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jiagu/git/test-generation-lance/guided-test-generation/panta/evaluation/"/>
    </mc:Choice>
  </mc:AlternateContent>
  <xr:revisionPtr revIDLastSave="0" documentId="13_ncr:1_{C77C3DDA-01C1-564F-BC29-67AD45E66AFB}" xr6:coauthVersionLast="47" xr6:coauthVersionMax="47" xr10:uidLastSave="{00000000-0000-0000-0000-000000000000}"/>
  <bookViews>
    <workbookView xWindow="-38400" yWindow="2960" windowWidth="38400" windowHeight="19580" activeTab="3" xr2:uid="{BD5D5D0B-0D5A-B74D-9631-0D50F4942EF9}"/>
  </bookViews>
  <sheets>
    <sheet name="time_statistics (4)" sheetId="74" r:id="rId1"/>
    <sheet name="coverage_statistics (30)" sheetId="55" r:id="rId2"/>
    <sheet name="pass_rate_statistics (8)" sheetId="69" r:id="rId3"/>
    <sheet name="coverage_statistics_models (9)" sheetId="68" r:id="rId4"/>
    <sheet name="Sheet2" sheetId="75" r:id="rId5"/>
    <sheet name="pass_rate_statistics (7)" sheetId="64" r:id="rId6"/>
    <sheet name="pass_rate_statistics (6)" sheetId="59" r:id="rId7"/>
  </sheets>
  <definedNames>
    <definedName name="ExternalData_1" localSheetId="3" hidden="1">'coverage_statistics_models (9)'!$A$1:$O$131</definedName>
    <definedName name="ExternalData_1" localSheetId="0" hidden="1">'time_statistics (4)'!$A$1:$D$131</definedName>
    <definedName name="ExternalData_2" localSheetId="2" hidden="1">'pass_rate_statistics (8)'!$A$1:$J$131</definedName>
    <definedName name="ExternalData_3" localSheetId="6" hidden="1">'pass_rate_statistics (6)'!$A$1:$I$131</definedName>
    <definedName name="ExternalData_4" localSheetId="5" hidden="1">'pass_rate_statistics (7)'!$A$1:$I$131</definedName>
    <definedName name="ExternalData_7" localSheetId="1" hidden="1">'coverage_statistics (30)'!$A$1:$O$131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4" l="1"/>
  <c r="E8" i="74"/>
  <c r="E13" i="74"/>
  <c r="E17" i="74"/>
  <c r="E19" i="74"/>
  <c r="E28" i="74"/>
  <c r="E40" i="74"/>
  <c r="E48" i="74"/>
  <c r="E55" i="74"/>
  <c r="E64" i="74"/>
  <c r="E73" i="74"/>
  <c r="E84" i="74"/>
  <c r="E101" i="74"/>
  <c r="E131" i="74"/>
  <c r="D150" i="59" l="1"/>
  <c r="K151" i="68"/>
  <c r="J151" i="68"/>
  <c r="P2" i="55"/>
  <c r="P3" i="55"/>
  <c r="P4" i="55"/>
  <c r="P5" i="55"/>
  <c r="P6" i="55"/>
  <c r="P7" i="55"/>
  <c r="P8" i="55"/>
  <c r="P9" i="55"/>
  <c r="P10" i="55"/>
  <c r="P11" i="55"/>
  <c r="P12" i="55"/>
  <c r="P13" i="55"/>
  <c r="P14" i="55"/>
  <c r="P15" i="55"/>
  <c r="P16" i="55"/>
  <c r="P17" i="55"/>
  <c r="P18" i="55"/>
  <c r="P19" i="55"/>
  <c r="P20" i="55"/>
  <c r="P21" i="55"/>
  <c r="P22" i="55"/>
  <c r="P23" i="55"/>
  <c r="P24" i="55"/>
  <c r="P25" i="55"/>
  <c r="P26" i="55"/>
  <c r="P27" i="55"/>
  <c r="P28" i="55"/>
  <c r="P29" i="55"/>
  <c r="P30" i="55"/>
  <c r="P31" i="55"/>
  <c r="P32" i="55"/>
  <c r="P33" i="55"/>
  <c r="P34" i="55"/>
  <c r="P35" i="55"/>
  <c r="P36" i="55"/>
  <c r="P37" i="55"/>
  <c r="P38" i="55"/>
  <c r="P39" i="55"/>
  <c r="P40" i="55"/>
  <c r="P41" i="55"/>
  <c r="P42" i="55"/>
  <c r="P43" i="55"/>
  <c r="P44" i="55"/>
  <c r="P45" i="55"/>
  <c r="P46" i="55"/>
  <c r="P47" i="55"/>
  <c r="P48" i="55"/>
  <c r="P49" i="55"/>
  <c r="P50" i="55"/>
  <c r="P51" i="55"/>
  <c r="P52" i="55"/>
  <c r="P53" i="55"/>
  <c r="P54" i="55"/>
  <c r="P55" i="55"/>
  <c r="P56" i="55"/>
  <c r="P57" i="55"/>
  <c r="P58" i="55"/>
  <c r="P59" i="55"/>
  <c r="P60" i="55"/>
  <c r="P61" i="55"/>
  <c r="P62" i="55"/>
  <c r="P63" i="55"/>
  <c r="P64" i="55"/>
  <c r="P65" i="55"/>
  <c r="P66" i="55"/>
  <c r="P67" i="55"/>
  <c r="P68" i="55"/>
  <c r="P69" i="55"/>
  <c r="P70" i="55"/>
  <c r="P71" i="55"/>
  <c r="P72" i="55"/>
  <c r="P73" i="55"/>
  <c r="P74" i="55"/>
  <c r="P75" i="55"/>
  <c r="P76" i="55"/>
  <c r="P77" i="55"/>
  <c r="P78" i="55"/>
  <c r="P79" i="55"/>
  <c r="P80" i="55"/>
  <c r="P81" i="55"/>
  <c r="P82" i="55"/>
  <c r="P83" i="55"/>
  <c r="P84" i="55"/>
  <c r="P85" i="55"/>
  <c r="P86" i="55"/>
  <c r="P87" i="55"/>
  <c r="P88" i="55"/>
  <c r="P89" i="55"/>
  <c r="P90" i="55"/>
  <c r="P91" i="55"/>
  <c r="P92" i="55"/>
  <c r="P93" i="55"/>
  <c r="P94" i="55"/>
  <c r="P95" i="55"/>
  <c r="P96" i="55"/>
  <c r="P97" i="55"/>
  <c r="P98" i="55"/>
  <c r="P99" i="55"/>
  <c r="P100" i="55"/>
  <c r="P101" i="55"/>
  <c r="P102" i="55"/>
  <c r="P103" i="55"/>
  <c r="P104" i="55"/>
  <c r="P105" i="55"/>
  <c r="P106" i="55"/>
  <c r="P107" i="55"/>
  <c r="P108" i="55"/>
  <c r="P109" i="55"/>
  <c r="P110" i="55"/>
  <c r="P111" i="55"/>
  <c r="P112" i="55"/>
  <c r="P113" i="55"/>
  <c r="P114" i="55"/>
  <c r="P115" i="55"/>
  <c r="P116" i="55"/>
  <c r="P117" i="55"/>
  <c r="P118" i="55"/>
  <c r="P119" i="55"/>
  <c r="P120" i="55"/>
  <c r="P121" i="55"/>
  <c r="P122" i="55"/>
  <c r="P123" i="55"/>
  <c r="P124" i="55"/>
  <c r="P125" i="55"/>
  <c r="P126" i="55"/>
  <c r="P127" i="55"/>
  <c r="P128" i="55"/>
  <c r="P129" i="55"/>
  <c r="P130" i="55"/>
  <c r="P131" i="55"/>
  <c r="F182" i="55"/>
  <c r="F183" i="55"/>
  <c r="F184" i="55"/>
  <c r="F185" i="55"/>
  <c r="F186" i="55"/>
  <c r="F187" i="55"/>
  <c r="F188" i="55"/>
  <c r="F189" i="55"/>
  <c r="F190" i="55"/>
  <c r="F191" i="55"/>
  <c r="F192" i="55"/>
  <c r="F193" i="55"/>
  <c r="F194" i="55"/>
  <c r="F181" i="55"/>
  <c r="L177" i="55"/>
  <c r="K177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63" i="55"/>
  <c r="J148" i="69"/>
  <c r="J147" i="69"/>
  <c r="J146" i="69"/>
  <c r="J145" i="69"/>
  <c r="J144" i="69"/>
  <c r="J143" i="69"/>
  <c r="J142" i="69"/>
  <c r="J141" i="69"/>
  <c r="J140" i="69"/>
  <c r="J139" i="69"/>
  <c r="J138" i="69"/>
  <c r="J137" i="69"/>
  <c r="J136" i="69"/>
  <c r="J135" i="69"/>
  <c r="J134" i="69"/>
  <c r="D134" i="69"/>
  <c r="E134" i="69"/>
  <c r="F134" i="69"/>
  <c r="G134" i="69"/>
  <c r="H134" i="69"/>
  <c r="I134" i="69"/>
  <c r="D135" i="69"/>
  <c r="E135" i="69"/>
  <c r="F135" i="69"/>
  <c r="G135" i="69"/>
  <c r="H135" i="69"/>
  <c r="I135" i="69"/>
  <c r="D136" i="69"/>
  <c r="E136" i="69"/>
  <c r="F136" i="69"/>
  <c r="G136" i="69"/>
  <c r="H136" i="69"/>
  <c r="I136" i="69"/>
  <c r="D137" i="69"/>
  <c r="E137" i="69"/>
  <c r="F137" i="69"/>
  <c r="G137" i="69"/>
  <c r="H137" i="69"/>
  <c r="I137" i="69"/>
  <c r="D138" i="69"/>
  <c r="E138" i="69"/>
  <c r="F138" i="69"/>
  <c r="G138" i="69"/>
  <c r="H138" i="69"/>
  <c r="I138" i="69"/>
  <c r="D139" i="69"/>
  <c r="E139" i="69"/>
  <c r="F139" i="69"/>
  <c r="G139" i="69"/>
  <c r="H139" i="69"/>
  <c r="I139" i="69"/>
  <c r="D140" i="69"/>
  <c r="E140" i="69"/>
  <c r="F140" i="69"/>
  <c r="G140" i="69"/>
  <c r="H140" i="69"/>
  <c r="I140" i="69"/>
  <c r="D141" i="69"/>
  <c r="E141" i="69"/>
  <c r="F141" i="69"/>
  <c r="G141" i="69"/>
  <c r="H141" i="69"/>
  <c r="I141" i="69"/>
  <c r="D142" i="69"/>
  <c r="E142" i="69"/>
  <c r="F142" i="69"/>
  <c r="G142" i="69"/>
  <c r="H142" i="69"/>
  <c r="I142" i="69"/>
  <c r="D143" i="69"/>
  <c r="E143" i="69"/>
  <c r="F143" i="69"/>
  <c r="G143" i="69"/>
  <c r="H143" i="69"/>
  <c r="I143" i="69"/>
  <c r="D144" i="69"/>
  <c r="E144" i="69"/>
  <c r="F144" i="69"/>
  <c r="G144" i="69"/>
  <c r="H144" i="69"/>
  <c r="I144" i="69"/>
  <c r="D145" i="69"/>
  <c r="E145" i="69"/>
  <c r="F145" i="69"/>
  <c r="G145" i="69"/>
  <c r="H145" i="69"/>
  <c r="I145" i="69"/>
  <c r="D146" i="69"/>
  <c r="E146" i="69"/>
  <c r="F146" i="69"/>
  <c r="G146" i="69"/>
  <c r="H146" i="69"/>
  <c r="I146" i="69"/>
  <c r="D147" i="69"/>
  <c r="E147" i="69"/>
  <c r="F147" i="69"/>
  <c r="G147" i="69"/>
  <c r="H147" i="69"/>
  <c r="I147" i="69"/>
  <c r="D148" i="69"/>
  <c r="E148" i="69"/>
  <c r="F148" i="69"/>
  <c r="G148" i="69"/>
  <c r="H148" i="69"/>
  <c r="I148" i="69"/>
  <c r="G167" i="68"/>
  <c r="N148" i="68"/>
  <c r="O148" i="68"/>
  <c r="M148" i="68"/>
  <c r="N147" i="68"/>
  <c r="O147" i="68"/>
  <c r="N146" i="68"/>
  <c r="O146" i="68"/>
  <c r="N145" i="68"/>
  <c r="O145" i="68"/>
  <c r="N144" i="68"/>
  <c r="O144" i="68"/>
  <c r="N143" i="68"/>
  <c r="O143" i="68"/>
  <c r="N142" i="68"/>
  <c r="O142" i="68"/>
  <c r="N141" i="68"/>
  <c r="O141" i="68"/>
  <c r="N140" i="68"/>
  <c r="O140" i="68"/>
  <c r="N139" i="68"/>
  <c r="O139" i="68"/>
  <c r="N138" i="68"/>
  <c r="O138" i="68"/>
  <c r="N137" i="68"/>
  <c r="O137" i="68"/>
  <c r="N136" i="68"/>
  <c r="O136" i="68"/>
  <c r="N135" i="68"/>
  <c r="O135" i="68"/>
  <c r="N134" i="68"/>
  <c r="O134" i="68"/>
  <c r="M134" i="68"/>
  <c r="F167" i="68"/>
  <c r="E167" i="68"/>
  <c r="D167" i="68"/>
  <c r="C167" i="68"/>
  <c r="L148" i="68"/>
  <c r="K148" i="68"/>
  <c r="J148" i="68"/>
  <c r="I148" i="68"/>
  <c r="H148" i="68"/>
  <c r="G148" i="68"/>
  <c r="F148" i="68"/>
  <c r="M147" i="68"/>
  <c r="L147" i="68"/>
  <c r="K147" i="68"/>
  <c r="J147" i="68"/>
  <c r="I147" i="68"/>
  <c r="H147" i="68"/>
  <c r="G147" i="68"/>
  <c r="F147" i="68"/>
  <c r="M146" i="68"/>
  <c r="L146" i="68"/>
  <c r="K146" i="68"/>
  <c r="J146" i="68"/>
  <c r="I146" i="68"/>
  <c r="H146" i="68"/>
  <c r="G146" i="68"/>
  <c r="F146" i="68"/>
  <c r="M145" i="68"/>
  <c r="L145" i="68"/>
  <c r="K145" i="68"/>
  <c r="J145" i="68"/>
  <c r="I145" i="68"/>
  <c r="H145" i="68"/>
  <c r="G145" i="68"/>
  <c r="F145" i="68"/>
  <c r="M144" i="68"/>
  <c r="L144" i="68"/>
  <c r="K144" i="68"/>
  <c r="J144" i="68"/>
  <c r="I144" i="68"/>
  <c r="H144" i="68"/>
  <c r="G144" i="68"/>
  <c r="F144" i="68"/>
  <c r="M143" i="68"/>
  <c r="L143" i="68"/>
  <c r="K143" i="68"/>
  <c r="J143" i="68"/>
  <c r="I143" i="68"/>
  <c r="H143" i="68"/>
  <c r="G143" i="68"/>
  <c r="F143" i="68"/>
  <c r="M142" i="68"/>
  <c r="L142" i="68"/>
  <c r="K142" i="68"/>
  <c r="J142" i="68"/>
  <c r="I142" i="68"/>
  <c r="H142" i="68"/>
  <c r="G142" i="68"/>
  <c r="F142" i="68"/>
  <c r="M141" i="68"/>
  <c r="L141" i="68"/>
  <c r="K141" i="68"/>
  <c r="J141" i="68"/>
  <c r="I141" i="68"/>
  <c r="H141" i="68"/>
  <c r="G141" i="68"/>
  <c r="F141" i="68"/>
  <c r="M140" i="68"/>
  <c r="L140" i="68"/>
  <c r="K140" i="68"/>
  <c r="J140" i="68"/>
  <c r="I140" i="68"/>
  <c r="H140" i="68"/>
  <c r="G140" i="68"/>
  <c r="F140" i="68"/>
  <c r="M139" i="68"/>
  <c r="L139" i="68"/>
  <c r="K139" i="68"/>
  <c r="J139" i="68"/>
  <c r="I139" i="68"/>
  <c r="H139" i="68"/>
  <c r="G139" i="68"/>
  <c r="F139" i="68"/>
  <c r="M138" i="68"/>
  <c r="L138" i="68"/>
  <c r="K138" i="68"/>
  <c r="J138" i="68"/>
  <c r="I138" i="68"/>
  <c r="H138" i="68"/>
  <c r="G138" i="68"/>
  <c r="F138" i="68"/>
  <c r="M137" i="68"/>
  <c r="L137" i="68"/>
  <c r="K137" i="68"/>
  <c r="J137" i="68"/>
  <c r="I137" i="68"/>
  <c r="H137" i="68"/>
  <c r="G137" i="68"/>
  <c r="F137" i="68"/>
  <c r="M136" i="68"/>
  <c r="L136" i="68"/>
  <c r="K136" i="68"/>
  <c r="J136" i="68"/>
  <c r="I136" i="68"/>
  <c r="H136" i="68"/>
  <c r="G136" i="68"/>
  <c r="F136" i="68"/>
  <c r="M135" i="68"/>
  <c r="L135" i="68"/>
  <c r="K135" i="68"/>
  <c r="J135" i="68"/>
  <c r="I135" i="68"/>
  <c r="H135" i="68"/>
  <c r="G135" i="68"/>
  <c r="F135" i="68"/>
  <c r="L134" i="68"/>
  <c r="K134" i="68"/>
  <c r="J134" i="68"/>
  <c r="I134" i="68"/>
  <c r="H134" i="68"/>
  <c r="G134" i="68"/>
  <c r="F134" i="68"/>
  <c r="B218" i="55"/>
  <c r="F155" i="59"/>
  <c r="G153" i="59"/>
  <c r="H153" i="59"/>
  <c r="F153" i="59"/>
  <c r="D153" i="59"/>
  <c r="F135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63" i="55"/>
  <c r="H134" i="59"/>
  <c r="H134" i="64"/>
  <c r="I148" i="64"/>
  <c r="H148" i="64"/>
  <c r="G148" i="64"/>
  <c r="F148" i="64"/>
  <c r="E148" i="64"/>
  <c r="D148" i="64"/>
  <c r="I147" i="64"/>
  <c r="H147" i="64"/>
  <c r="G147" i="64"/>
  <c r="F147" i="64"/>
  <c r="E147" i="64"/>
  <c r="D147" i="64"/>
  <c r="I146" i="64"/>
  <c r="H146" i="64"/>
  <c r="G146" i="64"/>
  <c r="F146" i="64"/>
  <c r="E146" i="64"/>
  <c r="D146" i="64"/>
  <c r="I145" i="64"/>
  <c r="H145" i="64"/>
  <c r="G145" i="64"/>
  <c r="F145" i="64"/>
  <c r="E145" i="64"/>
  <c r="D145" i="64"/>
  <c r="I144" i="64"/>
  <c r="H144" i="64"/>
  <c r="G144" i="64"/>
  <c r="F144" i="64"/>
  <c r="E144" i="64"/>
  <c r="D144" i="64"/>
  <c r="I143" i="64"/>
  <c r="H143" i="64"/>
  <c r="G143" i="64"/>
  <c r="F143" i="64"/>
  <c r="E143" i="64"/>
  <c r="D143" i="64"/>
  <c r="I142" i="64"/>
  <c r="H142" i="64"/>
  <c r="G142" i="64"/>
  <c r="F142" i="64"/>
  <c r="E142" i="64"/>
  <c r="D142" i="64"/>
  <c r="I141" i="64"/>
  <c r="H141" i="64"/>
  <c r="G141" i="64"/>
  <c r="F141" i="64"/>
  <c r="E141" i="64"/>
  <c r="D141" i="64"/>
  <c r="I140" i="64"/>
  <c r="H140" i="64"/>
  <c r="G140" i="64"/>
  <c r="F140" i="64"/>
  <c r="E140" i="64"/>
  <c r="D140" i="64"/>
  <c r="I139" i="64"/>
  <c r="H139" i="64"/>
  <c r="G139" i="64"/>
  <c r="F139" i="64"/>
  <c r="E139" i="64"/>
  <c r="D139" i="64"/>
  <c r="I138" i="64"/>
  <c r="H138" i="64"/>
  <c r="G138" i="64"/>
  <c r="F138" i="64"/>
  <c r="E138" i="64"/>
  <c r="D138" i="64"/>
  <c r="I137" i="64"/>
  <c r="H137" i="64"/>
  <c r="G137" i="64"/>
  <c r="F137" i="64"/>
  <c r="E137" i="64"/>
  <c r="D137" i="64"/>
  <c r="I136" i="64"/>
  <c r="H136" i="64"/>
  <c r="G136" i="64"/>
  <c r="F136" i="64"/>
  <c r="E136" i="64"/>
  <c r="D136" i="64"/>
  <c r="I135" i="64"/>
  <c r="H135" i="64"/>
  <c r="G135" i="64"/>
  <c r="F135" i="64"/>
  <c r="E135" i="64"/>
  <c r="D135" i="64"/>
  <c r="I134" i="64"/>
  <c r="G134" i="64"/>
  <c r="F134" i="64"/>
  <c r="E134" i="64"/>
  <c r="D134" i="64"/>
  <c r="J164" i="55"/>
  <c r="J165" i="55"/>
  <c r="J166" i="55"/>
  <c r="J167" i="55"/>
  <c r="J168" i="55"/>
  <c r="J169" i="55"/>
  <c r="J170" i="55"/>
  <c r="J177" i="55" s="1"/>
  <c r="J171" i="55"/>
  <c r="J172" i="55"/>
  <c r="J173" i="55"/>
  <c r="J174" i="55"/>
  <c r="J175" i="55"/>
  <c r="J176" i="55"/>
  <c r="J163" i="55"/>
  <c r="G196" i="55"/>
  <c r="G197" i="55" s="1"/>
  <c r="C195" i="55"/>
  <c r="D195" i="55"/>
  <c r="H196" i="55"/>
  <c r="I196" i="55"/>
  <c r="I197" i="55" s="1"/>
  <c r="J196" i="55"/>
  <c r="J197" i="55" s="1"/>
  <c r="K196" i="55"/>
  <c r="K197" i="55" s="1"/>
  <c r="L196" i="55"/>
  <c r="L197" i="55" s="1"/>
  <c r="M196" i="55"/>
  <c r="M197" i="55" s="1"/>
  <c r="N196" i="55"/>
  <c r="N197" i="55" s="1"/>
  <c r="C196" i="55"/>
  <c r="C197" i="55" s="1"/>
  <c r="D196" i="55"/>
  <c r="D197" i="55" s="1"/>
  <c r="H197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63" i="55"/>
  <c r="I164" i="55"/>
  <c r="I165" i="55"/>
  <c r="I166" i="55"/>
  <c r="I167" i="55"/>
  <c r="I168" i="55"/>
  <c r="I169" i="55"/>
  <c r="I170" i="55"/>
  <c r="I171" i="55"/>
  <c r="I172" i="55"/>
  <c r="I173" i="55"/>
  <c r="I174" i="55"/>
  <c r="I175" i="55"/>
  <c r="I176" i="55"/>
  <c r="I163" i="55"/>
  <c r="I177" i="55" s="1"/>
  <c r="D151" i="59"/>
  <c r="H151" i="59"/>
  <c r="H150" i="59"/>
  <c r="G151" i="59"/>
  <c r="F151" i="59"/>
  <c r="E151" i="59"/>
  <c r="E150" i="59"/>
  <c r="I150" i="59"/>
  <c r="F150" i="59"/>
  <c r="G150" i="59"/>
  <c r="F154" i="55"/>
  <c r="D134" i="59"/>
  <c r="M153" i="55"/>
  <c r="M154" i="55"/>
  <c r="D149" i="55"/>
  <c r="G149" i="55"/>
  <c r="C149" i="55"/>
  <c r="D148" i="59"/>
  <c r="I148" i="59"/>
  <c r="I147" i="59"/>
  <c r="I146" i="59"/>
  <c r="I145" i="59"/>
  <c r="I144" i="59"/>
  <c r="I143" i="59"/>
  <c r="I142" i="59"/>
  <c r="I141" i="59"/>
  <c r="I140" i="59"/>
  <c r="I139" i="59"/>
  <c r="I138" i="59"/>
  <c r="I137" i="59"/>
  <c r="I136" i="59"/>
  <c r="I135" i="59"/>
  <c r="I134" i="59"/>
  <c r="H148" i="59"/>
  <c r="G148" i="59"/>
  <c r="F148" i="59"/>
  <c r="E148" i="59"/>
  <c r="H147" i="59"/>
  <c r="G147" i="59"/>
  <c r="F147" i="59"/>
  <c r="E147" i="59"/>
  <c r="D147" i="59"/>
  <c r="H146" i="59"/>
  <c r="G146" i="59"/>
  <c r="F146" i="59"/>
  <c r="E146" i="59"/>
  <c r="D146" i="59"/>
  <c r="H145" i="59"/>
  <c r="G145" i="59"/>
  <c r="F145" i="59"/>
  <c r="E145" i="59"/>
  <c r="D145" i="59"/>
  <c r="H144" i="59"/>
  <c r="G144" i="59"/>
  <c r="F144" i="59"/>
  <c r="E144" i="59"/>
  <c r="D144" i="59"/>
  <c r="H143" i="59"/>
  <c r="G143" i="59"/>
  <c r="F143" i="59"/>
  <c r="E143" i="59"/>
  <c r="D143" i="59"/>
  <c r="H142" i="59"/>
  <c r="G142" i="59"/>
  <c r="F142" i="59"/>
  <c r="E142" i="59"/>
  <c r="D142" i="59"/>
  <c r="H141" i="59"/>
  <c r="G141" i="59"/>
  <c r="F141" i="59"/>
  <c r="E141" i="59"/>
  <c r="D141" i="59"/>
  <c r="H140" i="59"/>
  <c r="G140" i="59"/>
  <c r="F140" i="59"/>
  <c r="E140" i="59"/>
  <c r="D140" i="59"/>
  <c r="H139" i="59"/>
  <c r="G139" i="59"/>
  <c r="F139" i="59"/>
  <c r="E139" i="59"/>
  <c r="D139" i="59"/>
  <c r="H138" i="59"/>
  <c r="G138" i="59"/>
  <c r="F138" i="59"/>
  <c r="E138" i="59"/>
  <c r="D138" i="59"/>
  <c r="H137" i="59"/>
  <c r="G137" i="59"/>
  <c r="F137" i="59"/>
  <c r="E137" i="59"/>
  <c r="D137" i="59"/>
  <c r="H136" i="59"/>
  <c r="G136" i="59"/>
  <c r="F136" i="59"/>
  <c r="E136" i="59"/>
  <c r="D136" i="59"/>
  <c r="H135" i="59"/>
  <c r="G135" i="59"/>
  <c r="F135" i="59"/>
  <c r="E135" i="59"/>
  <c r="D135" i="59"/>
  <c r="G134" i="59"/>
  <c r="F134" i="59"/>
  <c r="E134" i="59"/>
  <c r="N154" i="55"/>
  <c r="N151" i="55"/>
  <c r="M151" i="55"/>
  <c r="L154" i="55"/>
  <c r="L151" i="55"/>
  <c r="K154" i="55"/>
  <c r="K151" i="55"/>
  <c r="I154" i="55"/>
  <c r="I151" i="55"/>
  <c r="H154" i="55"/>
  <c r="H151" i="55"/>
  <c r="G154" i="55"/>
  <c r="G151" i="55"/>
  <c r="F151" i="55"/>
  <c r="N153" i="55"/>
  <c r="L153" i="55"/>
  <c r="K153" i="55"/>
  <c r="I153" i="55"/>
  <c r="H153" i="55"/>
  <c r="G153" i="55"/>
  <c r="F153" i="55"/>
  <c r="B153" i="55"/>
  <c r="N152" i="55"/>
  <c r="M152" i="55"/>
  <c r="L152" i="55"/>
  <c r="K152" i="55"/>
  <c r="I152" i="55"/>
  <c r="H152" i="55"/>
  <c r="G152" i="55"/>
  <c r="F152" i="55"/>
  <c r="B152" i="55"/>
  <c r="B151" i="55"/>
  <c r="F149" i="55"/>
  <c r="F136" i="55"/>
  <c r="E149" i="55"/>
  <c r="B149" i="55"/>
  <c r="O148" i="55"/>
  <c r="H149" i="55"/>
  <c r="I149" i="55"/>
  <c r="J149" i="55"/>
  <c r="K149" i="55"/>
  <c r="L149" i="55"/>
  <c r="M149" i="55"/>
  <c r="N149" i="55"/>
  <c r="O149" i="55"/>
  <c r="N148" i="55"/>
  <c r="M148" i="55"/>
  <c r="L148" i="55"/>
  <c r="K148" i="55"/>
  <c r="J148" i="55"/>
  <c r="I148" i="55"/>
  <c r="H148" i="55"/>
  <c r="G148" i="55"/>
  <c r="F148" i="55"/>
  <c r="O147" i="55"/>
  <c r="N147" i="55"/>
  <c r="M147" i="55"/>
  <c r="L147" i="55"/>
  <c r="K147" i="55"/>
  <c r="J147" i="55"/>
  <c r="I147" i="55"/>
  <c r="H147" i="55"/>
  <c r="G147" i="55"/>
  <c r="F147" i="55"/>
  <c r="O146" i="55"/>
  <c r="N146" i="55"/>
  <c r="M146" i="55"/>
  <c r="L146" i="55"/>
  <c r="K146" i="55"/>
  <c r="J146" i="55"/>
  <c r="I146" i="55"/>
  <c r="H146" i="55"/>
  <c r="G146" i="55"/>
  <c r="F146" i="55"/>
  <c r="O145" i="55"/>
  <c r="N145" i="55"/>
  <c r="M145" i="55"/>
  <c r="L145" i="55"/>
  <c r="K145" i="55"/>
  <c r="J145" i="55"/>
  <c r="I145" i="55"/>
  <c r="H145" i="55"/>
  <c r="G145" i="55"/>
  <c r="F145" i="55"/>
  <c r="O144" i="55"/>
  <c r="N144" i="55"/>
  <c r="M144" i="55"/>
  <c r="L144" i="55"/>
  <c r="K144" i="55"/>
  <c r="J144" i="55"/>
  <c r="I144" i="55"/>
  <c r="H144" i="55"/>
  <c r="G144" i="55"/>
  <c r="F144" i="55"/>
  <c r="O143" i="55"/>
  <c r="N143" i="55"/>
  <c r="M143" i="55"/>
  <c r="L143" i="55"/>
  <c r="K143" i="55"/>
  <c r="J143" i="55"/>
  <c r="I143" i="55"/>
  <c r="H143" i="55"/>
  <c r="G143" i="55"/>
  <c r="F143" i="55"/>
  <c r="O142" i="55"/>
  <c r="N142" i="55"/>
  <c r="M142" i="55"/>
  <c r="L142" i="55"/>
  <c r="K142" i="55"/>
  <c r="J142" i="55"/>
  <c r="I142" i="55"/>
  <c r="H142" i="55"/>
  <c r="G142" i="55"/>
  <c r="F142" i="55"/>
  <c r="O141" i="55"/>
  <c r="N141" i="55"/>
  <c r="M141" i="55"/>
  <c r="L141" i="55"/>
  <c r="K141" i="55"/>
  <c r="J141" i="55"/>
  <c r="I141" i="55"/>
  <c r="H141" i="55"/>
  <c r="G141" i="55"/>
  <c r="F141" i="55"/>
  <c r="O140" i="55"/>
  <c r="N140" i="55"/>
  <c r="M140" i="55"/>
  <c r="L140" i="55"/>
  <c r="K140" i="55"/>
  <c r="J140" i="55"/>
  <c r="I140" i="55"/>
  <c r="H140" i="55"/>
  <c r="G140" i="55"/>
  <c r="F140" i="55"/>
  <c r="O139" i="55"/>
  <c r="N139" i="55"/>
  <c r="M139" i="55"/>
  <c r="L139" i="55"/>
  <c r="K139" i="55"/>
  <c r="J139" i="55"/>
  <c r="I139" i="55"/>
  <c r="H139" i="55"/>
  <c r="G139" i="55"/>
  <c r="F139" i="55"/>
  <c r="O138" i="55"/>
  <c r="N138" i="55"/>
  <c r="M138" i="55"/>
  <c r="L138" i="55"/>
  <c r="K138" i="55"/>
  <c r="J138" i="55"/>
  <c r="I138" i="55"/>
  <c r="H138" i="55"/>
  <c r="G138" i="55"/>
  <c r="F138" i="55"/>
  <c r="O137" i="55"/>
  <c r="N137" i="55"/>
  <c r="M137" i="55"/>
  <c r="L137" i="55"/>
  <c r="K137" i="55"/>
  <c r="J137" i="55"/>
  <c r="I137" i="55"/>
  <c r="H137" i="55"/>
  <c r="G137" i="55"/>
  <c r="F137" i="55"/>
  <c r="O136" i="55"/>
  <c r="N136" i="55"/>
  <c r="M136" i="55"/>
  <c r="L136" i="55"/>
  <c r="K136" i="55"/>
  <c r="J136" i="55"/>
  <c r="I136" i="55"/>
  <c r="H136" i="55"/>
  <c r="G136" i="55"/>
  <c r="O135" i="55"/>
  <c r="N135" i="55"/>
  <c r="M135" i="55"/>
  <c r="L135" i="55"/>
  <c r="K135" i="55"/>
  <c r="J135" i="55"/>
  <c r="I135" i="55"/>
  <c r="H135" i="55"/>
  <c r="G135" i="55"/>
  <c r="B154" i="55" l="1"/>
  <c r="H177" i="55"/>
  <c r="J153" i="55"/>
  <c r="J151" i="55"/>
  <c r="O151" i="55"/>
  <c r="J154" i="55"/>
  <c r="O154" i="55"/>
  <c r="O152" i="55"/>
  <c r="O153" i="55"/>
  <c r="J152" i="5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313D71-3249-0F4F-AA8C-62D6B8D8F693}" keepAlive="1" name="Query - coverage_statistics" description="Connection to the 'coverage_statistics' query in the workbook." type="5" refreshedVersion="0" background="1">
    <dbPr connection="Provider=Microsoft.Mashup.OleDb.1;Data Source=$Workbook$;Location=coverage_statistics;Extended Properties=&quot;&quot;" command="SELECT * FROM [coverage_statistics]"/>
  </connection>
  <connection id="2" xr16:uid="{A5F6D106-FAAC-8540-8885-5979746A0229}" keepAlive="1" name="Query - coverage_statistics (10)" description="Connection to the 'coverage_statistics (10)' query in the workbook." type="5" refreshedVersion="8" background="1" saveData="1">
    <dbPr connection="Provider=Microsoft.Mashup.OleDb.1;Data Source=$Workbook$;Location=&quot;coverage_statistics (10)&quot;;Extended Properties=&quot;&quot;" command="SELECT * FROM [coverage_statistics (10)]"/>
  </connection>
  <connection id="3" xr16:uid="{BE6CED49-A52C-5E47-B0C0-A0AE957B9036}" keepAlive="1" name="Query - coverage_statistics (11)" description="Connection to the 'coverage_statistics (11)' query in the workbook." type="5" refreshedVersion="8" background="1" saveData="1">
    <dbPr connection="Provider=Microsoft.Mashup.OleDb.1;Data Source=$Workbook$;Location=&quot;coverage_statistics (11)&quot;;Extended Properties=&quot;&quot;" command="SELECT * FROM [coverage_statistics (11)]"/>
  </connection>
  <connection id="4" xr16:uid="{08886D49-FF83-C742-9461-680EEBE36292}" keepAlive="1" name="Query - coverage_statistics (12)" description="Connection to the 'coverage_statistics (12)' query in the workbook." type="5" refreshedVersion="0" background="1">
    <dbPr connection="Provider=Microsoft.Mashup.OleDb.1;Data Source=$Workbook$;Location=&quot;coverage_statistics (12)&quot;;Extended Properties=&quot;&quot;" command="SELECT * FROM [coverage_statistics (12)]"/>
  </connection>
  <connection id="5" xr16:uid="{8824414F-6A73-1741-997E-E535200552FD}" keepAlive="1" name="Query - coverage_statistics (13)" description="Connection to the 'coverage_statistics (13)' query in the workbook." type="5" refreshedVersion="8" background="1" saveData="1">
    <dbPr connection="Provider=Microsoft.Mashup.OleDb.1;Data Source=$Workbook$;Location=&quot;coverage_statistics (13)&quot;;Extended Properties=&quot;&quot;" command="SELECT * FROM [coverage_statistics (13)]"/>
  </connection>
  <connection id="6" xr16:uid="{CB05E8B2-7BD1-5042-9CCF-9AA0AAF8F3E5}" keepAlive="1" name="Query - coverage_statistics (14)" description="Connection to the 'coverage_statistics (14)' query in the workbook." type="5" refreshedVersion="8" background="1" saveData="1">
    <dbPr connection="Provider=Microsoft.Mashup.OleDb.1;Data Source=$Workbook$;Location=&quot;coverage_statistics (14)&quot;;Extended Properties=&quot;&quot;" command="SELECT * FROM [coverage_statistics (14)]"/>
  </connection>
  <connection id="7" xr16:uid="{461FDF05-CCAA-9D43-81C4-19B949606C79}" keepAlive="1" name="Query - coverage_statistics (15)" description="Connection to the 'coverage_statistics (15)' query in the workbook." type="5" refreshedVersion="0" background="1">
    <dbPr connection="Provider=Microsoft.Mashup.OleDb.1;Data Source=$Workbook$;Location=&quot;coverage_statistics (15)&quot;;Extended Properties=&quot;&quot;" command="SELECT * FROM [coverage_statistics (15)]"/>
  </connection>
  <connection id="8" xr16:uid="{CC6328C2-DF04-6B47-9851-86E243AAC703}" keepAlive="1" name="Query - coverage_statistics (16)" description="Connection to the 'coverage_statistics (16)' query in the workbook." type="5" refreshedVersion="8" background="1" saveData="1">
    <dbPr connection="Provider=Microsoft.Mashup.OleDb.1;Data Source=$Workbook$;Location=&quot;coverage_statistics (16)&quot;;Extended Properties=&quot;&quot;" command="SELECT * FROM [coverage_statistics (16)]"/>
  </connection>
  <connection id="9" xr16:uid="{6E169478-694C-9A42-BD0C-185BF64C36EA}" keepAlive="1" name="Query - coverage_statistics (17)" description="Connection to the 'coverage_statistics (17)' query in the workbook." type="5" refreshedVersion="0" background="1">
    <dbPr connection="Provider=Microsoft.Mashup.OleDb.1;Data Source=$Workbook$;Location=&quot;coverage_statistics (17)&quot;;Extended Properties=&quot;&quot;" command="SELECT * FROM [coverage_statistics (17)]"/>
  </connection>
  <connection id="10" xr16:uid="{59337B9F-3635-8B4A-90D4-B3AA36E1EE86}" keepAlive="1" name="Query - coverage_statistics (18)" description="Connection to the 'coverage_statistics (18)' query in the workbook." type="5" refreshedVersion="8" background="1" saveData="1">
    <dbPr connection="Provider=Microsoft.Mashup.OleDb.1;Data Source=$Workbook$;Location=&quot;coverage_statistics (18)&quot;;Extended Properties=&quot;&quot;" command="SELECT * FROM [coverage_statistics (18)]"/>
  </connection>
  <connection id="11" xr16:uid="{9E4F1660-575D-E34B-B51E-D215C547A844}" keepAlive="1" name="Query - coverage_statistics (19)" description="Connection to the 'coverage_statistics (19)' query in the workbook." type="5" refreshedVersion="8" background="1" saveData="1">
    <dbPr connection="Provider=Microsoft.Mashup.OleDb.1;Data Source=$Workbook$;Location=&quot;coverage_statistics (19)&quot;;Extended Properties=&quot;&quot;" command="SELECT * FROM [coverage_statistics (19)]"/>
  </connection>
  <connection id="12" xr16:uid="{39D27E1C-D3E3-A349-882E-CEFFEDC828C0}" keepAlive="1" name="Query - coverage_statistics (2)" description="Connection to the 'coverage_statistics (2)' query in the workbook." type="5" refreshedVersion="8" background="1" saveData="1">
    <dbPr connection="Provider=Microsoft.Mashup.OleDb.1;Data Source=$Workbook$;Location=&quot;coverage_statistics (2)&quot;;Extended Properties=&quot;&quot;" command="SELECT * FROM [coverage_statistics (2)]"/>
  </connection>
  <connection id="13" xr16:uid="{79A1BEF2-3046-6A46-BDB3-09B88FC4B4ED}" keepAlive="1" name="Query - coverage_statistics (20)" description="Connection to the 'coverage_statistics (20)' query in the workbook." type="5" refreshedVersion="0" background="1">
    <dbPr connection="Provider=Microsoft.Mashup.OleDb.1;Data Source=$Workbook$;Location=&quot;coverage_statistics (20)&quot;;Extended Properties=&quot;&quot;" command="SELECT * FROM [coverage_statistics (20)]"/>
  </connection>
  <connection id="14" xr16:uid="{95C20842-508F-374D-B814-DCCF00F15729}" keepAlive="1" name="Query - coverage_statistics (21)" description="Connection to the 'coverage_statistics (21)' query in the workbook." type="5" refreshedVersion="8" background="1" saveData="1">
    <dbPr connection="Provider=Microsoft.Mashup.OleDb.1;Data Source=$Workbook$;Location=&quot;coverage_statistics (21)&quot;;Extended Properties=&quot;&quot;" command="SELECT * FROM [coverage_statistics (21)]"/>
  </connection>
  <connection id="15" xr16:uid="{FAC41453-B1BD-A644-9F35-41A1D1954717}" keepAlive="1" name="Query - coverage_statistics (22)" description="Connection to the 'coverage_statistics (22)' query in the workbook." type="5" refreshedVersion="0" background="1">
    <dbPr connection="Provider=Microsoft.Mashup.OleDb.1;Data Source=$Workbook$;Location=&quot;coverage_statistics (22)&quot;;Extended Properties=&quot;&quot;" command="SELECT * FROM [coverage_statistics (22)]"/>
  </connection>
  <connection id="16" xr16:uid="{3117B26E-9E2B-3A44-959B-07962821CFFD}" keepAlive="1" name="Query - coverage_statistics (23)" description="Connection to the 'coverage_statistics (23)' query in the workbook." type="5" refreshedVersion="8" background="1" saveData="1">
    <dbPr connection="Provider=Microsoft.Mashup.OleDb.1;Data Source=$Workbook$;Location=&quot;coverage_statistics (23)&quot;;Extended Properties=&quot;&quot;" command="SELECT * FROM [coverage_statistics (23)]"/>
  </connection>
  <connection id="17" xr16:uid="{5E94F674-1E73-874E-874F-DFCD2B6241F2}" keepAlive="1" name="Query - coverage_statistics (24)" description="Connection to the 'coverage_statistics (24)' query in the workbook." type="5" refreshedVersion="8" background="1" saveData="1">
    <dbPr connection="Provider=Microsoft.Mashup.OleDb.1;Data Source=$Workbook$;Location=&quot;coverage_statistics (24)&quot;;Extended Properties=&quot;&quot;" command="SELECT * FROM [coverage_statistics (24)]"/>
  </connection>
  <connection id="18" xr16:uid="{9E6D9907-3BA9-BA48-9685-852A77C5ABF0}" keepAlive="1" name="Query - coverage_statistics (25)" description="Connection to the 'coverage_statistics (25)' query in the workbook." type="5" refreshedVersion="0" background="1">
    <dbPr connection="Provider=Microsoft.Mashup.OleDb.1;Data Source=$Workbook$;Location=&quot;coverage_statistics (25)&quot;;Extended Properties=&quot;&quot;" command="SELECT * FROM [coverage_statistics (25)]"/>
  </connection>
  <connection id="19" xr16:uid="{E362C315-D1E0-FB43-8EEC-202246A41B94}" keepAlive="1" name="Query - coverage_statistics (26)" description="Connection to the 'coverage_statistics (26)' query in the workbook." type="5" refreshedVersion="8" background="1" saveData="1">
    <dbPr connection="Provider=Microsoft.Mashup.OleDb.1;Data Source=$Workbook$;Location=&quot;coverage_statistics (26)&quot;;Extended Properties=&quot;&quot;" command="SELECT * FROM [coverage_statistics (26)]"/>
  </connection>
  <connection id="20" xr16:uid="{FEDC67A0-DB0B-874D-96A7-0AF9719BE33B}" keepAlive="1" name="Query - coverage_statistics (27)" description="Connection to the 'coverage_statistics (27)' query in the workbook." type="5" refreshedVersion="8" background="1" saveData="1">
    <dbPr connection="Provider=Microsoft.Mashup.OleDb.1;Data Source=$Workbook$;Location=&quot;coverage_statistics (27)&quot;;Extended Properties=&quot;&quot;" command="SELECT * FROM [coverage_statistics (27)]"/>
  </connection>
  <connection id="21" xr16:uid="{79023F2D-4A0D-A041-8B61-3278F055D9E9}" keepAlive="1" name="Query - coverage_statistics (28)" description="Connection to the 'coverage_statistics (28)' query in the workbook." type="5" refreshedVersion="8" background="1" saveData="1">
    <dbPr connection="Provider=Microsoft.Mashup.OleDb.1;Data Source=$Workbook$;Location=&quot;coverage_statistics (28)&quot;;Extended Properties=&quot;&quot;" command="SELECT * FROM [coverage_statistics (28)]"/>
  </connection>
  <connection id="22" xr16:uid="{CE2CD5DB-9249-2A4E-977E-CFEE6FFD2945}" keepAlive="1" name="Query - coverage_statistics (29)" description="Connection to the 'coverage_statistics (29)' query in the workbook." type="5" refreshedVersion="8" background="1" saveData="1">
    <dbPr connection="Provider=Microsoft.Mashup.OleDb.1;Data Source=$Workbook$;Location=&quot;coverage_statistics (29)&quot;;Extended Properties=&quot;&quot;" command="SELECT * FROM [coverage_statistics (29)]"/>
  </connection>
  <connection id="23" xr16:uid="{591CC827-FE94-D84A-B2ED-2A3FEE988F8A}" keepAlive="1" name="Query - coverage_statistics (3)" description="Connection to the 'coverage_statistics (3)' query in the workbook." type="5" refreshedVersion="8" background="1" saveData="1">
    <dbPr connection="Provider=Microsoft.Mashup.OleDb.1;Data Source=$Workbook$;Location=&quot;coverage_statistics (3)&quot;;Extended Properties=&quot;&quot;" command="SELECT * FROM [coverage_statistics (3)]"/>
  </connection>
  <connection id="24" xr16:uid="{E0414143-0578-3B4A-A905-787A1F129CD8}" keepAlive="1" name="Query - coverage_statistics (30)" description="Connection to the 'coverage_statistics (30)' query in the workbook." type="5" refreshedVersion="8" background="1" saveData="1">
    <dbPr connection="Provider=Microsoft.Mashup.OleDb.1;Data Source=$Workbook$;Location=&quot;coverage_statistics (30)&quot;;Extended Properties=&quot;&quot;" command="SELECT * FROM [coverage_statistics (30)]"/>
  </connection>
  <connection id="25" xr16:uid="{8C1CE94A-B6AF-8B44-9F4D-215BB7994244}" keepAlive="1" name="Query - coverage_statistics (4)" description="Connection to the 'coverage_statistics (4)' query in the workbook." type="5" refreshedVersion="8" background="1" saveData="1">
    <dbPr connection="Provider=Microsoft.Mashup.OleDb.1;Data Source=$Workbook$;Location=&quot;coverage_statistics (4)&quot;;Extended Properties=&quot;&quot;" command="SELECT * FROM [coverage_statistics (4)]"/>
  </connection>
  <connection id="26" xr16:uid="{BA277658-D0C4-AD42-A35B-61B26E9F93FA}" keepAlive="1" name="Query - coverage_statistics (5)" description="Connection to the 'coverage_statistics (5)' query in the workbook." type="5" refreshedVersion="8" background="1" saveData="1">
    <dbPr connection="Provider=Microsoft.Mashup.OleDb.1;Data Source=$Workbook$;Location=&quot;coverage_statistics (5)&quot;;Extended Properties=&quot;&quot;" command="SELECT * FROM [coverage_statistics (5)]"/>
  </connection>
  <connection id="27" xr16:uid="{1649CA6B-746E-C547-8B49-E5CBF5219C5A}" keepAlive="1" name="Query - coverage_statistics (6)" description="Connection to the 'coverage_statistics (6)' query in the workbook." type="5" refreshedVersion="8" background="1" saveData="1">
    <dbPr connection="Provider=Microsoft.Mashup.OleDb.1;Data Source=$Workbook$;Location=&quot;coverage_statistics (6)&quot;;Extended Properties=&quot;&quot;" command="SELECT * FROM [coverage_statistics (6)]"/>
  </connection>
  <connection id="28" xr16:uid="{9F70CFFA-5A8D-D247-9E52-EC5B3BE3F10A}" keepAlive="1" name="Query - coverage_statistics (7)" description="Connection to the 'coverage_statistics (7)' query in the workbook." type="5" refreshedVersion="8" background="1" saveData="1">
    <dbPr connection="Provider=Microsoft.Mashup.OleDb.1;Data Source=$Workbook$;Location=&quot;coverage_statistics (7)&quot;;Extended Properties=&quot;&quot;" command="SELECT * FROM [coverage_statistics (7)]"/>
  </connection>
  <connection id="29" xr16:uid="{71EE5CC4-7A73-0B43-8E13-B5D7D7F5ED8B}" keepAlive="1" name="Query - coverage_statistics (8)" description="Connection to the 'coverage_statistics (8)' query in the workbook." type="5" refreshedVersion="8" background="1" saveData="1">
    <dbPr connection="Provider=Microsoft.Mashup.OleDb.1;Data Source=$Workbook$;Location=&quot;coverage_statistics (8)&quot;;Extended Properties=&quot;&quot;" command="SELECT * FROM [coverage_statistics (8)]"/>
  </connection>
  <connection id="30" xr16:uid="{0DD9FAC8-5280-5843-96A7-D626DA082552}" keepAlive="1" name="Query - coverage_statistics (9)" description="Connection to the 'coverage_statistics (9)' query in the workbook." type="5" refreshedVersion="8" background="1" saveData="1">
    <dbPr connection="Provider=Microsoft.Mashup.OleDb.1;Data Source=$Workbook$;Location=&quot;coverage_statistics (9)&quot;;Extended Properties=&quot;&quot;" command="SELECT * FROM [coverage_statistics (9)]"/>
  </connection>
  <connection id="31" xr16:uid="{7B0E1735-07BA-6F4D-8D9C-C935B9468BDC}" keepAlive="1" name="Query - coverage_statistics_models" description="Connection to the 'coverage_statistics_models' query in the workbook." type="5" refreshedVersion="8" background="1" saveData="1">
    <dbPr connection="Provider=Microsoft.Mashup.OleDb.1;Data Source=$Workbook$;Location=coverage_statistics_models;Extended Properties=&quot;&quot;" command="SELECT * FROM [coverage_statistics_models]"/>
  </connection>
  <connection id="32" xr16:uid="{06F072DC-5CF0-074D-A7B9-18520CEE03BB}" keepAlive="1" name="Query - coverage_statistics_models (2)" description="Connection to the 'coverage_statistics_models (2)' query in the workbook." type="5" refreshedVersion="8" background="1" saveData="1">
    <dbPr connection="Provider=Microsoft.Mashup.OleDb.1;Data Source=$Workbook$;Location=&quot;coverage_statistics_models (2)&quot;;Extended Properties=&quot;&quot;" command="SELECT * FROM [coverage_statistics_models (2)]"/>
  </connection>
  <connection id="33" xr16:uid="{E7853564-8991-E541-A636-A3B374DA17AF}" keepAlive="1" name="Query - coverage_statistics_models (3)" description="Connection to the 'coverage_statistics_models (3)' query in the workbook." type="5" refreshedVersion="8" background="1" saveData="1">
    <dbPr connection="Provider=Microsoft.Mashup.OleDb.1;Data Source=$Workbook$;Location=&quot;coverage_statistics_models (3)&quot;;Extended Properties=&quot;&quot;" command="SELECT * FROM [coverage_statistics_models (3)]"/>
  </connection>
  <connection id="34" xr16:uid="{0674A0D5-95D7-3447-9CAD-55C7DBE1085A}" keepAlive="1" name="Query - coverage_statistics_models (4)" description="Connection to the 'coverage_statistics_models (4)' query in the workbook." type="5" refreshedVersion="8" background="1" saveData="1">
    <dbPr connection="Provider=Microsoft.Mashup.OleDb.1;Data Source=$Workbook$;Location=&quot;coverage_statistics_models (4)&quot;;Extended Properties=&quot;&quot;" command="SELECT * FROM [coverage_statistics_models (4)]"/>
  </connection>
  <connection id="35" xr16:uid="{FEB154E9-FC57-B649-B168-FB2FD5768BF6}" keepAlive="1" name="Query - coverage_statistics_models (5)" description="Connection to the 'coverage_statistics_models (5)' query in the workbook." type="5" refreshedVersion="8" background="1" saveData="1">
    <dbPr connection="Provider=Microsoft.Mashup.OleDb.1;Data Source=$Workbook$;Location=&quot;coverage_statistics_models (5)&quot;;Extended Properties=&quot;&quot;" command="SELECT * FROM [coverage_statistics_models (5)]"/>
  </connection>
  <connection id="36" xr16:uid="{988E0EF8-0003-BA44-BA0C-EEB2A8F450DE}" keepAlive="1" name="Query - coverage_statistics_models (6)" description="Connection to the 'coverage_statistics_models (6)' query in the workbook." type="5" refreshedVersion="8" background="1" saveData="1">
    <dbPr connection="Provider=Microsoft.Mashup.OleDb.1;Data Source=$Workbook$;Location=&quot;coverage_statistics_models (6)&quot;;Extended Properties=&quot;&quot;" command="SELECT * FROM [coverage_statistics_models (6)]"/>
  </connection>
  <connection id="37" xr16:uid="{F767B8B4-4E39-8F40-A4F4-C1A5713D4EDC}" keepAlive="1" name="Query - coverage_statistics_models (7)" description="Connection to the 'coverage_statistics_models (7)' query in the workbook." type="5" refreshedVersion="8" background="1" saveData="1">
    <dbPr connection="Provider=Microsoft.Mashup.OleDb.1;Data Source=$Workbook$;Location=&quot;coverage_statistics_models (7)&quot;;Extended Properties=&quot;&quot;" command="SELECT * FROM [coverage_statistics_models (7)]"/>
  </connection>
  <connection id="38" xr16:uid="{66F5765F-3722-B149-92E0-8CE89C2B3AC1}" keepAlive="1" name="Query - coverage_statistics_models (8)" description="Connection to the 'coverage_statistics_models (8)' query in the workbook." type="5" refreshedVersion="0" background="1">
    <dbPr connection="Provider=Microsoft.Mashup.OleDb.1;Data Source=$Workbook$;Location=&quot;coverage_statistics_models (8)&quot;;Extended Properties=&quot;&quot;" command="SELECT * FROM [coverage_statistics_models (8)]"/>
  </connection>
  <connection id="39" xr16:uid="{9157A0A9-7D92-C94E-887C-77CFD2CBAD64}" keepAlive="1" name="Query - coverage_statistics_models (9)" description="Connection to the 'coverage_statistics_models (9)' query in the workbook." type="5" refreshedVersion="8" background="1" saveData="1">
    <dbPr connection="Provider=Microsoft.Mashup.OleDb.1;Data Source=$Workbook$;Location=&quot;coverage_statistics_models (9)&quot;;Extended Properties=&quot;&quot;" command="SELECT * FROM [coverage_statistics_models (9)]"/>
  </connection>
  <connection id="40" xr16:uid="{A41D147F-034B-BA44-AE03-D3CF57A360C9}" keepAlive="1" name="Query - pass_rate_statistics" description="Connection to the 'pass_rate_statistics' query in the workbook." type="5" refreshedVersion="8" background="1" saveData="1">
    <dbPr connection="Provider=Microsoft.Mashup.OleDb.1;Data Source=$Workbook$;Location=pass_rate_statistics;Extended Properties=&quot;&quot;" command="SELECT * FROM [pass_rate_statistics]"/>
  </connection>
  <connection id="41" xr16:uid="{730BBCFE-D139-5344-A4A2-56418BD9FE38}" keepAlive="1" name="Query - pass_rate_statistics (2)" description="Connection to the 'pass_rate_statistics (2)' query in the workbook." type="5" refreshedVersion="8" background="1" saveData="1">
    <dbPr connection="Provider=Microsoft.Mashup.OleDb.1;Data Source=$Workbook$;Location=&quot;pass_rate_statistics (2)&quot;;Extended Properties=&quot;&quot;" command="SELECT * FROM [pass_rate_statistics (2)]"/>
  </connection>
  <connection id="42" xr16:uid="{5938213B-998E-FC4D-A4F2-AC53C7F75A12}" keepAlive="1" name="Query - pass_rate_statistics (3)" description="Connection to the 'pass_rate_statistics (3)' query in the workbook." type="5" refreshedVersion="8" background="1" saveData="1">
    <dbPr connection="Provider=Microsoft.Mashup.OleDb.1;Data Source=$Workbook$;Location=&quot;pass_rate_statistics (3)&quot;;Extended Properties=&quot;&quot;" command="SELECT * FROM [pass_rate_statistics (3)]"/>
  </connection>
  <connection id="43" xr16:uid="{A21920BB-0ACB-9E46-BEB7-A35E8BDB882D}" keepAlive="1" name="Query - pass_rate_statistics (4)" description="Connection to the 'pass_rate_statistics (4)' query in the workbook." type="5" refreshedVersion="8" background="1" saveData="1">
    <dbPr connection="Provider=Microsoft.Mashup.OleDb.1;Data Source=$Workbook$;Location=&quot;pass_rate_statistics (4)&quot;;Extended Properties=&quot;&quot;" command="SELECT * FROM [pass_rate_statistics (4)]"/>
  </connection>
  <connection id="44" xr16:uid="{E1346197-E60A-254F-A941-851D4E847918}" keepAlive="1" name="Query - pass_rate_statistics (5)" description="Connection to the 'pass_rate_statistics (5)' query in the workbook." type="5" refreshedVersion="8" background="1" saveData="1">
    <dbPr connection="Provider=Microsoft.Mashup.OleDb.1;Data Source=$Workbook$;Location=&quot;pass_rate_statistics (5)&quot;;Extended Properties=&quot;&quot;" command="SELECT * FROM [pass_rate_statistics (5)]"/>
  </connection>
  <connection id="45" xr16:uid="{FCA1B396-D6FB-F646-9D36-BCBD19733953}" keepAlive="1" name="Query - pass_rate_statistics (6)" description="Connection to the 'pass_rate_statistics (6)' query in the workbook." type="5" refreshedVersion="8" background="1" saveData="1">
    <dbPr connection="Provider=Microsoft.Mashup.OleDb.1;Data Source=$Workbook$;Location=&quot;pass_rate_statistics (6)&quot;;Extended Properties=&quot;&quot;" command="SELECT * FROM [pass_rate_statistics (6)]"/>
  </connection>
  <connection id="46" xr16:uid="{A4562EEB-25CD-E045-82EF-698C30C6CA1F}" keepAlive="1" name="Query - pass_rate_statistics (7)" description="Connection to the 'pass_rate_statistics (7)' query in the workbook." type="5" refreshedVersion="8" background="1" saveData="1">
    <dbPr connection="Provider=Microsoft.Mashup.OleDb.1;Data Source=$Workbook$;Location=&quot;pass_rate_statistics (7)&quot;;Extended Properties=&quot;&quot;" command="SELECT * FROM [pass_rate_statistics (7)]"/>
  </connection>
  <connection id="47" xr16:uid="{3C6609AA-61B4-5747-99C2-411F7F4E514C}" keepAlive="1" name="Query - pass_rate_statistics (8)" description="Connection to the 'pass_rate_statistics (8)' query in the workbook." type="5" refreshedVersion="8" background="1" saveData="1">
    <dbPr connection="Provider=Microsoft.Mashup.OleDb.1;Data Source=$Workbook$;Location=&quot;pass_rate_statistics (8)&quot;;Extended Properties=&quot;&quot;" command="SELECT * FROM [pass_rate_statistics (8)]"/>
  </connection>
  <connection id="48" xr16:uid="{8C9A2A53-D402-444F-A3E2-28AF201A86A9}" keepAlive="1" name="Query - time_statistics" description="Connection to the 'time_statistics' query in the workbook." type="5" refreshedVersion="8" background="1" saveData="1">
    <dbPr connection="Provider=Microsoft.Mashup.OleDb.1;Data Source=$Workbook$;Location=time_statistics;Extended Properties=&quot;&quot;" command="SELECT * FROM [time_statistics]"/>
  </connection>
  <connection id="49" xr16:uid="{AC5FD282-2CDB-0A4C-A81D-BE95024A6EBE}" keepAlive="1" name="Query - time_statistics (2)" description="Connection to the 'time_statistics (2)' query in the workbook." type="5" refreshedVersion="0" background="1">
    <dbPr connection="Provider=Microsoft.Mashup.OleDb.1;Data Source=$Workbook$;Location=&quot;time_statistics (2)&quot;;Extended Properties=&quot;&quot;" command="SELECT * FROM [time_statistics (2)]"/>
  </connection>
  <connection id="50" xr16:uid="{2B6A9AE6-6FA1-2A43-92D2-7260DBC3FB48}" keepAlive="1" name="Query - time_statistics (3)" description="Connection to the 'time_statistics (3)' query in the workbook." type="5" refreshedVersion="8" background="1" saveData="1">
    <dbPr connection="Provider=Microsoft.Mashup.OleDb.1;Data Source=$Workbook$;Location=&quot;time_statistics (3)&quot;;Extended Properties=&quot;&quot;" command="SELECT * FROM [time_statistics (3)]"/>
  </connection>
  <connection id="51" xr16:uid="{8759AE4F-4107-1147-95E5-BA2DCE71EC7A}" keepAlive="1" name="Query - time_statistics (4)" description="Connection to the 'time_statistics (4)' query in the workbook." type="5" refreshedVersion="8" background="1" saveData="1">
    <dbPr connection="Provider=Microsoft.Mashup.OleDb.1;Data Source=$Workbook$;Location=&quot;time_statistics (4)&quot;;Extended Properties=&quot;&quot;" command="SELECT * FROM [time_statistics (4)]"/>
  </connection>
</connections>
</file>

<file path=xl/sharedStrings.xml><?xml version="1.0" encoding="utf-8"?>
<sst xmlns="http://schemas.openxmlformats.org/spreadsheetml/2006/main" count="1984" uniqueCount="206">
  <si>
    <t>class</t>
  </si>
  <si>
    <t>ColognePhonetic</t>
  </si>
  <si>
    <t>FormElement</t>
  </si>
  <si>
    <t>JsonTreeReader</t>
  </si>
  <si>
    <t>QuotedPrintableCodec</t>
  </si>
  <si>
    <t>CSVParser</t>
  </si>
  <si>
    <t>ZipArchiveInputStream</t>
  </si>
  <si>
    <t>PhoneticEngine</t>
  </si>
  <si>
    <t>IteratorUtils</t>
  </si>
  <si>
    <t>MapUtils</t>
  </si>
  <si>
    <t>JsonReader</t>
  </si>
  <si>
    <t>TarArchiveInputStream</t>
  </si>
  <si>
    <t>Gson</t>
  </si>
  <si>
    <t>CSVFormat</t>
  </si>
  <si>
    <t>IterableUtils</t>
  </si>
  <si>
    <t>ObjectWriter</t>
  </si>
  <si>
    <t>HtmlTreeBuilder</t>
  </si>
  <si>
    <t>TypeFactory</t>
  </si>
  <si>
    <t>ClassUtil</t>
  </si>
  <si>
    <t>StdDateFormat</t>
  </si>
  <si>
    <t>ArArchiveInputStream</t>
  </si>
  <si>
    <t>DataUtil</t>
  </si>
  <si>
    <t>ExtraFieldUtils</t>
  </si>
  <si>
    <t>CharacterReader</t>
  </si>
  <si>
    <t>POJOPropertiesCollector</t>
  </si>
  <si>
    <t>TokenQueue</t>
  </si>
  <si>
    <t>Flat3Map</t>
  </si>
  <si>
    <t>CpioArchiveInputStream</t>
  </si>
  <si>
    <t>BasicTypeConverter</t>
  </si>
  <si>
    <t>ArchiveStreamFactory</t>
  </si>
  <si>
    <t>DoubleMetaphone</t>
  </si>
  <si>
    <t>Md5Crypt</t>
  </si>
  <si>
    <t>Codec-18f</t>
  </si>
  <si>
    <t>Jsoup-93f</t>
  </si>
  <si>
    <t>Gson-16f</t>
  </si>
  <si>
    <t>Csv-16f</t>
  </si>
  <si>
    <t>Compress-47f</t>
  </si>
  <si>
    <t>Collections-28f</t>
  </si>
  <si>
    <t>JacksonDatabind-112f</t>
  </si>
  <si>
    <t>JxPath-22f</t>
  </si>
  <si>
    <t>pp-difference</t>
  </si>
  <si>
    <t>Tag</t>
  </si>
  <si>
    <t>Lang-4f</t>
  </si>
  <si>
    <t>Math-2f</t>
  </si>
  <si>
    <t>Time-13f</t>
  </si>
  <si>
    <t>lance</t>
  </si>
  <si>
    <t>symprompt</t>
  </si>
  <si>
    <t>Lexer</t>
  </si>
  <si>
    <t>Cli-40f</t>
  </si>
  <si>
    <t>HelpFormatter</t>
  </si>
  <si>
    <t>PosixParser</t>
  </si>
  <si>
    <t>Tokeniser</t>
  </si>
  <si>
    <t>Base32</t>
  </si>
  <si>
    <t>Base64</t>
  </si>
  <si>
    <t>BlockSort</t>
  </si>
  <si>
    <t>BinaryTree</t>
  </si>
  <si>
    <t>JacksonCore-26f</t>
  </si>
  <si>
    <t>JsonStringEncoder</t>
  </si>
  <si>
    <t>DateTimeFormatterBuilder</t>
  </si>
  <si>
    <t>Hours</t>
  </si>
  <si>
    <t>Days</t>
  </si>
  <si>
    <t>ISODateTimeFormat</t>
  </si>
  <si>
    <t>Months</t>
  </si>
  <si>
    <t>PeriodType</t>
  </si>
  <si>
    <t>EqualsBuilder</t>
  </si>
  <si>
    <t>Conversion</t>
  </si>
  <si>
    <t>ObjectUtils</t>
  </si>
  <si>
    <t>DateUtils</t>
  </si>
  <si>
    <t>RandomStringUtils</t>
  </si>
  <si>
    <t>HashCodeBuilder</t>
  </si>
  <si>
    <t>ClassUtils</t>
  </si>
  <si>
    <t>ExtendedMessageFormat</t>
  </si>
  <si>
    <t>DurationFormatUtils</t>
  </si>
  <si>
    <t>CompareToBuilder</t>
  </si>
  <si>
    <t>FastDatePrinter</t>
  </si>
  <si>
    <t>FieldUtils</t>
  </si>
  <si>
    <t>BooleanUtils</t>
  </si>
  <si>
    <t>NumericEntityUnescaper</t>
  </si>
  <si>
    <t>StringUtils</t>
  </si>
  <si>
    <t>LocaleUtils</t>
  </si>
  <si>
    <t>AnnotationUtils</t>
  </si>
  <si>
    <t>TricubicSplineInterpolator</t>
  </si>
  <si>
    <t>MathArrays</t>
  </si>
  <si>
    <t>RealMatrixFormat</t>
  </si>
  <si>
    <t>FastMath</t>
  </si>
  <si>
    <t>Dfp</t>
  </si>
  <si>
    <t>BracketingNthOrderBrentSolver</t>
  </si>
  <si>
    <t>FastFourierTransformer</t>
  </si>
  <si>
    <t>BracketingNthOrderBrentSolverDFP</t>
  </si>
  <si>
    <t>Frequency</t>
  </si>
  <si>
    <t>FieldLUDecomposition</t>
  </si>
  <si>
    <t>MultiStartUnivariateOptimizer</t>
  </si>
  <si>
    <t>ArithmeticUtils</t>
  </si>
  <si>
    <t>OpenIntToDoubleHashMap</t>
  </si>
  <si>
    <t>GaussNewtonOptimizer</t>
  </si>
  <si>
    <t>SmoothingPolynomialBicubicSplineInterpolator</t>
  </si>
  <si>
    <t>MillerUpdatingRegression</t>
  </si>
  <si>
    <t>BicubicSplineInterpolator</t>
  </si>
  <si>
    <t>LoessInterpolator</t>
  </si>
  <si>
    <t>ArrayFieldVector</t>
  </si>
  <si>
    <t>MultivariateNormalMixtureExpectationMaximization</t>
  </si>
  <si>
    <t>QRDecomposition</t>
  </si>
  <si>
    <t>SimpleRegression</t>
  </si>
  <si>
    <t>Rotation</t>
  </si>
  <si>
    <t>Beta</t>
  </si>
  <si>
    <t>SummaryStatistics</t>
  </si>
  <si>
    <t>DfpMath</t>
  </si>
  <si>
    <t>LUDecomposition</t>
  </si>
  <si>
    <t>NaturalRanking</t>
  </si>
  <si>
    <t>project</t>
  </si>
  <si>
    <t>complexity</t>
  </si>
  <si>
    <t>baseline_line</t>
  </si>
  <si>
    <t>lance_basic_line</t>
  </si>
  <si>
    <t>lance_coverage_line</t>
  </si>
  <si>
    <t>lance_line</t>
  </si>
  <si>
    <t>lane_basic_branch</t>
  </si>
  <si>
    <t>lance_coverage_branch</t>
  </si>
  <si>
    <t>lance_branch</t>
  </si>
  <si>
    <t>symprompt_branch</t>
  </si>
  <si>
    <t>symprompt_line</t>
  </si>
  <si>
    <t>baseline_branch</t>
  </si>
  <si>
    <t>PeriodFormatterBuilder</t>
  </si>
  <si>
    <t>JacksonXml-5f</t>
  </si>
  <si>
    <t>ToXmlGenerator</t>
  </si>
  <si>
    <t>StaxUtil</t>
  </si>
  <si>
    <t>XmlFactory</t>
  </si>
  <si>
    <t>PrototypeFactory</t>
  </si>
  <si>
    <t>Excluder</t>
  </si>
  <si>
    <t>ByteSourceJsonBootstrapper</t>
  </si>
  <si>
    <t>NameN</t>
  </si>
  <si>
    <t>ReaderBasedJsonParser</t>
  </si>
  <si>
    <t>TokenFilterContext</t>
  </si>
  <si>
    <t>Base64Variant</t>
  </si>
  <si>
    <t>NumberInput</t>
  </si>
  <si>
    <t>MethodLookupUtils</t>
  </si>
  <si>
    <t>SimpleCharStream</t>
  </si>
  <si>
    <t>Step</t>
  </si>
  <si>
    <t>PackageFunctions</t>
  </si>
  <si>
    <t>PredicateContext</t>
  </si>
  <si>
    <t>DescendantContext</t>
  </si>
  <si>
    <t>DOMNodePointer</t>
  </si>
  <si>
    <t>PropertyIterator</t>
  </si>
  <si>
    <t>ValueUtils</t>
  </si>
  <si>
    <t>JDOMNodePointer</t>
  </si>
  <si>
    <t>JXPathBasicBeanInfo</t>
  </si>
  <si>
    <t>NodeTraversor</t>
  </si>
  <si>
    <t>GzipCompressorInputStream</t>
  </si>
  <si>
    <t>AnnotationIntrospectorPair</t>
  </si>
  <si>
    <t>SimpleType</t>
  </si>
  <si>
    <t>NumberDeserializers</t>
  </si>
  <si>
    <t>AnnotatedMethodCollector</t>
  </si>
  <si>
    <t>ZoneInfoCompiler</t>
  </si>
  <si>
    <t>DateTimeParserBucket</t>
  </si>
  <si>
    <t>DateTimeZoneBuilder</t>
  </si>
  <si>
    <t>FormatUtils</t>
  </si>
  <si>
    <t>OrderedTuple</t>
  </si>
  <si>
    <t>ProperBigFractionFormat</t>
  </si>
  <si>
    <t>category</t>
  </si>
  <si>
    <t>e</t>
  </si>
  <si>
    <t/>
  </si>
  <si>
    <t>FromXmlParser</t>
  </si>
  <si>
    <t>UTF8JsonGenerator</t>
  </si>
  <si>
    <t>UTF32Reader</t>
  </si>
  <si>
    <t>method</t>
  </si>
  <si>
    <t>methods</t>
  </si>
  <si>
    <t>lance_basic</t>
  </si>
  <si>
    <t>lance_coverage</t>
  </si>
  <si>
    <t>ave</t>
  </si>
  <si>
    <t>TOTAL/AVE</t>
  </si>
  <si>
    <t>llama_line</t>
  </si>
  <si>
    <t>llama_branch</t>
  </si>
  <si>
    <t>gpt_line</t>
  </si>
  <si>
    <t>gpt_branch</t>
  </si>
  <si>
    <t>average</t>
  </si>
  <si>
    <t>&gt;15, &lt;= 20</t>
  </si>
  <si>
    <t>&lt; =15</t>
  </si>
  <si>
    <t>&gt; 20</t>
  </si>
  <si>
    <t>max_complexity</t>
  </si>
  <si>
    <t>sum_complexity</t>
  </si>
  <si>
    <t>symprompt_llama</t>
  </si>
  <si>
    <t>lance_llama</t>
  </si>
  <si>
    <t>lance_gpt</t>
  </si>
  <si>
    <t>lance_claude</t>
  </si>
  <si>
    <t>&lt;=20</t>
  </si>
  <si>
    <t>median_cc</t>
  </si>
  <si>
    <t>lance-gpt</t>
  </si>
  <si>
    <t>baseline</t>
  </si>
  <si>
    <t>claude_line</t>
  </si>
  <si>
    <t>claude_branch</t>
  </si>
  <si>
    <t>total mutants</t>
  </si>
  <si>
    <t>killed mutants</t>
  </si>
  <si>
    <t>lance_mistral</t>
  </si>
  <si>
    <t>coverage &gt;= 75</t>
  </si>
  <si>
    <t>gpt</t>
  </si>
  <si>
    <t>symprompt_gpt_line</t>
  </si>
  <si>
    <t>symprompt_gpt_branch</t>
  </si>
  <si>
    <t>lance-claude</t>
  </si>
  <si>
    <t>claude</t>
  </si>
  <si>
    <t>mistral_line</t>
  </si>
  <si>
    <t>mistral_branch</t>
  </si>
  <si>
    <t>method_cc &gt; 10</t>
  </si>
  <si>
    <t>mistral</t>
  </si>
  <si>
    <t>lance-mistral</t>
  </si>
  <si>
    <t>Column1</t>
  </si>
  <si>
    <t>time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</si>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</sst>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  <xf numFmtId="2" fontId="1" fillId="0" borderId="0" xfId="0" applyNumberFormat="1" applyFont="1"/>
    <xf numFmtId="2" fontId="0" fillId="3" borderId="0" xfId="0" applyNumberFormat="1" applyFill="1"/>
    <xf numFmtId="1" fontId="0" fillId="0" borderId="0" xfId="0" applyNumberFormat="1"/>
    <xf numFmtId="1" fontId="0" fillId="3" borderId="0" xfId="0" applyNumberFormat="1" applyFill="1"/>
    <xf numFmtId="10" fontId="0" fillId="2" borderId="0" xfId="0" applyNumberFormat="1" applyFill="1"/>
    <xf numFmtId="10" fontId="0" fillId="0" borderId="0" xfId="1" applyNumberFormat="1" applyFont="1"/>
    <xf numFmtId="12" fontId="0" fillId="0" borderId="0" xfId="0" applyNumberFormat="1"/>
    <xf numFmtId="12" fontId="0" fillId="3" borderId="0" xfId="0" applyNumberFormat="1" applyFill="1"/>
    <xf numFmtId="12" fontId="0" fillId="4" borderId="0" xfId="0" applyNumberFormat="1" applyFill="1"/>
    <xf numFmtId="10" fontId="0" fillId="4" borderId="0" xfId="0" applyNumberFormat="1" applyFill="1"/>
    <xf numFmtId="43" fontId="0" fillId="0" borderId="0" xfId="2" applyFont="1"/>
    <xf numFmtId="2" fontId="0" fillId="0" borderId="0" xfId="1" applyNumberFormat="1" applyFont="1"/>
    <xf numFmtId="0" fontId="0" fillId="3" borderId="0" xfId="0" applyFill="1"/>
  </cellXfs>
  <cellStyles count="3">
    <cellStyle name="Comma" xfId="2" builtinId="3"/>
    <cellStyle name="Normal" xfId="0" builtinId="0"/>
    <cellStyle name="Percent" xfId="1" builtinId="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1" xr16:uid="{5FE3DDB8-9360-1846-BF50-3FD42B77EEB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oject" tableColumnId="1"/>
      <queryTableField id="2" name="class" tableColumnId="2"/>
      <queryTableField id="3" name="time" tableColumnId="3"/>
      <queryTableField id="4" name="iteration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4" xr16:uid="{9C753EEB-9CBD-BC49-99FB-497F5469AF5C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project" tableColumnId="1"/>
      <queryTableField id="2" name="class" tableColumnId="2"/>
      <queryTableField id="3" name="max_complexity" tableColumnId="3"/>
      <queryTableField id="4" name="sum_complexity" tableColumnId="4"/>
      <queryTableField id="5" name="methods" tableColumnId="5"/>
      <queryTableField id="6" name="baseline_line" tableColumnId="6"/>
      <queryTableField id="7" name="lance_basic_line" tableColumnId="7"/>
      <queryTableField id="8" name="lance_coverage_line" tableColumnId="8"/>
      <queryTableField id="9" name="lance_line" tableColumnId="9"/>
      <queryTableField id="10" name="symprompt_line" tableColumnId="10"/>
      <queryTableField id="11" name="baseline_branch" tableColumnId="11"/>
      <queryTableField id="12" name="lane_basic_branch" tableColumnId="12"/>
      <queryTableField id="13" name="lance_coverage_branch" tableColumnId="13"/>
      <queryTableField id="14" name="lance_branch" tableColumnId="14"/>
      <queryTableField id="15" name="symprompt_branch" tableColumnId="15"/>
      <queryTableField id="16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7" xr16:uid="{C1218020-FB97-2B44-9893-A95B66475284}" autoFormatId="16" applyNumberFormats="0" applyBorderFormats="0" applyFontFormats="0" applyPatternFormats="0" applyAlignmentFormats="0" applyWidthHeightFormats="0">
  <queryTableRefresh nextId="11">
    <queryTableFields count="10">
      <queryTableField id="1" name="project" tableColumnId="1"/>
      <queryTableField id="2" name="class" tableColumnId="2"/>
      <queryTableField id="3" name="baseline" tableColumnId="3"/>
      <queryTableField id="4" name="lance_basic" tableColumnId="4"/>
      <queryTableField id="5" name="lance_coverage" tableColumnId="5"/>
      <queryTableField id="6" name="lance" tableColumnId="6"/>
      <queryTableField id="7" name="symprompt" tableColumnId="7"/>
      <queryTableField id="8" name="lance-gpt" tableColumnId="8"/>
      <queryTableField id="9" name="lance-claude" tableColumnId="9"/>
      <queryTableField id="10" name="lance-mistral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D8879D41-CE0F-A548-836F-B8FD6897C71A}" autoFormatId="16" applyNumberFormats="0" applyBorderFormats="0" applyFontFormats="0" applyPatternFormats="0" applyAlignmentFormats="0" applyWidthHeightFormats="0">
  <queryTableRefresh nextId="16">
    <queryTableFields count="15">
      <queryTableField id="1" name="project" tableColumnId="1"/>
      <queryTableField id="2" name="class" tableColumnId="2"/>
      <queryTableField id="3" name="complexity" tableColumnId="3"/>
      <queryTableField id="4" name="category" tableColumnId="4"/>
      <queryTableField id="5" name="methods" tableColumnId="5"/>
      <queryTableField id="6" name="llama_line" tableColumnId="6"/>
      <queryTableField id="7" name="llama_branch" tableColumnId="7"/>
      <queryTableField id="8" name="gpt_line" tableColumnId="8"/>
      <queryTableField id="9" name="gpt_branch" tableColumnId="9"/>
      <queryTableField id="10" name="claude_line" tableColumnId="10"/>
      <queryTableField id="11" name="claude_branch" tableColumnId="11"/>
      <queryTableField id="12" name="symprompt_gpt_line" tableColumnId="12"/>
      <queryTableField id="13" name="symprompt_gpt_branch" tableColumnId="13"/>
      <queryTableField id="14" name="mistral_line" tableColumnId="14"/>
      <queryTableField id="15" name="mistral_branch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6" xr16:uid="{C68D8685-791D-1440-959B-4947E5F219F4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class" tableColumnId="2"/>
      <queryTableField id="3" name="baseline" tableColumnId="3"/>
      <queryTableField id="4" name="lance_basic" tableColumnId="4"/>
      <queryTableField id="5" name="lance_coverage" tableColumnId="5"/>
      <queryTableField id="6" name="lance" tableColumnId="6"/>
      <queryTableField id="7" name="symprompt" tableColumnId="7"/>
      <queryTableField id="8" name="lance-gpt" tableColumnId="8"/>
      <queryTableField id="9" name="lance-claud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5" xr16:uid="{5032BE5A-B77F-9144-ADB1-145ABB796B2F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class" tableColumnId="2"/>
      <queryTableField id="9" dataBound="0" tableColumnId="9"/>
      <queryTableField id="3" name="baseline" tableColumnId="3"/>
      <queryTableField id="4" name="lance_basic" tableColumnId="4"/>
      <queryTableField id="5" name="lance_coverage" tableColumnId="5"/>
      <queryTableField id="6" name="lance" tableColumnId="6"/>
      <queryTableField id="7" name="symprompt" tableColumnId="7"/>
      <queryTableField id="8" name="lance-gp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88054-F1AD-B84E-8587-36B5202B47F1}" name="time_statistics__4" displayName="time_statistics__4" ref="A1:E131" tableType="queryTable" totalsRowShown="0">
  <autoFilter ref="A1:E131" xr:uid="{C8788054-F1AD-B84E-8587-36B5202B47F1}"/>
  <tableColumns count="5">
    <tableColumn id="1" xr3:uid="{0CB77431-98C0-9446-82FF-D6E2FCCA7D3A}" uniqueName="1" name="project" queryTableFieldId="1" dataDxfId="13"/>
    <tableColumn id="2" xr3:uid="{6E803FAA-96A1-F545-B9A9-3844CC4F9354}" uniqueName="2" name="class" queryTableFieldId="2" dataDxfId="12"/>
    <tableColumn id="3" xr3:uid="{6135F405-3E38-EB42-A2A1-FA588ECA4248}" uniqueName="3" name="time" queryTableFieldId="3"/>
    <tableColumn id="4" xr3:uid="{D7811355-5941-FF40-8C1F-969BF33FC812}" uniqueName="4" name="iteration" queryTableFieldId="4"/>
    <tableColumn id="5" xr3:uid="{168C78C8-48AF-7A44-A7D3-0D9D93A0AEE2}" uniqueName="5" name="Column1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8BC802-51AC-CE4F-8194-E559D54DD599}" name="coverage_statistics__30" displayName="coverage_statistics__30" ref="A1:P131" tableType="queryTable" totalsRowShown="0">
  <autoFilter ref="A1:P131" xr:uid="{AC8BC802-51AC-CE4F-8194-E559D54DD599}">
    <filterColumn colId="0">
      <filters>
        <filter val="Math-2f"/>
      </filters>
    </filterColumn>
    <filterColumn colId="14">
      <customFilters>
        <customFilter operator="greaterThanOrEqual" val="75"/>
      </customFilters>
    </filterColumn>
  </autoFilter>
  <tableColumns count="16">
    <tableColumn id="1" xr3:uid="{E52879A5-6C1A-D94D-A546-8C7445CCFE6F}" uniqueName="1" name="project" queryTableFieldId="1" dataDxfId="11"/>
    <tableColumn id="2" xr3:uid="{DADEFAF9-62DD-0340-BECC-1254EFB8AD24}" uniqueName="2" name="class" queryTableFieldId="2" dataDxfId="10"/>
    <tableColumn id="3" xr3:uid="{F68CB420-7CB3-2649-BCE2-CA3D99DFB96D}" uniqueName="3" name="max_complexity" queryTableFieldId="3"/>
    <tableColumn id="4" xr3:uid="{040628CA-F5E3-F947-8AA5-848678968358}" uniqueName="4" name="sum_complexity" queryTableFieldId="4"/>
    <tableColumn id="5" xr3:uid="{3926A147-190D-B240-A891-4789DF215377}" uniqueName="5" name="methods" queryTableFieldId="5"/>
    <tableColumn id="6" xr3:uid="{76AA06AA-C7E5-C248-835E-70AF37E4D2EF}" uniqueName="6" name="baseline_line" queryTableFieldId="6"/>
    <tableColumn id="7" xr3:uid="{493E4944-B174-FA4C-88F7-EC510118F83C}" uniqueName="7" name="lance_basic_line" queryTableFieldId="7"/>
    <tableColumn id="8" xr3:uid="{0D47857A-A504-2342-9AE4-2097DFB4A669}" uniqueName="8" name="lance_coverage_line" queryTableFieldId="8"/>
    <tableColumn id="9" xr3:uid="{8E62CCB1-9462-BA40-B0B3-165AF94BE9B5}" uniqueName="9" name="lance_line" queryTableFieldId="9"/>
    <tableColumn id="10" xr3:uid="{D31BF73C-A92E-994C-947A-6D4CAD3B50B9}" uniqueName="10" name="symprompt_line" queryTableFieldId="10"/>
    <tableColumn id="11" xr3:uid="{08BD6C41-CBFF-BF46-806E-1BF9EDF93F47}" uniqueName="11" name="baseline_branch" queryTableFieldId="11"/>
    <tableColumn id="12" xr3:uid="{A7793787-0D6F-B640-A963-68BAA73B5098}" uniqueName="12" name="lane_basic_branch" queryTableFieldId="12"/>
    <tableColumn id="13" xr3:uid="{7F406E25-8AFD-6843-B834-552DB75CB9B2}" uniqueName="13" name="lance_coverage_branch" queryTableFieldId="13"/>
    <tableColumn id="14" xr3:uid="{BD1B25BA-E820-B74E-A57E-48D2928AADBC}" uniqueName="14" name="lance_branch" queryTableFieldId="14"/>
    <tableColumn id="15" xr3:uid="{CC8B3569-80EE-CA44-B711-9DA9798A3D3E}" uniqueName="15" name="symprompt_branch" queryTableFieldId="15"/>
    <tableColumn id="16" xr3:uid="{77D8937F-0E6E-3F46-A989-102D529AF538}" uniqueName="16" name="Column1" queryTableFieldId="16" dataDxfId="9">
      <calculatedColumnFormula>coverage_statistics__30[[#This Row],[symprompt_branch]]-coverage_statistics__30[[#This Row],[lance_branch]]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AB29C-8BC2-8C49-A07F-47E98B0BB9B4}" name="pass_rate_statistics__8" displayName="pass_rate_statistics__8" ref="A1:J131" tableType="queryTable" totalsRowShown="0">
  <autoFilter ref="A1:J131" xr:uid="{E1BAB29C-8BC2-8C49-A07F-47E98B0BB9B4}"/>
  <tableColumns count="10">
    <tableColumn id="1" xr3:uid="{8DA3F2F6-9F96-A94B-8283-900BEF0DA8FF}" uniqueName="1" name="project" queryTableFieldId="1" dataDxfId="8"/>
    <tableColumn id="2" xr3:uid="{E4CE58CF-4C57-8F4B-A4F6-7A6724B53243}" uniqueName="2" name="class" queryTableFieldId="2" dataDxfId="7"/>
    <tableColumn id="3" xr3:uid="{D3C684BC-A664-7A45-9B6E-4C9913EE3DE2}" uniqueName="3" name="baseline" queryTableFieldId="3"/>
    <tableColumn id="4" xr3:uid="{15726801-638C-9342-95F8-171865886135}" uniqueName="4" name="lance_basic" queryTableFieldId="4"/>
    <tableColumn id="5" xr3:uid="{FE403E95-74D6-584D-B4E0-C4205DB74542}" uniqueName="5" name="lance_coverage" queryTableFieldId="5"/>
    <tableColumn id="6" xr3:uid="{28D4EAE6-6BF1-EA4C-8D81-4BD83594D444}" uniqueName="6" name="lance" queryTableFieldId="6"/>
    <tableColumn id="7" xr3:uid="{2C44B101-0704-CA4A-89FD-376F273B28E3}" uniqueName="7" name="symprompt" queryTableFieldId="7"/>
    <tableColumn id="8" xr3:uid="{24C40B5D-D48E-2F4D-B459-D84C27B173FA}" uniqueName="8" name="lance-gpt" queryTableFieldId="8"/>
    <tableColumn id="9" xr3:uid="{ACFCCCB0-16FF-1945-BB8E-A1CEBCE88044}" uniqueName="9" name="lance-claude" queryTableFieldId="9"/>
    <tableColumn id="10" xr3:uid="{C907A25C-7F6A-8848-8754-6B28A7C5AB41}" uniqueName="10" name="lance-mistral" queryTableField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FE452-0819-B548-98E5-A372452EF0C1}" name="coverage_statistics_models__9" displayName="coverage_statistics_models__9" ref="A1:O131" tableType="queryTable" totalsRowShown="0">
  <autoFilter ref="A1:O131" xr:uid="{BB0FE452-0819-B548-98E5-A372452EF0C1}"/>
  <tableColumns count="15">
    <tableColumn id="1" xr3:uid="{43D632BA-B0F1-6248-9384-771D428B0612}" uniqueName="1" name="project" queryTableFieldId="1" dataDxfId="6"/>
    <tableColumn id="2" xr3:uid="{B47D0606-099E-CE44-A625-470573991852}" uniqueName="2" name="class" queryTableFieldId="2" dataDxfId="5"/>
    <tableColumn id="3" xr3:uid="{0F592499-D0DA-7B44-A59A-6FD7E9086699}" uniqueName="3" name="complexity" queryTableFieldId="3"/>
    <tableColumn id="4" xr3:uid="{8EC9FEA2-A952-6041-8133-AEDE65D7A2A4}" uniqueName="4" name="category" queryTableFieldId="4" dataDxfId="4"/>
    <tableColumn id="5" xr3:uid="{21231C62-A478-7F4C-BF9B-6ACA5A91C3F2}" uniqueName="5" name="methods" queryTableFieldId="5"/>
    <tableColumn id="6" xr3:uid="{FE151CEB-E640-D449-805E-434D8B01B3B9}" uniqueName="6" name="llama_line" queryTableFieldId="6"/>
    <tableColumn id="7" xr3:uid="{ADAD2394-141B-8745-9789-1CCB63CC8721}" uniqueName="7" name="llama_branch" queryTableFieldId="7"/>
    <tableColumn id="8" xr3:uid="{75D83862-7137-CD45-9192-EFECE2516AC4}" uniqueName="8" name="gpt_line" queryTableFieldId="8"/>
    <tableColumn id="9" xr3:uid="{60F4E6BE-0819-3644-AE53-1937B04C1B90}" uniqueName="9" name="gpt_branch" queryTableFieldId="9"/>
    <tableColumn id="10" xr3:uid="{96A6EBC0-600B-CA4B-A5FA-0654334B7DBB}" uniqueName="10" name="claude_line" queryTableFieldId="10"/>
    <tableColumn id="11" xr3:uid="{435AB7C3-A0A3-094E-9ABF-0B0E7F12C473}" uniqueName="11" name="claude_branch" queryTableFieldId="11"/>
    <tableColumn id="12" xr3:uid="{5EEC7BC7-A368-BE4C-9C6D-D14453518134}" uniqueName="12" name="symprompt_gpt_line" queryTableFieldId="12"/>
    <tableColumn id="13" xr3:uid="{B3145FC5-183B-4F4E-9983-E6F44FA74438}" uniqueName="13" name="symprompt_gpt_branch" queryTableFieldId="13"/>
    <tableColumn id="14" xr3:uid="{ABBD8D6A-5AD3-D94E-840E-FAF0E8DC3254}" uniqueName="14" name="mistral_line" queryTableFieldId="14"/>
    <tableColumn id="15" xr3:uid="{86C000EF-9194-7A4F-85FD-38A95B0C2AA7}" uniqueName="15" name="mistral_branch" queryTableField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16EED6-E8C4-5242-803A-E21A0FE59350}" name="pass_rate_statistics__7" displayName="pass_rate_statistics__7" ref="A1:I131" tableType="queryTable" totalsRowShown="0">
  <autoFilter ref="A1:I131" xr:uid="{DD16EED6-E8C4-5242-803A-E21A0FE59350}"/>
  <tableColumns count="9">
    <tableColumn id="1" xr3:uid="{535216E5-29CA-DC4D-9382-8E86B9B014C2}" uniqueName="1" name="project" queryTableFieldId="1" dataDxfId="3"/>
    <tableColumn id="2" xr3:uid="{AFBE4FE6-D9DF-0E41-9FED-A550BF0D9669}" uniqueName="2" name="class" queryTableFieldId="2" dataDxfId="2"/>
    <tableColumn id="3" xr3:uid="{FFA9C9F3-5482-104C-88D3-F2045E035194}" uniqueName="3" name="baseline" queryTableFieldId="3"/>
    <tableColumn id="4" xr3:uid="{D723CCDF-8135-DD4F-94D6-AF9BECE8AD9A}" uniqueName="4" name="lance_basic" queryTableFieldId="4"/>
    <tableColumn id="5" xr3:uid="{ED5ECD14-7AC6-1B43-BF3B-79639A68EFE7}" uniqueName="5" name="lance_coverage" queryTableFieldId="5"/>
    <tableColumn id="6" xr3:uid="{7A846DAF-4E7A-614D-A0B3-57624D65C6B3}" uniqueName="6" name="lance" queryTableFieldId="6"/>
    <tableColumn id="7" xr3:uid="{1DE287BD-D465-3A4D-8452-46EB1E090E6A}" uniqueName="7" name="symprompt" queryTableFieldId="7"/>
    <tableColumn id="8" xr3:uid="{8584AD25-3E5D-1143-9494-A1EA05E7B2DC}" uniqueName="8" name="lance-gpt" queryTableFieldId="8"/>
    <tableColumn id="9" xr3:uid="{7BF77B44-82E1-0344-B696-6B9EC4F1DF46}" uniqueName="9" name="lance-claude" queryTableField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126C85-1BD6-FD42-A582-247DF03281E4}" name="pass_rate_statistics__6" displayName="pass_rate_statistics__6" ref="A1:I131" tableType="queryTable" totalsRowShown="0">
  <autoFilter ref="A1:I131" xr:uid="{F2126C85-1BD6-FD42-A582-247DF03281E4}">
    <filterColumn colId="2">
      <customFilters>
        <customFilter operator="greaterThan" val="20"/>
      </customFilters>
    </filterColumn>
  </autoFilter>
  <tableColumns count="9">
    <tableColumn id="1" xr3:uid="{38BF3715-E28D-534E-9119-2FBBA773BEF2}" uniqueName="1" name="project" queryTableFieldId="1" dataDxfId="1"/>
    <tableColumn id="2" xr3:uid="{E883B06C-3248-DD47-9A4E-E8921DD4C6FB}" uniqueName="2" name="class" queryTableFieldId="2" dataDxfId="0"/>
    <tableColumn id="9" xr3:uid="{AF7C5C64-C12E-F943-993C-1FB75089171E}" uniqueName="9" name="max_complexity" queryTableFieldId="9"/>
    <tableColumn id="3" xr3:uid="{CA5C9B2D-62E8-E145-9FE3-69D1320A79E8}" uniqueName="3" name="baseline" queryTableFieldId="3"/>
    <tableColumn id="4" xr3:uid="{9128DAF6-FCDE-644B-B42B-C242CC9D00C7}" uniqueName="4" name="lance_basic" queryTableFieldId="4"/>
    <tableColumn id="5" xr3:uid="{0E8F7234-E929-CC41-A955-2C4067621F4B}" uniqueName="5" name="lance_coverage" queryTableFieldId="5"/>
    <tableColumn id="6" xr3:uid="{DD6FABE3-2C64-7E41-A8D4-DAA63F8346B3}" uniqueName="6" name="lance" queryTableFieldId="6"/>
    <tableColumn id="7" xr3:uid="{9CB6C241-9ABC-6646-B92C-03DF7C89419E}" uniqueName="7" name="symprompt" queryTableFieldId="7"/>
    <tableColumn id="8" xr3:uid="{B306D8F5-2A8B-6B44-A5D6-EC2B6E57C007}" uniqueName="8" name="lance-gpt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DEDA-8D26-9947-A530-651ACE185684}">
  <dimension ref="A1:E136"/>
  <sheetViews>
    <sheetView zoomScale="181" workbookViewId="0">
      <selection activeCell="J13" sqref="J13"/>
    </sheetView>
  </sheetViews>
  <sheetFormatPr baseColWidth="10" defaultRowHeight="16" x14ac:dyDescent="0.2"/>
  <cols>
    <col min="1" max="1" width="19.33203125" bestFit="1" customWidth="1"/>
    <col min="2" max="2" width="44.6640625" bestFit="1" customWidth="1"/>
    <col min="3" max="3" width="7.5" bestFit="1" customWidth="1"/>
    <col min="4" max="4" width="10.6640625" bestFit="1" customWidth="1"/>
  </cols>
  <sheetData>
    <row r="1" spans="1:5" x14ac:dyDescent="0.2">
      <c r="A1" t="s">
        <v>109</v>
      </c>
      <c r="B1" t="s">
        <v>0</v>
      </c>
      <c r="C1" t="s">
        <v>204</v>
      </c>
      <c r="D1" t="s">
        <v>205</v>
      </c>
      <c r="E1" t="s">
        <v>203</v>
      </c>
    </row>
    <row r="2" spans="1:5" x14ac:dyDescent="0.2">
      <c r="A2" s="19" t="s">
        <v>122</v>
      </c>
      <c r="B2" s="19" t="s">
        <v>123</v>
      </c>
      <c r="C2" s="19">
        <v>56.67</v>
      </c>
      <c r="D2" s="19">
        <v>20</v>
      </c>
    </row>
    <row r="3" spans="1:5" x14ac:dyDescent="0.2">
      <c r="A3" s="19" t="s">
        <v>122</v>
      </c>
      <c r="B3" s="19" t="s">
        <v>125</v>
      </c>
      <c r="C3" s="19">
        <v>48.77</v>
      </c>
      <c r="D3" s="19">
        <v>17</v>
      </c>
    </row>
    <row r="4" spans="1:5" x14ac:dyDescent="0.2">
      <c r="A4" s="19" t="s">
        <v>122</v>
      </c>
      <c r="B4" s="19" t="s">
        <v>160</v>
      </c>
      <c r="C4" s="19">
        <v>45.37</v>
      </c>
      <c r="D4" s="19">
        <v>10</v>
      </c>
    </row>
    <row r="5" spans="1:5" x14ac:dyDescent="0.2">
      <c r="A5" s="19" t="s">
        <v>122</v>
      </c>
      <c r="B5" s="19" t="s">
        <v>124</v>
      </c>
      <c r="C5" s="19">
        <v>4.6100000000000003</v>
      </c>
      <c r="D5" s="19">
        <v>12</v>
      </c>
      <c r="E5">
        <f>AVERAGE(C2:C5)</f>
        <v>38.855000000000004</v>
      </c>
    </row>
    <row r="6" spans="1:5" x14ac:dyDescent="0.2">
      <c r="A6" t="s">
        <v>35</v>
      </c>
      <c r="B6" t="s">
        <v>5</v>
      </c>
      <c r="C6">
        <v>5.19</v>
      </c>
      <c r="D6">
        <v>5</v>
      </c>
    </row>
    <row r="7" spans="1:5" x14ac:dyDescent="0.2">
      <c r="A7" t="s">
        <v>35</v>
      </c>
      <c r="B7" t="s">
        <v>13</v>
      </c>
      <c r="C7">
        <v>66.349999999999994</v>
      </c>
      <c r="D7">
        <v>21</v>
      </c>
    </row>
    <row r="8" spans="1:5" x14ac:dyDescent="0.2">
      <c r="A8" t="s">
        <v>35</v>
      </c>
      <c r="B8" t="s">
        <v>47</v>
      </c>
      <c r="C8">
        <v>28.89</v>
      </c>
      <c r="D8">
        <v>14</v>
      </c>
      <c r="E8">
        <f>AVERAGE(C6:C8)</f>
        <v>33.476666666666667</v>
      </c>
    </row>
    <row r="9" spans="1:5" x14ac:dyDescent="0.2">
      <c r="A9" s="19" t="s">
        <v>37</v>
      </c>
      <c r="B9" s="19" t="s">
        <v>8</v>
      </c>
      <c r="C9" s="19">
        <v>201.03</v>
      </c>
      <c r="D9" s="19">
        <v>22</v>
      </c>
    </row>
    <row r="10" spans="1:5" x14ac:dyDescent="0.2">
      <c r="A10" s="19" t="s">
        <v>37</v>
      </c>
      <c r="B10" s="19" t="s">
        <v>26</v>
      </c>
      <c r="C10" s="19">
        <v>75.8</v>
      </c>
      <c r="D10" s="19">
        <v>11</v>
      </c>
    </row>
    <row r="11" spans="1:5" x14ac:dyDescent="0.2">
      <c r="A11" s="19" t="s">
        <v>37</v>
      </c>
      <c r="B11" s="19" t="s">
        <v>9</v>
      </c>
      <c r="C11" s="19">
        <v>155.63</v>
      </c>
      <c r="D11" s="19">
        <v>11</v>
      </c>
    </row>
    <row r="12" spans="1:5" x14ac:dyDescent="0.2">
      <c r="A12" s="19" t="s">
        <v>37</v>
      </c>
      <c r="B12" s="19" t="s">
        <v>14</v>
      </c>
      <c r="C12" s="19">
        <v>104.68</v>
      </c>
      <c r="D12" s="19">
        <v>9</v>
      </c>
    </row>
    <row r="13" spans="1:5" x14ac:dyDescent="0.2">
      <c r="A13" s="19" t="s">
        <v>37</v>
      </c>
      <c r="B13" s="19" t="s">
        <v>126</v>
      </c>
      <c r="C13" s="19">
        <v>16.82</v>
      </c>
      <c r="D13" s="19">
        <v>6</v>
      </c>
      <c r="E13">
        <f>AVERAGE(C9:C13)</f>
        <v>110.792</v>
      </c>
    </row>
    <row r="14" spans="1:5" x14ac:dyDescent="0.2">
      <c r="A14" t="s">
        <v>34</v>
      </c>
      <c r="B14" t="s">
        <v>12</v>
      </c>
      <c r="C14">
        <v>22.39</v>
      </c>
      <c r="D14">
        <v>6</v>
      </c>
    </row>
    <row r="15" spans="1:5" x14ac:dyDescent="0.2">
      <c r="A15" t="s">
        <v>34</v>
      </c>
      <c r="B15" t="s">
        <v>3</v>
      </c>
      <c r="C15">
        <v>34.75</v>
      </c>
      <c r="D15">
        <v>13</v>
      </c>
    </row>
    <row r="16" spans="1:5" x14ac:dyDescent="0.2">
      <c r="A16" t="s">
        <v>34</v>
      </c>
      <c r="B16" t="s">
        <v>10</v>
      </c>
      <c r="C16">
        <v>50.24</v>
      </c>
      <c r="D16">
        <v>7</v>
      </c>
    </row>
    <row r="17" spans="1:5" x14ac:dyDescent="0.2">
      <c r="A17" t="s">
        <v>34</v>
      </c>
      <c r="B17" t="s">
        <v>127</v>
      </c>
      <c r="C17">
        <v>11</v>
      </c>
      <c r="D17">
        <v>8</v>
      </c>
      <c r="E17">
        <f>AVERAGE(C14:C17)</f>
        <v>29.594999999999999</v>
      </c>
    </row>
    <row r="18" spans="1:5" x14ac:dyDescent="0.2">
      <c r="A18" s="19" t="s">
        <v>48</v>
      </c>
      <c r="B18" s="19" t="s">
        <v>49</v>
      </c>
      <c r="C18" s="19">
        <v>12.62</v>
      </c>
      <c r="D18" s="19">
        <v>6</v>
      </c>
    </row>
    <row r="19" spans="1:5" x14ac:dyDescent="0.2">
      <c r="A19" s="19" t="s">
        <v>48</v>
      </c>
      <c r="B19" s="19" t="s">
        <v>50</v>
      </c>
      <c r="C19" s="19">
        <v>11.96</v>
      </c>
      <c r="D19" s="19">
        <v>10</v>
      </c>
      <c r="E19">
        <f>AVERAGE(C18:C19)</f>
        <v>12.29</v>
      </c>
    </row>
    <row r="20" spans="1:5" x14ac:dyDescent="0.2">
      <c r="A20" t="s">
        <v>56</v>
      </c>
      <c r="B20" t="s">
        <v>57</v>
      </c>
      <c r="C20">
        <v>38.799999999999997</v>
      </c>
      <c r="D20">
        <v>16</v>
      </c>
    </row>
    <row r="21" spans="1:5" x14ac:dyDescent="0.2">
      <c r="A21" t="s">
        <v>56</v>
      </c>
      <c r="B21" t="s">
        <v>131</v>
      </c>
      <c r="C21">
        <v>52.14</v>
      </c>
      <c r="D21">
        <v>11</v>
      </c>
    </row>
    <row r="22" spans="1:5" x14ac:dyDescent="0.2">
      <c r="A22" t="s">
        <v>56</v>
      </c>
      <c r="B22" t="s">
        <v>132</v>
      </c>
      <c r="C22">
        <v>34.99</v>
      </c>
      <c r="D22">
        <v>11</v>
      </c>
    </row>
    <row r="23" spans="1:5" x14ac:dyDescent="0.2">
      <c r="A23" t="s">
        <v>56</v>
      </c>
      <c r="B23" t="s">
        <v>162</v>
      </c>
      <c r="C23">
        <v>36.65</v>
      </c>
      <c r="D23">
        <v>14</v>
      </c>
    </row>
    <row r="24" spans="1:5" x14ac:dyDescent="0.2">
      <c r="A24" t="s">
        <v>56</v>
      </c>
      <c r="B24" t="s">
        <v>128</v>
      </c>
      <c r="C24">
        <v>41.33</v>
      </c>
      <c r="D24">
        <v>12</v>
      </c>
    </row>
    <row r="25" spans="1:5" x14ac:dyDescent="0.2">
      <c r="A25" t="s">
        <v>56</v>
      </c>
      <c r="B25" t="s">
        <v>129</v>
      </c>
      <c r="C25">
        <v>11.67</v>
      </c>
      <c r="D25">
        <v>12</v>
      </c>
    </row>
    <row r="26" spans="1:5" x14ac:dyDescent="0.2">
      <c r="A26" t="s">
        <v>56</v>
      </c>
      <c r="B26" t="s">
        <v>130</v>
      </c>
      <c r="C26">
        <v>103.4</v>
      </c>
      <c r="D26">
        <v>16</v>
      </c>
    </row>
    <row r="27" spans="1:5" x14ac:dyDescent="0.2">
      <c r="A27" t="s">
        <v>56</v>
      </c>
      <c r="B27" t="s">
        <v>161</v>
      </c>
      <c r="C27">
        <v>66.61</v>
      </c>
      <c r="D27">
        <v>11</v>
      </c>
    </row>
    <row r="28" spans="1:5" x14ac:dyDescent="0.2">
      <c r="A28" t="s">
        <v>56</v>
      </c>
      <c r="B28" t="s">
        <v>133</v>
      </c>
      <c r="C28">
        <v>36.4</v>
      </c>
      <c r="D28">
        <v>10</v>
      </c>
      <c r="E28">
        <f>AVERAGE(C20:C28)</f>
        <v>46.887777777777778</v>
      </c>
    </row>
    <row r="29" spans="1:5" x14ac:dyDescent="0.2">
      <c r="A29" s="19" t="s">
        <v>39</v>
      </c>
      <c r="B29" s="19" t="s">
        <v>28</v>
      </c>
      <c r="C29" s="19">
        <v>122.69</v>
      </c>
      <c r="D29" s="19">
        <v>24</v>
      </c>
    </row>
    <row r="30" spans="1:5" x14ac:dyDescent="0.2">
      <c r="A30" s="19" t="s">
        <v>39</v>
      </c>
      <c r="B30" s="19" t="s">
        <v>144</v>
      </c>
      <c r="C30" s="19">
        <v>20.8</v>
      </c>
      <c r="D30" s="19">
        <v>8</v>
      </c>
    </row>
    <row r="31" spans="1:5" x14ac:dyDescent="0.2">
      <c r="A31" s="19" t="s">
        <v>39</v>
      </c>
      <c r="B31" s="19" t="s">
        <v>135</v>
      </c>
      <c r="C31" s="19">
        <v>16.510000000000002</v>
      </c>
      <c r="D31" s="19">
        <v>3</v>
      </c>
    </row>
    <row r="32" spans="1:5" x14ac:dyDescent="0.2">
      <c r="A32" s="19" t="s">
        <v>39</v>
      </c>
      <c r="B32" s="19" t="s">
        <v>140</v>
      </c>
      <c r="C32" s="19">
        <v>90.88</v>
      </c>
      <c r="D32" s="19">
        <v>10</v>
      </c>
    </row>
    <row r="33" spans="1:5" x14ac:dyDescent="0.2">
      <c r="A33" s="19" t="s">
        <v>39</v>
      </c>
      <c r="B33" s="19" t="s">
        <v>141</v>
      </c>
      <c r="C33" s="19">
        <v>12.87</v>
      </c>
      <c r="D33" s="19">
        <v>3</v>
      </c>
    </row>
    <row r="34" spans="1:5" x14ac:dyDescent="0.2">
      <c r="A34" s="19" t="s">
        <v>39</v>
      </c>
      <c r="B34" s="19" t="s">
        <v>137</v>
      </c>
      <c r="C34" s="19">
        <v>11.33</v>
      </c>
      <c r="D34" s="19">
        <v>6</v>
      </c>
    </row>
    <row r="35" spans="1:5" x14ac:dyDescent="0.2">
      <c r="A35" s="19" t="s">
        <v>39</v>
      </c>
      <c r="B35" s="19" t="s">
        <v>143</v>
      </c>
      <c r="C35" s="19">
        <v>85.96</v>
      </c>
      <c r="D35" s="19">
        <v>12</v>
      </c>
    </row>
    <row r="36" spans="1:5" x14ac:dyDescent="0.2">
      <c r="A36" s="19" t="s">
        <v>39</v>
      </c>
      <c r="B36" s="19" t="s">
        <v>142</v>
      </c>
      <c r="C36" s="19">
        <v>67.95</v>
      </c>
      <c r="D36" s="19">
        <v>9</v>
      </c>
    </row>
    <row r="37" spans="1:5" x14ac:dyDescent="0.2">
      <c r="A37" s="19" t="s">
        <v>39</v>
      </c>
      <c r="B37" s="19" t="s">
        <v>134</v>
      </c>
      <c r="C37" s="19">
        <v>32.130000000000003</v>
      </c>
      <c r="D37" s="19">
        <v>12</v>
      </c>
    </row>
    <row r="38" spans="1:5" x14ac:dyDescent="0.2">
      <c r="A38" s="19" t="s">
        <v>39</v>
      </c>
      <c r="B38" s="19" t="s">
        <v>138</v>
      </c>
      <c r="C38" s="19">
        <v>46.03</v>
      </c>
      <c r="D38" s="19">
        <v>12</v>
      </c>
    </row>
    <row r="39" spans="1:5" x14ac:dyDescent="0.2">
      <c r="A39" s="19" t="s">
        <v>39</v>
      </c>
      <c r="B39" s="19" t="s">
        <v>139</v>
      </c>
      <c r="C39" s="19">
        <v>12.25</v>
      </c>
      <c r="D39" s="19">
        <v>5</v>
      </c>
    </row>
    <row r="40" spans="1:5" x14ac:dyDescent="0.2">
      <c r="A40" s="19" t="s">
        <v>39</v>
      </c>
      <c r="B40" s="19" t="s">
        <v>136</v>
      </c>
      <c r="C40" s="19">
        <v>11.91</v>
      </c>
      <c r="D40" s="19">
        <v>9</v>
      </c>
      <c r="E40">
        <f>AVERAGE(C29:C40)</f>
        <v>44.275833333333331</v>
      </c>
    </row>
    <row r="41" spans="1:5" x14ac:dyDescent="0.2">
      <c r="A41" t="s">
        <v>33</v>
      </c>
      <c r="B41" t="s">
        <v>16</v>
      </c>
      <c r="C41">
        <v>214.41</v>
      </c>
      <c r="D41">
        <v>15</v>
      </c>
    </row>
    <row r="42" spans="1:5" x14ac:dyDescent="0.2">
      <c r="A42" t="s">
        <v>33</v>
      </c>
      <c r="B42" t="s">
        <v>21</v>
      </c>
      <c r="C42">
        <v>9.02</v>
      </c>
      <c r="D42">
        <v>9</v>
      </c>
    </row>
    <row r="43" spans="1:5" x14ac:dyDescent="0.2">
      <c r="A43" t="s">
        <v>33</v>
      </c>
      <c r="B43" t="s">
        <v>51</v>
      </c>
      <c r="C43">
        <v>4.08</v>
      </c>
      <c r="D43">
        <v>3</v>
      </c>
    </row>
    <row r="44" spans="1:5" x14ac:dyDescent="0.2">
      <c r="A44" t="s">
        <v>33</v>
      </c>
      <c r="B44" t="s">
        <v>2</v>
      </c>
      <c r="C44">
        <v>7.17</v>
      </c>
      <c r="D44">
        <v>9</v>
      </c>
    </row>
    <row r="45" spans="1:5" x14ac:dyDescent="0.2">
      <c r="A45" t="s">
        <v>33</v>
      </c>
      <c r="B45" t="s">
        <v>41</v>
      </c>
      <c r="C45">
        <v>7.02</v>
      </c>
      <c r="D45">
        <v>5</v>
      </c>
    </row>
    <row r="46" spans="1:5" x14ac:dyDescent="0.2">
      <c r="A46" t="s">
        <v>33</v>
      </c>
      <c r="B46" t="s">
        <v>25</v>
      </c>
      <c r="C46">
        <v>13.67</v>
      </c>
      <c r="D46">
        <v>6</v>
      </c>
    </row>
    <row r="47" spans="1:5" x14ac:dyDescent="0.2">
      <c r="A47" t="s">
        <v>33</v>
      </c>
      <c r="B47" t="s">
        <v>23</v>
      </c>
      <c r="C47">
        <v>26.33</v>
      </c>
      <c r="D47">
        <v>7</v>
      </c>
    </row>
    <row r="48" spans="1:5" x14ac:dyDescent="0.2">
      <c r="A48" t="s">
        <v>33</v>
      </c>
      <c r="B48" t="s">
        <v>145</v>
      </c>
      <c r="C48">
        <v>13.5</v>
      </c>
      <c r="D48">
        <v>12</v>
      </c>
      <c r="E48">
        <f>AVERAGE(C41:C48)</f>
        <v>36.9</v>
      </c>
    </row>
    <row r="49" spans="1:5" x14ac:dyDescent="0.2">
      <c r="A49" s="19" t="s">
        <v>32</v>
      </c>
      <c r="B49" s="19" t="s">
        <v>52</v>
      </c>
      <c r="C49" s="19">
        <v>37.659999999999997</v>
      </c>
      <c r="D49" s="19">
        <v>10</v>
      </c>
    </row>
    <row r="50" spans="1:5" x14ac:dyDescent="0.2">
      <c r="A50" s="19" t="s">
        <v>32</v>
      </c>
      <c r="B50" s="19" t="s">
        <v>4</v>
      </c>
      <c r="C50" s="19">
        <v>24.75</v>
      </c>
      <c r="D50" s="19">
        <v>11</v>
      </c>
    </row>
    <row r="51" spans="1:5" x14ac:dyDescent="0.2">
      <c r="A51" s="19" t="s">
        <v>32</v>
      </c>
      <c r="B51" s="19" t="s">
        <v>31</v>
      </c>
      <c r="C51" s="19">
        <v>5.23</v>
      </c>
      <c r="D51" s="19">
        <v>5</v>
      </c>
    </row>
    <row r="52" spans="1:5" x14ac:dyDescent="0.2">
      <c r="A52" s="19" t="s">
        <v>32</v>
      </c>
      <c r="B52" s="19" t="s">
        <v>1</v>
      </c>
      <c r="C52" s="19">
        <v>15.86</v>
      </c>
      <c r="D52" s="19">
        <v>8</v>
      </c>
    </row>
    <row r="53" spans="1:5" x14ac:dyDescent="0.2">
      <c r="A53" s="19" t="s">
        <v>32</v>
      </c>
      <c r="B53" s="19" t="s">
        <v>53</v>
      </c>
      <c r="C53" s="19">
        <v>33.64</v>
      </c>
      <c r="D53" s="19">
        <v>11</v>
      </c>
    </row>
    <row r="54" spans="1:5" x14ac:dyDescent="0.2">
      <c r="A54" s="19" t="s">
        <v>32</v>
      </c>
      <c r="B54" s="19" t="s">
        <v>7</v>
      </c>
      <c r="C54" s="19">
        <v>28.72</v>
      </c>
      <c r="D54" s="19">
        <v>12</v>
      </c>
    </row>
    <row r="55" spans="1:5" x14ac:dyDescent="0.2">
      <c r="A55" s="19" t="s">
        <v>32</v>
      </c>
      <c r="B55" s="19" t="s">
        <v>30</v>
      </c>
      <c r="C55" s="19">
        <v>32.42</v>
      </c>
      <c r="D55" s="19">
        <v>26</v>
      </c>
      <c r="E55">
        <f>AVERAGE(C49:C55)</f>
        <v>25.468571428571433</v>
      </c>
    </row>
    <row r="56" spans="1:5" x14ac:dyDescent="0.2">
      <c r="A56" t="s">
        <v>36</v>
      </c>
      <c r="B56" t="s">
        <v>54</v>
      </c>
      <c r="C56">
        <v>35.33</v>
      </c>
      <c r="D56">
        <v>11</v>
      </c>
    </row>
    <row r="57" spans="1:5" x14ac:dyDescent="0.2">
      <c r="A57" t="s">
        <v>36</v>
      </c>
      <c r="B57" t="s">
        <v>55</v>
      </c>
      <c r="C57">
        <v>10.52</v>
      </c>
      <c r="D57">
        <v>8</v>
      </c>
    </row>
    <row r="58" spans="1:5" x14ac:dyDescent="0.2">
      <c r="A58" t="s">
        <v>36</v>
      </c>
      <c r="B58" t="s">
        <v>6</v>
      </c>
      <c r="C58">
        <v>25.62</v>
      </c>
      <c r="D58">
        <v>6</v>
      </c>
    </row>
    <row r="59" spans="1:5" x14ac:dyDescent="0.2">
      <c r="A59" t="s">
        <v>36</v>
      </c>
      <c r="B59" t="s">
        <v>29</v>
      </c>
      <c r="C59">
        <v>33.08</v>
      </c>
      <c r="D59">
        <v>8</v>
      </c>
    </row>
    <row r="60" spans="1:5" x14ac:dyDescent="0.2">
      <c r="A60" t="s">
        <v>36</v>
      </c>
      <c r="B60" t="s">
        <v>20</v>
      </c>
      <c r="C60">
        <v>30.8</v>
      </c>
      <c r="D60">
        <v>10</v>
      </c>
    </row>
    <row r="61" spans="1:5" x14ac:dyDescent="0.2">
      <c r="A61" t="s">
        <v>36</v>
      </c>
      <c r="B61" t="s">
        <v>11</v>
      </c>
      <c r="C61">
        <v>49.32</v>
      </c>
      <c r="D61">
        <v>9</v>
      </c>
    </row>
    <row r="62" spans="1:5" x14ac:dyDescent="0.2">
      <c r="A62" t="s">
        <v>36</v>
      </c>
      <c r="B62" t="s">
        <v>22</v>
      </c>
      <c r="C62">
        <v>47.62</v>
      </c>
      <c r="D62">
        <v>11</v>
      </c>
    </row>
    <row r="63" spans="1:5" x14ac:dyDescent="0.2">
      <c r="A63" t="s">
        <v>36</v>
      </c>
      <c r="B63" t="s">
        <v>27</v>
      </c>
      <c r="C63">
        <v>56.16</v>
      </c>
      <c r="D63">
        <v>12</v>
      </c>
    </row>
    <row r="64" spans="1:5" x14ac:dyDescent="0.2">
      <c r="A64" t="s">
        <v>36</v>
      </c>
      <c r="B64" t="s">
        <v>146</v>
      </c>
      <c r="C64">
        <v>16.71</v>
      </c>
      <c r="D64">
        <v>5</v>
      </c>
      <c r="E64">
        <f>AVERAGE(C56:C64)</f>
        <v>33.906666666666666</v>
      </c>
    </row>
    <row r="65" spans="1:5" x14ac:dyDescent="0.2">
      <c r="A65" s="19" t="s">
        <v>38</v>
      </c>
      <c r="B65" s="19" t="s">
        <v>18</v>
      </c>
      <c r="C65" s="19">
        <v>192.24</v>
      </c>
      <c r="D65" s="19">
        <v>15</v>
      </c>
    </row>
    <row r="66" spans="1:5" x14ac:dyDescent="0.2">
      <c r="A66" s="19" t="s">
        <v>38</v>
      </c>
      <c r="B66" s="19" t="s">
        <v>15</v>
      </c>
      <c r="C66" s="19">
        <v>138.37</v>
      </c>
      <c r="D66" s="19">
        <v>11</v>
      </c>
    </row>
    <row r="67" spans="1:5" x14ac:dyDescent="0.2">
      <c r="A67" s="19" t="s">
        <v>38</v>
      </c>
      <c r="B67" s="19" t="s">
        <v>17</v>
      </c>
      <c r="C67" s="19">
        <v>108.24</v>
      </c>
      <c r="D67" s="19">
        <v>11</v>
      </c>
    </row>
    <row r="68" spans="1:5" x14ac:dyDescent="0.2">
      <c r="A68" s="19" t="s">
        <v>38</v>
      </c>
      <c r="B68" s="19" t="s">
        <v>19</v>
      </c>
      <c r="C68" s="19">
        <v>129.06</v>
      </c>
      <c r="D68" s="19">
        <v>15</v>
      </c>
    </row>
    <row r="69" spans="1:5" x14ac:dyDescent="0.2">
      <c r="A69" s="19" t="s">
        <v>38</v>
      </c>
      <c r="B69" s="19" t="s">
        <v>147</v>
      </c>
      <c r="C69" s="19">
        <v>161.80000000000001</v>
      </c>
      <c r="D69" s="19">
        <v>14</v>
      </c>
    </row>
    <row r="70" spans="1:5" x14ac:dyDescent="0.2">
      <c r="A70" s="19" t="s">
        <v>38</v>
      </c>
      <c r="B70" s="19" t="s">
        <v>148</v>
      </c>
      <c r="C70" s="19">
        <v>133.65</v>
      </c>
      <c r="D70" s="19">
        <v>16</v>
      </c>
    </row>
    <row r="71" spans="1:5" x14ac:dyDescent="0.2">
      <c r="A71" s="19" t="s">
        <v>38</v>
      </c>
      <c r="B71" s="19" t="s">
        <v>149</v>
      </c>
      <c r="C71" s="19">
        <v>39.08</v>
      </c>
      <c r="D71" s="19">
        <v>14</v>
      </c>
    </row>
    <row r="72" spans="1:5" s="19" customFormat="1" x14ac:dyDescent="0.2">
      <c r="A72" s="19" t="s">
        <v>38</v>
      </c>
      <c r="B72" s="19" t="s">
        <v>24</v>
      </c>
      <c r="C72" s="19">
        <v>117.97</v>
      </c>
      <c r="D72" s="19">
        <v>13</v>
      </c>
    </row>
    <row r="73" spans="1:5" x14ac:dyDescent="0.2">
      <c r="A73" s="19" t="s">
        <v>38</v>
      </c>
      <c r="B73" s="19" t="s">
        <v>150</v>
      </c>
      <c r="C73" s="19">
        <v>11.06</v>
      </c>
      <c r="D73" s="19">
        <v>6</v>
      </c>
      <c r="E73">
        <f>AVERAGE(C65:C73)</f>
        <v>114.60777777777778</v>
      </c>
    </row>
    <row r="74" spans="1:5" x14ac:dyDescent="0.2">
      <c r="A74" t="s">
        <v>44</v>
      </c>
      <c r="B74" t="s">
        <v>59</v>
      </c>
      <c r="C74">
        <v>60.46</v>
      </c>
      <c r="D74">
        <v>12</v>
      </c>
    </row>
    <row r="75" spans="1:5" x14ac:dyDescent="0.2">
      <c r="A75" t="s">
        <v>44</v>
      </c>
      <c r="B75" t="s">
        <v>60</v>
      </c>
      <c r="C75">
        <v>57.03</v>
      </c>
      <c r="D75">
        <v>10</v>
      </c>
    </row>
    <row r="76" spans="1:5" x14ac:dyDescent="0.2">
      <c r="A76" t="s">
        <v>44</v>
      </c>
      <c r="B76" t="s">
        <v>121</v>
      </c>
      <c r="C76">
        <v>52.78</v>
      </c>
      <c r="D76">
        <v>7</v>
      </c>
    </row>
    <row r="78" spans="1:5" x14ac:dyDescent="0.2">
      <c r="A78" t="s">
        <v>44</v>
      </c>
      <c r="B78" t="s">
        <v>61</v>
      </c>
      <c r="C78">
        <v>85.13</v>
      </c>
      <c r="D78">
        <v>11</v>
      </c>
    </row>
    <row r="79" spans="1:5" x14ac:dyDescent="0.2">
      <c r="A79" t="s">
        <v>44</v>
      </c>
      <c r="B79" t="s">
        <v>62</v>
      </c>
      <c r="C79">
        <v>44.04</v>
      </c>
      <c r="D79">
        <v>11</v>
      </c>
    </row>
    <row r="80" spans="1:5" x14ac:dyDescent="0.2">
      <c r="A80" t="s">
        <v>44</v>
      </c>
      <c r="B80" t="s">
        <v>63</v>
      </c>
      <c r="C80">
        <v>39.68</v>
      </c>
      <c r="D80">
        <v>5</v>
      </c>
    </row>
    <row r="83" spans="1:5" x14ac:dyDescent="0.2">
      <c r="A83" t="s">
        <v>44</v>
      </c>
      <c r="B83" t="s">
        <v>152</v>
      </c>
      <c r="C83">
        <v>21.43</v>
      </c>
      <c r="D83">
        <v>3</v>
      </c>
    </row>
    <row r="84" spans="1:5" x14ac:dyDescent="0.2">
      <c r="A84" t="s">
        <v>44</v>
      </c>
      <c r="B84" t="s">
        <v>153</v>
      </c>
      <c r="C84">
        <v>143.44999999999999</v>
      </c>
      <c r="D84">
        <v>17</v>
      </c>
      <c r="E84">
        <f>AVERAGE(C74:C84)</f>
        <v>63</v>
      </c>
    </row>
    <row r="85" spans="1:5" x14ac:dyDescent="0.2">
      <c r="A85" s="19" t="s">
        <v>42</v>
      </c>
      <c r="B85" s="19" t="s">
        <v>78</v>
      </c>
      <c r="C85" s="19">
        <v>18.739999999999998</v>
      </c>
      <c r="D85" s="19">
        <v>5</v>
      </c>
    </row>
    <row r="86" spans="1:5" x14ac:dyDescent="0.2">
      <c r="A86" s="19" t="s">
        <v>42</v>
      </c>
      <c r="B86" s="19" t="s">
        <v>65</v>
      </c>
      <c r="C86" s="19">
        <v>152.01</v>
      </c>
      <c r="D86" s="19">
        <v>23</v>
      </c>
    </row>
    <row r="87" spans="1:5" x14ac:dyDescent="0.2">
      <c r="A87" s="19" t="s">
        <v>42</v>
      </c>
      <c r="B87" s="19" t="s">
        <v>77</v>
      </c>
      <c r="C87" s="19">
        <v>3.27</v>
      </c>
      <c r="D87" s="19">
        <v>4</v>
      </c>
    </row>
    <row r="88" spans="1:5" x14ac:dyDescent="0.2">
      <c r="A88" s="19" t="s">
        <v>42</v>
      </c>
      <c r="B88" s="19" t="s">
        <v>76</v>
      </c>
      <c r="C88" s="19">
        <v>74.569999999999993</v>
      </c>
      <c r="D88" s="19">
        <v>16</v>
      </c>
    </row>
    <row r="89" spans="1:5" x14ac:dyDescent="0.2">
      <c r="A89" s="19" t="s">
        <v>42</v>
      </c>
      <c r="B89" s="19" t="s">
        <v>64</v>
      </c>
      <c r="C89" s="19">
        <v>33.520000000000003</v>
      </c>
      <c r="D89" s="19">
        <v>6</v>
      </c>
    </row>
    <row r="90" spans="1:5" x14ac:dyDescent="0.2">
      <c r="A90" s="19" t="s">
        <v>42</v>
      </c>
      <c r="B90" s="19" t="s">
        <v>72</v>
      </c>
      <c r="C90" s="19">
        <v>19.149999999999999</v>
      </c>
      <c r="D90" s="19">
        <v>8</v>
      </c>
    </row>
    <row r="91" spans="1:5" x14ac:dyDescent="0.2">
      <c r="A91" s="19" t="s">
        <v>42</v>
      </c>
      <c r="B91" s="19" t="s">
        <v>80</v>
      </c>
      <c r="C91" s="19">
        <v>18.190000000000001</v>
      </c>
      <c r="D91" s="19">
        <v>6</v>
      </c>
    </row>
    <row r="92" spans="1:5" x14ac:dyDescent="0.2">
      <c r="A92" s="19" t="s">
        <v>42</v>
      </c>
      <c r="B92" s="19" t="s">
        <v>66</v>
      </c>
      <c r="C92" s="19">
        <v>22.43</v>
      </c>
      <c r="D92" s="19">
        <v>8</v>
      </c>
    </row>
    <row r="93" spans="1:5" x14ac:dyDescent="0.2">
      <c r="A93" s="19" t="s">
        <v>42</v>
      </c>
      <c r="B93" s="19" t="s">
        <v>67</v>
      </c>
      <c r="C93" s="19">
        <v>64.91</v>
      </c>
      <c r="D93" s="19">
        <v>19</v>
      </c>
    </row>
    <row r="94" spans="1:5" x14ac:dyDescent="0.2">
      <c r="A94" s="19" t="s">
        <v>42</v>
      </c>
      <c r="B94" s="19" t="s">
        <v>74</v>
      </c>
      <c r="C94" s="19">
        <v>29.96</v>
      </c>
      <c r="D94" s="19">
        <v>9</v>
      </c>
    </row>
    <row r="95" spans="1:5" x14ac:dyDescent="0.2">
      <c r="A95" s="19" t="s">
        <v>42</v>
      </c>
      <c r="B95" s="19" t="s">
        <v>69</v>
      </c>
      <c r="C95" s="19">
        <v>35.19</v>
      </c>
      <c r="D95" s="19">
        <v>7</v>
      </c>
    </row>
    <row r="96" spans="1:5" x14ac:dyDescent="0.2">
      <c r="A96" s="19" t="s">
        <v>42</v>
      </c>
      <c r="B96" s="19" t="s">
        <v>79</v>
      </c>
      <c r="C96" s="19">
        <v>12.08</v>
      </c>
      <c r="D96" s="19">
        <v>8</v>
      </c>
    </row>
    <row r="97" spans="1:5" x14ac:dyDescent="0.2">
      <c r="A97" s="19" t="s">
        <v>42</v>
      </c>
      <c r="B97" s="19" t="s">
        <v>75</v>
      </c>
      <c r="C97" s="19">
        <v>200.04</v>
      </c>
      <c r="D97" s="19">
        <v>18</v>
      </c>
    </row>
    <row r="98" spans="1:5" x14ac:dyDescent="0.2">
      <c r="A98" s="19" t="s">
        <v>42</v>
      </c>
      <c r="B98" s="19" t="s">
        <v>70</v>
      </c>
      <c r="C98" s="19">
        <v>59.76</v>
      </c>
      <c r="D98" s="19">
        <v>17</v>
      </c>
    </row>
    <row r="99" spans="1:5" x14ac:dyDescent="0.2">
      <c r="A99" s="19" t="s">
        <v>42</v>
      </c>
      <c r="B99" s="19" t="s">
        <v>68</v>
      </c>
      <c r="C99" s="19">
        <v>12.13</v>
      </c>
      <c r="D99" s="19">
        <v>8</v>
      </c>
    </row>
    <row r="100" spans="1:5" x14ac:dyDescent="0.2">
      <c r="A100" s="19" t="s">
        <v>42</v>
      </c>
      <c r="B100" s="19" t="s">
        <v>73</v>
      </c>
      <c r="C100" s="19">
        <v>74.14</v>
      </c>
      <c r="D100" s="19">
        <v>15</v>
      </c>
    </row>
    <row r="101" spans="1:5" x14ac:dyDescent="0.2">
      <c r="A101" s="19" t="s">
        <v>42</v>
      </c>
      <c r="B101" s="19" t="s">
        <v>71</v>
      </c>
      <c r="C101" s="19">
        <v>16.2</v>
      </c>
      <c r="D101" s="19">
        <v>9</v>
      </c>
      <c r="E101">
        <f>AVERAGE(C85:C101)</f>
        <v>49.781764705882352</v>
      </c>
    </row>
    <row r="102" spans="1:5" x14ac:dyDescent="0.2">
      <c r="A102" t="s">
        <v>43</v>
      </c>
      <c r="B102" t="s">
        <v>103</v>
      </c>
      <c r="C102">
        <v>85.21</v>
      </c>
      <c r="D102">
        <v>17</v>
      </c>
    </row>
    <row r="103" spans="1:5" x14ac:dyDescent="0.2">
      <c r="A103" t="s">
        <v>43</v>
      </c>
      <c r="B103" t="s">
        <v>101</v>
      </c>
      <c r="C103">
        <v>26.2</v>
      </c>
      <c r="D103">
        <v>6</v>
      </c>
    </row>
    <row r="104" spans="1:5" s="19" customFormat="1" x14ac:dyDescent="0.2">
      <c r="A104" s="19" t="s">
        <v>43</v>
      </c>
      <c r="B104" s="19" t="s">
        <v>96</v>
      </c>
      <c r="C104" s="19">
        <v>56.62</v>
      </c>
      <c r="D104" s="19">
        <v>9</v>
      </c>
    </row>
    <row r="105" spans="1:5" x14ac:dyDescent="0.2">
      <c r="A105" t="s">
        <v>43</v>
      </c>
      <c r="B105" t="s">
        <v>87</v>
      </c>
      <c r="C105">
        <v>57.74</v>
      </c>
      <c r="D105">
        <v>13</v>
      </c>
    </row>
    <row r="106" spans="1:5" x14ac:dyDescent="0.2">
      <c r="A106" t="s">
        <v>43</v>
      </c>
      <c r="B106" t="s">
        <v>82</v>
      </c>
      <c r="C106">
        <v>93.99</v>
      </c>
      <c r="D106">
        <v>11</v>
      </c>
    </row>
    <row r="107" spans="1:5" x14ac:dyDescent="0.2">
      <c r="A107" t="s">
        <v>43</v>
      </c>
      <c r="B107" t="s">
        <v>93</v>
      </c>
      <c r="C107">
        <v>49.33</v>
      </c>
      <c r="D107">
        <v>8</v>
      </c>
    </row>
    <row r="108" spans="1:5" x14ac:dyDescent="0.2">
      <c r="A108" t="s">
        <v>43</v>
      </c>
      <c r="B108" t="s">
        <v>91</v>
      </c>
      <c r="C108">
        <v>13.69</v>
      </c>
      <c r="D108">
        <v>3</v>
      </c>
    </row>
    <row r="109" spans="1:5" x14ac:dyDescent="0.2">
      <c r="A109" t="s">
        <v>43</v>
      </c>
      <c r="B109" t="s">
        <v>94</v>
      </c>
      <c r="C109">
        <v>29.87</v>
      </c>
      <c r="D109">
        <v>7</v>
      </c>
    </row>
    <row r="110" spans="1:5" x14ac:dyDescent="0.2">
      <c r="A110" t="s">
        <v>43</v>
      </c>
      <c r="B110" t="s">
        <v>106</v>
      </c>
      <c r="C110">
        <v>36.04</v>
      </c>
      <c r="D110">
        <v>3</v>
      </c>
    </row>
    <row r="111" spans="1:5" x14ac:dyDescent="0.2">
      <c r="A111" t="s">
        <v>43</v>
      </c>
      <c r="B111" t="s">
        <v>105</v>
      </c>
      <c r="C111">
        <v>60.05</v>
      </c>
      <c r="D111">
        <v>10</v>
      </c>
    </row>
    <row r="112" spans="1:5" x14ac:dyDescent="0.2">
      <c r="A112" t="s">
        <v>43</v>
      </c>
      <c r="B112" t="s">
        <v>86</v>
      </c>
      <c r="C112">
        <v>34.24</v>
      </c>
      <c r="D112">
        <v>12</v>
      </c>
    </row>
    <row r="113" spans="1:4" x14ac:dyDescent="0.2">
      <c r="A113" t="s">
        <v>43</v>
      </c>
      <c r="B113" t="s">
        <v>90</v>
      </c>
      <c r="C113">
        <v>51.06</v>
      </c>
      <c r="D113">
        <v>12</v>
      </c>
    </row>
    <row r="114" spans="1:4" x14ac:dyDescent="0.2">
      <c r="A114" t="s">
        <v>43</v>
      </c>
      <c r="B114" t="s">
        <v>85</v>
      </c>
      <c r="C114">
        <v>112.92</v>
      </c>
      <c r="D114">
        <v>12</v>
      </c>
    </row>
    <row r="115" spans="1:4" x14ac:dyDescent="0.2">
      <c r="A115" t="s">
        <v>43</v>
      </c>
      <c r="B115" t="s">
        <v>108</v>
      </c>
      <c r="C115">
        <v>41.25</v>
      </c>
      <c r="D115">
        <v>8</v>
      </c>
    </row>
    <row r="116" spans="1:4" x14ac:dyDescent="0.2">
      <c r="A116" t="s">
        <v>43</v>
      </c>
      <c r="B116" t="s">
        <v>95</v>
      </c>
      <c r="C116">
        <v>29.51</v>
      </c>
      <c r="D116">
        <v>6</v>
      </c>
    </row>
    <row r="117" spans="1:4" x14ac:dyDescent="0.2">
      <c r="A117" t="s">
        <v>43</v>
      </c>
      <c r="B117" t="s">
        <v>88</v>
      </c>
      <c r="C117">
        <v>18.78</v>
      </c>
      <c r="D117">
        <v>3</v>
      </c>
    </row>
    <row r="118" spans="1:4" x14ac:dyDescent="0.2">
      <c r="A118" t="s">
        <v>43</v>
      </c>
      <c r="B118" t="s">
        <v>107</v>
      </c>
      <c r="C118">
        <v>31.92</v>
      </c>
      <c r="D118">
        <v>7</v>
      </c>
    </row>
    <row r="119" spans="1:4" x14ac:dyDescent="0.2">
      <c r="A119" t="s">
        <v>43</v>
      </c>
      <c r="B119" t="s">
        <v>99</v>
      </c>
      <c r="C119">
        <v>162.72</v>
      </c>
      <c r="D119">
        <v>14</v>
      </c>
    </row>
    <row r="120" spans="1:4" x14ac:dyDescent="0.2">
      <c r="A120" t="s">
        <v>43</v>
      </c>
      <c r="B120" t="s">
        <v>104</v>
      </c>
      <c r="C120">
        <v>37.01</v>
      </c>
      <c r="D120">
        <v>12</v>
      </c>
    </row>
    <row r="121" spans="1:4" x14ac:dyDescent="0.2">
      <c r="A121" t="s">
        <v>43</v>
      </c>
      <c r="B121" t="s">
        <v>89</v>
      </c>
      <c r="C121">
        <v>54.16</v>
      </c>
      <c r="D121">
        <v>11</v>
      </c>
    </row>
    <row r="122" spans="1:4" x14ac:dyDescent="0.2">
      <c r="A122" t="s">
        <v>43</v>
      </c>
      <c r="B122" t="s">
        <v>97</v>
      </c>
      <c r="C122">
        <v>7.03</v>
      </c>
      <c r="D122">
        <v>2</v>
      </c>
    </row>
    <row r="123" spans="1:4" x14ac:dyDescent="0.2">
      <c r="A123" t="s">
        <v>43</v>
      </c>
      <c r="B123" t="s">
        <v>84</v>
      </c>
      <c r="C123">
        <v>237.24</v>
      </c>
      <c r="D123">
        <v>29</v>
      </c>
    </row>
    <row r="124" spans="1:4" x14ac:dyDescent="0.2">
      <c r="A124" t="s">
        <v>43</v>
      </c>
      <c r="B124" t="s">
        <v>83</v>
      </c>
      <c r="C124">
        <v>23.61</v>
      </c>
      <c r="D124">
        <v>10</v>
      </c>
    </row>
    <row r="125" spans="1:4" x14ac:dyDescent="0.2">
      <c r="A125" t="s">
        <v>43</v>
      </c>
      <c r="B125" t="s">
        <v>92</v>
      </c>
      <c r="C125">
        <v>79.040000000000006</v>
      </c>
      <c r="D125">
        <v>14</v>
      </c>
    </row>
    <row r="126" spans="1:4" x14ac:dyDescent="0.2">
      <c r="A126" t="s">
        <v>43</v>
      </c>
      <c r="B126" t="s">
        <v>81</v>
      </c>
      <c r="C126">
        <v>19.2</v>
      </c>
      <c r="D126">
        <v>7</v>
      </c>
    </row>
    <row r="127" spans="1:4" x14ac:dyDescent="0.2">
      <c r="A127" t="s">
        <v>43</v>
      </c>
      <c r="B127" t="s">
        <v>98</v>
      </c>
      <c r="C127">
        <v>11.64</v>
      </c>
      <c r="D127">
        <v>6</v>
      </c>
    </row>
    <row r="128" spans="1:4" x14ac:dyDescent="0.2">
      <c r="A128" t="s">
        <v>43</v>
      </c>
      <c r="B128" t="s">
        <v>102</v>
      </c>
      <c r="C128">
        <v>35.26</v>
      </c>
      <c r="D128">
        <v>13</v>
      </c>
    </row>
    <row r="129" spans="1:5" x14ac:dyDescent="0.2">
      <c r="A129" t="s">
        <v>43</v>
      </c>
      <c r="B129" t="s">
        <v>100</v>
      </c>
      <c r="C129">
        <v>5.6</v>
      </c>
      <c r="D129">
        <v>4</v>
      </c>
    </row>
    <row r="130" spans="1:5" x14ac:dyDescent="0.2">
      <c r="A130" t="s">
        <v>43</v>
      </c>
      <c r="B130" t="s">
        <v>156</v>
      </c>
      <c r="C130">
        <v>15.38</v>
      </c>
      <c r="D130">
        <v>8</v>
      </c>
    </row>
    <row r="131" spans="1:5" x14ac:dyDescent="0.2">
      <c r="A131" t="s">
        <v>43</v>
      </c>
      <c r="B131" t="s">
        <v>155</v>
      </c>
      <c r="C131">
        <v>7.55</v>
      </c>
      <c r="D131">
        <v>5</v>
      </c>
      <c r="E131">
        <f>AVERAGE(C102:C131)</f>
        <v>50.795333333333332</v>
      </c>
    </row>
    <row r="134" spans="1:5" s="19" customFormat="1" x14ac:dyDescent="0.2">
      <c r="A134" s="19" t="s">
        <v>44</v>
      </c>
      <c r="B134" s="19" t="s">
        <v>154</v>
      </c>
      <c r="C134" s="19">
        <v>104.01</v>
      </c>
      <c r="D134" s="19">
        <v>12</v>
      </c>
    </row>
    <row r="135" spans="1:5" x14ac:dyDescent="0.2">
      <c r="A135" t="s">
        <v>44</v>
      </c>
      <c r="B135" t="s">
        <v>58</v>
      </c>
      <c r="C135">
        <v>135.08000000000001</v>
      </c>
      <c r="D135">
        <v>12</v>
      </c>
    </row>
    <row r="136" spans="1:5" x14ac:dyDescent="0.2">
      <c r="A136" t="s">
        <v>44</v>
      </c>
      <c r="B136" t="s">
        <v>151</v>
      </c>
      <c r="C136">
        <v>108.17</v>
      </c>
      <c r="D136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B87F-BEB2-034E-967F-1FF5B9859EF4}">
  <dimension ref="A1:U218"/>
  <sheetViews>
    <sheetView zoomScale="142" workbookViewId="0">
      <selection activeCell="I13" sqref="I13"/>
    </sheetView>
  </sheetViews>
  <sheetFormatPr baseColWidth="10" defaultRowHeight="16" x14ac:dyDescent="0.2"/>
  <cols>
    <col min="1" max="1" width="19.33203125" bestFit="1" customWidth="1"/>
    <col min="2" max="2" width="23.83203125" customWidth="1"/>
    <col min="3" max="4" width="16.6640625" customWidth="1"/>
    <col min="5" max="5" width="12" customWidth="1"/>
    <col min="6" max="6" width="15.5" customWidth="1"/>
    <col min="7" max="7" width="17.1640625" customWidth="1"/>
    <col min="8" max="8" width="20.33203125" customWidth="1"/>
    <col min="9" max="9" width="12" customWidth="1"/>
    <col min="10" max="10" width="16.5" customWidth="1"/>
    <col min="11" max="11" width="13.83203125" customWidth="1"/>
    <col min="12" max="12" width="19" customWidth="1"/>
    <col min="13" max="13" width="23" customWidth="1"/>
    <col min="14" max="14" width="14.6640625" bestFit="1" customWidth="1"/>
    <col min="15" max="15" width="19.83203125" bestFit="1" customWidth="1"/>
  </cols>
  <sheetData>
    <row r="1" spans="1:16" x14ac:dyDescent="0.2">
      <c r="A1" t="s">
        <v>109</v>
      </c>
      <c r="B1" t="s">
        <v>0</v>
      </c>
      <c r="C1" t="s">
        <v>177</v>
      </c>
      <c r="D1" t="s">
        <v>178</v>
      </c>
      <c r="E1" t="s">
        <v>164</v>
      </c>
      <c r="F1" t="s">
        <v>111</v>
      </c>
      <c r="G1" t="s">
        <v>112</v>
      </c>
      <c r="H1" t="s">
        <v>113</v>
      </c>
      <c r="I1" t="s">
        <v>114</v>
      </c>
      <c r="J1" t="s">
        <v>119</v>
      </c>
      <c r="K1" t="s">
        <v>120</v>
      </c>
      <c r="L1" t="s">
        <v>115</v>
      </c>
      <c r="M1" t="s">
        <v>116</v>
      </c>
      <c r="N1" t="s">
        <v>117</v>
      </c>
      <c r="O1" t="s">
        <v>118</v>
      </c>
      <c r="P1" t="s">
        <v>203</v>
      </c>
    </row>
    <row r="2" spans="1:16" x14ac:dyDescent="0.2">
      <c r="A2" t="s">
        <v>122</v>
      </c>
      <c r="B2" t="s">
        <v>123</v>
      </c>
      <c r="C2">
        <v>20</v>
      </c>
      <c r="D2">
        <v>2</v>
      </c>
      <c r="E2">
        <v>55</v>
      </c>
      <c r="F2">
        <v>0</v>
      </c>
      <c r="G2">
        <v>32.479999999999997</v>
      </c>
      <c r="H2">
        <v>23.72</v>
      </c>
      <c r="I2">
        <v>61.11</v>
      </c>
      <c r="J2">
        <v>0</v>
      </c>
      <c r="K2">
        <v>0</v>
      </c>
      <c r="L2">
        <v>30.56</v>
      </c>
      <c r="M2">
        <v>21.3</v>
      </c>
      <c r="N2">
        <v>60.65</v>
      </c>
      <c r="O2">
        <v>0</v>
      </c>
      <c r="P2">
        <f>coverage_statistics__30[[#This Row],[symprompt_branch]]-coverage_statistics__30[[#This Row],[lance_branch]]</f>
        <v>-60.65</v>
      </c>
    </row>
    <row r="3" spans="1:16" x14ac:dyDescent="0.2">
      <c r="A3" t="s">
        <v>122</v>
      </c>
      <c r="B3" t="s">
        <v>125</v>
      </c>
      <c r="C3">
        <v>25</v>
      </c>
      <c r="D3">
        <v>1</v>
      </c>
      <c r="E3">
        <v>32</v>
      </c>
      <c r="F3">
        <v>34.020000000000003</v>
      </c>
      <c r="G3">
        <v>52.46</v>
      </c>
      <c r="H3">
        <v>58.61</v>
      </c>
      <c r="I3">
        <v>70.489999999999995</v>
      </c>
      <c r="J3">
        <v>32.79</v>
      </c>
      <c r="K3">
        <v>8.65</v>
      </c>
      <c r="L3">
        <v>29.81</v>
      </c>
      <c r="M3">
        <v>32.69</v>
      </c>
      <c r="N3">
        <v>61.54</v>
      </c>
      <c r="O3">
        <v>11.54</v>
      </c>
      <c r="P3">
        <f>coverage_statistics__30[[#This Row],[symprompt_branch]]-coverage_statistics__30[[#This Row],[lance_branch]]</f>
        <v>-50</v>
      </c>
    </row>
    <row r="4" spans="1:16" x14ac:dyDescent="0.2">
      <c r="A4" t="s">
        <v>122</v>
      </c>
      <c r="B4" t="s">
        <v>160</v>
      </c>
      <c r="C4">
        <v>29</v>
      </c>
      <c r="D4">
        <v>2</v>
      </c>
      <c r="E4">
        <v>27</v>
      </c>
      <c r="F4">
        <v>0</v>
      </c>
      <c r="G4">
        <v>37.340000000000003</v>
      </c>
      <c r="H4">
        <v>0</v>
      </c>
      <c r="I4">
        <v>44.62</v>
      </c>
      <c r="J4">
        <v>0</v>
      </c>
      <c r="K4">
        <v>0</v>
      </c>
      <c r="L4">
        <v>28.19</v>
      </c>
      <c r="M4">
        <v>0</v>
      </c>
      <c r="N4">
        <v>42.28</v>
      </c>
      <c r="O4">
        <v>0</v>
      </c>
      <c r="P4">
        <f>coverage_statistics__30[[#This Row],[symprompt_branch]]-coverage_statistics__30[[#This Row],[lance_branch]]</f>
        <v>-42.28</v>
      </c>
    </row>
    <row r="5" spans="1:16" x14ac:dyDescent="0.2">
      <c r="A5" t="s">
        <v>122</v>
      </c>
      <c r="B5" t="s">
        <v>124</v>
      </c>
      <c r="C5">
        <v>12</v>
      </c>
      <c r="D5">
        <v>1</v>
      </c>
      <c r="E5">
        <v>4</v>
      </c>
      <c r="F5">
        <v>15</v>
      </c>
      <c r="G5">
        <v>92.5</v>
      </c>
      <c r="H5">
        <v>70</v>
      </c>
      <c r="I5">
        <v>95</v>
      </c>
      <c r="J5">
        <v>72.5</v>
      </c>
      <c r="K5">
        <v>7.5</v>
      </c>
      <c r="L5">
        <v>75</v>
      </c>
      <c r="M5">
        <v>67.5</v>
      </c>
      <c r="N5">
        <v>87.5</v>
      </c>
      <c r="O5">
        <v>77.5</v>
      </c>
      <c r="P5">
        <f>coverage_statistics__30[[#This Row],[symprompt_branch]]-coverage_statistics__30[[#This Row],[lance_branch]]</f>
        <v>-10</v>
      </c>
    </row>
    <row r="6" spans="1:16" x14ac:dyDescent="0.2">
      <c r="A6" t="s">
        <v>35</v>
      </c>
      <c r="B6" t="s">
        <v>5</v>
      </c>
      <c r="C6">
        <v>11</v>
      </c>
      <c r="D6">
        <v>1</v>
      </c>
      <c r="E6">
        <v>13</v>
      </c>
      <c r="F6">
        <v>1.98</v>
      </c>
      <c r="G6">
        <v>70.3</v>
      </c>
      <c r="H6">
        <v>76.239999999999995</v>
      </c>
      <c r="I6">
        <v>68.319999999999993</v>
      </c>
      <c r="J6">
        <v>62.38</v>
      </c>
      <c r="K6">
        <v>0</v>
      </c>
      <c r="L6">
        <v>55.36</v>
      </c>
      <c r="M6">
        <v>53.57</v>
      </c>
      <c r="N6">
        <v>33.93</v>
      </c>
      <c r="O6">
        <v>46.43</v>
      </c>
      <c r="P6">
        <f>coverage_statistics__30[[#This Row],[symprompt_branch]]-coverage_statistics__30[[#This Row],[lance_branch]]</f>
        <v>12.5</v>
      </c>
    </row>
    <row r="7" spans="1:16" x14ac:dyDescent="0.2">
      <c r="A7" t="s">
        <v>35</v>
      </c>
      <c r="B7" t="s">
        <v>13</v>
      </c>
      <c r="C7">
        <v>25</v>
      </c>
      <c r="D7">
        <v>1</v>
      </c>
      <c r="E7">
        <v>47</v>
      </c>
      <c r="F7">
        <v>34.36</v>
      </c>
      <c r="G7">
        <v>62.05</v>
      </c>
      <c r="H7">
        <v>48.97</v>
      </c>
      <c r="I7">
        <v>80.260000000000005</v>
      </c>
      <c r="J7">
        <v>61.54</v>
      </c>
      <c r="K7">
        <v>18.010000000000002</v>
      </c>
      <c r="L7">
        <v>42.15</v>
      </c>
      <c r="M7">
        <v>29.89</v>
      </c>
      <c r="N7">
        <v>62.84</v>
      </c>
      <c r="O7">
        <v>48.28</v>
      </c>
      <c r="P7">
        <f>coverage_statistics__30[[#This Row],[symprompt_branch]]-coverage_statistics__30[[#This Row],[lance_branch]]</f>
        <v>-14.560000000000002</v>
      </c>
    </row>
    <row r="8" spans="1:16" x14ac:dyDescent="0.2">
      <c r="A8" t="s">
        <v>35</v>
      </c>
      <c r="B8" t="s">
        <v>47</v>
      </c>
      <c r="C8">
        <v>14</v>
      </c>
      <c r="D8">
        <v>1</v>
      </c>
      <c r="E8">
        <v>12</v>
      </c>
      <c r="F8">
        <v>0</v>
      </c>
      <c r="G8">
        <v>66.2</v>
      </c>
      <c r="H8">
        <v>52.82</v>
      </c>
      <c r="I8">
        <v>82.39</v>
      </c>
      <c r="J8">
        <v>15.49</v>
      </c>
      <c r="K8">
        <v>0</v>
      </c>
      <c r="L8">
        <v>56.25</v>
      </c>
      <c r="M8">
        <v>50</v>
      </c>
      <c r="N8">
        <v>73.44</v>
      </c>
      <c r="O8">
        <v>11.72</v>
      </c>
      <c r="P8">
        <f>coverage_statistics__30[[#This Row],[symprompt_branch]]-coverage_statistics__30[[#This Row],[lance_branch]]</f>
        <v>-61.72</v>
      </c>
    </row>
    <row r="9" spans="1:16" x14ac:dyDescent="0.2">
      <c r="A9" t="s">
        <v>37</v>
      </c>
      <c r="B9" t="s">
        <v>8</v>
      </c>
      <c r="C9">
        <v>32</v>
      </c>
      <c r="D9">
        <v>1</v>
      </c>
      <c r="E9">
        <v>68</v>
      </c>
      <c r="F9">
        <v>2.67</v>
      </c>
      <c r="G9">
        <v>63.56</v>
      </c>
      <c r="H9">
        <v>54.22</v>
      </c>
      <c r="I9">
        <v>83.56</v>
      </c>
      <c r="J9">
        <v>67.11</v>
      </c>
      <c r="K9">
        <v>0</v>
      </c>
      <c r="L9">
        <v>59.86</v>
      </c>
      <c r="M9">
        <v>49.3</v>
      </c>
      <c r="N9">
        <v>83.1</v>
      </c>
      <c r="O9">
        <v>60.56</v>
      </c>
      <c r="P9">
        <f>coverage_statistics__30[[#This Row],[symprompt_branch]]-coverage_statistics__30[[#This Row],[lance_branch]]</f>
        <v>-22.539999999999992</v>
      </c>
    </row>
    <row r="10" spans="1:16" x14ac:dyDescent="0.2">
      <c r="A10" t="s">
        <v>37</v>
      </c>
      <c r="B10" t="s">
        <v>26</v>
      </c>
      <c r="C10">
        <v>23</v>
      </c>
      <c r="D10">
        <v>3</v>
      </c>
      <c r="E10">
        <v>36</v>
      </c>
      <c r="F10">
        <v>34.64</v>
      </c>
      <c r="G10">
        <v>55.87</v>
      </c>
      <c r="H10">
        <v>60.06</v>
      </c>
      <c r="I10">
        <v>82.96</v>
      </c>
      <c r="J10">
        <v>24.3</v>
      </c>
      <c r="K10">
        <v>25.86</v>
      </c>
      <c r="L10">
        <v>44.83</v>
      </c>
      <c r="M10">
        <v>52.76</v>
      </c>
      <c r="N10">
        <v>66.55</v>
      </c>
      <c r="O10">
        <v>20</v>
      </c>
      <c r="P10">
        <f>coverage_statistics__30[[#This Row],[symprompt_branch]]-coverage_statistics__30[[#This Row],[lance_branch]]</f>
        <v>-46.55</v>
      </c>
    </row>
    <row r="11" spans="1:16" s="5" customFormat="1" x14ac:dyDescent="0.2">
      <c r="A11" s="5" t="s">
        <v>37</v>
      </c>
      <c r="B11" s="5" t="s">
        <v>9</v>
      </c>
      <c r="C11" s="5">
        <v>11</v>
      </c>
      <c r="D11" s="5">
        <v>2</v>
      </c>
      <c r="E11" s="5">
        <v>71</v>
      </c>
      <c r="F11" s="5">
        <v>32.35</v>
      </c>
      <c r="G11" s="5">
        <v>81.05</v>
      </c>
      <c r="H11" s="5">
        <v>58.82</v>
      </c>
      <c r="I11" s="5">
        <v>53.27</v>
      </c>
      <c r="J11" s="5">
        <v>89.54</v>
      </c>
      <c r="K11" s="5">
        <v>27.66</v>
      </c>
      <c r="L11" s="5">
        <v>69.680000000000007</v>
      </c>
      <c r="M11" s="5">
        <v>50.53</v>
      </c>
      <c r="N11" s="5">
        <v>52.66</v>
      </c>
      <c r="O11" s="5">
        <v>81.38</v>
      </c>
      <c r="P11" s="5">
        <f>coverage_statistics__30[[#This Row],[symprompt_branch]]-coverage_statistics__30[[#This Row],[lance_branch]]</f>
        <v>28.72</v>
      </c>
    </row>
    <row r="12" spans="1:16" x14ac:dyDescent="0.2">
      <c r="A12" t="s">
        <v>37</v>
      </c>
      <c r="B12" t="s">
        <v>14</v>
      </c>
      <c r="C12">
        <v>11</v>
      </c>
      <c r="D12">
        <v>1</v>
      </c>
      <c r="E12">
        <v>40</v>
      </c>
      <c r="F12">
        <v>35.71</v>
      </c>
      <c r="G12">
        <v>72.22</v>
      </c>
      <c r="H12">
        <v>82.54</v>
      </c>
      <c r="I12">
        <v>89.68</v>
      </c>
      <c r="J12">
        <v>81.75</v>
      </c>
      <c r="K12">
        <v>20.97</v>
      </c>
      <c r="L12">
        <v>69.349999999999994</v>
      </c>
      <c r="M12">
        <v>79.03</v>
      </c>
      <c r="N12">
        <v>90.32</v>
      </c>
      <c r="O12">
        <v>85.48</v>
      </c>
      <c r="P12">
        <f>coverage_statistics__30[[#This Row],[symprompt_branch]]-coverage_statistics__30[[#This Row],[lance_branch]]</f>
        <v>-4.8399999999999892</v>
      </c>
    </row>
    <row r="13" spans="1:16" s="5" customFormat="1" x14ac:dyDescent="0.2">
      <c r="A13" s="5" t="s">
        <v>37</v>
      </c>
      <c r="B13" s="5" t="s">
        <v>126</v>
      </c>
      <c r="C13" s="5">
        <v>16</v>
      </c>
      <c r="D13" s="5">
        <v>9</v>
      </c>
      <c r="E13" s="5">
        <v>3</v>
      </c>
      <c r="F13" s="5">
        <v>46.15</v>
      </c>
      <c r="G13" s="5">
        <v>61.54</v>
      </c>
      <c r="H13" s="5">
        <v>69.23</v>
      </c>
      <c r="I13" s="5">
        <v>53.85</v>
      </c>
      <c r="J13" s="5">
        <v>46.15</v>
      </c>
      <c r="K13" s="5">
        <v>75</v>
      </c>
      <c r="L13" s="5">
        <v>75</v>
      </c>
      <c r="M13" s="5">
        <v>100</v>
      </c>
      <c r="N13" s="5">
        <v>50</v>
      </c>
      <c r="O13" s="5">
        <v>75</v>
      </c>
      <c r="P13" s="5">
        <f>coverage_statistics__30[[#This Row],[symprompt_branch]]-coverage_statistics__30[[#This Row],[lance_branch]]</f>
        <v>25</v>
      </c>
    </row>
    <row r="14" spans="1:16" x14ac:dyDescent="0.2">
      <c r="A14" t="s">
        <v>34</v>
      </c>
      <c r="B14" t="s">
        <v>12</v>
      </c>
      <c r="C14">
        <v>22</v>
      </c>
      <c r="D14">
        <v>1</v>
      </c>
      <c r="E14">
        <v>28</v>
      </c>
      <c r="F14">
        <v>62.14</v>
      </c>
      <c r="G14">
        <v>81.069999999999993</v>
      </c>
      <c r="H14">
        <v>69.959999999999994</v>
      </c>
      <c r="I14">
        <v>90.53</v>
      </c>
      <c r="J14">
        <v>81.069999999999993</v>
      </c>
      <c r="K14">
        <v>35.19</v>
      </c>
      <c r="L14">
        <v>70.37</v>
      </c>
      <c r="M14">
        <v>42.59</v>
      </c>
      <c r="N14">
        <v>68.52</v>
      </c>
      <c r="O14">
        <v>64.81</v>
      </c>
      <c r="P14">
        <f>coverage_statistics__30[[#This Row],[symprompt_branch]]-coverage_statistics__30[[#This Row],[lance_branch]]</f>
        <v>-3.7099999999999937</v>
      </c>
    </row>
    <row r="15" spans="1:16" x14ac:dyDescent="0.2">
      <c r="A15" t="s">
        <v>34</v>
      </c>
      <c r="B15" t="s">
        <v>3</v>
      </c>
      <c r="C15">
        <v>23</v>
      </c>
      <c r="D15">
        <v>2</v>
      </c>
      <c r="E15">
        <v>18</v>
      </c>
      <c r="F15">
        <v>0</v>
      </c>
      <c r="G15">
        <v>89.22</v>
      </c>
      <c r="H15">
        <v>88.62</v>
      </c>
      <c r="I15">
        <v>90.42</v>
      </c>
      <c r="J15">
        <v>40.119999999999997</v>
      </c>
      <c r="K15">
        <v>0</v>
      </c>
      <c r="L15">
        <v>81.11</v>
      </c>
      <c r="M15">
        <v>76.67</v>
      </c>
      <c r="N15">
        <v>84.44</v>
      </c>
      <c r="O15">
        <v>38.89</v>
      </c>
      <c r="P15">
        <f>coverage_statistics__30[[#This Row],[symprompt_branch]]-coverage_statistics__30[[#This Row],[lance_branch]]</f>
        <v>-45.55</v>
      </c>
    </row>
    <row r="16" spans="1:16" x14ac:dyDescent="0.2">
      <c r="A16" t="s">
        <v>34</v>
      </c>
      <c r="B16" t="s">
        <v>10</v>
      </c>
      <c r="C16">
        <v>37</v>
      </c>
      <c r="D16">
        <v>4.5</v>
      </c>
      <c r="E16">
        <v>20</v>
      </c>
      <c r="F16">
        <v>35.24</v>
      </c>
      <c r="G16">
        <v>63.1</v>
      </c>
      <c r="H16">
        <v>66.87</v>
      </c>
      <c r="I16">
        <v>53.16</v>
      </c>
      <c r="J16">
        <v>19.579999999999998</v>
      </c>
      <c r="K16">
        <v>24.27</v>
      </c>
      <c r="L16">
        <v>49.16</v>
      </c>
      <c r="M16">
        <v>52.93</v>
      </c>
      <c r="N16">
        <v>42.05</v>
      </c>
      <c r="O16">
        <v>13.18</v>
      </c>
      <c r="P16">
        <f>coverage_statistics__30[[#This Row],[symprompt_branch]]-coverage_statistics__30[[#This Row],[lance_branch]]</f>
        <v>-28.869999999999997</v>
      </c>
    </row>
    <row r="17" spans="1:16" x14ac:dyDescent="0.2">
      <c r="A17" t="s">
        <v>34</v>
      </c>
      <c r="B17" t="s">
        <v>127</v>
      </c>
      <c r="C17">
        <v>11</v>
      </c>
      <c r="D17">
        <v>2</v>
      </c>
      <c r="E17">
        <v>9</v>
      </c>
      <c r="F17">
        <v>14.61</v>
      </c>
      <c r="G17">
        <v>14.61</v>
      </c>
      <c r="H17">
        <v>76.400000000000006</v>
      </c>
      <c r="I17">
        <v>74.16</v>
      </c>
      <c r="J17">
        <v>22.47</v>
      </c>
      <c r="K17">
        <v>8.5399999999999991</v>
      </c>
      <c r="L17">
        <v>8.5399999999999991</v>
      </c>
      <c r="M17">
        <v>51.22</v>
      </c>
      <c r="N17">
        <v>48.78</v>
      </c>
      <c r="O17">
        <v>13.41</v>
      </c>
      <c r="P17">
        <f>coverage_statistics__30[[#This Row],[symprompt_branch]]-coverage_statistics__30[[#This Row],[lance_branch]]</f>
        <v>-35.370000000000005</v>
      </c>
    </row>
    <row r="18" spans="1:16" s="5" customFormat="1" x14ac:dyDescent="0.2">
      <c r="A18" s="5" t="s">
        <v>48</v>
      </c>
      <c r="B18" s="5" t="s">
        <v>49</v>
      </c>
      <c r="C18" s="5">
        <v>11</v>
      </c>
      <c r="D18" s="5">
        <v>1</v>
      </c>
      <c r="E18" s="5">
        <v>29</v>
      </c>
      <c r="F18" s="5">
        <v>48.58</v>
      </c>
      <c r="G18" s="5">
        <v>82.08</v>
      </c>
      <c r="H18" s="5">
        <v>91.98</v>
      </c>
      <c r="I18" s="5">
        <v>81.599999999999994</v>
      </c>
      <c r="J18" s="5">
        <v>85.85</v>
      </c>
      <c r="K18" s="5">
        <v>26.23</v>
      </c>
      <c r="L18" s="5">
        <v>60.66</v>
      </c>
      <c r="M18" s="5">
        <v>68.849999999999994</v>
      </c>
      <c r="N18" s="5">
        <v>63.11</v>
      </c>
      <c r="O18" s="5">
        <v>68.03</v>
      </c>
      <c r="P18" s="5">
        <f>coverage_statistics__30[[#This Row],[symprompt_branch]]-coverage_statistics__30[[#This Row],[lance_branch]]</f>
        <v>4.9200000000000017</v>
      </c>
    </row>
    <row r="19" spans="1:16" x14ac:dyDescent="0.2">
      <c r="A19" t="s">
        <v>48</v>
      </c>
      <c r="B19" t="s">
        <v>50</v>
      </c>
      <c r="C19">
        <v>11</v>
      </c>
      <c r="D19">
        <v>8</v>
      </c>
      <c r="E19">
        <v>2</v>
      </c>
      <c r="F19">
        <v>0</v>
      </c>
      <c r="G19">
        <v>75.36</v>
      </c>
      <c r="H19">
        <v>78.260000000000005</v>
      </c>
      <c r="I19">
        <v>85.51</v>
      </c>
      <c r="J19">
        <v>0</v>
      </c>
      <c r="K19">
        <v>0</v>
      </c>
      <c r="L19">
        <v>67.31</v>
      </c>
      <c r="M19">
        <v>75</v>
      </c>
      <c r="N19">
        <v>76.92</v>
      </c>
      <c r="O19">
        <v>0</v>
      </c>
      <c r="P19">
        <f>coverage_statistics__30[[#This Row],[symprompt_branch]]-coverage_statistics__30[[#This Row],[lance_branch]]</f>
        <v>-76.92</v>
      </c>
    </row>
    <row r="20" spans="1:16" x14ac:dyDescent="0.2">
      <c r="A20" t="s">
        <v>56</v>
      </c>
      <c r="B20" t="s">
        <v>57</v>
      </c>
      <c r="C20">
        <v>18</v>
      </c>
      <c r="D20">
        <v>12</v>
      </c>
      <c r="E20">
        <v>4</v>
      </c>
      <c r="F20">
        <v>15.57</v>
      </c>
      <c r="G20">
        <v>62.74</v>
      </c>
      <c r="H20">
        <v>44.34</v>
      </c>
      <c r="I20">
        <v>61.79</v>
      </c>
      <c r="J20">
        <v>44.34</v>
      </c>
      <c r="K20">
        <v>6.73</v>
      </c>
      <c r="L20">
        <v>59.62</v>
      </c>
      <c r="M20">
        <v>41.35</v>
      </c>
      <c r="N20">
        <v>62.5</v>
      </c>
      <c r="O20">
        <v>47.12</v>
      </c>
      <c r="P20">
        <f>coverage_statistics__30[[#This Row],[symprompt_branch]]-coverage_statistics__30[[#This Row],[lance_branch]]</f>
        <v>-15.380000000000003</v>
      </c>
    </row>
    <row r="21" spans="1:16" x14ac:dyDescent="0.2">
      <c r="A21" t="s">
        <v>56</v>
      </c>
      <c r="B21" t="s">
        <v>161</v>
      </c>
      <c r="C21">
        <v>11</v>
      </c>
      <c r="D21">
        <v>4</v>
      </c>
      <c r="E21">
        <v>42</v>
      </c>
      <c r="F21">
        <v>0</v>
      </c>
      <c r="G21">
        <v>0</v>
      </c>
      <c r="H21">
        <v>10.89</v>
      </c>
      <c r="I21">
        <v>30.28</v>
      </c>
      <c r="J21">
        <v>0</v>
      </c>
      <c r="K21">
        <v>0</v>
      </c>
      <c r="L21">
        <v>0</v>
      </c>
      <c r="M21">
        <v>7.08</v>
      </c>
      <c r="N21">
        <v>23.05</v>
      </c>
      <c r="O21">
        <v>0</v>
      </c>
      <c r="P21">
        <f>coverage_statistics__30[[#This Row],[symprompt_branch]]-coverage_statistics__30[[#This Row],[lance_branch]]</f>
        <v>-23.05</v>
      </c>
    </row>
    <row r="22" spans="1:16" x14ac:dyDescent="0.2">
      <c r="A22" t="s">
        <v>56</v>
      </c>
      <c r="B22" t="s">
        <v>131</v>
      </c>
      <c r="C22">
        <v>11</v>
      </c>
      <c r="D22">
        <v>2.5</v>
      </c>
      <c r="E22">
        <v>16</v>
      </c>
      <c r="F22">
        <v>20.29</v>
      </c>
      <c r="G22">
        <v>32.61</v>
      </c>
      <c r="H22">
        <v>38.409999999999997</v>
      </c>
      <c r="I22">
        <v>83.33</v>
      </c>
      <c r="J22">
        <v>12.32</v>
      </c>
      <c r="K22">
        <v>10</v>
      </c>
      <c r="L22">
        <v>22.22</v>
      </c>
      <c r="M22">
        <v>23.33</v>
      </c>
      <c r="N22">
        <v>75.56</v>
      </c>
      <c r="O22">
        <v>6.67</v>
      </c>
      <c r="P22">
        <f>coverage_statistics__30[[#This Row],[symprompt_branch]]-coverage_statistics__30[[#This Row],[lance_branch]]</f>
        <v>-68.89</v>
      </c>
    </row>
    <row r="23" spans="1:16" s="5" customFormat="1" x14ac:dyDescent="0.2">
      <c r="A23" s="5" t="s">
        <v>56</v>
      </c>
      <c r="B23" s="5" t="s">
        <v>132</v>
      </c>
      <c r="C23" s="5">
        <v>14</v>
      </c>
      <c r="D23" s="5">
        <v>1</v>
      </c>
      <c r="E23" s="5">
        <v>26</v>
      </c>
      <c r="F23" s="5">
        <v>37.33</v>
      </c>
      <c r="G23" s="5">
        <v>41.01</v>
      </c>
      <c r="H23" s="5">
        <v>63.59</v>
      </c>
      <c r="I23" s="5">
        <v>76.040000000000006</v>
      </c>
      <c r="J23" s="5">
        <v>63.13</v>
      </c>
      <c r="K23" s="5">
        <v>22</v>
      </c>
      <c r="L23" s="5">
        <v>30</v>
      </c>
      <c r="M23" s="5">
        <v>42</v>
      </c>
      <c r="N23" s="5">
        <v>55</v>
      </c>
      <c r="O23" s="5">
        <v>57</v>
      </c>
      <c r="P23" s="5">
        <f>coverage_statistics__30[[#This Row],[symprompt_branch]]-coverage_statistics__30[[#This Row],[lance_branch]]</f>
        <v>2</v>
      </c>
    </row>
    <row r="24" spans="1:16" x14ac:dyDescent="0.2">
      <c r="A24" t="s">
        <v>56</v>
      </c>
      <c r="B24" t="s">
        <v>162</v>
      </c>
      <c r="C24">
        <v>14</v>
      </c>
      <c r="D24">
        <v>3</v>
      </c>
      <c r="E24">
        <v>3</v>
      </c>
      <c r="F24">
        <v>0</v>
      </c>
      <c r="G24">
        <v>9.9</v>
      </c>
      <c r="H24">
        <v>31.68</v>
      </c>
      <c r="I24">
        <v>56.44</v>
      </c>
      <c r="J24">
        <v>49.5</v>
      </c>
      <c r="K24">
        <v>0</v>
      </c>
      <c r="L24">
        <v>1.67</v>
      </c>
      <c r="M24">
        <v>20</v>
      </c>
      <c r="N24">
        <v>53.33</v>
      </c>
      <c r="O24">
        <v>43.33</v>
      </c>
      <c r="P24">
        <f>coverage_statistics__30[[#This Row],[symprompt_branch]]-coverage_statistics__30[[#This Row],[lance_branch]]</f>
        <v>-10</v>
      </c>
    </row>
    <row r="25" spans="1:16" x14ac:dyDescent="0.2">
      <c r="A25" t="s">
        <v>56</v>
      </c>
      <c r="B25" t="s">
        <v>128</v>
      </c>
      <c r="C25">
        <v>22</v>
      </c>
      <c r="D25">
        <v>5</v>
      </c>
      <c r="E25">
        <v>6</v>
      </c>
      <c r="F25">
        <v>12.37</v>
      </c>
      <c r="G25">
        <v>58.76</v>
      </c>
      <c r="H25">
        <v>16.489999999999998</v>
      </c>
      <c r="I25">
        <v>79.900000000000006</v>
      </c>
      <c r="J25">
        <v>17.010000000000002</v>
      </c>
      <c r="K25">
        <v>15.22</v>
      </c>
      <c r="L25">
        <v>48.55</v>
      </c>
      <c r="M25">
        <v>20.29</v>
      </c>
      <c r="N25">
        <v>68.84</v>
      </c>
      <c r="O25">
        <v>7.25</v>
      </c>
      <c r="P25">
        <f>coverage_statistics__30[[#This Row],[symprompt_branch]]-coverage_statistics__30[[#This Row],[lance_branch]]</f>
        <v>-61.59</v>
      </c>
    </row>
    <row r="26" spans="1:16" x14ac:dyDescent="0.2">
      <c r="A26" t="s">
        <v>56</v>
      </c>
      <c r="B26" t="s">
        <v>129</v>
      </c>
      <c r="C26">
        <v>15</v>
      </c>
      <c r="D26">
        <v>1</v>
      </c>
      <c r="E26">
        <v>5</v>
      </c>
      <c r="F26">
        <v>82.05</v>
      </c>
      <c r="G26">
        <v>84.62</v>
      </c>
      <c r="H26">
        <v>100</v>
      </c>
      <c r="I26">
        <v>97.44</v>
      </c>
      <c r="J26">
        <v>53.85</v>
      </c>
      <c r="K26">
        <v>46.88</v>
      </c>
      <c r="L26">
        <v>75</v>
      </c>
      <c r="M26">
        <v>96.88</v>
      </c>
      <c r="N26">
        <v>96.88</v>
      </c>
      <c r="O26">
        <v>65.62</v>
      </c>
      <c r="P26">
        <f>coverage_statistics__30[[#This Row],[symprompt_branch]]-coverage_statistics__30[[#This Row],[lance_branch]]</f>
        <v>-31.259999999999991</v>
      </c>
    </row>
    <row r="27" spans="1:16" x14ac:dyDescent="0.2">
      <c r="A27" t="s">
        <v>56</v>
      </c>
      <c r="B27" t="s">
        <v>130</v>
      </c>
      <c r="C27">
        <v>30</v>
      </c>
      <c r="D27">
        <v>5.5</v>
      </c>
      <c r="E27">
        <v>46</v>
      </c>
      <c r="F27">
        <v>0</v>
      </c>
      <c r="G27">
        <v>0</v>
      </c>
      <c r="H27">
        <v>0</v>
      </c>
      <c r="I27">
        <v>41.9</v>
      </c>
      <c r="J27">
        <v>0</v>
      </c>
      <c r="K27">
        <v>0</v>
      </c>
      <c r="L27">
        <v>0</v>
      </c>
      <c r="M27">
        <v>0</v>
      </c>
      <c r="N27">
        <v>29.24</v>
      </c>
      <c r="O27">
        <v>0</v>
      </c>
      <c r="P27">
        <f>coverage_statistics__30[[#This Row],[symprompt_branch]]-coverage_statistics__30[[#This Row],[lance_branch]]</f>
        <v>-29.24</v>
      </c>
    </row>
    <row r="28" spans="1:16" x14ac:dyDescent="0.2">
      <c r="A28" t="s">
        <v>56</v>
      </c>
      <c r="B28" t="s">
        <v>133</v>
      </c>
      <c r="C28">
        <v>12</v>
      </c>
      <c r="D28">
        <v>5</v>
      </c>
      <c r="E28">
        <v>13</v>
      </c>
      <c r="F28">
        <v>61.65</v>
      </c>
      <c r="G28">
        <v>76.69</v>
      </c>
      <c r="H28">
        <v>75.94</v>
      </c>
      <c r="I28">
        <v>88.72</v>
      </c>
      <c r="J28">
        <v>85.71</v>
      </c>
      <c r="K28">
        <v>42.2</v>
      </c>
      <c r="L28">
        <v>61.47</v>
      </c>
      <c r="M28">
        <v>64.22</v>
      </c>
      <c r="N28">
        <v>83.49</v>
      </c>
      <c r="O28">
        <v>75.23</v>
      </c>
      <c r="P28">
        <f>coverage_statistics__30[[#This Row],[symprompt_branch]]-coverage_statistics__30[[#This Row],[lance_branch]]</f>
        <v>-8.2599999999999909</v>
      </c>
    </row>
    <row r="29" spans="1:16" x14ac:dyDescent="0.2">
      <c r="A29" t="s">
        <v>39</v>
      </c>
      <c r="B29" t="s">
        <v>28</v>
      </c>
      <c r="C29">
        <v>32</v>
      </c>
      <c r="D29">
        <v>6</v>
      </c>
      <c r="E29">
        <v>12</v>
      </c>
      <c r="F29">
        <v>24</v>
      </c>
      <c r="G29">
        <v>61.78</v>
      </c>
      <c r="H29">
        <v>67.56</v>
      </c>
      <c r="I29">
        <v>84.44</v>
      </c>
      <c r="J29">
        <v>52.89</v>
      </c>
      <c r="K29">
        <v>21.23</v>
      </c>
      <c r="L29">
        <v>66.040000000000006</v>
      </c>
      <c r="M29">
        <v>66.040000000000006</v>
      </c>
      <c r="N29">
        <v>81.13</v>
      </c>
      <c r="O29">
        <v>49.53</v>
      </c>
      <c r="P29">
        <f>coverage_statistics__30[[#This Row],[symprompt_branch]]-coverage_statistics__30[[#This Row],[lance_branch]]</f>
        <v>-31.599999999999994</v>
      </c>
    </row>
    <row r="30" spans="1:16" x14ac:dyDescent="0.2">
      <c r="A30" t="s">
        <v>39</v>
      </c>
      <c r="B30" t="s">
        <v>144</v>
      </c>
      <c r="C30">
        <v>14</v>
      </c>
      <c r="D30">
        <v>4</v>
      </c>
      <c r="E30">
        <v>3</v>
      </c>
      <c r="F30">
        <v>80</v>
      </c>
      <c r="G30">
        <v>90</v>
      </c>
      <c r="H30">
        <v>93.33</v>
      </c>
      <c r="I30">
        <v>95</v>
      </c>
      <c r="J30">
        <v>66.67</v>
      </c>
      <c r="K30">
        <v>60</v>
      </c>
      <c r="L30">
        <v>75</v>
      </c>
      <c r="M30">
        <v>85</v>
      </c>
      <c r="N30">
        <v>95</v>
      </c>
      <c r="O30">
        <v>75</v>
      </c>
      <c r="P30">
        <f>coverage_statistics__30[[#This Row],[symprompt_branch]]-coverage_statistics__30[[#This Row],[lance_branch]]</f>
        <v>-20</v>
      </c>
    </row>
    <row r="31" spans="1:16" x14ac:dyDescent="0.2">
      <c r="A31" t="s">
        <v>39</v>
      </c>
      <c r="B31" t="s">
        <v>135</v>
      </c>
      <c r="C31">
        <v>19</v>
      </c>
      <c r="D31">
        <v>2</v>
      </c>
      <c r="E31">
        <v>16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coverage_statistics__30[[#This Row],[symprompt_branch]]-coverage_statistics__30[[#This Row],[lance_branch]]</f>
        <v>0</v>
      </c>
    </row>
    <row r="32" spans="1:16" x14ac:dyDescent="0.2">
      <c r="A32" t="s">
        <v>39</v>
      </c>
      <c r="B32" t="s">
        <v>140</v>
      </c>
      <c r="C32">
        <v>12</v>
      </c>
      <c r="D32">
        <v>2</v>
      </c>
      <c r="E32">
        <v>26</v>
      </c>
      <c r="F32">
        <v>1.1299999999999999</v>
      </c>
      <c r="G32">
        <v>36.44</v>
      </c>
      <c r="H32">
        <v>51.69</v>
      </c>
      <c r="I32">
        <v>63.28</v>
      </c>
      <c r="J32">
        <v>1.69</v>
      </c>
      <c r="K32">
        <v>1.0900000000000001</v>
      </c>
      <c r="L32">
        <v>31.88</v>
      </c>
      <c r="M32">
        <v>36.229999999999997</v>
      </c>
      <c r="N32">
        <v>48.55</v>
      </c>
      <c r="O32">
        <v>2.54</v>
      </c>
      <c r="P32">
        <f>coverage_statistics__30[[#This Row],[symprompt_branch]]-coverage_statistics__30[[#This Row],[lance_branch]]</f>
        <v>-46.01</v>
      </c>
    </row>
    <row r="33" spans="1:16" x14ac:dyDescent="0.2">
      <c r="A33" t="s">
        <v>39</v>
      </c>
      <c r="B33" t="s">
        <v>141</v>
      </c>
      <c r="C33">
        <v>13</v>
      </c>
      <c r="D33">
        <v>4.5</v>
      </c>
      <c r="E33">
        <v>4</v>
      </c>
      <c r="F33">
        <v>0</v>
      </c>
      <c r="G33">
        <v>69.23</v>
      </c>
      <c r="H33">
        <v>0</v>
      </c>
      <c r="I33">
        <v>0</v>
      </c>
      <c r="J33">
        <v>0</v>
      </c>
      <c r="K33">
        <v>0</v>
      </c>
      <c r="L33">
        <v>55.1</v>
      </c>
      <c r="M33">
        <v>0</v>
      </c>
      <c r="N33">
        <v>0</v>
      </c>
      <c r="O33">
        <v>0</v>
      </c>
      <c r="P33">
        <f>coverage_statistics__30[[#This Row],[symprompt_branch]]-coverage_statistics__30[[#This Row],[lance_branch]]</f>
        <v>0</v>
      </c>
    </row>
    <row r="34" spans="1:16" x14ac:dyDescent="0.2">
      <c r="A34" t="s">
        <v>39</v>
      </c>
      <c r="B34" t="s">
        <v>137</v>
      </c>
      <c r="C34">
        <v>18</v>
      </c>
      <c r="D34">
        <v>18</v>
      </c>
      <c r="E34">
        <v>1</v>
      </c>
      <c r="F34">
        <v>75</v>
      </c>
      <c r="G34">
        <v>80</v>
      </c>
      <c r="H34">
        <v>88.33</v>
      </c>
      <c r="I34">
        <v>78.33</v>
      </c>
      <c r="J34">
        <v>28.33</v>
      </c>
      <c r="K34">
        <v>55</v>
      </c>
      <c r="L34">
        <v>67.5</v>
      </c>
      <c r="M34">
        <v>77.5</v>
      </c>
      <c r="N34">
        <v>62.5</v>
      </c>
      <c r="O34">
        <v>22.5</v>
      </c>
      <c r="P34">
        <f>coverage_statistics__30[[#This Row],[symprompt_branch]]-coverage_statistics__30[[#This Row],[lance_branch]]</f>
        <v>-40</v>
      </c>
    </row>
    <row r="35" spans="1:16" x14ac:dyDescent="0.2">
      <c r="A35" t="s">
        <v>39</v>
      </c>
      <c r="B35" t="s">
        <v>143</v>
      </c>
      <c r="C35">
        <v>12</v>
      </c>
      <c r="D35">
        <v>3</v>
      </c>
      <c r="E35">
        <v>23</v>
      </c>
      <c r="F35">
        <v>31.93</v>
      </c>
      <c r="G35">
        <v>35.619999999999997</v>
      </c>
      <c r="H35">
        <v>22.43</v>
      </c>
      <c r="I35">
        <v>60.69</v>
      </c>
      <c r="J35">
        <v>29.02</v>
      </c>
      <c r="K35">
        <v>22.56</v>
      </c>
      <c r="L35">
        <v>24.24</v>
      </c>
      <c r="M35">
        <v>13.8</v>
      </c>
      <c r="N35">
        <v>47.81</v>
      </c>
      <c r="O35">
        <v>23.91</v>
      </c>
      <c r="P35">
        <f>coverage_statistics__30[[#This Row],[symprompt_branch]]-coverage_statistics__30[[#This Row],[lance_branch]]</f>
        <v>-23.900000000000002</v>
      </c>
    </row>
    <row r="36" spans="1:16" x14ac:dyDescent="0.2">
      <c r="A36" t="s">
        <v>39</v>
      </c>
      <c r="B36" t="s">
        <v>142</v>
      </c>
      <c r="C36">
        <v>12</v>
      </c>
      <c r="D36">
        <v>5.5</v>
      </c>
      <c r="E36">
        <v>16</v>
      </c>
      <c r="F36">
        <v>33.33</v>
      </c>
      <c r="G36">
        <v>41.87</v>
      </c>
      <c r="H36">
        <v>47.56</v>
      </c>
      <c r="I36">
        <v>44.72</v>
      </c>
      <c r="J36">
        <v>43.9</v>
      </c>
      <c r="K36">
        <v>33.78</v>
      </c>
      <c r="L36">
        <v>43.24</v>
      </c>
      <c r="M36">
        <v>51.35</v>
      </c>
      <c r="N36">
        <v>49.32</v>
      </c>
      <c r="O36">
        <v>49.32</v>
      </c>
      <c r="P36">
        <f>coverage_statistics__30[[#This Row],[symprompt_branch]]-coverage_statistics__30[[#This Row],[lance_branch]]</f>
        <v>0</v>
      </c>
    </row>
    <row r="37" spans="1:16" x14ac:dyDescent="0.2">
      <c r="A37" t="s">
        <v>39</v>
      </c>
      <c r="B37" t="s">
        <v>134</v>
      </c>
      <c r="C37">
        <v>16</v>
      </c>
      <c r="D37">
        <v>14</v>
      </c>
      <c r="E37">
        <v>3</v>
      </c>
      <c r="F37">
        <v>58.99</v>
      </c>
      <c r="G37">
        <v>76.260000000000005</v>
      </c>
      <c r="H37">
        <v>90.65</v>
      </c>
      <c r="I37">
        <v>92.09</v>
      </c>
      <c r="J37">
        <v>16.55</v>
      </c>
      <c r="K37">
        <v>45</v>
      </c>
      <c r="L37">
        <v>71</v>
      </c>
      <c r="M37">
        <v>83</v>
      </c>
      <c r="N37">
        <v>82</v>
      </c>
      <c r="O37">
        <v>11</v>
      </c>
      <c r="P37">
        <f>coverage_statistics__30[[#This Row],[symprompt_branch]]-coverage_statistics__30[[#This Row],[lance_branch]]</f>
        <v>-71</v>
      </c>
    </row>
    <row r="38" spans="1:16" x14ac:dyDescent="0.2">
      <c r="A38" t="s">
        <v>39</v>
      </c>
      <c r="B38" t="s">
        <v>138</v>
      </c>
      <c r="C38">
        <v>12</v>
      </c>
      <c r="D38">
        <v>3</v>
      </c>
      <c r="E38">
        <v>5</v>
      </c>
      <c r="F38">
        <v>0</v>
      </c>
      <c r="G38">
        <v>0</v>
      </c>
      <c r="H38">
        <v>50.63</v>
      </c>
      <c r="I38">
        <v>50.63</v>
      </c>
      <c r="J38">
        <v>0</v>
      </c>
      <c r="K38">
        <v>0</v>
      </c>
      <c r="L38">
        <v>0</v>
      </c>
      <c r="M38">
        <v>48.08</v>
      </c>
      <c r="N38">
        <v>44.23</v>
      </c>
      <c r="O38">
        <v>0</v>
      </c>
      <c r="P38">
        <f>coverage_statistics__30[[#This Row],[symprompt_branch]]-coverage_statistics__30[[#This Row],[lance_branch]]</f>
        <v>-44.23</v>
      </c>
    </row>
    <row r="39" spans="1:16" x14ac:dyDescent="0.2">
      <c r="A39" t="s">
        <v>39</v>
      </c>
      <c r="B39" t="s">
        <v>139</v>
      </c>
      <c r="C39">
        <v>11</v>
      </c>
      <c r="D39">
        <v>3</v>
      </c>
      <c r="E39">
        <v>4</v>
      </c>
      <c r="F39">
        <v>0</v>
      </c>
      <c r="G39">
        <v>48.21</v>
      </c>
      <c r="H39">
        <v>16.07</v>
      </c>
      <c r="I39">
        <v>16.07</v>
      </c>
      <c r="J39">
        <v>0</v>
      </c>
      <c r="K39">
        <v>0</v>
      </c>
      <c r="L39">
        <v>28.95</v>
      </c>
      <c r="M39">
        <v>0</v>
      </c>
      <c r="N39">
        <v>0</v>
      </c>
      <c r="O39">
        <v>0</v>
      </c>
      <c r="P39">
        <f>coverage_statistics__30[[#This Row],[symprompt_branch]]-coverage_statistics__30[[#This Row],[lance_branch]]</f>
        <v>0</v>
      </c>
    </row>
    <row r="40" spans="1:16" x14ac:dyDescent="0.2">
      <c r="A40" t="s">
        <v>39</v>
      </c>
      <c r="B40" t="s">
        <v>136</v>
      </c>
      <c r="C40">
        <v>15</v>
      </c>
      <c r="D40">
        <v>11.5</v>
      </c>
      <c r="E40">
        <v>2</v>
      </c>
      <c r="F40">
        <v>64.81</v>
      </c>
      <c r="G40">
        <v>100</v>
      </c>
      <c r="H40">
        <v>100</v>
      </c>
      <c r="I40">
        <v>96.3</v>
      </c>
      <c r="J40">
        <v>53.7</v>
      </c>
      <c r="K40">
        <v>48</v>
      </c>
      <c r="L40">
        <v>82</v>
      </c>
      <c r="M40">
        <v>84</v>
      </c>
      <c r="N40">
        <v>78</v>
      </c>
      <c r="O40">
        <v>36</v>
      </c>
      <c r="P40">
        <f>coverage_statistics__30[[#This Row],[symprompt_branch]]-coverage_statistics__30[[#This Row],[lance_branch]]</f>
        <v>-42</v>
      </c>
    </row>
    <row r="41" spans="1:16" x14ac:dyDescent="0.2">
      <c r="A41" t="s">
        <v>33</v>
      </c>
      <c r="B41" t="s">
        <v>16</v>
      </c>
      <c r="C41">
        <v>15</v>
      </c>
      <c r="D41">
        <v>1</v>
      </c>
      <c r="E41">
        <v>58</v>
      </c>
      <c r="F41">
        <v>3.9</v>
      </c>
      <c r="G41">
        <v>50.91</v>
      </c>
      <c r="H41">
        <v>53.25</v>
      </c>
      <c r="I41">
        <v>57.4</v>
      </c>
      <c r="J41">
        <v>3.12</v>
      </c>
      <c r="K41">
        <v>0.48</v>
      </c>
      <c r="L41">
        <v>36.67</v>
      </c>
      <c r="M41">
        <v>39.520000000000003</v>
      </c>
      <c r="N41">
        <v>43.33</v>
      </c>
      <c r="O41">
        <v>0.48</v>
      </c>
      <c r="P41">
        <f>coverage_statistics__30[[#This Row],[symprompt_branch]]-coverage_statistics__30[[#This Row],[lance_branch]]</f>
        <v>-42.85</v>
      </c>
    </row>
    <row r="42" spans="1:16" s="5" customFormat="1" x14ac:dyDescent="0.2">
      <c r="A42" s="5" t="s">
        <v>33</v>
      </c>
      <c r="B42" s="5" t="s">
        <v>21</v>
      </c>
      <c r="C42" s="5">
        <v>22</v>
      </c>
      <c r="D42" s="5">
        <v>1</v>
      </c>
      <c r="E42" s="5">
        <v>9</v>
      </c>
      <c r="F42" s="5">
        <v>8.0399999999999991</v>
      </c>
      <c r="G42" s="5">
        <v>70.540000000000006</v>
      </c>
      <c r="H42" s="5">
        <v>52.68</v>
      </c>
      <c r="I42" s="5">
        <v>79.459999999999994</v>
      </c>
      <c r="J42" s="5">
        <v>83.93</v>
      </c>
      <c r="K42" s="5">
        <v>3</v>
      </c>
      <c r="L42" s="5">
        <v>49</v>
      </c>
      <c r="M42" s="5">
        <v>31</v>
      </c>
      <c r="N42" s="5">
        <v>57</v>
      </c>
      <c r="O42" s="5">
        <v>67</v>
      </c>
      <c r="P42" s="5">
        <f>coverage_statistics__30[[#This Row],[symprompt_branch]]-coverage_statistics__30[[#This Row],[lance_branch]]</f>
        <v>10</v>
      </c>
    </row>
    <row r="43" spans="1:16" x14ac:dyDescent="0.2">
      <c r="A43" t="s">
        <v>33</v>
      </c>
      <c r="B43" t="s">
        <v>51</v>
      </c>
      <c r="C43">
        <v>18</v>
      </c>
      <c r="D43">
        <v>1</v>
      </c>
      <c r="E43">
        <v>22</v>
      </c>
      <c r="F43">
        <v>0</v>
      </c>
      <c r="G43">
        <v>0</v>
      </c>
      <c r="H43">
        <v>45.22</v>
      </c>
      <c r="I43">
        <v>74.52</v>
      </c>
      <c r="J43">
        <v>0</v>
      </c>
      <c r="K43">
        <v>0</v>
      </c>
      <c r="L43">
        <v>0</v>
      </c>
      <c r="M43">
        <v>22.34</v>
      </c>
      <c r="N43">
        <v>44.68</v>
      </c>
      <c r="O43">
        <v>0</v>
      </c>
      <c r="P43">
        <f>coverage_statistics__30[[#This Row],[symprompt_branch]]-coverage_statistics__30[[#This Row],[lance_branch]]</f>
        <v>-44.68</v>
      </c>
    </row>
    <row r="44" spans="1:16" x14ac:dyDescent="0.2">
      <c r="A44" t="s">
        <v>33</v>
      </c>
      <c r="B44" t="s">
        <v>2</v>
      </c>
      <c r="C44">
        <v>12</v>
      </c>
      <c r="D44">
        <v>1</v>
      </c>
      <c r="E44">
        <v>5</v>
      </c>
      <c r="F44">
        <v>59.52</v>
      </c>
      <c r="G44">
        <v>100</v>
      </c>
      <c r="H44">
        <v>100</v>
      </c>
      <c r="I44">
        <v>100</v>
      </c>
      <c r="J44">
        <v>0</v>
      </c>
      <c r="K44">
        <v>36.67</v>
      </c>
      <c r="L44">
        <v>76.67</v>
      </c>
      <c r="M44">
        <v>90</v>
      </c>
      <c r="N44">
        <v>83.33</v>
      </c>
      <c r="O44">
        <v>0</v>
      </c>
      <c r="P44">
        <f>coverage_statistics__30[[#This Row],[symprompt_branch]]-coverage_statistics__30[[#This Row],[lance_branch]]</f>
        <v>-83.33</v>
      </c>
    </row>
    <row r="45" spans="1:16" x14ac:dyDescent="0.2">
      <c r="A45" t="s">
        <v>33</v>
      </c>
      <c r="B45" t="s">
        <v>41</v>
      </c>
      <c r="C45">
        <v>11</v>
      </c>
      <c r="D45">
        <v>1</v>
      </c>
      <c r="E45">
        <v>11</v>
      </c>
      <c r="F45">
        <v>79.41</v>
      </c>
      <c r="G45">
        <v>89.22</v>
      </c>
      <c r="H45">
        <v>92.16</v>
      </c>
      <c r="I45">
        <v>90.2</v>
      </c>
      <c r="J45">
        <v>63.73</v>
      </c>
      <c r="K45">
        <v>42.42</v>
      </c>
      <c r="L45">
        <v>56.06</v>
      </c>
      <c r="M45">
        <v>63.64</v>
      </c>
      <c r="N45">
        <v>51.52</v>
      </c>
      <c r="O45">
        <v>24.24</v>
      </c>
      <c r="P45">
        <f>coverage_statistics__30[[#This Row],[symprompt_branch]]-coverage_statistics__30[[#This Row],[lance_branch]]</f>
        <v>-27.280000000000005</v>
      </c>
    </row>
    <row r="46" spans="1:16" x14ac:dyDescent="0.2">
      <c r="A46" t="s">
        <v>33</v>
      </c>
      <c r="B46" t="s">
        <v>25</v>
      </c>
      <c r="C46">
        <v>12</v>
      </c>
      <c r="D46">
        <v>2</v>
      </c>
      <c r="E46">
        <v>28</v>
      </c>
      <c r="F46">
        <v>70.92</v>
      </c>
      <c r="G46">
        <v>89.36</v>
      </c>
      <c r="H46">
        <v>90.07</v>
      </c>
      <c r="I46">
        <v>87.94</v>
      </c>
      <c r="J46">
        <v>52.48</v>
      </c>
      <c r="K46">
        <v>56.92</v>
      </c>
      <c r="L46">
        <v>70.77</v>
      </c>
      <c r="M46">
        <v>71.540000000000006</v>
      </c>
      <c r="N46">
        <v>69.23</v>
      </c>
      <c r="O46">
        <v>35.380000000000003</v>
      </c>
      <c r="P46">
        <f>coverage_statistics__30[[#This Row],[symprompt_branch]]-coverage_statistics__30[[#This Row],[lance_branch]]</f>
        <v>-33.85</v>
      </c>
    </row>
    <row r="47" spans="1:16" x14ac:dyDescent="0.2">
      <c r="A47" t="s">
        <v>33</v>
      </c>
      <c r="B47" t="s">
        <v>23</v>
      </c>
      <c r="C47">
        <v>11</v>
      </c>
      <c r="D47">
        <v>3</v>
      </c>
      <c r="E47">
        <v>33</v>
      </c>
      <c r="F47">
        <v>79.13</v>
      </c>
      <c r="G47">
        <v>87.01</v>
      </c>
      <c r="H47">
        <v>92.13</v>
      </c>
      <c r="I47">
        <v>83.46</v>
      </c>
      <c r="J47">
        <v>35.04</v>
      </c>
      <c r="K47">
        <v>54</v>
      </c>
      <c r="L47">
        <v>70.5</v>
      </c>
      <c r="M47">
        <v>74.5</v>
      </c>
      <c r="N47">
        <v>68.5</v>
      </c>
      <c r="O47">
        <v>23.5</v>
      </c>
      <c r="P47">
        <f>coverage_statistics__30[[#This Row],[symprompt_branch]]-coverage_statistics__30[[#This Row],[lance_branch]]</f>
        <v>-45</v>
      </c>
    </row>
    <row r="48" spans="1:16" x14ac:dyDescent="0.2">
      <c r="A48" t="s">
        <v>33</v>
      </c>
      <c r="B48" t="s">
        <v>145</v>
      </c>
      <c r="C48">
        <v>12</v>
      </c>
      <c r="D48">
        <v>3</v>
      </c>
      <c r="E48">
        <v>5</v>
      </c>
      <c r="F48">
        <v>37.880000000000003</v>
      </c>
      <c r="G48">
        <v>39.39</v>
      </c>
      <c r="H48">
        <v>95.45</v>
      </c>
      <c r="I48">
        <v>90.91</v>
      </c>
      <c r="J48">
        <v>57.58</v>
      </c>
      <c r="K48">
        <v>30.43</v>
      </c>
      <c r="L48">
        <v>39.130000000000003</v>
      </c>
      <c r="M48">
        <v>95.65</v>
      </c>
      <c r="N48">
        <v>78.260000000000005</v>
      </c>
      <c r="O48">
        <v>54.35</v>
      </c>
      <c r="P48">
        <f>coverage_statistics__30[[#This Row],[symprompt_branch]]-coverage_statistics__30[[#This Row],[lance_branch]]</f>
        <v>-23.910000000000004</v>
      </c>
    </row>
    <row r="49" spans="1:16" x14ac:dyDescent="0.2">
      <c r="A49" t="s">
        <v>32</v>
      </c>
      <c r="B49" t="s">
        <v>52</v>
      </c>
      <c r="C49">
        <v>14</v>
      </c>
      <c r="D49">
        <v>11</v>
      </c>
      <c r="E49">
        <v>3</v>
      </c>
      <c r="F49">
        <v>0</v>
      </c>
      <c r="G49">
        <v>88.48</v>
      </c>
      <c r="H49">
        <v>23.64</v>
      </c>
      <c r="I49">
        <v>60</v>
      </c>
      <c r="J49">
        <v>0</v>
      </c>
      <c r="K49">
        <v>0</v>
      </c>
      <c r="L49">
        <v>81.33</v>
      </c>
      <c r="M49">
        <v>21.33</v>
      </c>
      <c r="N49">
        <v>61.33</v>
      </c>
      <c r="O49">
        <v>0</v>
      </c>
      <c r="P49">
        <f>coverage_statistics__30[[#This Row],[symprompt_branch]]-coverage_statistics__30[[#This Row],[lance_branch]]</f>
        <v>-61.33</v>
      </c>
    </row>
    <row r="50" spans="1:16" x14ac:dyDescent="0.2">
      <c r="A50" t="s">
        <v>32</v>
      </c>
      <c r="B50" t="s">
        <v>4</v>
      </c>
      <c r="C50">
        <v>11</v>
      </c>
      <c r="D50">
        <v>2</v>
      </c>
      <c r="E50">
        <v>13</v>
      </c>
      <c r="F50">
        <v>20.329999999999998</v>
      </c>
      <c r="G50">
        <v>66.67</v>
      </c>
      <c r="H50">
        <v>86.99</v>
      </c>
      <c r="I50">
        <v>83.74</v>
      </c>
      <c r="J50">
        <v>55.28</v>
      </c>
      <c r="K50">
        <v>9.76</v>
      </c>
      <c r="L50">
        <v>52.44</v>
      </c>
      <c r="M50">
        <v>76.83</v>
      </c>
      <c r="N50">
        <v>76.83</v>
      </c>
      <c r="O50">
        <v>47.56</v>
      </c>
      <c r="P50">
        <f>coverage_statistics__30[[#This Row],[symprompt_branch]]-coverage_statistics__30[[#This Row],[lance_branch]]</f>
        <v>-29.269999999999996</v>
      </c>
    </row>
    <row r="51" spans="1:16" x14ac:dyDescent="0.2">
      <c r="A51" t="s">
        <v>32</v>
      </c>
      <c r="B51" t="s">
        <v>31</v>
      </c>
      <c r="C51">
        <v>11</v>
      </c>
      <c r="D51">
        <v>1</v>
      </c>
      <c r="E51">
        <v>7</v>
      </c>
      <c r="F51">
        <v>90.91</v>
      </c>
      <c r="G51">
        <v>96.97</v>
      </c>
      <c r="H51">
        <v>98.48</v>
      </c>
      <c r="I51">
        <v>98.48</v>
      </c>
      <c r="J51">
        <v>98.48</v>
      </c>
      <c r="K51">
        <v>80.77</v>
      </c>
      <c r="L51">
        <v>96.15</v>
      </c>
      <c r="M51">
        <v>100</v>
      </c>
      <c r="N51">
        <v>100</v>
      </c>
      <c r="O51">
        <v>96.15</v>
      </c>
      <c r="P51">
        <f>coverage_statistics__30[[#This Row],[symprompt_branch]]-coverage_statistics__30[[#This Row],[lance_branch]]</f>
        <v>-3.8499999999999943</v>
      </c>
    </row>
    <row r="52" spans="1:16" x14ac:dyDescent="0.2">
      <c r="A52" t="s">
        <v>32</v>
      </c>
      <c r="B52" t="s">
        <v>1</v>
      </c>
      <c r="C52">
        <v>22</v>
      </c>
      <c r="D52">
        <v>1</v>
      </c>
      <c r="E52">
        <v>11</v>
      </c>
      <c r="F52">
        <v>80.23</v>
      </c>
      <c r="G52">
        <v>90.7</v>
      </c>
      <c r="H52">
        <v>96.51</v>
      </c>
      <c r="I52">
        <v>91.86</v>
      </c>
      <c r="J52">
        <v>80.23</v>
      </c>
      <c r="K52">
        <v>74.42</v>
      </c>
      <c r="L52">
        <v>90.7</v>
      </c>
      <c r="M52">
        <v>91.86</v>
      </c>
      <c r="N52">
        <v>90.7</v>
      </c>
      <c r="O52">
        <v>63.95</v>
      </c>
      <c r="P52">
        <f>coverage_statistics__30[[#This Row],[symprompt_branch]]-coverage_statistics__30[[#This Row],[lance_branch]]</f>
        <v>-26.75</v>
      </c>
    </row>
    <row r="53" spans="1:16" x14ac:dyDescent="0.2">
      <c r="A53" t="s">
        <v>32</v>
      </c>
      <c r="B53" t="s">
        <v>53</v>
      </c>
      <c r="C53">
        <v>11</v>
      </c>
      <c r="D53">
        <v>1</v>
      </c>
      <c r="E53">
        <v>20</v>
      </c>
      <c r="F53">
        <v>64.19</v>
      </c>
      <c r="G53">
        <v>67.569999999999993</v>
      </c>
      <c r="H53">
        <v>86.49</v>
      </c>
      <c r="I53">
        <v>89.19</v>
      </c>
      <c r="J53">
        <v>79.73</v>
      </c>
      <c r="K53">
        <v>50</v>
      </c>
      <c r="L53">
        <v>55.88</v>
      </c>
      <c r="M53">
        <v>75.489999999999995</v>
      </c>
      <c r="N53">
        <v>82.35</v>
      </c>
      <c r="O53">
        <v>70.59</v>
      </c>
      <c r="P53">
        <f>coverage_statistics__30[[#This Row],[symprompt_branch]]-coverage_statistics__30[[#This Row],[lance_branch]]</f>
        <v>-11.759999999999991</v>
      </c>
    </row>
    <row r="54" spans="1:16" x14ac:dyDescent="0.2">
      <c r="A54" t="s">
        <v>32</v>
      </c>
      <c r="B54" t="s">
        <v>7</v>
      </c>
      <c r="C54">
        <v>13</v>
      </c>
      <c r="D54">
        <v>3</v>
      </c>
      <c r="E54">
        <v>7</v>
      </c>
      <c r="F54">
        <v>0</v>
      </c>
      <c r="G54">
        <v>78.760000000000005</v>
      </c>
      <c r="H54">
        <v>12.39</v>
      </c>
      <c r="I54">
        <v>97.35</v>
      </c>
      <c r="J54">
        <v>0</v>
      </c>
      <c r="K54">
        <v>0</v>
      </c>
      <c r="L54">
        <v>68.180000000000007</v>
      </c>
      <c r="M54">
        <v>2.27</v>
      </c>
      <c r="N54">
        <v>90.91</v>
      </c>
      <c r="O54">
        <v>0</v>
      </c>
      <c r="P54">
        <f>coverage_statistics__30[[#This Row],[symprompt_branch]]-coverage_statistics__30[[#This Row],[lance_branch]]</f>
        <v>-90.91</v>
      </c>
    </row>
    <row r="55" spans="1:16" x14ac:dyDescent="0.2">
      <c r="A55" t="s">
        <v>32</v>
      </c>
      <c r="B55" t="s">
        <v>30</v>
      </c>
      <c r="C55">
        <v>31</v>
      </c>
      <c r="D55">
        <v>1</v>
      </c>
      <c r="E55">
        <v>17</v>
      </c>
      <c r="F55">
        <v>17.79</v>
      </c>
      <c r="G55">
        <v>56.25</v>
      </c>
      <c r="H55">
        <v>54.33</v>
      </c>
      <c r="I55">
        <v>52.16</v>
      </c>
      <c r="J55">
        <v>19.95</v>
      </c>
      <c r="K55">
        <v>10.73</v>
      </c>
      <c r="L55">
        <v>41.55</v>
      </c>
      <c r="M55">
        <v>37.21</v>
      </c>
      <c r="N55">
        <v>37.21</v>
      </c>
      <c r="O55">
        <v>14.16</v>
      </c>
      <c r="P55">
        <f>coverage_statistics__30[[#This Row],[symprompt_branch]]-coverage_statistics__30[[#This Row],[lance_branch]]</f>
        <v>-23.05</v>
      </c>
    </row>
    <row r="56" spans="1:16" x14ac:dyDescent="0.2">
      <c r="A56" t="s">
        <v>36</v>
      </c>
      <c r="B56" t="s">
        <v>54</v>
      </c>
      <c r="C56">
        <v>18</v>
      </c>
      <c r="D56">
        <v>9.5</v>
      </c>
      <c r="E56">
        <v>4</v>
      </c>
      <c r="F56">
        <v>0</v>
      </c>
      <c r="G56">
        <v>36.08</v>
      </c>
      <c r="H56">
        <v>0</v>
      </c>
      <c r="I56">
        <v>71.930000000000007</v>
      </c>
      <c r="J56">
        <v>0</v>
      </c>
      <c r="K56">
        <v>0</v>
      </c>
      <c r="L56">
        <v>27.5</v>
      </c>
      <c r="M56">
        <v>0</v>
      </c>
      <c r="N56">
        <v>56.43</v>
      </c>
      <c r="O56">
        <v>0</v>
      </c>
      <c r="P56">
        <f>coverage_statistics__30[[#This Row],[symprompt_branch]]-coverage_statistics__30[[#This Row],[lance_branch]]</f>
        <v>-56.43</v>
      </c>
    </row>
    <row r="57" spans="1:16" x14ac:dyDescent="0.2">
      <c r="A57" t="s">
        <v>36</v>
      </c>
      <c r="B57" t="s">
        <v>55</v>
      </c>
      <c r="C57">
        <v>12</v>
      </c>
      <c r="D57">
        <v>4</v>
      </c>
      <c r="E57">
        <v>3</v>
      </c>
      <c r="F57">
        <v>23.08</v>
      </c>
      <c r="G57">
        <v>40</v>
      </c>
      <c r="H57">
        <v>96.92</v>
      </c>
      <c r="I57">
        <v>90.77</v>
      </c>
      <c r="J57">
        <v>29.23</v>
      </c>
      <c r="K57">
        <v>15.62</v>
      </c>
      <c r="L57">
        <v>34.380000000000003</v>
      </c>
      <c r="M57">
        <v>96.88</v>
      </c>
      <c r="N57">
        <v>87.5</v>
      </c>
      <c r="O57">
        <v>18.75</v>
      </c>
      <c r="P57">
        <f>coverage_statistics__30[[#This Row],[symprompt_branch]]-coverage_statistics__30[[#This Row],[lance_branch]]</f>
        <v>-68.75</v>
      </c>
    </row>
    <row r="58" spans="1:16" x14ac:dyDescent="0.2">
      <c r="A58" t="s">
        <v>36</v>
      </c>
      <c r="B58" t="s">
        <v>6</v>
      </c>
      <c r="C58">
        <v>18</v>
      </c>
      <c r="D58">
        <v>3</v>
      </c>
      <c r="E58">
        <v>11</v>
      </c>
      <c r="F58">
        <v>0</v>
      </c>
      <c r="G58">
        <v>35.24</v>
      </c>
      <c r="H58">
        <v>34.99</v>
      </c>
      <c r="I58">
        <v>33.5</v>
      </c>
      <c r="J58">
        <v>15.63</v>
      </c>
      <c r="K58">
        <v>0</v>
      </c>
      <c r="L58">
        <v>16.239999999999998</v>
      </c>
      <c r="M58">
        <v>18.079999999999998</v>
      </c>
      <c r="N58">
        <v>16.239999999999998</v>
      </c>
      <c r="O58">
        <v>7.01</v>
      </c>
      <c r="P58">
        <f>coverage_statistics__30[[#This Row],[symprompt_branch]]-coverage_statistics__30[[#This Row],[lance_branch]]</f>
        <v>-9.2299999999999986</v>
      </c>
    </row>
    <row r="59" spans="1:16" x14ac:dyDescent="0.2">
      <c r="A59" t="s">
        <v>36</v>
      </c>
      <c r="B59" t="s">
        <v>29</v>
      </c>
      <c r="C59">
        <v>22</v>
      </c>
      <c r="D59">
        <v>1.5</v>
      </c>
      <c r="E59">
        <v>12</v>
      </c>
      <c r="F59">
        <v>36.24</v>
      </c>
      <c r="G59">
        <v>64.430000000000007</v>
      </c>
      <c r="H59">
        <v>63.76</v>
      </c>
      <c r="I59">
        <v>58.39</v>
      </c>
      <c r="J59">
        <v>28.19</v>
      </c>
      <c r="K59">
        <v>30.43</v>
      </c>
      <c r="L59">
        <v>69.569999999999993</v>
      </c>
      <c r="M59">
        <v>66.3</v>
      </c>
      <c r="N59">
        <v>53.26</v>
      </c>
      <c r="O59">
        <v>16.3</v>
      </c>
      <c r="P59">
        <f>coverage_statistics__30[[#This Row],[symprompt_branch]]-coverage_statistics__30[[#This Row],[lance_branch]]</f>
        <v>-36.959999999999994</v>
      </c>
    </row>
    <row r="60" spans="1:16" x14ac:dyDescent="0.2">
      <c r="A60" t="s">
        <v>36</v>
      </c>
      <c r="B60" t="s">
        <v>20</v>
      </c>
      <c r="C60">
        <v>19</v>
      </c>
      <c r="D60">
        <v>6.5</v>
      </c>
      <c r="E60">
        <v>4</v>
      </c>
      <c r="F60">
        <v>8.89</v>
      </c>
      <c r="G60">
        <v>35.56</v>
      </c>
      <c r="H60">
        <v>34.81</v>
      </c>
      <c r="I60">
        <v>54.07</v>
      </c>
      <c r="J60">
        <v>29.63</v>
      </c>
      <c r="K60">
        <v>10.71</v>
      </c>
      <c r="L60">
        <v>25</v>
      </c>
      <c r="M60">
        <v>26.19</v>
      </c>
      <c r="N60">
        <v>41.67</v>
      </c>
      <c r="O60">
        <v>23.81</v>
      </c>
      <c r="P60">
        <f>coverage_statistics__30[[#This Row],[symprompt_branch]]-coverage_statistics__30[[#This Row],[lance_branch]]</f>
        <v>-17.860000000000003</v>
      </c>
    </row>
    <row r="61" spans="1:16" x14ac:dyDescent="0.2">
      <c r="A61" t="s">
        <v>36</v>
      </c>
      <c r="B61" t="s">
        <v>11</v>
      </c>
      <c r="C61">
        <v>13</v>
      </c>
      <c r="D61">
        <v>2</v>
      </c>
      <c r="E61">
        <v>14</v>
      </c>
      <c r="F61">
        <v>0</v>
      </c>
      <c r="G61">
        <v>48.8</v>
      </c>
      <c r="H61">
        <v>43.54</v>
      </c>
      <c r="I61">
        <v>55.5</v>
      </c>
      <c r="J61">
        <v>21.05</v>
      </c>
      <c r="K61">
        <v>0</v>
      </c>
      <c r="L61">
        <v>33.06</v>
      </c>
      <c r="M61">
        <v>33.06</v>
      </c>
      <c r="N61">
        <v>43.55</v>
      </c>
      <c r="O61">
        <v>13.71</v>
      </c>
      <c r="P61">
        <f>coverage_statistics__30[[#This Row],[symprompt_branch]]-coverage_statistics__30[[#This Row],[lance_branch]]</f>
        <v>-29.839999999999996</v>
      </c>
    </row>
    <row r="62" spans="1:16" x14ac:dyDescent="0.2">
      <c r="A62" t="s">
        <v>36</v>
      </c>
      <c r="B62" t="s">
        <v>22</v>
      </c>
      <c r="C62">
        <v>13</v>
      </c>
      <c r="D62">
        <v>2</v>
      </c>
      <c r="E62">
        <v>7</v>
      </c>
      <c r="F62">
        <v>54.37</v>
      </c>
      <c r="G62">
        <v>85.44</v>
      </c>
      <c r="H62">
        <v>72.819999999999993</v>
      </c>
      <c r="I62">
        <v>66.02</v>
      </c>
      <c r="J62">
        <v>44.66</v>
      </c>
      <c r="K62">
        <v>39.130000000000003</v>
      </c>
      <c r="L62">
        <v>78.260000000000005</v>
      </c>
      <c r="M62">
        <v>52.17</v>
      </c>
      <c r="N62">
        <v>50</v>
      </c>
      <c r="O62">
        <v>36.96</v>
      </c>
      <c r="P62">
        <f>coverage_statistics__30[[#This Row],[symprompt_branch]]-coverage_statistics__30[[#This Row],[lance_branch]]</f>
        <v>-13.04</v>
      </c>
    </row>
    <row r="63" spans="1:16" x14ac:dyDescent="0.2">
      <c r="A63" t="s">
        <v>36</v>
      </c>
      <c r="B63" t="s">
        <v>27</v>
      </c>
      <c r="C63">
        <v>12</v>
      </c>
      <c r="D63">
        <v>6.5</v>
      </c>
      <c r="E63">
        <v>6</v>
      </c>
      <c r="F63">
        <v>4.57</v>
      </c>
      <c r="G63">
        <v>33.79</v>
      </c>
      <c r="H63">
        <v>27.85</v>
      </c>
      <c r="I63">
        <v>28.77</v>
      </c>
      <c r="J63">
        <v>21.46</v>
      </c>
      <c r="K63">
        <v>8.33</v>
      </c>
      <c r="L63">
        <v>30.56</v>
      </c>
      <c r="M63">
        <v>25</v>
      </c>
      <c r="N63">
        <v>31.48</v>
      </c>
      <c r="O63">
        <v>29.63</v>
      </c>
      <c r="P63">
        <f>coverage_statistics__30[[#This Row],[symprompt_branch]]-coverage_statistics__30[[#This Row],[lance_branch]]</f>
        <v>-1.8500000000000014</v>
      </c>
    </row>
    <row r="64" spans="1:16" x14ac:dyDescent="0.2">
      <c r="A64" t="s">
        <v>36</v>
      </c>
      <c r="B64" t="s">
        <v>146</v>
      </c>
      <c r="C64">
        <v>11</v>
      </c>
      <c r="D64">
        <v>3.5</v>
      </c>
      <c r="E64">
        <v>4</v>
      </c>
      <c r="F64">
        <v>32.729999999999997</v>
      </c>
      <c r="G64">
        <v>47.27</v>
      </c>
      <c r="H64">
        <v>53.64</v>
      </c>
      <c r="I64">
        <v>53.64</v>
      </c>
      <c r="J64">
        <v>7.27</v>
      </c>
      <c r="K64">
        <v>21.92</v>
      </c>
      <c r="L64">
        <v>36.99</v>
      </c>
      <c r="M64">
        <v>41.1</v>
      </c>
      <c r="N64">
        <v>35.619999999999997</v>
      </c>
      <c r="O64">
        <v>9.59</v>
      </c>
      <c r="P64">
        <f>coverage_statistics__30[[#This Row],[symprompt_branch]]-coverage_statistics__30[[#This Row],[lance_branch]]</f>
        <v>-26.029999999999998</v>
      </c>
    </row>
    <row r="65" spans="1:16" s="5" customFormat="1" x14ac:dyDescent="0.2">
      <c r="A65" s="5" t="s">
        <v>38</v>
      </c>
      <c r="B65" s="5" t="s">
        <v>18</v>
      </c>
      <c r="C65" s="5">
        <v>15</v>
      </c>
      <c r="D65" s="5">
        <v>2</v>
      </c>
      <c r="E65" s="5">
        <v>73</v>
      </c>
      <c r="F65" s="5">
        <v>13.24</v>
      </c>
      <c r="G65" s="5">
        <v>14.12</v>
      </c>
      <c r="H65" s="5">
        <v>40.29</v>
      </c>
      <c r="I65" s="5">
        <v>50.29</v>
      </c>
      <c r="J65" s="5">
        <v>55.88</v>
      </c>
      <c r="K65" s="5">
        <v>11.36</v>
      </c>
      <c r="L65" s="5">
        <v>14.02</v>
      </c>
      <c r="M65" s="5">
        <v>40.15</v>
      </c>
      <c r="N65" s="5">
        <v>45.83</v>
      </c>
      <c r="O65" s="5">
        <v>57.58</v>
      </c>
      <c r="P65" s="5">
        <f>coverage_statistics__30[[#This Row],[symprompt_branch]]-coverage_statistics__30[[#This Row],[lance_branch]]</f>
        <v>11.75</v>
      </c>
    </row>
    <row r="66" spans="1:16" x14ac:dyDescent="0.2">
      <c r="A66" t="s">
        <v>38</v>
      </c>
      <c r="B66" t="s">
        <v>15</v>
      </c>
      <c r="C66">
        <v>11</v>
      </c>
      <c r="D66">
        <v>1</v>
      </c>
      <c r="E66">
        <v>79</v>
      </c>
      <c r="F66">
        <v>17.97</v>
      </c>
      <c r="G66">
        <v>29.95</v>
      </c>
      <c r="H66">
        <v>59.91</v>
      </c>
      <c r="I66">
        <v>49.31</v>
      </c>
      <c r="J66">
        <v>23.04</v>
      </c>
      <c r="K66">
        <v>18.420000000000002</v>
      </c>
      <c r="L66">
        <v>28.95</v>
      </c>
      <c r="M66">
        <v>34.21</v>
      </c>
      <c r="N66">
        <v>39.47</v>
      </c>
      <c r="O66">
        <v>13.16</v>
      </c>
      <c r="P66">
        <f>coverage_statistics__30[[#This Row],[symprompt_branch]]-coverage_statistics__30[[#This Row],[lance_branch]]</f>
        <v>-26.31</v>
      </c>
    </row>
    <row r="67" spans="1:16" x14ac:dyDescent="0.2">
      <c r="A67" t="s">
        <v>38</v>
      </c>
      <c r="B67" t="s">
        <v>17</v>
      </c>
      <c r="C67">
        <v>14</v>
      </c>
      <c r="D67">
        <v>1</v>
      </c>
      <c r="E67">
        <v>57</v>
      </c>
      <c r="F67">
        <v>0</v>
      </c>
      <c r="G67">
        <v>58.35</v>
      </c>
      <c r="H67">
        <v>56.52</v>
      </c>
      <c r="I67">
        <v>57.21</v>
      </c>
      <c r="J67">
        <v>55.38</v>
      </c>
      <c r="K67">
        <v>0</v>
      </c>
      <c r="L67">
        <v>42.75</v>
      </c>
      <c r="M67">
        <v>43.87</v>
      </c>
      <c r="N67">
        <v>41.26</v>
      </c>
      <c r="O67">
        <v>39.78</v>
      </c>
      <c r="P67">
        <f>coverage_statistics__30[[#This Row],[symprompt_branch]]-coverage_statistics__30[[#This Row],[lance_branch]]</f>
        <v>-1.4799999999999969</v>
      </c>
    </row>
    <row r="68" spans="1:16" x14ac:dyDescent="0.2">
      <c r="A68" t="s">
        <v>38</v>
      </c>
      <c r="B68" t="s">
        <v>24</v>
      </c>
      <c r="C68">
        <v>16</v>
      </c>
      <c r="D68">
        <v>2</v>
      </c>
      <c r="E68">
        <v>29</v>
      </c>
      <c r="F68">
        <v>0</v>
      </c>
      <c r="G68">
        <v>0</v>
      </c>
      <c r="H68">
        <v>2.15</v>
      </c>
      <c r="I68">
        <v>24.73</v>
      </c>
      <c r="J68">
        <v>0</v>
      </c>
      <c r="K68">
        <v>0</v>
      </c>
      <c r="L68">
        <v>0</v>
      </c>
      <c r="M68">
        <v>0.6</v>
      </c>
      <c r="N68">
        <v>12.28</v>
      </c>
      <c r="O68">
        <v>0</v>
      </c>
      <c r="P68">
        <f>coverage_statistics__30[[#This Row],[symprompt_branch]]-coverage_statistics__30[[#This Row],[lance_branch]]</f>
        <v>-12.28</v>
      </c>
    </row>
    <row r="69" spans="1:16" x14ac:dyDescent="0.2">
      <c r="A69" t="s">
        <v>38</v>
      </c>
      <c r="B69" t="s">
        <v>19</v>
      </c>
      <c r="C69">
        <v>15</v>
      </c>
      <c r="D69">
        <v>2</v>
      </c>
      <c r="E69">
        <v>26</v>
      </c>
      <c r="F69">
        <v>58.3</v>
      </c>
      <c r="G69">
        <v>80.569999999999993</v>
      </c>
      <c r="H69">
        <v>72.08</v>
      </c>
      <c r="I69">
        <v>85.16</v>
      </c>
      <c r="J69">
        <v>73.14</v>
      </c>
      <c r="K69">
        <v>36.64</v>
      </c>
      <c r="L69">
        <v>67.94</v>
      </c>
      <c r="M69">
        <v>52.67</v>
      </c>
      <c r="N69">
        <v>67.180000000000007</v>
      </c>
      <c r="O69">
        <v>60.31</v>
      </c>
      <c r="P69">
        <f>coverage_statistics__30[[#This Row],[symprompt_branch]]-coverage_statistics__30[[#This Row],[lance_branch]]</f>
        <v>-6.8700000000000045</v>
      </c>
    </row>
    <row r="70" spans="1:16" s="5" customFormat="1" x14ac:dyDescent="0.2">
      <c r="A70" s="5" t="s">
        <v>38</v>
      </c>
      <c r="B70" s="5" t="s">
        <v>147</v>
      </c>
      <c r="C70" s="5">
        <v>14</v>
      </c>
      <c r="D70" s="5">
        <v>4</v>
      </c>
      <c r="E70" s="5">
        <v>86</v>
      </c>
      <c r="F70" s="5">
        <v>0</v>
      </c>
      <c r="G70" s="5">
        <v>29.6</v>
      </c>
      <c r="H70" s="5">
        <v>19.13</v>
      </c>
      <c r="I70" s="5">
        <v>30.69</v>
      </c>
      <c r="J70" s="5">
        <v>53.79</v>
      </c>
      <c r="K70" s="5">
        <v>0</v>
      </c>
      <c r="L70" s="5">
        <v>12.98</v>
      </c>
      <c r="M70" s="5">
        <v>11.06</v>
      </c>
      <c r="N70" s="5">
        <v>21.15</v>
      </c>
      <c r="O70" s="5">
        <v>51.44</v>
      </c>
      <c r="P70" s="5">
        <f>coverage_statistics__30[[#This Row],[symprompt_branch]]-coverage_statistics__30[[#This Row],[lance_branch]]</f>
        <v>30.29</v>
      </c>
    </row>
    <row r="71" spans="1:16" x14ac:dyDescent="0.2">
      <c r="A71" t="s">
        <v>38</v>
      </c>
      <c r="B71" t="s">
        <v>148</v>
      </c>
      <c r="C71">
        <v>16</v>
      </c>
      <c r="D71">
        <v>1</v>
      </c>
      <c r="E71">
        <v>16</v>
      </c>
      <c r="F71">
        <v>54.95</v>
      </c>
      <c r="G71">
        <v>63.74</v>
      </c>
      <c r="H71">
        <v>79.12</v>
      </c>
      <c r="I71">
        <v>69.23</v>
      </c>
      <c r="J71">
        <v>42.86</v>
      </c>
      <c r="K71">
        <v>34</v>
      </c>
      <c r="L71">
        <v>44</v>
      </c>
      <c r="M71">
        <v>76</v>
      </c>
      <c r="N71">
        <v>60</v>
      </c>
      <c r="O71">
        <v>38</v>
      </c>
      <c r="P71">
        <f>coverage_statistics__30[[#This Row],[symprompt_branch]]-coverage_statistics__30[[#This Row],[lance_branch]]</f>
        <v>-22</v>
      </c>
    </row>
    <row r="72" spans="1:16" x14ac:dyDescent="0.2">
      <c r="A72" t="s">
        <v>38</v>
      </c>
      <c r="B72" t="s">
        <v>149</v>
      </c>
      <c r="C72">
        <v>22</v>
      </c>
      <c r="D72">
        <v>22</v>
      </c>
      <c r="E72">
        <v>1</v>
      </c>
      <c r="F72">
        <v>16.670000000000002</v>
      </c>
      <c r="G72">
        <v>16.670000000000002</v>
      </c>
      <c r="H72">
        <v>16.670000000000002</v>
      </c>
      <c r="I72">
        <v>97.92</v>
      </c>
      <c r="J72">
        <v>16.670000000000002</v>
      </c>
      <c r="K72">
        <v>9.09</v>
      </c>
      <c r="L72">
        <v>9.09</v>
      </c>
      <c r="M72">
        <v>9.09</v>
      </c>
      <c r="N72">
        <v>100</v>
      </c>
      <c r="O72">
        <v>9.09</v>
      </c>
      <c r="P72">
        <f>coverage_statistics__30[[#This Row],[symprompt_branch]]-coverage_statistics__30[[#This Row],[lance_branch]]</f>
        <v>-90.91</v>
      </c>
    </row>
    <row r="73" spans="1:16" x14ac:dyDescent="0.2">
      <c r="A73" t="s">
        <v>38</v>
      </c>
      <c r="B73" t="s">
        <v>150</v>
      </c>
      <c r="C73">
        <v>15</v>
      </c>
      <c r="D73">
        <v>2</v>
      </c>
      <c r="E73">
        <v>4</v>
      </c>
      <c r="F73">
        <v>0</v>
      </c>
      <c r="G73">
        <v>71.430000000000007</v>
      </c>
      <c r="H73">
        <v>0</v>
      </c>
      <c r="I73">
        <v>46.43</v>
      </c>
      <c r="J73">
        <v>0</v>
      </c>
      <c r="K73">
        <v>0</v>
      </c>
      <c r="L73">
        <v>58.82</v>
      </c>
      <c r="M73">
        <v>0</v>
      </c>
      <c r="N73">
        <v>36.76</v>
      </c>
      <c r="O73">
        <v>0</v>
      </c>
      <c r="P73">
        <f>coverage_statistics__30[[#This Row],[symprompt_branch]]-coverage_statistics__30[[#This Row],[lance_branch]]</f>
        <v>-36.76</v>
      </c>
    </row>
    <row r="74" spans="1:16" x14ac:dyDescent="0.2">
      <c r="A74" t="s">
        <v>44</v>
      </c>
      <c r="B74" t="s">
        <v>59</v>
      </c>
      <c r="C74">
        <v>13</v>
      </c>
      <c r="D74">
        <v>1</v>
      </c>
      <c r="E74">
        <v>21</v>
      </c>
      <c r="F74">
        <v>58.97</v>
      </c>
      <c r="G74">
        <v>87.18</v>
      </c>
      <c r="H74">
        <v>93.59</v>
      </c>
      <c r="I74">
        <v>93.59</v>
      </c>
      <c r="J74">
        <v>71.790000000000006</v>
      </c>
      <c r="K74">
        <v>37.5</v>
      </c>
      <c r="L74">
        <v>75</v>
      </c>
      <c r="M74">
        <v>82.5</v>
      </c>
      <c r="N74">
        <v>85</v>
      </c>
      <c r="O74">
        <v>60</v>
      </c>
      <c r="P74">
        <f>coverage_statistics__30[[#This Row],[symprompt_branch]]-coverage_statistics__30[[#This Row],[lance_branch]]</f>
        <v>-25</v>
      </c>
    </row>
    <row r="75" spans="1:16" x14ac:dyDescent="0.2">
      <c r="A75" t="s">
        <v>44</v>
      </c>
      <c r="B75" t="s">
        <v>60</v>
      </c>
      <c r="C75">
        <v>12</v>
      </c>
      <c r="D75">
        <v>1</v>
      </c>
      <c r="E75">
        <v>21</v>
      </c>
      <c r="F75">
        <v>65.790000000000006</v>
      </c>
      <c r="G75">
        <v>84.21</v>
      </c>
      <c r="H75">
        <v>89.47</v>
      </c>
      <c r="I75">
        <v>97.37</v>
      </c>
      <c r="J75">
        <v>85.53</v>
      </c>
      <c r="K75">
        <v>35.9</v>
      </c>
      <c r="L75">
        <v>79.489999999999995</v>
      </c>
      <c r="M75">
        <v>76.92</v>
      </c>
      <c r="N75">
        <v>92.31</v>
      </c>
      <c r="O75">
        <v>71.790000000000006</v>
      </c>
      <c r="P75">
        <f>coverage_statistics__30[[#This Row],[symprompt_branch]]-coverage_statistics__30[[#This Row],[lance_branch]]</f>
        <v>-20.519999999999996</v>
      </c>
    </row>
    <row r="76" spans="1:16" x14ac:dyDescent="0.2">
      <c r="A76" t="s">
        <v>44</v>
      </c>
      <c r="B76" t="s">
        <v>121</v>
      </c>
      <c r="C76">
        <v>26</v>
      </c>
      <c r="D76">
        <v>1</v>
      </c>
      <c r="E76">
        <v>75</v>
      </c>
      <c r="F76">
        <v>67.819999999999993</v>
      </c>
      <c r="G76">
        <v>83.91</v>
      </c>
      <c r="H76">
        <v>82.18</v>
      </c>
      <c r="I76">
        <v>91.95</v>
      </c>
      <c r="J76">
        <v>50</v>
      </c>
      <c r="K76">
        <v>38.549999999999997</v>
      </c>
      <c r="L76">
        <v>59.04</v>
      </c>
      <c r="M76">
        <v>56.63</v>
      </c>
      <c r="N76">
        <v>68.67</v>
      </c>
      <c r="O76">
        <v>33.729999999999997</v>
      </c>
      <c r="P76">
        <f>coverage_statistics__30[[#This Row],[symprompt_branch]]-coverage_statistics__30[[#This Row],[lance_branch]]</f>
        <v>-34.940000000000005</v>
      </c>
    </row>
    <row r="77" spans="1:16" x14ac:dyDescent="0.2">
      <c r="A77" t="s">
        <v>44</v>
      </c>
      <c r="B77" t="s">
        <v>58</v>
      </c>
      <c r="C77">
        <v>30</v>
      </c>
      <c r="D77">
        <v>1</v>
      </c>
      <c r="E77">
        <v>139</v>
      </c>
      <c r="F77">
        <v>39.06</v>
      </c>
      <c r="G77">
        <v>45.83</v>
      </c>
      <c r="H77">
        <v>74.48</v>
      </c>
      <c r="I77">
        <v>96.88</v>
      </c>
      <c r="J77">
        <v>58.33</v>
      </c>
      <c r="K77">
        <v>35.92</v>
      </c>
      <c r="L77">
        <v>42.72</v>
      </c>
      <c r="M77">
        <v>61.17</v>
      </c>
      <c r="N77">
        <v>88.35</v>
      </c>
      <c r="O77">
        <v>54.37</v>
      </c>
      <c r="P77">
        <f>coverage_statistics__30[[#This Row],[symprompt_branch]]-coverage_statistics__30[[#This Row],[lance_branch]]</f>
        <v>-33.979999999999997</v>
      </c>
    </row>
    <row r="78" spans="1:16" x14ac:dyDescent="0.2">
      <c r="A78" t="s">
        <v>44</v>
      </c>
      <c r="B78" t="s">
        <v>61</v>
      </c>
      <c r="C78">
        <v>11</v>
      </c>
      <c r="D78">
        <v>2</v>
      </c>
      <c r="E78">
        <v>52</v>
      </c>
      <c r="F78">
        <v>0.35</v>
      </c>
      <c r="G78">
        <v>32.58</v>
      </c>
      <c r="H78">
        <v>52.09</v>
      </c>
      <c r="I78">
        <v>93.55</v>
      </c>
      <c r="J78">
        <v>30.14</v>
      </c>
      <c r="K78">
        <v>0.76</v>
      </c>
      <c r="L78">
        <v>23.28</v>
      </c>
      <c r="M78">
        <v>55.34</v>
      </c>
      <c r="N78">
        <v>72.52</v>
      </c>
      <c r="O78">
        <v>16.03</v>
      </c>
      <c r="P78">
        <f>coverage_statistics__30[[#This Row],[symprompt_branch]]-coverage_statistics__30[[#This Row],[lance_branch]]</f>
        <v>-56.489999999999995</v>
      </c>
    </row>
    <row r="79" spans="1:16" x14ac:dyDescent="0.2">
      <c r="A79" t="s">
        <v>44</v>
      </c>
      <c r="B79" t="s">
        <v>62</v>
      </c>
      <c r="C79">
        <v>17</v>
      </c>
      <c r="D79">
        <v>2</v>
      </c>
      <c r="E79">
        <v>15</v>
      </c>
      <c r="F79">
        <v>70.510000000000005</v>
      </c>
      <c r="G79">
        <v>85.9</v>
      </c>
      <c r="H79">
        <v>82.05</v>
      </c>
      <c r="I79">
        <v>93.59</v>
      </c>
      <c r="J79">
        <v>88.46</v>
      </c>
      <c r="K79">
        <v>61.36</v>
      </c>
      <c r="L79">
        <v>79.55</v>
      </c>
      <c r="M79">
        <v>65.91</v>
      </c>
      <c r="N79">
        <v>86.36</v>
      </c>
      <c r="O79">
        <v>68.180000000000007</v>
      </c>
      <c r="P79">
        <f>coverage_statistics__30[[#This Row],[symprompt_branch]]-coverage_statistics__30[[#This Row],[lance_branch]]</f>
        <v>-18.179999999999993</v>
      </c>
    </row>
    <row r="80" spans="1:16" x14ac:dyDescent="0.2">
      <c r="A80" t="s">
        <v>44</v>
      </c>
      <c r="B80" t="s">
        <v>63</v>
      </c>
      <c r="C80">
        <v>17</v>
      </c>
      <c r="D80">
        <v>2</v>
      </c>
      <c r="E80">
        <v>36</v>
      </c>
      <c r="F80">
        <v>92.34</v>
      </c>
      <c r="G80">
        <v>95.97</v>
      </c>
      <c r="H80">
        <v>95.97</v>
      </c>
      <c r="I80">
        <v>95.97</v>
      </c>
      <c r="J80">
        <v>89.92</v>
      </c>
      <c r="K80">
        <v>74.040000000000006</v>
      </c>
      <c r="L80">
        <v>84.62</v>
      </c>
      <c r="M80">
        <v>89.42</v>
      </c>
      <c r="N80">
        <v>89.42</v>
      </c>
      <c r="O80">
        <v>79.81</v>
      </c>
      <c r="P80">
        <f>coverage_statistics__30[[#This Row],[symprompt_branch]]-coverage_statistics__30[[#This Row],[lance_branch]]</f>
        <v>-9.61</v>
      </c>
    </row>
    <row r="81" spans="1:16" x14ac:dyDescent="0.2">
      <c r="A81" t="s">
        <v>44</v>
      </c>
      <c r="B81" t="s">
        <v>154</v>
      </c>
      <c r="C81">
        <v>12</v>
      </c>
      <c r="D81">
        <v>6</v>
      </c>
      <c r="E81">
        <v>11</v>
      </c>
      <c r="F81">
        <v>49.67</v>
      </c>
      <c r="G81">
        <v>65.56</v>
      </c>
      <c r="H81">
        <v>66.23</v>
      </c>
      <c r="I81">
        <v>88.74</v>
      </c>
      <c r="J81">
        <v>77.48</v>
      </c>
      <c r="K81">
        <v>52.94</v>
      </c>
      <c r="L81">
        <v>64.709999999999994</v>
      </c>
      <c r="M81">
        <v>63.73</v>
      </c>
      <c r="N81">
        <v>84.31</v>
      </c>
      <c r="O81">
        <v>70.59</v>
      </c>
      <c r="P81">
        <f>coverage_statistics__30[[#This Row],[symprompt_branch]]-coverage_statistics__30[[#This Row],[lance_branch]]</f>
        <v>-13.719999999999999</v>
      </c>
    </row>
    <row r="82" spans="1:16" x14ac:dyDescent="0.2">
      <c r="A82" t="s">
        <v>44</v>
      </c>
      <c r="B82" t="s">
        <v>151</v>
      </c>
      <c r="C82">
        <v>18</v>
      </c>
      <c r="D82">
        <v>2</v>
      </c>
      <c r="E82">
        <v>23</v>
      </c>
      <c r="F82">
        <v>41.74</v>
      </c>
      <c r="G82">
        <v>64.88</v>
      </c>
      <c r="H82">
        <v>44.21</v>
      </c>
      <c r="I82">
        <v>52.07</v>
      </c>
      <c r="J82">
        <v>27.27</v>
      </c>
      <c r="K82">
        <v>30.07</v>
      </c>
      <c r="L82">
        <v>51.75</v>
      </c>
      <c r="M82">
        <v>32.17</v>
      </c>
      <c r="N82">
        <v>46.85</v>
      </c>
      <c r="O82">
        <v>23.08</v>
      </c>
      <c r="P82">
        <f>coverage_statistics__30[[#This Row],[symprompt_branch]]-coverage_statistics__30[[#This Row],[lance_branch]]</f>
        <v>-23.770000000000003</v>
      </c>
    </row>
    <row r="83" spans="1:16" s="5" customFormat="1" x14ac:dyDescent="0.2">
      <c r="A83" s="5" t="s">
        <v>44</v>
      </c>
      <c r="B83" s="5" t="s">
        <v>152</v>
      </c>
      <c r="C83" s="5">
        <v>18</v>
      </c>
      <c r="D83" s="5">
        <v>1</v>
      </c>
      <c r="E83" s="5">
        <v>15</v>
      </c>
      <c r="F83" s="5">
        <v>49.07</v>
      </c>
      <c r="G83" s="5">
        <v>64.81</v>
      </c>
      <c r="H83" s="5">
        <v>0</v>
      </c>
      <c r="I83" s="5">
        <v>0</v>
      </c>
      <c r="J83" s="5">
        <v>13.89</v>
      </c>
      <c r="K83" s="5">
        <v>32.26</v>
      </c>
      <c r="L83" s="5">
        <v>41.94</v>
      </c>
      <c r="M83" s="5">
        <v>0</v>
      </c>
      <c r="N83" s="5">
        <v>0</v>
      </c>
      <c r="O83" s="5">
        <v>6.45</v>
      </c>
      <c r="P83" s="5">
        <f>coverage_statistics__30[[#This Row],[symprompt_branch]]-coverage_statistics__30[[#This Row],[lance_branch]]</f>
        <v>6.45</v>
      </c>
    </row>
    <row r="84" spans="1:16" x14ac:dyDescent="0.2">
      <c r="A84" t="s">
        <v>44</v>
      </c>
      <c r="B84" t="s">
        <v>153</v>
      </c>
      <c r="C84">
        <v>17</v>
      </c>
      <c r="D84">
        <v>3</v>
      </c>
      <c r="E84">
        <v>50</v>
      </c>
      <c r="F84">
        <v>74.83</v>
      </c>
      <c r="G84">
        <v>74.83</v>
      </c>
      <c r="H84">
        <v>76.92</v>
      </c>
      <c r="I84">
        <v>82.52</v>
      </c>
      <c r="J84">
        <v>52.45</v>
      </c>
      <c r="K84">
        <v>51.25</v>
      </c>
      <c r="L84">
        <v>51.25</v>
      </c>
      <c r="M84">
        <v>52.5</v>
      </c>
      <c r="N84">
        <v>60</v>
      </c>
      <c r="O84">
        <v>37.5</v>
      </c>
      <c r="P84">
        <f>coverage_statistics__30[[#This Row],[symprompt_branch]]-coverage_statistics__30[[#This Row],[lance_branch]]</f>
        <v>-22.5</v>
      </c>
    </row>
    <row r="85" spans="1:16" s="5" customFormat="1" x14ac:dyDescent="0.2">
      <c r="A85" s="5" t="s">
        <v>42</v>
      </c>
      <c r="B85" s="5" t="s">
        <v>78</v>
      </c>
      <c r="C85" s="5">
        <v>14</v>
      </c>
      <c r="D85" s="5">
        <v>2</v>
      </c>
      <c r="E85" s="5">
        <v>174</v>
      </c>
      <c r="F85" s="5">
        <v>4.26</v>
      </c>
      <c r="G85" s="5">
        <v>9.76</v>
      </c>
      <c r="H85" s="5">
        <v>2.0499999999999998</v>
      </c>
      <c r="I85" s="5">
        <v>3.45</v>
      </c>
      <c r="J85" s="5">
        <v>78.209999999999994</v>
      </c>
      <c r="K85" s="5">
        <v>5.4</v>
      </c>
      <c r="L85" s="5">
        <v>10.23</v>
      </c>
      <c r="M85" s="5">
        <v>2.34</v>
      </c>
      <c r="N85" s="5">
        <v>3.71</v>
      </c>
      <c r="O85" s="5">
        <v>66.88</v>
      </c>
      <c r="P85" s="5">
        <f>coverage_statistics__30[[#This Row],[symprompt_branch]]-coverage_statistics__30[[#This Row],[lance_branch]]</f>
        <v>63.169999999999995</v>
      </c>
    </row>
    <row r="86" spans="1:16" x14ac:dyDescent="0.2">
      <c r="A86" t="s">
        <v>42</v>
      </c>
      <c r="B86" t="s">
        <v>65</v>
      </c>
      <c r="C86">
        <v>23</v>
      </c>
      <c r="D86">
        <v>4</v>
      </c>
      <c r="E86">
        <v>42</v>
      </c>
      <c r="F86">
        <v>11.52</v>
      </c>
      <c r="G86">
        <v>54.13</v>
      </c>
      <c r="H86">
        <v>69.099999999999994</v>
      </c>
      <c r="I86">
        <v>81.96</v>
      </c>
      <c r="J86">
        <v>70.44</v>
      </c>
      <c r="K86">
        <v>8.5500000000000007</v>
      </c>
      <c r="L86">
        <v>43.2</v>
      </c>
      <c r="M86">
        <v>60.53</v>
      </c>
      <c r="N86">
        <v>69.739999999999995</v>
      </c>
      <c r="O86">
        <v>68.64</v>
      </c>
      <c r="P86">
        <f>coverage_statistics__30[[#This Row],[symprompt_branch]]-coverage_statistics__30[[#This Row],[lance_branch]]</f>
        <v>-1.0999999999999943</v>
      </c>
    </row>
    <row r="87" spans="1:16" x14ac:dyDescent="0.2">
      <c r="A87" t="s">
        <v>42</v>
      </c>
      <c r="B87" t="s">
        <v>77</v>
      </c>
      <c r="C87">
        <v>12</v>
      </c>
      <c r="D87">
        <v>6.5</v>
      </c>
      <c r="E87">
        <v>2</v>
      </c>
      <c r="F87">
        <v>80.489999999999995</v>
      </c>
      <c r="G87">
        <v>80.489999999999995</v>
      </c>
      <c r="H87">
        <v>14.63</v>
      </c>
      <c r="I87">
        <v>82.93</v>
      </c>
      <c r="J87">
        <v>0</v>
      </c>
      <c r="K87">
        <v>68.75</v>
      </c>
      <c r="L87">
        <v>68.75</v>
      </c>
      <c r="M87">
        <v>6.25</v>
      </c>
      <c r="N87">
        <v>77.08</v>
      </c>
      <c r="O87">
        <v>0</v>
      </c>
      <c r="P87">
        <f>coverage_statistics__30[[#This Row],[symprompt_branch]]-coverage_statistics__30[[#This Row],[lance_branch]]</f>
        <v>-77.08</v>
      </c>
    </row>
    <row r="88" spans="1:16" x14ac:dyDescent="0.2">
      <c r="A88" t="s">
        <v>42</v>
      </c>
      <c r="B88" t="s">
        <v>76</v>
      </c>
      <c r="C88">
        <v>16</v>
      </c>
      <c r="D88">
        <v>1</v>
      </c>
      <c r="E88">
        <v>36</v>
      </c>
      <c r="F88">
        <v>37.89</v>
      </c>
      <c r="G88">
        <v>72.63</v>
      </c>
      <c r="H88">
        <v>50</v>
      </c>
      <c r="I88">
        <v>91.05</v>
      </c>
      <c r="J88">
        <v>69.47</v>
      </c>
      <c r="K88">
        <v>30.08</v>
      </c>
      <c r="L88">
        <v>69.14</v>
      </c>
      <c r="M88">
        <v>35.549999999999997</v>
      </c>
      <c r="N88">
        <v>74.61</v>
      </c>
      <c r="O88">
        <v>55.08</v>
      </c>
      <c r="P88">
        <f>coverage_statistics__30[[#This Row],[symprompt_branch]]-coverage_statistics__30[[#This Row],[lance_branch]]</f>
        <v>-19.53</v>
      </c>
    </row>
    <row r="89" spans="1:16" x14ac:dyDescent="0.2">
      <c r="A89" t="s">
        <v>42</v>
      </c>
      <c r="B89" t="s">
        <v>64</v>
      </c>
      <c r="C89">
        <v>14</v>
      </c>
      <c r="D89">
        <v>2</v>
      </c>
      <c r="E89">
        <v>30</v>
      </c>
      <c r="F89">
        <v>57.25</v>
      </c>
      <c r="G89">
        <v>69.849999999999994</v>
      </c>
      <c r="H89">
        <v>69.849999999999994</v>
      </c>
      <c r="I89">
        <v>66.03</v>
      </c>
      <c r="J89">
        <v>80.53</v>
      </c>
      <c r="K89">
        <v>49.57</v>
      </c>
      <c r="L89">
        <v>64.22</v>
      </c>
      <c r="M89">
        <v>65.09</v>
      </c>
      <c r="N89">
        <v>58.19</v>
      </c>
      <c r="O89">
        <v>68.97</v>
      </c>
      <c r="P89">
        <f>coverage_statistics__30[[#This Row],[symprompt_branch]]-coverage_statistics__30[[#This Row],[lance_branch]]</f>
        <v>10.780000000000001</v>
      </c>
    </row>
    <row r="90" spans="1:16" x14ac:dyDescent="0.2">
      <c r="A90" t="s">
        <v>42</v>
      </c>
      <c r="B90" t="s">
        <v>72</v>
      </c>
      <c r="C90">
        <v>20</v>
      </c>
      <c r="D90">
        <v>1</v>
      </c>
      <c r="E90">
        <v>15</v>
      </c>
      <c r="F90">
        <v>41.63</v>
      </c>
      <c r="G90">
        <v>81.45</v>
      </c>
      <c r="H90">
        <v>84.62</v>
      </c>
      <c r="I90">
        <v>84.62</v>
      </c>
      <c r="J90">
        <v>54.3</v>
      </c>
      <c r="K90">
        <v>31.58</v>
      </c>
      <c r="L90">
        <v>71.430000000000007</v>
      </c>
      <c r="M90">
        <v>74.44</v>
      </c>
      <c r="N90">
        <v>77.44</v>
      </c>
      <c r="O90">
        <v>48.12</v>
      </c>
      <c r="P90">
        <f>coverage_statistics__30[[#This Row],[symprompt_branch]]-coverage_statistics__30[[#This Row],[lance_branch]]</f>
        <v>-29.32</v>
      </c>
    </row>
    <row r="91" spans="1:16" x14ac:dyDescent="0.2">
      <c r="A91" t="s">
        <v>42</v>
      </c>
      <c r="B91" t="s">
        <v>80</v>
      </c>
      <c r="C91">
        <v>19</v>
      </c>
      <c r="D91">
        <v>7.5</v>
      </c>
      <c r="E91">
        <v>4</v>
      </c>
      <c r="F91">
        <v>6.14</v>
      </c>
      <c r="G91">
        <v>20.18</v>
      </c>
      <c r="H91">
        <v>54.39</v>
      </c>
      <c r="I91">
        <v>28.07</v>
      </c>
      <c r="J91">
        <v>6.14</v>
      </c>
      <c r="K91">
        <v>7.61</v>
      </c>
      <c r="L91">
        <v>15.22</v>
      </c>
      <c r="M91">
        <v>53.26</v>
      </c>
      <c r="N91">
        <v>26.09</v>
      </c>
      <c r="O91">
        <v>5.43</v>
      </c>
      <c r="P91">
        <f>coverage_statistics__30[[#This Row],[symprompt_branch]]-coverage_statistics__30[[#This Row],[lance_branch]]</f>
        <v>-20.66</v>
      </c>
    </row>
    <row r="92" spans="1:16" x14ac:dyDescent="0.2">
      <c r="A92" t="s">
        <v>42</v>
      </c>
      <c r="B92" t="s">
        <v>66</v>
      </c>
      <c r="C92">
        <v>11</v>
      </c>
      <c r="D92">
        <v>1</v>
      </c>
      <c r="E92">
        <v>30</v>
      </c>
      <c r="F92">
        <v>42.19</v>
      </c>
      <c r="G92">
        <v>67.97</v>
      </c>
      <c r="H92">
        <v>74.22</v>
      </c>
      <c r="I92">
        <v>82.81</v>
      </c>
      <c r="J92">
        <v>78.12</v>
      </c>
      <c r="K92">
        <v>48.78</v>
      </c>
      <c r="L92">
        <v>70.73</v>
      </c>
      <c r="M92">
        <v>74.39</v>
      </c>
      <c r="N92">
        <v>91.46</v>
      </c>
      <c r="O92">
        <v>85.37</v>
      </c>
      <c r="P92">
        <f>coverage_statistics__30[[#This Row],[symprompt_branch]]-coverage_statistics__30[[#This Row],[lance_branch]]</f>
        <v>-6.0899999999999892</v>
      </c>
    </row>
    <row r="93" spans="1:16" x14ac:dyDescent="0.2">
      <c r="A93" t="s">
        <v>42</v>
      </c>
      <c r="B93" t="s">
        <v>67</v>
      </c>
      <c r="C93">
        <v>19</v>
      </c>
      <c r="D93">
        <v>1</v>
      </c>
      <c r="E93">
        <v>54</v>
      </c>
      <c r="F93">
        <v>48.06</v>
      </c>
      <c r="G93">
        <v>58.06</v>
      </c>
      <c r="H93">
        <v>52.58</v>
      </c>
      <c r="I93">
        <v>77.739999999999995</v>
      </c>
      <c r="J93">
        <v>61.29</v>
      </c>
      <c r="K93">
        <v>38.07</v>
      </c>
      <c r="L93">
        <v>51.38</v>
      </c>
      <c r="M93">
        <v>42.66</v>
      </c>
      <c r="N93">
        <v>56.42</v>
      </c>
      <c r="O93">
        <v>50</v>
      </c>
      <c r="P93">
        <f>coverage_statistics__30[[#This Row],[symprompt_branch]]-coverage_statistics__30[[#This Row],[lance_branch]]</f>
        <v>-6.4200000000000017</v>
      </c>
    </row>
    <row r="94" spans="1:16" x14ac:dyDescent="0.2">
      <c r="A94" t="s">
        <v>42</v>
      </c>
      <c r="B94" t="s">
        <v>74</v>
      </c>
      <c r="C94">
        <v>30</v>
      </c>
      <c r="D94">
        <v>1</v>
      </c>
      <c r="E94">
        <v>51</v>
      </c>
      <c r="F94">
        <v>53.53</v>
      </c>
      <c r="G94">
        <v>57.65</v>
      </c>
      <c r="H94">
        <v>67.06</v>
      </c>
      <c r="I94">
        <v>67.650000000000006</v>
      </c>
      <c r="J94">
        <v>60.59</v>
      </c>
      <c r="K94">
        <v>43.14</v>
      </c>
      <c r="L94">
        <v>44.12</v>
      </c>
      <c r="M94">
        <v>58.82</v>
      </c>
      <c r="N94">
        <v>54.9</v>
      </c>
      <c r="O94">
        <v>54.9</v>
      </c>
      <c r="P94">
        <f>coverage_statistics__30[[#This Row],[symprompt_branch]]-coverage_statistics__30[[#This Row],[lance_branch]]</f>
        <v>0</v>
      </c>
    </row>
    <row r="95" spans="1:16" x14ac:dyDescent="0.2">
      <c r="A95" t="s">
        <v>42</v>
      </c>
      <c r="B95" t="s">
        <v>69</v>
      </c>
      <c r="C95">
        <v>11</v>
      </c>
      <c r="D95">
        <v>1</v>
      </c>
      <c r="E95">
        <v>31</v>
      </c>
      <c r="F95">
        <v>8.44</v>
      </c>
      <c r="G95">
        <v>72.08</v>
      </c>
      <c r="H95">
        <v>79.22</v>
      </c>
      <c r="I95">
        <v>81.17</v>
      </c>
      <c r="J95">
        <v>76.62</v>
      </c>
      <c r="K95">
        <v>8.16</v>
      </c>
      <c r="L95">
        <v>54.08</v>
      </c>
      <c r="M95">
        <v>63.27</v>
      </c>
      <c r="N95">
        <v>66.33</v>
      </c>
      <c r="O95">
        <v>61.22</v>
      </c>
      <c r="P95">
        <f>coverage_statistics__30[[#This Row],[symprompt_branch]]-coverage_statistics__30[[#This Row],[lance_branch]]</f>
        <v>-5.1099999999999994</v>
      </c>
    </row>
    <row r="96" spans="1:16" x14ac:dyDescent="0.2">
      <c r="A96" t="s">
        <v>42</v>
      </c>
      <c r="B96" t="s">
        <v>79</v>
      </c>
      <c r="C96">
        <v>19</v>
      </c>
      <c r="D96">
        <v>3</v>
      </c>
      <c r="E96">
        <v>8</v>
      </c>
      <c r="F96">
        <v>61.54</v>
      </c>
      <c r="G96">
        <v>89.01</v>
      </c>
      <c r="H96">
        <v>91.21</v>
      </c>
      <c r="I96">
        <v>83.52</v>
      </c>
      <c r="J96">
        <v>74.73</v>
      </c>
      <c r="K96">
        <v>44.29</v>
      </c>
      <c r="L96">
        <v>77.14</v>
      </c>
      <c r="M96">
        <v>80</v>
      </c>
      <c r="N96">
        <v>74.290000000000006</v>
      </c>
      <c r="O96">
        <v>70</v>
      </c>
      <c r="P96">
        <f>coverage_statistics__30[[#This Row],[symprompt_branch]]-coverage_statistics__30[[#This Row],[lance_branch]]</f>
        <v>-4.2900000000000063</v>
      </c>
    </row>
    <row r="97" spans="1:16" x14ac:dyDescent="0.2">
      <c r="A97" t="s">
        <v>42</v>
      </c>
      <c r="B97" t="s">
        <v>75</v>
      </c>
      <c r="C97">
        <v>18</v>
      </c>
      <c r="D97">
        <v>1.5</v>
      </c>
      <c r="E97">
        <v>30</v>
      </c>
      <c r="F97">
        <v>32.17</v>
      </c>
      <c r="G97">
        <v>56.64</v>
      </c>
      <c r="H97">
        <v>21.68</v>
      </c>
      <c r="I97">
        <v>81.819999999999993</v>
      </c>
      <c r="J97">
        <v>26.57</v>
      </c>
      <c r="K97">
        <v>26.39</v>
      </c>
      <c r="L97">
        <v>55.56</v>
      </c>
      <c r="M97">
        <v>22.22</v>
      </c>
      <c r="N97">
        <v>80.56</v>
      </c>
      <c r="O97">
        <v>34.72</v>
      </c>
      <c r="P97">
        <f>coverage_statistics__30[[#This Row],[symprompt_branch]]-coverage_statistics__30[[#This Row],[lance_branch]]</f>
        <v>-45.84</v>
      </c>
    </row>
    <row r="98" spans="1:16" x14ac:dyDescent="0.2">
      <c r="A98" t="s">
        <v>42</v>
      </c>
      <c r="B98" t="s">
        <v>70</v>
      </c>
      <c r="C98">
        <v>19</v>
      </c>
      <c r="D98">
        <v>2</v>
      </c>
      <c r="E98">
        <v>35</v>
      </c>
      <c r="F98">
        <v>25.84</v>
      </c>
      <c r="G98">
        <v>53.02</v>
      </c>
      <c r="H98">
        <v>43.96</v>
      </c>
      <c r="I98">
        <v>78.19</v>
      </c>
      <c r="J98">
        <v>73.150000000000006</v>
      </c>
      <c r="K98">
        <v>15.65</v>
      </c>
      <c r="L98">
        <v>44.78</v>
      </c>
      <c r="M98">
        <v>28.26</v>
      </c>
      <c r="N98">
        <v>74.78</v>
      </c>
      <c r="O98">
        <v>64.349999999999994</v>
      </c>
      <c r="P98">
        <f>coverage_statistics__30[[#This Row],[symprompt_branch]]-coverage_statistics__30[[#This Row],[lance_branch]]</f>
        <v>-10.430000000000007</v>
      </c>
    </row>
    <row r="99" spans="1:16" s="5" customFormat="1" x14ac:dyDescent="0.2">
      <c r="A99" s="5" t="s">
        <v>42</v>
      </c>
      <c r="B99" s="5" t="s">
        <v>68</v>
      </c>
      <c r="C99" s="5">
        <v>16</v>
      </c>
      <c r="D99" s="5">
        <v>1</v>
      </c>
      <c r="E99" s="5">
        <v>9</v>
      </c>
      <c r="F99" s="5">
        <v>55.17</v>
      </c>
      <c r="G99" s="5">
        <v>77.59</v>
      </c>
      <c r="H99" s="5">
        <v>84.48</v>
      </c>
      <c r="I99" s="5">
        <v>77.59</v>
      </c>
      <c r="J99" s="5">
        <v>82.76</v>
      </c>
      <c r="K99" s="5">
        <v>66.069999999999993</v>
      </c>
      <c r="L99" s="5">
        <v>87.5</v>
      </c>
      <c r="M99" s="5">
        <v>89.29</v>
      </c>
      <c r="N99" s="5">
        <v>87.5</v>
      </c>
      <c r="O99" s="5">
        <v>91.07</v>
      </c>
      <c r="P99" s="5">
        <f>coverage_statistics__30[[#This Row],[symprompt_branch]]-coverage_statistics__30[[#This Row],[lance_branch]]</f>
        <v>3.5699999999999932</v>
      </c>
    </row>
    <row r="100" spans="1:16" x14ac:dyDescent="0.2">
      <c r="A100" t="s">
        <v>42</v>
      </c>
      <c r="B100" t="s">
        <v>73</v>
      </c>
      <c r="C100">
        <v>15</v>
      </c>
      <c r="D100">
        <v>2</v>
      </c>
      <c r="E100">
        <v>27</v>
      </c>
      <c r="F100">
        <v>19.920000000000002</v>
      </c>
      <c r="G100">
        <v>40.619999999999997</v>
      </c>
      <c r="H100">
        <v>58.59</v>
      </c>
      <c r="I100">
        <v>79.69</v>
      </c>
      <c r="J100">
        <v>42.97</v>
      </c>
      <c r="K100">
        <v>15.42</v>
      </c>
      <c r="L100">
        <v>32.92</v>
      </c>
      <c r="M100">
        <v>54.17</v>
      </c>
      <c r="N100">
        <v>72.08</v>
      </c>
      <c r="O100">
        <v>37.08</v>
      </c>
      <c r="P100">
        <f>coverage_statistics__30[[#This Row],[symprompt_branch]]-coverage_statistics__30[[#This Row],[lance_branch]]</f>
        <v>-35</v>
      </c>
    </row>
    <row r="101" spans="1:16" x14ac:dyDescent="0.2">
      <c r="A101" t="s">
        <v>42</v>
      </c>
      <c r="B101" t="s">
        <v>71</v>
      </c>
      <c r="C101">
        <v>11</v>
      </c>
      <c r="D101">
        <v>1</v>
      </c>
      <c r="E101">
        <v>8</v>
      </c>
      <c r="F101">
        <v>0</v>
      </c>
      <c r="G101">
        <v>74.19</v>
      </c>
      <c r="H101">
        <v>80.650000000000006</v>
      </c>
      <c r="I101">
        <v>61.83</v>
      </c>
      <c r="J101">
        <v>45.16</v>
      </c>
      <c r="K101">
        <v>0</v>
      </c>
      <c r="L101">
        <v>53.15</v>
      </c>
      <c r="M101">
        <v>62.16</v>
      </c>
      <c r="N101">
        <v>45.05</v>
      </c>
      <c r="O101">
        <v>25.23</v>
      </c>
      <c r="P101">
        <f>coverage_statistics__30[[#This Row],[symprompt_branch]]-coverage_statistics__30[[#This Row],[lance_branch]]</f>
        <v>-19.819999999999997</v>
      </c>
    </row>
    <row r="102" spans="1:16" x14ac:dyDescent="0.2">
      <c r="A102" t="s">
        <v>43</v>
      </c>
      <c r="B102" t="s">
        <v>103</v>
      </c>
      <c r="C102">
        <v>25</v>
      </c>
      <c r="D102">
        <v>1</v>
      </c>
      <c r="E102">
        <v>12</v>
      </c>
      <c r="F102">
        <v>19.73</v>
      </c>
      <c r="G102">
        <v>73.42</v>
      </c>
      <c r="H102">
        <v>35.07</v>
      </c>
      <c r="I102">
        <v>45.48</v>
      </c>
      <c r="J102">
        <v>23.01</v>
      </c>
      <c r="K102">
        <v>4.63</v>
      </c>
      <c r="L102">
        <v>58.33</v>
      </c>
      <c r="M102">
        <v>25</v>
      </c>
      <c r="N102">
        <v>42.59</v>
      </c>
      <c r="O102">
        <v>25</v>
      </c>
      <c r="P102">
        <f>coverage_statistics__30[[#This Row],[symprompt_branch]]-coverage_statistics__30[[#This Row],[lance_branch]]</f>
        <v>-17.590000000000003</v>
      </c>
    </row>
    <row r="103" spans="1:16" x14ac:dyDescent="0.2">
      <c r="A103" t="s">
        <v>43</v>
      </c>
      <c r="B103" t="s">
        <v>101</v>
      </c>
      <c r="C103">
        <v>14</v>
      </c>
      <c r="D103">
        <v>4</v>
      </c>
      <c r="E103">
        <v>8</v>
      </c>
      <c r="F103">
        <v>98.7</v>
      </c>
      <c r="G103">
        <v>98.7</v>
      </c>
      <c r="H103">
        <v>98.7</v>
      </c>
      <c r="I103">
        <v>100</v>
      </c>
      <c r="J103">
        <v>81.819999999999993</v>
      </c>
      <c r="K103">
        <v>83.33</v>
      </c>
      <c r="L103">
        <v>88.1</v>
      </c>
      <c r="M103">
        <v>95.24</v>
      </c>
      <c r="N103">
        <v>88.1</v>
      </c>
      <c r="O103">
        <v>76.19</v>
      </c>
      <c r="P103">
        <f>coverage_statistics__30[[#This Row],[symprompt_branch]]-coverage_statistics__30[[#This Row],[lance_branch]]</f>
        <v>-11.909999999999997</v>
      </c>
    </row>
    <row r="104" spans="1:16" x14ac:dyDescent="0.2">
      <c r="A104" t="s">
        <v>43</v>
      </c>
      <c r="B104" t="s">
        <v>96</v>
      </c>
      <c r="C104">
        <v>21</v>
      </c>
      <c r="D104">
        <v>4</v>
      </c>
      <c r="E104">
        <v>9</v>
      </c>
      <c r="F104">
        <v>7.81</v>
      </c>
      <c r="G104">
        <v>52.15</v>
      </c>
      <c r="H104">
        <v>80.27</v>
      </c>
      <c r="I104">
        <v>68.75</v>
      </c>
      <c r="J104">
        <v>11.33</v>
      </c>
      <c r="K104">
        <v>5.84</v>
      </c>
      <c r="L104">
        <v>48.91</v>
      </c>
      <c r="M104">
        <v>71.900000000000006</v>
      </c>
      <c r="N104">
        <v>61.31</v>
      </c>
      <c r="O104">
        <v>6.57</v>
      </c>
      <c r="P104">
        <f>coverage_statistics__30[[#This Row],[symprompt_branch]]-coverage_statistics__30[[#This Row],[lance_branch]]</f>
        <v>-54.74</v>
      </c>
    </row>
    <row r="105" spans="1:16" x14ac:dyDescent="0.2">
      <c r="A105" t="s">
        <v>43</v>
      </c>
      <c r="B105" t="s">
        <v>87</v>
      </c>
      <c r="C105">
        <v>13</v>
      </c>
      <c r="D105">
        <v>2</v>
      </c>
      <c r="E105">
        <v>9</v>
      </c>
      <c r="F105">
        <v>56.07</v>
      </c>
      <c r="G105">
        <v>90.75</v>
      </c>
      <c r="H105">
        <v>58.38</v>
      </c>
      <c r="I105">
        <v>96.53</v>
      </c>
      <c r="J105">
        <v>80.349999999999994</v>
      </c>
      <c r="K105">
        <v>49.21</v>
      </c>
      <c r="L105">
        <v>84.13</v>
      </c>
      <c r="M105">
        <v>58.73</v>
      </c>
      <c r="N105">
        <v>85.71</v>
      </c>
      <c r="O105">
        <v>68.25</v>
      </c>
      <c r="P105">
        <f>coverage_statistics__30[[#This Row],[symprompt_branch]]-coverage_statistics__30[[#This Row],[lance_branch]]</f>
        <v>-17.459999999999994</v>
      </c>
    </row>
    <row r="106" spans="1:16" x14ac:dyDescent="0.2">
      <c r="A106" t="s">
        <v>43</v>
      </c>
      <c r="B106" t="s">
        <v>82</v>
      </c>
      <c r="C106">
        <v>13</v>
      </c>
      <c r="D106">
        <v>2</v>
      </c>
      <c r="E106">
        <v>44</v>
      </c>
      <c r="F106">
        <v>50.34</v>
      </c>
      <c r="G106">
        <v>56.29</v>
      </c>
      <c r="H106">
        <v>48.28</v>
      </c>
      <c r="I106">
        <v>79.63</v>
      </c>
      <c r="J106">
        <v>78.72</v>
      </c>
      <c r="K106">
        <v>31.73</v>
      </c>
      <c r="L106">
        <v>37.75</v>
      </c>
      <c r="M106">
        <v>48.59</v>
      </c>
      <c r="N106">
        <v>62.25</v>
      </c>
      <c r="O106">
        <v>65.06</v>
      </c>
      <c r="P106">
        <f>coverage_statistics__30[[#This Row],[symprompt_branch]]-coverage_statistics__30[[#This Row],[lance_branch]]</f>
        <v>2.8100000000000023</v>
      </c>
    </row>
    <row r="107" spans="1:16" x14ac:dyDescent="0.2">
      <c r="A107" t="s">
        <v>43</v>
      </c>
      <c r="B107" t="s">
        <v>93</v>
      </c>
      <c r="C107">
        <v>15</v>
      </c>
      <c r="D107">
        <v>3.5</v>
      </c>
      <c r="E107">
        <v>10</v>
      </c>
      <c r="F107">
        <v>51.59</v>
      </c>
      <c r="G107">
        <v>53.5</v>
      </c>
      <c r="H107">
        <v>77.709999999999994</v>
      </c>
      <c r="I107">
        <v>72.61</v>
      </c>
      <c r="J107">
        <v>42.68</v>
      </c>
      <c r="K107">
        <v>45.59</v>
      </c>
      <c r="L107">
        <v>45.59</v>
      </c>
      <c r="M107">
        <v>55.88</v>
      </c>
      <c r="N107">
        <v>50</v>
      </c>
      <c r="O107">
        <v>26.47</v>
      </c>
      <c r="P107">
        <f>coverage_statistics__30[[#This Row],[symprompt_branch]]-coverage_statistics__30[[#This Row],[lance_branch]]</f>
        <v>-23.53</v>
      </c>
    </row>
    <row r="108" spans="1:16" x14ac:dyDescent="0.2">
      <c r="A108" t="s">
        <v>43</v>
      </c>
      <c r="B108" t="s">
        <v>91</v>
      </c>
      <c r="C108">
        <v>12</v>
      </c>
      <c r="D108">
        <v>2</v>
      </c>
      <c r="E108">
        <v>3</v>
      </c>
      <c r="F108">
        <v>0</v>
      </c>
      <c r="G108">
        <v>43.14</v>
      </c>
      <c r="H108">
        <v>0</v>
      </c>
      <c r="I108">
        <v>0</v>
      </c>
      <c r="J108">
        <v>0</v>
      </c>
      <c r="K108">
        <v>0</v>
      </c>
      <c r="L108">
        <v>45</v>
      </c>
      <c r="M108">
        <v>0</v>
      </c>
      <c r="N108">
        <v>0</v>
      </c>
      <c r="O108">
        <v>0</v>
      </c>
      <c r="P108">
        <f>coverage_statistics__30[[#This Row],[symprompt_branch]]-coverage_statistics__30[[#This Row],[lance_branch]]</f>
        <v>0</v>
      </c>
    </row>
    <row r="109" spans="1:16" x14ac:dyDescent="0.2">
      <c r="A109" t="s">
        <v>43</v>
      </c>
      <c r="B109" t="s">
        <v>94</v>
      </c>
      <c r="C109">
        <v>16</v>
      </c>
      <c r="D109">
        <v>16</v>
      </c>
      <c r="E109">
        <v>1</v>
      </c>
      <c r="F109">
        <v>21.31</v>
      </c>
      <c r="G109">
        <v>21.31</v>
      </c>
      <c r="H109">
        <v>0</v>
      </c>
      <c r="I109">
        <v>21.31</v>
      </c>
      <c r="J109">
        <v>0</v>
      </c>
      <c r="K109">
        <v>11.54</v>
      </c>
      <c r="L109">
        <v>11.54</v>
      </c>
      <c r="M109">
        <v>0</v>
      </c>
      <c r="N109">
        <v>11.54</v>
      </c>
      <c r="O109">
        <v>0</v>
      </c>
      <c r="P109">
        <f>coverage_statistics__30[[#This Row],[symprompt_branch]]-coverage_statistics__30[[#This Row],[lance_branch]]</f>
        <v>-11.54</v>
      </c>
    </row>
    <row r="110" spans="1:16" x14ac:dyDescent="0.2">
      <c r="A110" t="s">
        <v>43</v>
      </c>
      <c r="B110" t="s">
        <v>106</v>
      </c>
      <c r="C110">
        <v>28</v>
      </c>
      <c r="D110">
        <v>3</v>
      </c>
      <c r="E110">
        <v>20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>coverage_statistics__30[[#This Row],[symprompt_branch]]-coverage_statistics__30[[#This Row],[lance_branch]]</f>
        <v>0</v>
      </c>
    </row>
    <row r="111" spans="1:16" x14ac:dyDescent="0.2">
      <c r="A111" t="s">
        <v>43</v>
      </c>
      <c r="B111" t="s">
        <v>105</v>
      </c>
      <c r="C111">
        <v>13</v>
      </c>
      <c r="D111">
        <v>1</v>
      </c>
      <c r="E111">
        <v>17</v>
      </c>
      <c r="F111">
        <v>43.75</v>
      </c>
      <c r="G111">
        <v>65.62</v>
      </c>
      <c r="H111">
        <v>78.650000000000006</v>
      </c>
      <c r="I111">
        <v>88.54</v>
      </c>
      <c r="J111">
        <v>49.48</v>
      </c>
      <c r="K111">
        <v>31.03</v>
      </c>
      <c r="L111">
        <v>48.28</v>
      </c>
      <c r="M111">
        <v>58.62</v>
      </c>
      <c r="N111">
        <v>65.52</v>
      </c>
      <c r="O111">
        <v>48.28</v>
      </c>
      <c r="P111">
        <f>coverage_statistics__30[[#This Row],[symprompt_branch]]-coverage_statistics__30[[#This Row],[lance_branch]]</f>
        <v>-17.239999999999995</v>
      </c>
    </row>
    <row r="112" spans="1:16" x14ac:dyDescent="0.2">
      <c r="A112" t="s">
        <v>43</v>
      </c>
      <c r="B112" t="s">
        <v>86</v>
      </c>
      <c r="C112">
        <v>19</v>
      </c>
      <c r="D112">
        <v>1</v>
      </c>
      <c r="E112">
        <v>3</v>
      </c>
      <c r="F112">
        <v>14.39</v>
      </c>
      <c r="G112">
        <v>87.12</v>
      </c>
      <c r="H112">
        <v>87.12</v>
      </c>
      <c r="I112">
        <v>77.27</v>
      </c>
      <c r="J112">
        <v>14.39</v>
      </c>
      <c r="K112">
        <v>6.06</v>
      </c>
      <c r="L112">
        <v>71.209999999999994</v>
      </c>
      <c r="M112">
        <v>69.7</v>
      </c>
      <c r="N112">
        <v>60.61</v>
      </c>
      <c r="O112">
        <v>3.03</v>
      </c>
      <c r="P112">
        <f>coverage_statistics__30[[#This Row],[symprompt_branch]]-coverage_statistics__30[[#This Row],[lance_branch]]</f>
        <v>-57.58</v>
      </c>
    </row>
    <row r="113" spans="1:16" x14ac:dyDescent="0.2">
      <c r="A113" t="s">
        <v>43</v>
      </c>
      <c r="B113" t="s">
        <v>90</v>
      </c>
      <c r="C113">
        <v>12</v>
      </c>
      <c r="D113">
        <v>4</v>
      </c>
      <c r="E113">
        <v>8</v>
      </c>
      <c r="F113">
        <v>0</v>
      </c>
      <c r="G113">
        <v>100</v>
      </c>
      <c r="H113">
        <v>0</v>
      </c>
      <c r="I113">
        <v>97.56</v>
      </c>
      <c r="J113">
        <v>0</v>
      </c>
      <c r="K113">
        <v>0</v>
      </c>
      <c r="L113">
        <v>90.74</v>
      </c>
      <c r="M113">
        <v>0</v>
      </c>
      <c r="N113">
        <v>88.89</v>
      </c>
      <c r="O113">
        <v>0</v>
      </c>
      <c r="P113">
        <f>coverage_statistics__30[[#This Row],[symprompt_branch]]-coverage_statistics__30[[#This Row],[lance_branch]]</f>
        <v>-88.89</v>
      </c>
    </row>
    <row r="114" spans="1:16" x14ac:dyDescent="0.2">
      <c r="A114" t="s">
        <v>43</v>
      </c>
      <c r="B114" t="s">
        <v>85</v>
      </c>
      <c r="C114">
        <v>31</v>
      </c>
      <c r="D114">
        <v>1</v>
      </c>
      <c r="E114">
        <v>94</v>
      </c>
      <c r="F114">
        <v>52.09</v>
      </c>
      <c r="G114">
        <v>63.39</v>
      </c>
      <c r="H114">
        <v>59.29</v>
      </c>
      <c r="I114">
        <v>66.39</v>
      </c>
      <c r="J114">
        <v>61.02</v>
      </c>
      <c r="K114">
        <v>43.96</v>
      </c>
      <c r="L114">
        <v>55.4</v>
      </c>
      <c r="M114">
        <v>52.31</v>
      </c>
      <c r="N114">
        <v>58.48</v>
      </c>
      <c r="O114">
        <v>55.01</v>
      </c>
      <c r="P114">
        <f>coverage_statistics__30[[#This Row],[symprompt_branch]]-coverage_statistics__30[[#This Row],[lance_branch]]</f>
        <v>-3.4699999999999989</v>
      </c>
    </row>
    <row r="115" spans="1:16" x14ac:dyDescent="0.2">
      <c r="A115" t="s">
        <v>43</v>
      </c>
      <c r="B115" t="s">
        <v>108</v>
      </c>
      <c r="C115">
        <v>13</v>
      </c>
      <c r="D115">
        <v>7</v>
      </c>
      <c r="E115">
        <v>2</v>
      </c>
      <c r="F115">
        <v>54.96</v>
      </c>
      <c r="G115">
        <v>96.95</v>
      </c>
      <c r="H115">
        <v>93.89</v>
      </c>
      <c r="I115">
        <v>60.31</v>
      </c>
      <c r="J115">
        <v>47.33</v>
      </c>
      <c r="K115">
        <v>44.64</v>
      </c>
      <c r="L115">
        <v>92.86</v>
      </c>
      <c r="M115">
        <v>94.64</v>
      </c>
      <c r="N115">
        <v>55.36</v>
      </c>
      <c r="O115">
        <v>46.43</v>
      </c>
      <c r="P115">
        <f>coverage_statistics__30[[#This Row],[symprompt_branch]]-coverage_statistics__30[[#This Row],[lance_branch]]</f>
        <v>-8.93</v>
      </c>
    </row>
    <row r="116" spans="1:16" s="5" customFormat="1" x14ac:dyDescent="0.2">
      <c r="A116" s="5" t="s">
        <v>43</v>
      </c>
      <c r="B116" s="5" t="s">
        <v>95</v>
      </c>
      <c r="C116" s="5">
        <v>13</v>
      </c>
      <c r="D116" s="5">
        <v>13</v>
      </c>
      <c r="E116" s="5">
        <v>1</v>
      </c>
      <c r="F116" s="5">
        <v>96</v>
      </c>
      <c r="G116" s="5">
        <v>100</v>
      </c>
      <c r="H116" s="5">
        <v>100</v>
      </c>
      <c r="I116" s="5">
        <v>92</v>
      </c>
      <c r="J116" s="5">
        <v>96</v>
      </c>
      <c r="K116" s="5">
        <v>87.5</v>
      </c>
      <c r="L116" s="5">
        <v>93.75</v>
      </c>
      <c r="M116" s="5">
        <v>93.75</v>
      </c>
      <c r="N116" s="5">
        <v>81.25</v>
      </c>
      <c r="O116" s="5">
        <v>87.5</v>
      </c>
      <c r="P116" s="5">
        <f>coverage_statistics__30[[#This Row],[symprompt_branch]]-coverage_statistics__30[[#This Row],[lance_branch]]</f>
        <v>6.25</v>
      </c>
    </row>
    <row r="117" spans="1:16" x14ac:dyDescent="0.2">
      <c r="A117" t="s">
        <v>43</v>
      </c>
      <c r="B117" t="s">
        <v>88</v>
      </c>
      <c r="C117">
        <v>19</v>
      </c>
      <c r="D117">
        <v>10</v>
      </c>
      <c r="E117">
        <v>2</v>
      </c>
      <c r="F117">
        <v>0</v>
      </c>
      <c r="G117">
        <v>30.23</v>
      </c>
      <c r="H117">
        <v>0</v>
      </c>
      <c r="I117">
        <v>0</v>
      </c>
      <c r="J117">
        <v>0</v>
      </c>
      <c r="K117">
        <v>0</v>
      </c>
      <c r="L117">
        <v>12.12</v>
      </c>
      <c r="M117">
        <v>0</v>
      </c>
      <c r="N117">
        <v>0</v>
      </c>
      <c r="O117">
        <v>0</v>
      </c>
      <c r="P117">
        <f>coverage_statistics__30[[#This Row],[symprompt_branch]]-coverage_statistics__30[[#This Row],[lance_branch]]</f>
        <v>0</v>
      </c>
    </row>
    <row r="118" spans="1:16" s="5" customFormat="1" x14ac:dyDescent="0.2">
      <c r="A118" s="5" t="s">
        <v>43</v>
      </c>
      <c r="B118" s="5" t="s">
        <v>107</v>
      </c>
      <c r="C118" s="5">
        <v>12</v>
      </c>
      <c r="D118" s="5">
        <v>4</v>
      </c>
      <c r="E118" s="5">
        <v>6</v>
      </c>
      <c r="F118" s="5">
        <v>95.29</v>
      </c>
      <c r="G118" s="5">
        <v>97.65</v>
      </c>
      <c r="H118" s="5">
        <v>96.47</v>
      </c>
      <c r="I118" s="5">
        <v>83.53</v>
      </c>
      <c r="J118" s="5">
        <v>94.12</v>
      </c>
      <c r="K118" s="5">
        <v>79.63</v>
      </c>
      <c r="L118" s="5">
        <v>85.19</v>
      </c>
      <c r="M118" s="5">
        <v>90.74</v>
      </c>
      <c r="N118" s="5">
        <v>83.33</v>
      </c>
      <c r="O118" s="5">
        <v>88.89</v>
      </c>
      <c r="P118" s="5">
        <f>coverage_statistics__30[[#This Row],[symprompt_branch]]-coverage_statistics__30[[#This Row],[lance_branch]]</f>
        <v>5.5600000000000023</v>
      </c>
    </row>
    <row r="119" spans="1:16" x14ac:dyDescent="0.2">
      <c r="A119" t="s">
        <v>43</v>
      </c>
      <c r="B119" t="s">
        <v>99</v>
      </c>
      <c r="C119">
        <v>14</v>
      </c>
      <c r="D119">
        <v>2</v>
      </c>
      <c r="E119">
        <v>38</v>
      </c>
      <c r="F119">
        <v>0</v>
      </c>
      <c r="G119">
        <v>0</v>
      </c>
      <c r="H119">
        <v>0</v>
      </c>
      <c r="I119">
        <v>54.74</v>
      </c>
      <c r="J119">
        <v>0</v>
      </c>
      <c r="K119">
        <v>0</v>
      </c>
      <c r="L119">
        <v>0</v>
      </c>
      <c r="M119">
        <v>0</v>
      </c>
      <c r="N119">
        <v>61.46</v>
      </c>
      <c r="O119">
        <v>0</v>
      </c>
      <c r="P119">
        <f>coverage_statistics__30[[#This Row],[symprompt_branch]]-coverage_statistics__30[[#This Row],[lance_branch]]</f>
        <v>-61.46</v>
      </c>
    </row>
    <row r="120" spans="1:16" x14ac:dyDescent="0.2">
      <c r="A120" t="s">
        <v>43</v>
      </c>
      <c r="B120" t="s">
        <v>104</v>
      </c>
      <c r="C120">
        <v>16</v>
      </c>
      <c r="D120">
        <v>1</v>
      </c>
      <c r="E120">
        <v>6</v>
      </c>
      <c r="F120">
        <v>6.67</v>
      </c>
      <c r="G120">
        <v>74.069999999999993</v>
      </c>
      <c r="H120">
        <v>82.96</v>
      </c>
      <c r="I120">
        <v>91.85</v>
      </c>
      <c r="J120">
        <v>59.26</v>
      </c>
      <c r="K120">
        <v>23.26</v>
      </c>
      <c r="L120">
        <v>75.58</v>
      </c>
      <c r="M120">
        <v>80.23</v>
      </c>
      <c r="N120">
        <v>83.72</v>
      </c>
      <c r="O120">
        <v>56.98</v>
      </c>
      <c r="P120">
        <f>coverage_statistics__30[[#This Row],[symprompt_branch]]-coverage_statistics__30[[#This Row],[lance_branch]]</f>
        <v>-26.740000000000002</v>
      </c>
    </row>
    <row r="121" spans="1:16" x14ac:dyDescent="0.2">
      <c r="A121" t="s">
        <v>43</v>
      </c>
      <c r="B121" t="s">
        <v>89</v>
      </c>
      <c r="C121">
        <v>11</v>
      </c>
      <c r="D121">
        <v>1</v>
      </c>
      <c r="E121">
        <v>32</v>
      </c>
      <c r="F121">
        <v>73.650000000000006</v>
      </c>
      <c r="G121">
        <v>87.84</v>
      </c>
      <c r="H121">
        <v>93.24</v>
      </c>
      <c r="I121">
        <v>89.19</v>
      </c>
      <c r="J121">
        <v>27.7</v>
      </c>
      <c r="K121">
        <v>53.57</v>
      </c>
      <c r="L121">
        <v>69.64</v>
      </c>
      <c r="M121">
        <v>78.569999999999993</v>
      </c>
      <c r="N121">
        <v>80.36</v>
      </c>
      <c r="O121">
        <v>26.79</v>
      </c>
      <c r="P121">
        <f>coverage_statistics__30[[#This Row],[symprompt_branch]]-coverage_statistics__30[[#This Row],[lance_branch]]</f>
        <v>-53.57</v>
      </c>
    </row>
    <row r="122" spans="1:16" x14ac:dyDescent="0.2">
      <c r="A122" t="s">
        <v>43</v>
      </c>
      <c r="B122" t="s">
        <v>97</v>
      </c>
      <c r="C122">
        <v>14</v>
      </c>
      <c r="D122">
        <v>14</v>
      </c>
      <c r="E122">
        <v>1</v>
      </c>
      <c r="F122">
        <v>35.56</v>
      </c>
      <c r="G122">
        <v>100</v>
      </c>
      <c r="H122">
        <v>100</v>
      </c>
      <c r="I122">
        <v>100</v>
      </c>
      <c r="J122">
        <v>100</v>
      </c>
      <c r="K122">
        <v>32.35</v>
      </c>
      <c r="L122">
        <v>97.06</v>
      </c>
      <c r="M122">
        <v>94.12</v>
      </c>
      <c r="N122">
        <v>100</v>
      </c>
      <c r="O122">
        <v>94.12</v>
      </c>
      <c r="P122">
        <f>coverage_statistics__30[[#This Row],[symprompt_branch]]-coverage_statistics__30[[#This Row],[lance_branch]]</f>
        <v>-5.8799999999999955</v>
      </c>
    </row>
    <row r="123" spans="1:16" s="5" customFormat="1" x14ac:dyDescent="0.2">
      <c r="A123" s="5" t="s">
        <v>43</v>
      </c>
      <c r="B123" s="5" t="s">
        <v>84</v>
      </c>
      <c r="C123" s="5">
        <v>29</v>
      </c>
      <c r="D123" s="5">
        <v>2</v>
      </c>
      <c r="E123" s="5">
        <v>59</v>
      </c>
      <c r="F123" s="5">
        <v>31.55</v>
      </c>
      <c r="G123" s="5">
        <v>58.04</v>
      </c>
      <c r="H123" s="5">
        <v>52.77</v>
      </c>
      <c r="I123" s="5">
        <v>69.540000000000006</v>
      </c>
      <c r="J123" s="5">
        <v>83.98</v>
      </c>
      <c r="K123" s="5">
        <v>12.18</v>
      </c>
      <c r="L123" s="5">
        <v>34.72</v>
      </c>
      <c r="M123" s="5">
        <v>32.380000000000003</v>
      </c>
      <c r="N123" s="5">
        <v>48.96</v>
      </c>
      <c r="O123" s="5">
        <v>66.709999999999994</v>
      </c>
      <c r="P123" s="5">
        <f>coverage_statistics__30[[#This Row],[symprompt_branch]]-coverage_statistics__30[[#This Row],[lance_branch]]</f>
        <v>17.749999999999993</v>
      </c>
    </row>
    <row r="124" spans="1:16" x14ac:dyDescent="0.2">
      <c r="A124" t="s">
        <v>43</v>
      </c>
      <c r="B124" t="s">
        <v>83</v>
      </c>
      <c r="C124">
        <v>16</v>
      </c>
      <c r="D124">
        <v>2</v>
      </c>
      <c r="E124">
        <v>5</v>
      </c>
      <c r="F124">
        <v>15.09</v>
      </c>
      <c r="G124">
        <v>33.96</v>
      </c>
      <c r="H124">
        <v>92.45</v>
      </c>
      <c r="I124">
        <v>91.51</v>
      </c>
      <c r="J124">
        <v>71.7</v>
      </c>
      <c r="K124">
        <v>0</v>
      </c>
      <c r="L124">
        <v>0</v>
      </c>
      <c r="M124">
        <v>79.55</v>
      </c>
      <c r="N124">
        <v>77.27</v>
      </c>
      <c r="O124">
        <v>68.180000000000007</v>
      </c>
      <c r="P124">
        <f>coverage_statistics__30[[#This Row],[symprompt_branch]]-coverage_statistics__30[[#This Row],[lance_branch]]</f>
        <v>-9.0899999999999892</v>
      </c>
    </row>
    <row r="125" spans="1:16" x14ac:dyDescent="0.2">
      <c r="A125" t="s">
        <v>43</v>
      </c>
      <c r="B125" t="s">
        <v>92</v>
      </c>
      <c r="C125">
        <v>14</v>
      </c>
      <c r="D125">
        <v>4</v>
      </c>
      <c r="E125">
        <v>25</v>
      </c>
      <c r="F125">
        <v>32.619999999999997</v>
      </c>
      <c r="G125">
        <v>58.54</v>
      </c>
      <c r="H125">
        <v>62.8</v>
      </c>
      <c r="I125">
        <v>81.400000000000006</v>
      </c>
      <c r="J125">
        <v>78.349999999999994</v>
      </c>
      <c r="K125">
        <v>26.19</v>
      </c>
      <c r="L125">
        <v>54.37</v>
      </c>
      <c r="M125">
        <v>54.37</v>
      </c>
      <c r="N125">
        <v>73.02</v>
      </c>
      <c r="O125">
        <v>75</v>
      </c>
      <c r="P125">
        <f>coverage_statistics__30[[#This Row],[symprompt_branch]]-coverage_statistics__30[[#This Row],[lance_branch]]</f>
        <v>1.980000000000004</v>
      </c>
    </row>
    <row r="126" spans="1:16" s="5" customFormat="1" x14ac:dyDescent="0.2">
      <c r="A126" s="5" t="s">
        <v>43</v>
      </c>
      <c r="B126" s="5" t="s">
        <v>81</v>
      </c>
      <c r="C126" s="5">
        <v>23</v>
      </c>
      <c r="D126" s="5">
        <v>23</v>
      </c>
      <c r="E126" s="5">
        <v>1</v>
      </c>
      <c r="F126" s="5">
        <v>30.38</v>
      </c>
      <c r="G126" s="5">
        <v>30.38</v>
      </c>
      <c r="H126" s="5">
        <v>34.18</v>
      </c>
      <c r="I126" s="5">
        <v>34.18</v>
      </c>
      <c r="J126" s="5">
        <v>98.73</v>
      </c>
      <c r="K126" s="5">
        <v>29.63</v>
      </c>
      <c r="L126" s="5">
        <v>29.63</v>
      </c>
      <c r="M126" s="5">
        <v>38.89</v>
      </c>
      <c r="N126" s="5">
        <v>33.33</v>
      </c>
      <c r="O126" s="5">
        <v>92.59</v>
      </c>
      <c r="P126" s="5">
        <f>coverage_statistics__30[[#This Row],[symprompt_branch]]-coverage_statistics__30[[#This Row],[lance_branch]]</f>
        <v>59.260000000000005</v>
      </c>
    </row>
    <row r="127" spans="1:16" x14ac:dyDescent="0.2">
      <c r="A127" t="s">
        <v>43</v>
      </c>
      <c r="B127" t="s">
        <v>98</v>
      </c>
      <c r="C127">
        <v>16</v>
      </c>
      <c r="D127">
        <v>2</v>
      </c>
      <c r="E127">
        <v>3</v>
      </c>
      <c r="F127">
        <v>30.17</v>
      </c>
      <c r="G127">
        <v>89.66</v>
      </c>
      <c r="H127">
        <v>90.52</v>
      </c>
      <c r="I127">
        <v>92.24</v>
      </c>
      <c r="J127">
        <v>88.79</v>
      </c>
      <c r="K127">
        <v>25</v>
      </c>
      <c r="L127">
        <v>71.150000000000006</v>
      </c>
      <c r="M127">
        <v>78.849999999999994</v>
      </c>
      <c r="N127">
        <v>88.46</v>
      </c>
      <c r="O127">
        <v>73.08</v>
      </c>
      <c r="P127">
        <f>coverage_statistics__30[[#This Row],[symprompt_branch]]-coverage_statistics__30[[#This Row],[lance_branch]]</f>
        <v>-15.379999999999995</v>
      </c>
    </row>
    <row r="128" spans="1:16" x14ac:dyDescent="0.2">
      <c r="A128" t="s">
        <v>43</v>
      </c>
      <c r="B128" t="s">
        <v>102</v>
      </c>
      <c r="C128">
        <v>13</v>
      </c>
      <c r="D128">
        <v>2</v>
      </c>
      <c r="E128">
        <v>21</v>
      </c>
      <c r="F128">
        <v>19.91</v>
      </c>
      <c r="G128">
        <v>65.37</v>
      </c>
      <c r="H128">
        <v>63.2</v>
      </c>
      <c r="I128">
        <v>90.04</v>
      </c>
      <c r="J128">
        <v>27.71</v>
      </c>
      <c r="K128">
        <v>8.06</v>
      </c>
      <c r="L128">
        <v>38.71</v>
      </c>
      <c r="M128">
        <v>40.32</v>
      </c>
      <c r="N128">
        <v>81.45</v>
      </c>
      <c r="O128">
        <v>21.77</v>
      </c>
      <c r="P128">
        <f>coverage_statistics__30[[#This Row],[symprompt_branch]]-coverage_statistics__30[[#This Row],[lance_branch]]</f>
        <v>-59.680000000000007</v>
      </c>
    </row>
    <row r="129" spans="1:16" x14ac:dyDescent="0.2">
      <c r="A129" t="s">
        <v>43</v>
      </c>
      <c r="B129" t="s">
        <v>100</v>
      </c>
      <c r="C129">
        <v>15</v>
      </c>
      <c r="D129">
        <v>2</v>
      </c>
      <c r="E129">
        <v>6</v>
      </c>
      <c r="F129">
        <v>26.13</v>
      </c>
      <c r="G129">
        <v>99.1</v>
      </c>
      <c r="H129">
        <v>100</v>
      </c>
      <c r="I129">
        <v>100</v>
      </c>
      <c r="J129">
        <v>21.62</v>
      </c>
      <c r="K129">
        <v>31.48</v>
      </c>
      <c r="L129">
        <v>96.3</v>
      </c>
      <c r="M129">
        <v>100</v>
      </c>
      <c r="N129">
        <v>100</v>
      </c>
      <c r="O129">
        <v>24.07</v>
      </c>
      <c r="P129">
        <f>coverage_statistics__30[[#This Row],[symprompt_branch]]-coverage_statistics__30[[#This Row],[lance_branch]]</f>
        <v>-75.930000000000007</v>
      </c>
    </row>
    <row r="130" spans="1:16" x14ac:dyDescent="0.2">
      <c r="A130" t="s">
        <v>43</v>
      </c>
      <c r="B130" t="s">
        <v>156</v>
      </c>
      <c r="C130">
        <v>11</v>
      </c>
      <c r="D130">
        <v>3</v>
      </c>
      <c r="E130">
        <v>3</v>
      </c>
      <c r="F130">
        <v>71.64</v>
      </c>
      <c r="G130">
        <v>82.09</v>
      </c>
      <c r="H130">
        <v>91.04</v>
      </c>
      <c r="I130">
        <v>92.54</v>
      </c>
      <c r="J130">
        <v>85.07</v>
      </c>
      <c r="K130">
        <v>48.15</v>
      </c>
      <c r="L130">
        <v>70.37</v>
      </c>
      <c r="M130">
        <v>88.89</v>
      </c>
      <c r="N130">
        <v>88.89</v>
      </c>
      <c r="O130">
        <v>74.069999999999993</v>
      </c>
      <c r="P130">
        <f>coverage_statistics__30[[#This Row],[symprompt_branch]]-coverage_statistics__30[[#This Row],[lance_branch]]</f>
        <v>-14.820000000000007</v>
      </c>
    </row>
    <row r="131" spans="1:16" x14ac:dyDescent="0.2">
      <c r="A131" t="s">
        <v>43</v>
      </c>
      <c r="B131" t="s">
        <v>155</v>
      </c>
      <c r="C131">
        <v>13</v>
      </c>
      <c r="D131">
        <v>4</v>
      </c>
      <c r="E131">
        <v>3</v>
      </c>
      <c r="F131">
        <v>88.62</v>
      </c>
      <c r="G131">
        <v>92.68</v>
      </c>
      <c r="H131">
        <v>93.5</v>
      </c>
      <c r="I131">
        <v>91.06</v>
      </c>
      <c r="J131">
        <v>90.24</v>
      </c>
      <c r="K131">
        <v>67.02</v>
      </c>
      <c r="L131">
        <v>77.66</v>
      </c>
      <c r="M131">
        <v>86.17</v>
      </c>
      <c r="N131">
        <v>72.34</v>
      </c>
      <c r="O131">
        <v>72.34</v>
      </c>
      <c r="P131">
        <f>coverage_statistics__30[[#This Row],[symprompt_branch]]-coverage_statistics__30[[#This Row],[lance_branch]]</f>
        <v>0</v>
      </c>
    </row>
    <row r="134" spans="1:16" x14ac:dyDescent="0.2">
      <c r="A134" t="s">
        <v>109</v>
      </c>
      <c r="B134" t="s">
        <v>0</v>
      </c>
      <c r="C134" t="s">
        <v>177</v>
      </c>
      <c r="D134" t="s">
        <v>184</v>
      </c>
      <c r="E134" t="s">
        <v>163</v>
      </c>
      <c r="F134" t="s">
        <v>111</v>
      </c>
      <c r="G134" t="s">
        <v>112</v>
      </c>
      <c r="H134" t="s">
        <v>113</v>
      </c>
      <c r="I134" t="s">
        <v>114</v>
      </c>
      <c r="J134" t="s">
        <v>119</v>
      </c>
      <c r="K134" t="s">
        <v>120</v>
      </c>
      <c r="L134" t="s">
        <v>115</v>
      </c>
      <c r="M134" t="s">
        <v>116</v>
      </c>
      <c r="N134" t="s">
        <v>117</v>
      </c>
      <c r="O134" t="s">
        <v>118</v>
      </c>
    </row>
    <row r="135" spans="1:16" x14ac:dyDescent="0.2">
      <c r="A135" t="s">
        <v>48</v>
      </c>
      <c r="B135">
        <v>2</v>
      </c>
      <c r="C135">
        <v>11</v>
      </c>
      <c r="D135" s="9">
        <v>1</v>
      </c>
      <c r="E135">
        <v>31</v>
      </c>
      <c r="F135" s="1">
        <f>AVERAGE(F18:F19)</f>
        <v>24.29</v>
      </c>
      <c r="G135" s="1">
        <f t="shared" ref="G135:J135" si="0">AVERAGE(G18:G19)</f>
        <v>78.72</v>
      </c>
      <c r="H135" s="1">
        <f t="shared" si="0"/>
        <v>85.12</v>
      </c>
      <c r="I135" s="1">
        <f t="shared" si="0"/>
        <v>83.555000000000007</v>
      </c>
      <c r="J135" s="1">
        <f t="shared" si="0"/>
        <v>42.924999999999997</v>
      </c>
      <c r="K135" s="1">
        <f>AVERAGE(K18:K19)</f>
        <v>13.115</v>
      </c>
      <c r="L135" s="1">
        <f t="shared" ref="L135:O135" si="1">AVERAGE(L18:L19)</f>
        <v>63.984999999999999</v>
      </c>
      <c r="M135" s="1">
        <f t="shared" si="1"/>
        <v>71.924999999999997</v>
      </c>
      <c r="N135" s="1">
        <f>AVERAGE(N18:N19)</f>
        <v>70.015000000000001</v>
      </c>
      <c r="O135" s="1">
        <f t="shared" si="1"/>
        <v>34.015000000000001</v>
      </c>
      <c r="P135" s="1"/>
    </row>
    <row r="136" spans="1:16" x14ac:dyDescent="0.2">
      <c r="A136" t="s">
        <v>32</v>
      </c>
      <c r="B136">
        <v>7</v>
      </c>
      <c r="C136">
        <v>31</v>
      </c>
      <c r="D136" s="9">
        <v>1</v>
      </c>
      <c r="E136">
        <v>78</v>
      </c>
      <c r="F136" s="1">
        <f>AVERAGE(F49:F55)</f>
        <v>39.06428571428571</v>
      </c>
      <c r="G136" s="1">
        <f t="shared" ref="G136:J136" si="2">AVERAGE(G49:G55)</f>
        <v>77.914285714285711</v>
      </c>
      <c r="H136" s="1">
        <f t="shared" si="2"/>
        <v>65.547142857142859</v>
      </c>
      <c r="I136" s="1">
        <f t="shared" si="2"/>
        <v>81.825714285714284</v>
      </c>
      <c r="J136" s="1">
        <f t="shared" si="2"/>
        <v>47.667142857142856</v>
      </c>
      <c r="K136" s="1">
        <f>AVERAGE(K49:K55)</f>
        <v>32.239999999999995</v>
      </c>
      <c r="L136" s="1">
        <f t="shared" ref="L136:N136" si="3">AVERAGE(L49:L55)</f>
        <v>69.46142857142857</v>
      </c>
      <c r="M136" s="1">
        <f t="shared" si="3"/>
        <v>57.855714285714278</v>
      </c>
      <c r="N136" s="1">
        <f t="shared" si="3"/>
        <v>77.047142857142859</v>
      </c>
      <c r="O136" s="1">
        <f>AVERAGE(O49:O55)</f>
        <v>41.772857142857148</v>
      </c>
      <c r="P136" s="1"/>
    </row>
    <row r="137" spans="1:16" x14ac:dyDescent="0.2">
      <c r="A137" t="s">
        <v>37</v>
      </c>
      <c r="B137">
        <v>5</v>
      </c>
      <c r="C137">
        <v>32</v>
      </c>
      <c r="D137" s="9">
        <v>2</v>
      </c>
      <c r="E137">
        <v>218</v>
      </c>
      <c r="F137" s="1">
        <f>AVERAGE(F9:F13)</f>
        <v>30.304000000000002</v>
      </c>
      <c r="G137" s="1">
        <f t="shared" ref="G137:O137" si="4">AVERAGE(G9:G13)</f>
        <v>66.848000000000013</v>
      </c>
      <c r="H137" s="1">
        <f t="shared" si="4"/>
        <v>64.974000000000004</v>
      </c>
      <c r="I137" s="1">
        <f t="shared" si="4"/>
        <v>72.664000000000016</v>
      </c>
      <c r="J137" s="1">
        <f t="shared" si="4"/>
        <v>61.769999999999996</v>
      </c>
      <c r="K137" s="1">
        <f t="shared" si="4"/>
        <v>29.898000000000003</v>
      </c>
      <c r="L137" s="1">
        <f t="shared" si="4"/>
        <v>63.744000000000007</v>
      </c>
      <c r="M137" s="1">
        <f t="shared" si="4"/>
        <v>66.323999999999998</v>
      </c>
      <c r="N137" s="1">
        <f t="shared" si="4"/>
        <v>68.525999999999996</v>
      </c>
      <c r="O137" s="1">
        <f t="shared" si="4"/>
        <v>64.484000000000009</v>
      </c>
      <c r="P137" s="1"/>
    </row>
    <row r="138" spans="1:16" x14ac:dyDescent="0.2">
      <c r="A138" t="s">
        <v>36</v>
      </c>
      <c r="B138">
        <v>9</v>
      </c>
      <c r="C138">
        <v>22</v>
      </c>
      <c r="D138" s="10">
        <v>3</v>
      </c>
      <c r="E138">
        <v>65</v>
      </c>
      <c r="F138" s="1">
        <f>AVERAGE(F56:F64)</f>
        <v>17.764444444444443</v>
      </c>
      <c r="G138" s="1">
        <f t="shared" ref="G138:O138" si="5">AVERAGE(G56:G64)</f>
        <v>47.401111111111113</v>
      </c>
      <c r="H138" s="1">
        <f t="shared" si="5"/>
        <v>47.592222222222219</v>
      </c>
      <c r="I138" s="1">
        <f t="shared" si="5"/>
        <v>56.954444444444434</v>
      </c>
      <c r="J138" s="1">
        <f t="shared" si="5"/>
        <v>21.902222222222221</v>
      </c>
      <c r="K138" s="1">
        <f t="shared" si="5"/>
        <v>14.015555555555556</v>
      </c>
      <c r="L138" s="1">
        <f t="shared" si="5"/>
        <v>39.062222222222225</v>
      </c>
      <c r="M138" s="1">
        <f t="shared" si="5"/>
        <v>39.864444444444445</v>
      </c>
      <c r="N138" s="8">
        <f t="shared" si="5"/>
        <v>46.19444444444445</v>
      </c>
      <c r="O138" s="1">
        <f t="shared" si="5"/>
        <v>17.306666666666668</v>
      </c>
      <c r="P138" s="1"/>
    </row>
    <row r="139" spans="1:16" x14ac:dyDescent="0.2">
      <c r="A139" t="s">
        <v>35</v>
      </c>
      <c r="B139">
        <v>3</v>
      </c>
      <c r="C139">
        <v>25</v>
      </c>
      <c r="D139" s="9">
        <v>1</v>
      </c>
      <c r="E139">
        <v>72</v>
      </c>
      <c r="F139" s="1">
        <f>AVERAGE(F6:F8)</f>
        <v>12.113333333333332</v>
      </c>
      <c r="G139" s="1">
        <f t="shared" ref="G139:O139" si="6">AVERAGE(G6:G8)</f>
        <v>66.183333333333337</v>
      </c>
      <c r="H139" s="1">
        <f t="shared" si="6"/>
        <v>59.343333333333334</v>
      </c>
      <c r="I139" s="1">
        <f t="shared" si="6"/>
        <v>76.989999999999995</v>
      </c>
      <c r="J139" s="1">
        <f t="shared" si="6"/>
        <v>46.47</v>
      </c>
      <c r="K139" s="1">
        <f t="shared" si="6"/>
        <v>6.0033333333333339</v>
      </c>
      <c r="L139" s="1">
        <f t="shared" si="6"/>
        <v>51.25333333333333</v>
      </c>
      <c r="M139" s="1">
        <f t="shared" si="6"/>
        <v>44.486666666666672</v>
      </c>
      <c r="N139" s="1">
        <f t="shared" si="6"/>
        <v>56.736666666666672</v>
      </c>
      <c r="O139" s="1">
        <f t="shared" si="6"/>
        <v>35.476666666666667</v>
      </c>
      <c r="P139" s="1"/>
    </row>
    <row r="140" spans="1:16" x14ac:dyDescent="0.2">
      <c r="A140" t="s">
        <v>34</v>
      </c>
      <c r="B140">
        <v>4</v>
      </c>
      <c r="C140">
        <v>37</v>
      </c>
      <c r="D140" s="9">
        <v>2</v>
      </c>
      <c r="E140">
        <v>75</v>
      </c>
      <c r="F140" s="1">
        <f>AVERAGE(F14:F17)</f>
        <v>27.997499999999999</v>
      </c>
      <c r="G140" s="1">
        <f t="shared" ref="G140:O140" si="7">AVERAGE(G14:G17)</f>
        <v>62</v>
      </c>
      <c r="H140" s="1">
        <f t="shared" si="7"/>
        <v>75.462500000000006</v>
      </c>
      <c r="I140" s="1">
        <f t="shared" si="7"/>
        <v>77.067499999999995</v>
      </c>
      <c r="J140" s="1">
        <f t="shared" si="7"/>
        <v>40.809999999999995</v>
      </c>
      <c r="K140" s="1">
        <f t="shared" si="7"/>
        <v>17</v>
      </c>
      <c r="L140" s="1">
        <f t="shared" si="7"/>
        <v>52.295000000000002</v>
      </c>
      <c r="M140" s="1">
        <f t="shared" si="7"/>
        <v>55.852499999999999</v>
      </c>
      <c r="N140" s="1">
        <f t="shared" si="7"/>
        <v>60.947499999999998</v>
      </c>
      <c r="O140" s="1">
        <f t="shared" si="7"/>
        <v>32.572499999999998</v>
      </c>
      <c r="P140" s="1"/>
    </row>
    <row r="141" spans="1:16" x14ac:dyDescent="0.2">
      <c r="A141" t="s">
        <v>56</v>
      </c>
      <c r="B141">
        <v>9</v>
      </c>
      <c r="C141">
        <v>30</v>
      </c>
      <c r="D141" s="10">
        <v>4</v>
      </c>
      <c r="E141">
        <v>161</v>
      </c>
      <c r="F141" s="1">
        <f>AVERAGE(F20:F28)</f>
        <v>25.473333333333336</v>
      </c>
      <c r="G141" s="1">
        <f t="shared" ref="G141:O141" si="8">AVERAGE(G20:G28)</f>
        <v>40.703333333333333</v>
      </c>
      <c r="H141" s="1">
        <f t="shared" si="8"/>
        <v>42.371111111111112</v>
      </c>
      <c r="I141" s="1">
        <f t="shared" si="8"/>
        <v>68.426666666666677</v>
      </c>
      <c r="J141" s="1">
        <f t="shared" si="8"/>
        <v>36.206666666666671</v>
      </c>
      <c r="K141" s="1">
        <f t="shared" si="8"/>
        <v>15.892222222222225</v>
      </c>
      <c r="L141" s="1">
        <f t="shared" si="8"/>
        <v>33.169999999999995</v>
      </c>
      <c r="M141" s="1">
        <f t="shared" si="8"/>
        <v>35.016666666666666</v>
      </c>
      <c r="N141" s="1">
        <f t="shared" si="8"/>
        <v>60.876666666666665</v>
      </c>
      <c r="O141" s="1">
        <f t="shared" si="8"/>
        <v>33.580000000000005</v>
      </c>
      <c r="P141" s="1"/>
    </row>
    <row r="142" spans="1:16" x14ac:dyDescent="0.2">
      <c r="A142" t="s">
        <v>38</v>
      </c>
      <c r="B142">
        <v>9</v>
      </c>
      <c r="C142">
        <v>22</v>
      </c>
      <c r="D142" s="9">
        <v>2</v>
      </c>
      <c r="E142">
        <v>371</v>
      </c>
      <c r="F142" s="1">
        <f>AVERAGE(F65:F73)</f>
        <v>17.903333333333332</v>
      </c>
      <c r="G142" s="1">
        <f t="shared" ref="G142:O142" si="9">AVERAGE(G65:G73)</f>
        <v>40.492222222222225</v>
      </c>
      <c r="H142" s="1">
        <f t="shared" si="9"/>
        <v>38.43</v>
      </c>
      <c r="I142" s="1">
        <f t="shared" si="9"/>
        <v>56.774444444444448</v>
      </c>
      <c r="J142" s="1">
        <f t="shared" si="9"/>
        <v>35.640000000000008</v>
      </c>
      <c r="K142" s="1">
        <f t="shared" si="9"/>
        <v>12.167777777777779</v>
      </c>
      <c r="L142" s="1">
        <f t="shared" si="9"/>
        <v>30.950000000000003</v>
      </c>
      <c r="M142" s="1">
        <f t="shared" si="9"/>
        <v>29.738888888888887</v>
      </c>
      <c r="N142" s="8">
        <f t="shared" si="9"/>
        <v>47.103333333333332</v>
      </c>
      <c r="O142" s="1">
        <f t="shared" si="9"/>
        <v>29.928888888888885</v>
      </c>
      <c r="P142" s="1"/>
    </row>
    <row r="143" spans="1:16" x14ac:dyDescent="0.2">
      <c r="A143" t="s">
        <v>122</v>
      </c>
      <c r="B143">
        <v>4</v>
      </c>
      <c r="C143">
        <v>29</v>
      </c>
      <c r="D143" s="9">
        <v>2</v>
      </c>
      <c r="E143">
        <v>118</v>
      </c>
      <c r="F143" s="1">
        <f>AVERAGE(F2:F5)</f>
        <v>12.255000000000001</v>
      </c>
      <c r="G143" s="1">
        <f t="shared" ref="G143:O143" si="10">AVERAGE(G2:G5)</f>
        <v>53.695</v>
      </c>
      <c r="H143" s="1">
        <f t="shared" si="10"/>
        <v>38.082499999999996</v>
      </c>
      <c r="I143" s="1">
        <f t="shared" si="10"/>
        <v>67.805000000000007</v>
      </c>
      <c r="J143" s="1">
        <f t="shared" si="10"/>
        <v>26.322499999999998</v>
      </c>
      <c r="K143" s="1">
        <f t="shared" si="10"/>
        <v>4.0374999999999996</v>
      </c>
      <c r="L143" s="1">
        <f t="shared" si="10"/>
        <v>40.89</v>
      </c>
      <c r="M143" s="1">
        <f t="shared" si="10"/>
        <v>30.372499999999999</v>
      </c>
      <c r="N143" s="1">
        <f t="shared" si="10"/>
        <v>62.9925</v>
      </c>
      <c r="O143" s="1">
        <f t="shared" si="10"/>
        <v>22.259999999999998</v>
      </c>
      <c r="P143" s="1"/>
    </row>
    <row r="144" spans="1:16" x14ac:dyDescent="0.2">
      <c r="A144" t="s">
        <v>33</v>
      </c>
      <c r="B144">
        <v>8</v>
      </c>
      <c r="C144">
        <v>22</v>
      </c>
      <c r="D144" s="9">
        <v>1</v>
      </c>
      <c r="E144">
        <v>171</v>
      </c>
      <c r="F144" s="1">
        <f>AVERAGE(F41:F48)</f>
        <v>42.35</v>
      </c>
      <c r="G144" s="1">
        <f t="shared" ref="G144:O144" si="11">AVERAGE(G41:G48)</f>
        <v>65.803749999999994</v>
      </c>
      <c r="H144" s="1">
        <f t="shared" si="11"/>
        <v>77.62</v>
      </c>
      <c r="I144" s="1">
        <f t="shared" si="11"/>
        <v>82.986249999999998</v>
      </c>
      <c r="J144" s="1">
        <f t="shared" si="11"/>
        <v>36.984999999999999</v>
      </c>
      <c r="K144" s="1">
        <f t="shared" si="11"/>
        <v>27.990000000000002</v>
      </c>
      <c r="L144" s="1">
        <f t="shared" si="11"/>
        <v>49.85</v>
      </c>
      <c r="M144" s="1">
        <f t="shared" si="11"/>
        <v>61.023750000000007</v>
      </c>
      <c r="N144" s="1">
        <f t="shared" si="11"/>
        <v>61.981249999999996</v>
      </c>
      <c r="O144" s="1">
        <f t="shared" si="11"/>
        <v>25.618749999999999</v>
      </c>
      <c r="P144" s="1"/>
    </row>
    <row r="145" spans="1:16" x14ac:dyDescent="0.2">
      <c r="A145" t="s">
        <v>39</v>
      </c>
      <c r="B145">
        <v>12</v>
      </c>
      <c r="C145">
        <v>32</v>
      </c>
      <c r="D145" s="10">
        <v>4</v>
      </c>
      <c r="E145">
        <v>115</v>
      </c>
      <c r="F145" s="1">
        <f>AVERAGE(F29:F40)</f>
        <v>30.765833333333333</v>
      </c>
      <c r="G145" s="1">
        <f t="shared" ref="G145:O145" si="12">AVERAGE(G29:G40)</f>
        <v>53.284166666666664</v>
      </c>
      <c r="H145" s="1">
        <f t="shared" si="12"/>
        <v>52.354166666666664</v>
      </c>
      <c r="I145" s="1">
        <f t="shared" si="12"/>
        <v>56.795833333333341</v>
      </c>
      <c r="J145" s="1">
        <f t="shared" si="12"/>
        <v>24.395833333333332</v>
      </c>
      <c r="K145" s="1">
        <f t="shared" si="12"/>
        <v>23.888333333333332</v>
      </c>
      <c r="L145" s="1">
        <f t="shared" si="12"/>
        <v>45.412500000000001</v>
      </c>
      <c r="M145" s="1">
        <f t="shared" si="12"/>
        <v>45.416666666666664</v>
      </c>
      <c r="N145" s="8">
        <f t="shared" si="12"/>
        <v>49.044999999999995</v>
      </c>
      <c r="O145" s="1">
        <f t="shared" si="12"/>
        <v>22.483333333333331</v>
      </c>
      <c r="P145" s="1"/>
    </row>
    <row r="146" spans="1:16" x14ac:dyDescent="0.2">
      <c r="A146" t="s">
        <v>42</v>
      </c>
      <c r="B146">
        <v>17</v>
      </c>
      <c r="C146">
        <v>30</v>
      </c>
      <c r="D146" s="9">
        <v>2</v>
      </c>
      <c r="E146">
        <v>586</v>
      </c>
      <c r="F146" s="1">
        <f>AVERAGE(F85:F101)</f>
        <v>34.472941176470584</v>
      </c>
      <c r="G146" s="1">
        <f t="shared" ref="G146:O146" si="13">AVERAGE(G85:G101)</f>
        <v>60.901176470588233</v>
      </c>
      <c r="H146" s="1">
        <f t="shared" si="13"/>
        <v>58.722941176470592</v>
      </c>
      <c r="I146" s="1">
        <f t="shared" si="13"/>
        <v>71.183529411764695</v>
      </c>
      <c r="J146" s="1">
        <f t="shared" si="13"/>
        <v>57.708823529411767</v>
      </c>
      <c r="K146" s="1">
        <f t="shared" si="13"/>
        <v>29.853529411764708</v>
      </c>
      <c r="L146" s="1">
        <f t="shared" si="13"/>
        <v>53.738235294117644</v>
      </c>
      <c r="M146" s="1">
        <f t="shared" si="13"/>
        <v>51.335294117647052</v>
      </c>
      <c r="N146" s="1">
        <f t="shared" si="13"/>
        <v>64.13117647058823</v>
      </c>
      <c r="O146" s="1">
        <f t="shared" si="13"/>
        <v>52.180000000000007</v>
      </c>
      <c r="P146" s="1"/>
    </row>
    <row r="147" spans="1:16" x14ac:dyDescent="0.2">
      <c r="A147" t="s">
        <v>43</v>
      </c>
      <c r="B147">
        <v>30</v>
      </c>
      <c r="C147">
        <v>31</v>
      </c>
      <c r="D147" s="9">
        <v>2</v>
      </c>
      <c r="E147">
        <v>452</v>
      </c>
      <c r="F147" s="1">
        <f>AVERAGE(F102:F131)</f>
        <v>37.467333333333336</v>
      </c>
      <c r="G147" s="1">
        <f t="shared" ref="G147:O147" si="14">AVERAGE(G102:G131)</f>
        <v>66.731666666666655</v>
      </c>
      <c r="H147" s="1">
        <f t="shared" si="14"/>
        <v>62.349666666666664</v>
      </c>
      <c r="I147" s="1">
        <f t="shared" si="14"/>
        <v>70.940000000000012</v>
      </c>
      <c r="J147" s="1">
        <f t="shared" si="14"/>
        <v>50.446666666666665</v>
      </c>
      <c r="K147" s="1">
        <f t="shared" si="14"/>
        <v>29.385999999999999</v>
      </c>
      <c r="L147" s="1">
        <f t="shared" si="14"/>
        <v>56.136333333333347</v>
      </c>
      <c r="M147" s="1">
        <f t="shared" si="14"/>
        <v>55.581333333333333</v>
      </c>
      <c r="N147" s="1">
        <f t="shared" si="14"/>
        <v>62.806666666666665</v>
      </c>
      <c r="O147" s="1">
        <f t="shared" si="14"/>
        <v>44.745999999999988</v>
      </c>
      <c r="P147" s="1"/>
    </row>
    <row r="148" spans="1:16" x14ac:dyDescent="0.2">
      <c r="A148" t="s">
        <v>44</v>
      </c>
      <c r="B148">
        <v>11</v>
      </c>
      <c r="C148">
        <v>30</v>
      </c>
      <c r="D148" s="9">
        <v>2</v>
      </c>
      <c r="E148">
        <v>458</v>
      </c>
      <c r="F148" s="1">
        <f>AVERAGE(F74:F84)</f>
        <v>55.468181818181826</v>
      </c>
      <c r="G148" s="1">
        <f t="shared" ref="G148:N148" si="15">AVERAGE(G74:G84)</f>
        <v>71.423636363636376</v>
      </c>
      <c r="H148" s="1">
        <f t="shared" si="15"/>
        <v>68.835454545454553</v>
      </c>
      <c r="I148" s="1">
        <f t="shared" si="15"/>
        <v>80.566363636363647</v>
      </c>
      <c r="J148" s="1">
        <f t="shared" si="15"/>
        <v>58.66</v>
      </c>
      <c r="K148" s="1">
        <f t="shared" si="15"/>
        <v>40.959090909090911</v>
      </c>
      <c r="L148" s="1">
        <f t="shared" si="15"/>
        <v>59.395454545454534</v>
      </c>
      <c r="M148" s="1">
        <f t="shared" si="15"/>
        <v>57.844545454545454</v>
      </c>
      <c r="N148" s="1">
        <f t="shared" si="15"/>
        <v>70.344545454545468</v>
      </c>
      <c r="O148" s="1">
        <f>AVERAGE(O74:O84)</f>
        <v>47.411818181818177</v>
      </c>
      <c r="P148" s="1"/>
    </row>
    <row r="149" spans="1:16" x14ac:dyDescent="0.2">
      <c r="A149" s="5" t="s">
        <v>168</v>
      </c>
      <c r="B149" s="5">
        <f>SUM(B135:B148)</f>
        <v>130</v>
      </c>
      <c r="C149" s="5">
        <f>AVERAGE(C135:C148)</f>
        <v>27.428571428571427</v>
      </c>
      <c r="D149" s="1">
        <f>AVERAGE(D135:D148)</f>
        <v>2.0714285714285716</v>
      </c>
      <c r="E149" s="5">
        <f>SUM(E135:E148)</f>
        <v>2971</v>
      </c>
      <c r="F149" s="6">
        <f>AVERAGE(coverage_statistics__30[baseline_line])</f>
        <v>32.687461538461548</v>
      </c>
      <c r="G149" s="6">
        <f>AVERAGE(coverage_statistics__30[lance_basic_line])</f>
        <v>60.34269230769231</v>
      </c>
      <c r="H149" s="6">
        <f>AVERAGE(coverage_statistics__30[lance_coverage_line])</f>
        <v>58.591307692307709</v>
      </c>
      <c r="I149" s="6">
        <f>AVERAGE(coverage_statistics__30[lance_line])</f>
        <v>70.177384615384639</v>
      </c>
      <c r="J149" s="6">
        <f>AVERAGE(coverage_statistics__30[symprompt_line])</f>
        <v>43.910692307692308</v>
      </c>
      <c r="K149" s="6">
        <f>AVERAGE(coverage_statistics__30[baseline_branch])</f>
        <v>24.865076923076927</v>
      </c>
      <c r="L149" s="6">
        <f>AVERAGE(coverage_statistics__30[lane_basic_branch])</f>
        <v>50.636923076923075</v>
      </c>
      <c r="M149" s="6">
        <f>AVERAGE(coverage_statistics__30[lance_coverage_branch])</f>
        <v>50.077076923076923</v>
      </c>
      <c r="N149" s="6">
        <f>AVERAGE(coverage_statistics__30[lance_branch])</f>
        <v>60.831846153846165</v>
      </c>
      <c r="O149" s="6">
        <f>AVERAGE(coverage_statistics__30[symprompt_branch])</f>
        <v>38.166769230769233</v>
      </c>
    </row>
    <row r="150" spans="1:16" x14ac:dyDescent="0.2">
      <c r="F150" t="s">
        <v>111</v>
      </c>
      <c r="G150" t="s">
        <v>112</v>
      </c>
      <c r="H150" t="s">
        <v>113</v>
      </c>
      <c r="I150" t="s">
        <v>114</v>
      </c>
      <c r="J150" t="s">
        <v>40</v>
      </c>
      <c r="K150" t="s">
        <v>120</v>
      </c>
      <c r="L150" t="s">
        <v>115</v>
      </c>
      <c r="M150" t="s">
        <v>116</v>
      </c>
      <c r="N150" t="s">
        <v>117</v>
      </c>
      <c r="O150" t="s">
        <v>40</v>
      </c>
    </row>
    <row r="151" spans="1:16" x14ac:dyDescent="0.2">
      <c r="A151" t="s">
        <v>175</v>
      </c>
      <c r="B151">
        <f>COUNTIF(C2:C131, "&lt;=15")</f>
        <v>73</v>
      </c>
      <c r="F151" s="1">
        <f>AVERAGEIF(C2:C131, "&lt;=15", F2:F131)</f>
        <v>34.977534246575331</v>
      </c>
      <c r="G151" s="1">
        <f>AVERAGEIF(C2:C131, "&lt;=15", G2:G131)</f>
        <v>64.203972602739725</v>
      </c>
      <c r="H151" s="1">
        <f>AVERAGEIF(C2:C131, "&lt;=15", H2:H131)</f>
        <v>63.006575342465744</v>
      </c>
      <c r="I151" s="1">
        <f>AVERAGEIF(C2:C131, "&lt;=15", I2:I131)</f>
        <v>73.180410958904105</v>
      </c>
      <c r="J151" s="1">
        <f>I151-G151</f>
        <v>8.9764383561643797</v>
      </c>
      <c r="K151" s="1">
        <f>AVERAGEIF(C2:C131, "&lt;=15", K2:K131)</f>
        <v>26.4786301369863</v>
      </c>
      <c r="L151" s="1">
        <f>AVERAGEIF(C2:C131, "&lt;=15", L2:L131)</f>
        <v>54.074931506849325</v>
      </c>
      <c r="M151" s="1">
        <f>AVERAGEIF(C2:C131, "&lt;=15", M2:M131)</f>
        <v>54.156164383561645</v>
      </c>
      <c r="N151" s="1">
        <f>AVERAGEIF(C2:C131, "&lt;=15", N2:N131)</f>
        <v>63.6745205479452</v>
      </c>
      <c r="O151" s="1">
        <f>N151-L151</f>
        <v>9.5995890410958751</v>
      </c>
    </row>
    <row r="152" spans="1:16" x14ac:dyDescent="0.2">
      <c r="A152" t="s">
        <v>174</v>
      </c>
      <c r="B152">
        <f>COUNTIFS(C2:C131, "&gt;15", C2:C131, "&lt;=20")</f>
        <v>31</v>
      </c>
      <c r="F152" s="1">
        <f>AVERAGEIFS(F2:F131, C2:C131, "&gt;15", C2:C131, "&lt;=20")</f>
        <v>31.745483870967735</v>
      </c>
      <c r="G152" s="1">
        <f>AVERAGEIFS(G2:G131, C2:C131, "&gt;15", C2:C131, "&lt;=20")</f>
        <v>55.321290322580644</v>
      </c>
      <c r="H152" s="1">
        <f>AVERAGEIFS(H2:H131, C2:C131, "&gt;15", C2:C131, "&lt;=20")</f>
        <v>53.150967741935489</v>
      </c>
      <c r="I152" s="1">
        <f>AVERAGEIFS(I2:I131, C2:C131, "&gt;15", C2:C131, "&lt;=20")</f>
        <v>63.744516129032256</v>
      </c>
      <c r="J152" s="1">
        <f>I152-G152</f>
        <v>8.4232258064516117</v>
      </c>
      <c r="K152" s="1">
        <f>AVERAGEIFS(K2:K131, C2:C131, "&gt;15", C2:C131, "&lt;=20")</f>
        <v>25.839354838709678</v>
      </c>
      <c r="L152" s="1">
        <f>AVERAGEIFS(L2:L131, C2:C131, "&gt;15", C2:C131, "&lt;=20")</f>
        <v>46.428387096774188</v>
      </c>
      <c r="M152" s="1">
        <f>AVERAGEIFS(M2:M131, C2:C131, "&gt;15", C2:C131, "&lt;=20")</f>
        <v>46.463548387096772</v>
      </c>
      <c r="N152" s="1">
        <f>AVERAGEIFS(N2:N131, C2:C131, "&gt;15", C2:C131, "&lt;=20")</f>
        <v>54.9958064516129</v>
      </c>
      <c r="O152" s="1">
        <f>N152-L152</f>
        <v>8.5674193548387123</v>
      </c>
    </row>
    <row r="153" spans="1:16" x14ac:dyDescent="0.2">
      <c r="A153" s="5" t="s">
        <v>176</v>
      </c>
      <c r="B153" s="5">
        <f>COUNTIF(C2:C131, "&gt;20")</f>
        <v>26</v>
      </c>
      <c r="C153" s="5"/>
      <c r="D153" s="5"/>
      <c r="E153" s="5"/>
      <c r="F153" s="6">
        <f>AVERAGEIF(C2:C131, "&gt;20", F2:F131)</f>
        <v>27.380769230769229</v>
      </c>
      <c r="G153" s="6">
        <f>AVERAGEIF(C2:C131, "&gt;20", G2:G131)</f>
        <v>55.488461538461557</v>
      </c>
      <c r="H153" s="6">
        <f>AVERAGEIF(C2:C131, "&gt;20", H2:H131)</f>
        <v>52.68115384615384</v>
      </c>
      <c r="I153" s="6">
        <f>AVERAGEIF(C2:C131, "&gt;20", I2:I131)</f>
        <v>69.415769230769243</v>
      </c>
      <c r="J153" s="6">
        <f>I153-G153</f>
        <v>13.927307692307686</v>
      </c>
      <c r="K153" s="6">
        <f>AVERAGEIF(C2:C131, "&gt;20", K2:K131)</f>
        <v>19.17307692307692</v>
      </c>
      <c r="L153" s="6">
        <f>AVERAGEIF(C2:C131, "&gt;20", L2:L131)</f>
        <v>46.001923076923092</v>
      </c>
      <c r="M153" s="6">
        <f>AVERAGEIF(C2:C131, "&gt;20", M2:M131)</f>
        <v>42.932692307692314</v>
      </c>
      <c r="N153" s="6">
        <f>AVERAGEIF(C2:C131, "&gt;20", N2:N131)</f>
        <v>59.808846153846154</v>
      </c>
      <c r="O153" s="6">
        <f>N153-L153</f>
        <v>13.806923076923063</v>
      </c>
    </row>
    <row r="154" spans="1:16" x14ac:dyDescent="0.2">
      <c r="A154" s="5" t="s">
        <v>183</v>
      </c>
      <c r="B154" s="5">
        <f>SUM(B151:B152)</f>
        <v>104</v>
      </c>
      <c r="C154" s="5"/>
      <c r="D154" s="5"/>
      <c r="E154" s="5"/>
      <c r="F154" s="6">
        <f>AVERAGEIF(C2:C131, "&lt;=20", F2:F131)</f>
        <v>34.014134615384613</v>
      </c>
      <c r="G154" s="6">
        <f>AVERAGEIF(C2:C131, "&lt;=20", G2:G131)</f>
        <v>61.556249999999991</v>
      </c>
      <c r="H154" s="6">
        <f>AVERAGEIF(C2:C131, "&lt;=20", H2:H131)</f>
        <v>60.068846153846145</v>
      </c>
      <c r="I154" s="6">
        <f>AVERAGEIF(C2:C131, "&lt;=20", I2:I131)</f>
        <v>70.367788461538453</v>
      </c>
      <c r="J154" s="6">
        <f>I154-G154</f>
        <v>8.8115384615384613</v>
      </c>
      <c r="K154" s="6">
        <f>AVERAGEIF(C2:C131, "&lt;=20", K2:K131)</f>
        <v>26.288076923076929</v>
      </c>
      <c r="L154" s="6">
        <f>AVERAGEIF(C2:C131, "&lt;=20", L2:L131)</f>
        <v>51.795673076923066</v>
      </c>
      <c r="M154" s="6">
        <f>AVERAGEIF(C2:C131, "&lt;=20", M2:M131)</f>
        <v>51.863173076923076</v>
      </c>
      <c r="N154" s="6">
        <f>AVERAGEIF(C2:C131, "&lt;=20", N2:N131)</f>
        <v>61.087596153846171</v>
      </c>
      <c r="O154" s="6">
        <f>N154-L154</f>
        <v>9.2919230769231049</v>
      </c>
    </row>
    <row r="161" spans="1:21" x14ac:dyDescent="0.2">
      <c r="C161" t="s">
        <v>190</v>
      </c>
    </row>
    <row r="162" spans="1:21" x14ac:dyDescent="0.2">
      <c r="B162" t="s">
        <v>189</v>
      </c>
      <c r="C162" t="s">
        <v>179</v>
      </c>
      <c r="D162" t="s">
        <v>180</v>
      </c>
      <c r="E162" t="s">
        <v>181</v>
      </c>
      <c r="F162" t="s">
        <v>182</v>
      </c>
      <c r="G162" t="s">
        <v>191</v>
      </c>
      <c r="H162" t="s">
        <v>179</v>
      </c>
      <c r="I162" t="s">
        <v>180</v>
      </c>
      <c r="J162" t="s">
        <v>181</v>
      </c>
      <c r="K162" t="s">
        <v>182</v>
      </c>
      <c r="L162" t="s">
        <v>191</v>
      </c>
      <c r="M162" t="s">
        <v>179</v>
      </c>
      <c r="N162" t="s">
        <v>180</v>
      </c>
      <c r="O162" t="s">
        <v>181</v>
      </c>
      <c r="P162" t="s">
        <v>182</v>
      </c>
      <c r="S162" s="4"/>
    </row>
    <row r="163" spans="1:21" x14ac:dyDescent="0.2">
      <c r="A163" s="4" t="s">
        <v>48</v>
      </c>
      <c r="B163" s="4">
        <v>173</v>
      </c>
      <c r="C163" s="4">
        <v>58</v>
      </c>
      <c r="D163" s="4">
        <v>68</v>
      </c>
      <c r="E163" s="4">
        <v>83</v>
      </c>
      <c r="F163" s="4">
        <v>129</v>
      </c>
      <c r="G163" s="4">
        <v>58</v>
      </c>
      <c r="H163" s="2">
        <f>C163/B163</f>
        <v>0.33526011560693642</v>
      </c>
      <c r="I163" s="2">
        <f>D163/B163</f>
        <v>0.39306358381502893</v>
      </c>
      <c r="J163" s="16">
        <f>E163/B163</f>
        <v>0.47976878612716761</v>
      </c>
      <c r="K163" s="12">
        <f>F163/B163</f>
        <v>0.74566473988439308</v>
      </c>
      <c r="L163" s="12">
        <f>G163/B163</f>
        <v>0.33526011560693642</v>
      </c>
      <c r="M163" s="5">
        <v>52</v>
      </c>
      <c r="N163">
        <v>47</v>
      </c>
      <c r="O163">
        <v>66</v>
      </c>
      <c r="Q163" s="1"/>
      <c r="R163" s="1"/>
      <c r="S163" s="7"/>
      <c r="T163" s="1"/>
      <c r="U163" s="1"/>
    </row>
    <row r="164" spans="1:21" x14ac:dyDescent="0.2">
      <c r="A164" s="4" t="s">
        <v>32</v>
      </c>
      <c r="B164" s="4">
        <v>1207</v>
      </c>
      <c r="C164" s="4">
        <v>231</v>
      </c>
      <c r="D164" s="4">
        <v>315</v>
      </c>
      <c r="E164" s="4">
        <v>306</v>
      </c>
      <c r="F164" s="4">
        <v>581</v>
      </c>
      <c r="G164" s="4">
        <v>439</v>
      </c>
      <c r="H164" s="2">
        <f t="shared" ref="H164:H176" si="16">C164/B164</f>
        <v>0.19138359569179786</v>
      </c>
      <c r="I164" s="2">
        <f t="shared" ref="I164:I176" si="17">D164/B164</f>
        <v>0.26097763048881523</v>
      </c>
      <c r="J164" s="16">
        <f t="shared" ref="J164:J176" si="18">E164/B164</f>
        <v>0.25352112676056338</v>
      </c>
      <c r="K164" s="12">
        <f t="shared" ref="K164:K176" si="19">F164/B164</f>
        <v>0.48135874067937034</v>
      </c>
      <c r="L164" s="12">
        <f t="shared" ref="L164:L176" si="20">G164/B164</f>
        <v>0.36371168185584091</v>
      </c>
      <c r="M164" s="5">
        <v>56</v>
      </c>
      <c r="N164">
        <v>48</v>
      </c>
      <c r="O164">
        <v>61</v>
      </c>
      <c r="Q164" s="1"/>
      <c r="R164" s="1"/>
      <c r="S164" s="7"/>
      <c r="T164" s="1"/>
      <c r="U164" s="1"/>
    </row>
    <row r="165" spans="1:21" x14ac:dyDescent="0.2">
      <c r="A165" s="4" t="s">
        <v>37</v>
      </c>
      <c r="B165" s="4">
        <v>711</v>
      </c>
      <c r="C165" s="4">
        <v>395</v>
      </c>
      <c r="D165" s="4">
        <v>451</v>
      </c>
      <c r="E165" s="4">
        <v>447</v>
      </c>
      <c r="F165" s="4">
        <v>447</v>
      </c>
      <c r="G165" s="4">
        <v>504</v>
      </c>
      <c r="H165" s="2">
        <f t="shared" si="16"/>
        <v>0.55555555555555558</v>
      </c>
      <c r="I165" s="2">
        <f t="shared" si="17"/>
        <v>0.63431786216596342</v>
      </c>
      <c r="J165" s="16">
        <f t="shared" si="18"/>
        <v>0.62869198312236285</v>
      </c>
      <c r="K165" s="12">
        <f t="shared" si="19"/>
        <v>0.62869198312236285</v>
      </c>
      <c r="L165" s="12">
        <f t="shared" si="20"/>
        <v>0.70886075949367089</v>
      </c>
      <c r="M165" s="5">
        <v>84</v>
      </c>
      <c r="N165">
        <v>84</v>
      </c>
      <c r="O165">
        <v>88</v>
      </c>
      <c r="Q165" s="1"/>
      <c r="R165" s="1"/>
      <c r="S165" s="7"/>
      <c r="T165" s="1"/>
      <c r="U165" s="1"/>
    </row>
    <row r="166" spans="1:21" x14ac:dyDescent="0.2">
      <c r="A166" s="4" t="s">
        <v>36</v>
      </c>
      <c r="B166" s="4">
        <v>1574</v>
      </c>
      <c r="C166" s="4">
        <v>143</v>
      </c>
      <c r="D166" s="4">
        <v>396</v>
      </c>
      <c r="E166" s="4">
        <v>220</v>
      </c>
      <c r="F166" s="4">
        <v>473</v>
      </c>
      <c r="G166" s="4">
        <v>186</v>
      </c>
      <c r="H166" s="2">
        <f t="shared" si="16"/>
        <v>9.0851334180432022E-2</v>
      </c>
      <c r="I166" s="2">
        <f t="shared" si="17"/>
        <v>0.25158831003811943</v>
      </c>
      <c r="J166" s="16">
        <f t="shared" si="18"/>
        <v>0.13977128335451081</v>
      </c>
      <c r="K166" s="12">
        <f t="shared" si="19"/>
        <v>0.3005082592121982</v>
      </c>
      <c r="L166" s="12">
        <f t="shared" si="20"/>
        <v>0.1181702668360864</v>
      </c>
      <c r="M166" s="5">
        <v>63</v>
      </c>
      <c r="N166">
        <v>49</v>
      </c>
      <c r="O166">
        <v>60</v>
      </c>
      <c r="Q166" s="1"/>
      <c r="R166" s="1"/>
      <c r="S166" s="7"/>
      <c r="T166" s="1"/>
      <c r="U166" s="1"/>
    </row>
    <row r="167" spans="1:21" x14ac:dyDescent="0.2">
      <c r="A167" s="4" t="s">
        <v>35</v>
      </c>
      <c r="B167" s="4">
        <v>419</v>
      </c>
      <c r="C167" s="4">
        <v>203</v>
      </c>
      <c r="D167" s="4">
        <v>291</v>
      </c>
      <c r="E167" s="4">
        <v>222</v>
      </c>
      <c r="F167" s="4">
        <v>285</v>
      </c>
      <c r="G167" s="4">
        <v>284</v>
      </c>
      <c r="H167" s="2">
        <f t="shared" si="16"/>
        <v>0.48448687350835323</v>
      </c>
      <c r="I167" s="2">
        <f t="shared" si="17"/>
        <v>0.6945107398568019</v>
      </c>
      <c r="J167" s="16">
        <f t="shared" si="18"/>
        <v>0.5298329355608592</v>
      </c>
      <c r="K167" s="12">
        <f t="shared" si="19"/>
        <v>0.68019093078758952</v>
      </c>
      <c r="L167" s="12">
        <f t="shared" si="20"/>
        <v>0.67780429594272074</v>
      </c>
      <c r="M167">
        <v>86</v>
      </c>
      <c r="N167">
        <v>87</v>
      </c>
      <c r="O167">
        <v>81</v>
      </c>
      <c r="Q167" s="1"/>
      <c r="R167" s="1"/>
      <c r="S167" s="7"/>
      <c r="T167" s="1"/>
      <c r="U167" s="1"/>
    </row>
    <row r="168" spans="1:21" x14ac:dyDescent="0.2">
      <c r="A168" s="4" t="s">
        <v>34</v>
      </c>
      <c r="B168" s="4">
        <v>771</v>
      </c>
      <c r="C168" s="4">
        <v>183</v>
      </c>
      <c r="D168" s="4">
        <v>356</v>
      </c>
      <c r="E168" s="4">
        <v>370</v>
      </c>
      <c r="F168" s="4">
        <v>409</v>
      </c>
      <c r="G168" s="4">
        <v>195</v>
      </c>
      <c r="H168" s="2">
        <f t="shared" si="16"/>
        <v>0.23735408560311283</v>
      </c>
      <c r="I168" s="2">
        <f t="shared" si="17"/>
        <v>0.46173800259403375</v>
      </c>
      <c r="J168" s="16">
        <f t="shared" si="18"/>
        <v>0.47989623865110248</v>
      </c>
      <c r="K168" s="12">
        <f t="shared" si="19"/>
        <v>0.53047989623865111</v>
      </c>
      <c r="L168" s="12">
        <f t="shared" si="20"/>
        <v>0.25291828793774318</v>
      </c>
      <c r="M168" s="5">
        <v>59</v>
      </c>
      <c r="N168">
        <v>67</v>
      </c>
      <c r="O168">
        <v>72</v>
      </c>
      <c r="Q168" s="1"/>
      <c r="R168" s="1"/>
      <c r="S168" s="7"/>
      <c r="T168" s="1"/>
      <c r="U168" s="1"/>
    </row>
    <row r="169" spans="1:21" x14ac:dyDescent="0.2">
      <c r="A169" s="4" t="s">
        <v>56</v>
      </c>
      <c r="B169" s="4">
        <v>3364</v>
      </c>
      <c r="C169" s="4">
        <v>408</v>
      </c>
      <c r="D169" s="4">
        <v>1002</v>
      </c>
      <c r="E169" s="4">
        <v>458</v>
      </c>
      <c r="F169" s="4">
        <v>857</v>
      </c>
      <c r="G169" s="4">
        <v>448</v>
      </c>
      <c r="H169" s="2">
        <f t="shared" si="16"/>
        <v>0.12128418549346016</v>
      </c>
      <c r="I169" s="2">
        <f t="shared" si="17"/>
        <v>0.29785969084423308</v>
      </c>
      <c r="J169" s="16">
        <f t="shared" si="18"/>
        <v>0.13614744351961949</v>
      </c>
      <c r="K169" s="12">
        <f t="shared" si="19"/>
        <v>0.25475624256837098</v>
      </c>
      <c r="L169" s="12">
        <f t="shared" si="20"/>
        <v>0.13317479191438764</v>
      </c>
      <c r="M169" s="5">
        <v>74</v>
      </c>
      <c r="N169">
        <v>60</v>
      </c>
      <c r="O169">
        <v>71</v>
      </c>
      <c r="Q169" s="1"/>
      <c r="R169" s="1"/>
      <c r="S169" s="7"/>
      <c r="T169" s="1"/>
      <c r="U169" s="1"/>
    </row>
    <row r="170" spans="1:21" ht="17" customHeight="1" x14ac:dyDescent="0.2">
      <c r="A170" s="4" t="s">
        <v>38</v>
      </c>
      <c r="B170" s="4">
        <v>1443</v>
      </c>
      <c r="C170" s="4">
        <v>575</v>
      </c>
      <c r="D170" s="4">
        <v>510</v>
      </c>
      <c r="E170" s="4">
        <v>517</v>
      </c>
      <c r="F170" s="4">
        <v>550</v>
      </c>
      <c r="G170" s="4">
        <v>536</v>
      </c>
      <c r="H170" s="2">
        <f t="shared" si="16"/>
        <v>0.39847539847539848</v>
      </c>
      <c r="I170" s="2">
        <f t="shared" si="17"/>
        <v>0.35343035343035345</v>
      </c>
      <c r="J170" s="16">
        <f t="shared" si="18"/>
        <v>0.35828135828135826</v>
      </c>
      <c r="K170" s="12">
        <f t="shared" si="19"/>
        <v>0.38115038115038113</v>
      </c>
      <c r="L170" s="12">
        <f t="shared" si="20"/>
        <v>0.37144837144837145</v>
      </c>
      <c r="M170" s="5">
        <v>88</v>
      </c>
      <c r="N170">
        <v>60</v>
      </c>
      <c r="O170">
        <v>66</v>
      </c>
      <c r="Q170" s="1"/>
      <c r="R170" s="1"/>
      <c r="S170" s="7"/>
      <c r="T170" s="1"/>
      <c r="U170" s="1"/>
    </row>
    <row r="171" spans="1:21" x14ac:dyDescent="0.2">
      <c r="A171" s="4" t="s">
        <v>122</v>
      </c>
      <c r="B171" s="4">
        <v>652</v>
      </c>
      <c r="C171" s="4">
        <v>51</v>
      </c>
      <c r="D171" s="4">
        <v>268</v>
      </c>
      <c r="E171" s="4">
        <v>85</v>
      </c>
      <c r="F171" s="4">
        <v>104</v>
      </c>
      <c r="G171" s="4">
        <v>115</v>
      </c>
      <c r="H171" s="2">
        <f t="shared" si="16"/>
        <v>7.8220858895705528E-2</v>
      </c>
      <c r="I171" s="2">
        <f t="shared" si="17"/>
        <v>0.41104294478527609</v>
      </c>
      <c r="J171" s="16">
        <f t="shared" si="18"/>
        <v>0.1303680981595092</v>
      </c>
      <c r="K171" s="12">
        <f t="shared" si="19"/>
        <v>0.15950920245398773</v>
      </c>
      <c r="L171" s="12">
        <f t="shared" si="20"/>
        <v>0.17638036809815952</v>
      </c>
      <c r="M171" s="5">
        <v>65</v>
      </c>
      <c r="N171">
        <v>61</v>
      </c>
      <c r="O171">
        <v>79</v>
      </c>
      <c r="Q171" s="1"/>
      <c r="R171" s="1"/>
      <c r="S171" s="7"/>
      <c r="T171" s="1"/>
      <c r="U171" s="1"/>
    </row>
    <row r="172" spans="1:21" x14ac:dyDescent="0.2">
      <c r="A172" s="4" t="s">
        <v>33</v>
      </c>
      <c r="B172" s="4">
        <v>979</v>
      </c>
      <c r="C172" s="4">
        <v>322</v>
      </c>
      <c r="D172" s="4">
        <v>555</v>
      </c>
      <c r="E172" s="4">
        <v>445</v>
      </c>
      <c r="F172" s="4">
        <v>584</v>
      </c>
      <c r="G172" s="4">
        <v>418</v>
      </c>
      <c r="H172" s="2">
        <f t="shared" si="16"/>
        <v>0.32890704800817161</v>
      </c>
      <c r="I172" s="2">
        <f t="shared" si="17"/>
        <v>0.56690500510725228</v>
      </c>
      <c r="J172" s="16">
        <f t="shared" si="18"/>
        <v>0.45454545454545453</v>
      </c>
      <c r="K172" s="12">
        <f t="shared" si="19"/>
        <v>0.59652706843718084</v>
      </c>
      <c r="L172" s="12">
        <f t="shared" si="20"/>
        <v>0.42696629213483145</v>
      </c>
      <c r="M172" s="5">
        <v>72</v>
      </c>
      <c r="N172">
        <v>70</v>
      </c>
      <c r="O172">
        <v>69</v>
      </c>
      <c r="Q172" s="1"/>
      <c r="R172" s="1"/>
      <c r="S172" s="7"/>
      <c r="T172" s="1"/>
      <c r="U172" s="1"/>
    </row>
    <row r="173" spans="1:21" x14ac:dyDescent="0.2">
      <c r="A173" s="4" t="s">
        <v>39</v>
      </c>
      <c r="B173" s="4">
        <v>1351</v>
      </c>
      <c r="C173" s="4">
        <v>280</v>
      </c>
      <c r="D173" s="4">
        <v>621</v>
      </c>
      <c r="E173" s="4">
        <v>404</v>
      </c>
      <c r="F173" s="4">
        <v>682</v>
      </c>
      <c r="G173" s="4">
        <v>586</v>
      </c>
      <c r="H173" s="2">
        <f t="shared" si="16"/>
        <v>0.20725388601036268</v>
      </c>
      <c r="I173" s="2">
        <f t="shared" si="17"/>
        <v>0.45965951147298295</v>
      </c>
      <c r="J173" s="16">
        <f t="shared" si="18"/>
        <v>0.2990377498149519</v>
      </c>
      <c r="K173" s="12">
        <f t="shared" si="19"/>
        <v>0.5048112509252406</v>
      </c>
      <c r="L173" s="12">
        <f t="shared" si="20"/>
        <v>0.43375277572168763</v>
      </c>
      <c r="M173">
        <v>80</v>
      </c>
      <c r="N173">
        <v>81</v>
      </c>
      <c r="O173">
        <v>84</v>
      </c>
      <c r="Q173" s="1"/>
      <c r="R173" s="1"/>
      <c r="S173" s="7"/>
      <c r="T173" s="1"/>
      <c r="U173" s="1"/>
    </row>
    <row r="174" spans="1:21" x14ac:dyDescent="0.2">
      <c r="A174" s="4" t="s">
        <v>42</v>
      </c>
      <c r="B174" s="4">
        <v>4209</v>
      </c>
      <c r="C174" s="4">
        <v>2244</v>
      </c>
      <c r="D174" s="4">
        <v>1642</v>
      </c>
      <c r="E174" s="4">
        <v>1391</v>
      </c>
      <c r="F174" s="4">
        <v>1659</v>
      </c>
      <c r="G174" s="4">
        <v>1365</v>
      </c>
      <c r="H174" s="2">
        <f t="shared" si="16"/>
        <v>0.53314326443335713</v>
      </c>
      <c r="I174" s="2">
        <f t="shared" si="17"/>
        <v>0.39011641720123547</v>
      </c>
      <c r="J174" s="16">
        <f t="shared" si="18"/>
        <v>0.33048229983368971</v>
      </c>
      <c r="K174" s="12">
        <f t="shared" si="19"/>
        <v>0.39415538132573058</v>
      </c>
      <c r="L174" s="12">
        <f t="shared" si="20"/>
        <v>0.32430506058446185</v>
      </c>
      <c r="M174" s="5">
        <v>76</v>
      </c>
      <c r="N174">
        <v>73</v>
      </c>
      <c r="O174">
        <v>71</v>
      </c>
      <c r="Q174" s="1"/>
      <c r="R174" s="1"/>
      <c r="S174" s="7"/>
      <c r="T174" s="1"/>
      <c r="U174" s="1"/>
    </row>
    <row r="175" spans="1:21" x14ac:dyDescent="0.2">
      <c r="A175" s="4" t="s">
        <v>43</v>
      </c>
      <c r="B175" s="4">
        <v>8155</v>
      </c>
      <c r="C175" s="4">
        <v>2991</v>
      </c>
      <c r="D175" s="4">
        <v>3511</v>
      </c>
      <c r="E175" s="4">
        <v>2492</v>
      </c>
      <c r="F175" s="4">
        <v>3658</v>
      </c>
      <c r="G175" s="4">
        <v>2308</v>
      </c>
      <c r="H175" s="2">
        <f t="shared" si="16"/>
        <v>0.36676885346413246</v>
      </c>
      <c r="I175" s="2">
        <f t="shared" si="17"/>
        <v>0.43053341508277132</v>
      </c>
      <c r="J175" s="16">
        <f t="shared" si="18"/>
        <v>0.3055793991416309</v>
      </c>
      <c r="K175" s="12">
        <f t="shared" si="19"/>
        <v>0.44855916615573266</v>
      </c>
      <c r="L175" s="12">
        <f t="shared" si="20"/>
        <v>0.28301655426118943</v>
      </c>
      <c r="M175" s="5">
        <v>61</v>
      </c>
      <c r="N175">
        <v>59</v>
      </c>
      <c r="O175">
        <v>64</v>
      </c>
      <c r="Q175" s="1"/>
      <c r="R175" s="1"/>
      <c r="S175" s="7"/>
      <c r="T175" s="1"/>
      <c r="U175" s="1"/>
    </row>
    <row r="176" spans="1:21" x14ac:dyDescent="0.2">
      <c r="A176" s="4" t="s">
        <v>44</v>
      </c>
      <c r="B176" s="4">
        <v>1348</v>
      </c>
      <c r="C176" s="4">
        <v>611</v>
      </c>
      <c r="D176" s="4">
        <v>707</v>
      </c>
      <c r="E176" s="4">
        <v>478</v>
      </c>
      <c r="F176" s="4">
        <v>812</v>
      </c>
      <c r="G176" s="4">
        <v>699</v>
      </c>
      <c r="H176" s="2">
        <f t="shared" si="16"/>
        <v>0.45326409495548964</v>
      </c>
      <c r="I176" s="2">
        <f t="shared" si="17"/>
        <v>0.52448071216617209</v>
      </c>
      <c r="J176" s="16">
        <f t="shared" si="18"/>
        <v>0.35459940652818989</v>
      </c>
      <c r="K176" s="12">
        <f t="shared" si="19"/>
        <v>0.60237388724035612</v>
      </c>
      <c r="L176" s="12">
        <f t="shared" si="20"/>
        <v>0.5185459940652819</v>
      </c>
      <c r="M176" s="5">
        <v>75</v>
      </c>
      <c r="N176">
        <v>61</v>
      </c>
      <c r="O176">
        <v>55</v>
      </c>
      <c r="Q176" s="1"/>
      <c r="R176" s="1"/>
      <c r="S176" s="7"/>
      <c r="T176" s="1"/>
    </row>
    <row r="177" spans="1:18" x14ac:dyDescent="0.2">
      <c r="A177" s="4" t="s">
        <v>167</v>
      </c>
      <c r="B177" s="4"/>
      <c r="C177" s="1"/>
      <c r="D177" s="1"/>
      <c r="E177" s="1"/>
      <c r="F177" s="1"/>
      <c r="G177" s="1"/>
      <c r="H177" s="2">
        <f>AVERAGE(H163:H176)</f>
        <v>0.31301493927730473</v>
      </c>
      <c r="I177" s="12">
        <f>AVERAGE(I163:I176)</f>
        <v>0.43787315564635998</v>
      </c>
      <c r="J177" s="12">
        <f>AVERAGE(J163:J176)</f>
        <v>0.3486088259572121</v>
      </c>
      <c r="K177" s="12">
        <f>AVERAGE(K163:K176)</f>
        <v>0.47919550929868177</v>
      </c>
      <c r="L177" s="12">
        <f>AVERAGE(L163:L176)</f>
        <v>0.36602254399295503</v>
      </c>
      <c r="M177" s="12"/>
      <c r="N177" s="1"/>
      <c r="O177" s="1"/>
      <c r="P177" s="1"/>
      <c r="Q177" s="1"/>
      <c r="R177" s="1"/>
    </row>
    <row r="178" spans="1:18" x14ac:dyDescent="0.2">
      <c r="A178" s="4"/>
      <c r="B178" s="4"/>
      <c r="C178" s="1"/>
      <c r="D178" s="1"/>
      <c r="E178" s="1"/>
      <c r="F178" s="1"/>
      <c r="G178" s="1"/>
      <c r="H178" s="2"/>
      <c r="I178" s="12"/>
      <c r="J178" s="1"/>
      <c r="K178" s="1"/>
      <c r="L178" s="1"/>
      <c r="M178" s="1"/>
      <c r="N178" s="1"/>
      <c r="O178" s="1"/>
      <c r="P178" s="1"/>
      <c r="Q178" s="1"/>
    </row>
    <row r="179" spans="1:18" x14ac:dyDescent="0.2">
      <c r="A179" s="4"/>
      <c r="B179" s="4"/>
      <c r="C179" s="1"/>
      <c r="D179" s="1"/>
      <c r="E179" s="1"/>
      <c r="F179" s="1"/>
      <c r="G179" s="1"/>
      <c r="H179" s="2"/>
      <c r="I179" s="12"/>
      <c r="J179" s="1"/>
      <c r="K179" s="1"/>
      <c r="L179" s="1"/>
      <c r="M179" s="1"/>
      <c r="N179" s="1"/>
      <c r="O179" s="1"/>
      <c r="P179" s="1"/>
      <c r="Q179" s="1"/>
    </row>
    <row r="180" spans="1:18" x14ac:dyDescent="0.2">
      <c r="A180" t="s">
        <v>109</v>
      </c>
      <c r="B180" t="s">
        <v>0</v>
      </c>
      <c r="C180" t="s">
        <v>45</v>
      </c>
      <c r="D180" t="s">
        <v>46</v>
      </c>
      <c r="E180" t="s">
        <v>163</v>
      </c>
    </row>
    <row r="181" spans="1:18" x14ac:dyDescent="0.2">
      <c r="A181" t="s">
        <v>48</v>
      </c>
      <c r="B181">
        <v>2</v>
      </c>
      <c r="C181" s="13">
        <v>1</v>
      </c>
      <c r="D181" s="13">
        <v>0</v>
      </c>
      <c r="E181">
        <v>31</v>
      </c>
      <c r="F181" s="18">
        <f>E181/B181</f>
        <v>15.5</v>
      </c>
    </row>
    <row r="182" spans="1:18" x14ac:dyDescent="0.2">
      <c r="A182" t="s">
        <v>32</v>
      </c>
      <c r="B182">
        <v>7</v>
      </c>
      <c r="C182" s="13">
        <v>5</v>
      </c>
      <c r="D182" s="13">
        <v>1</v>
      </c>
      <c r="E182">
        <v>78</v>
      </c>
      <c r="F182" s="18">
        <f t="shared" ref="F182:F194" si="21">E182/B182</f>
        <v>11.142857142857142</v>
      </c>
    </row>
    <row r="183" spans="1:18" x14ac:dyDescent="0.2">
      <c r="A183" t="s">
        <v>37</v>
      </c>
      <c r="B183">
        <v>5</v>
      </c>
      <c r="C183" s="13">
        <v>2</v>
      </c>
      <c r="D183" s="13">
        <v>3</v>
      </c>
      <c r="E183">
        <v>218</v>
      </c>
      <c r="F183" s="18">
        <f t="shared" si="21"/>
        <v>43.6</v>
      </c>
    </row>
    <row r="184" spans="1:18" x14ac:dyDescent="0.2">
      <c r="A184" t="s">
        <v>36</v>
      </c>
      <c r="B184">
        <v>9</v>
      </c>
      <c r="C184" s="14">
        <v>1</v>
      </c>
      <c r="D184" s="13">
        <v>0</v>
      </c>
      <c r="E184">
        <v>65</v>
      </c>
      <c r="F184" s="18">
        <f t="shared" si="21"/>
        <v>7.2222222222222223</v>
      </c>
    </row>
    <row r="185" spans="1:18" x14ac:dyDescent="0.2">
      <c r="A185" t="s">
        <v>35</v>
      </c>
      <c r="B185">
        <v>3</v>
      </c>
      <c r="C185" s="13">
        <v>0</v>
      </c>
      <c r="D185" s="13">
        <v>0</v>
      </c>
      <c r="E185">
        <v>72</v>
      </c>
      <c r="F185" s="18">
        <f t="shared" si="21"/>
        <v>24</v>
      </c>
    </row>
    <row r="186" spans="1:18" x14ac:dyDescent="0.2">
      <c r="A186" t="s">
        <v>34</v>
      </c>
      <c r="B186">
        <v>4</v>
      </c>
      <c r="C186" s="13">
        <v>1</v>
      </c>
      <c r="D186" s="13">
        <v>0</v>
      </c>
      <c r="E186">
        <v>75</v>
      </c>
      <c r="F186" s="18">
        <f t="shared" si="21"/>
        <v>18.75</v>
      </c>
    </row>
    <row r="187" spans="1:18" x14ac:dyDescent="0.2">
      <c r="A187" t="s">
        <v>56</v>
      </c>
      <c r="B187">
        <v>9</v>
      </c>
      <c r="C187" s="13">
        <v>3</v>
      </c>
      <c r="D187" s="13">
        <v>1</v>
      </c>
      <c r="E187">
        <v>161</v>
      </c>
      <c r="F187" s="18">
        <f t="shared" si="21"/>
        <v>17.888888888888889</v>
      </c>
    </row>
    <row r="188" spans="1:18" x14ac:dyDescent="0.2">
      <c r="A188" t="s">
        <v>38</v>
      </c>
      <c r="B188">
        <v>9</v>
      </c>
      <c r="C188" s="14">
        <v>1</v>
      </c>
      <c r="D188" s="13">
        <v>0</v>
      </c>
      <c r="E188">
        <v>371</v>
      </c>
      <c r="F188" s="18">
        <f t="shared" si="21"/>
        <v>41.222222222222221</v>
      </c>
    </row>
    <row r="189" spans="1:18" x14ac:dyDescent="0.2">
      <c r="A189" t="s">
        <v>122</v>
      </c>
      <c r="B189">
        <v>4</v>
      </c>
      <c r="C189" s="13">
        <v>1</v>
      </c>
      <c r="D189" s="13">
        <v>1</v>
      </c>
      <c r="E189">
        <v>118</v>
      </c>
      <c r="F189" s="18">
        <f t="shared" si="21"/>
        <v>29.5</v>
      </c>
    </row>
    <row r="190" spans="1:18" x14ac:dyDescent="0.2">
      <c r="A190" t="s">
        <v>33</v>
      </c>
      <c r="B190">
        <v>8</v>
      </c>
      <c r="C190" s="13">
        <v>2</v>
      </c>
      <c r="D190" s="13">
        <v>0</v>
      </c>
      <c r="E190">
        <v>171</v>
      </c>
      <c r="F190" s="18">
        <f t="shared" si="21"/>
        <v>21.375</v>
      </c>
    </row>
    <row r="191" spans="1:18" x14ac:dyDescent="0.2">
      <c r="A191" t="s">
        <v>39</v>
      </c>
      <c r="B191">
        <v>12</v>
      </c>
      <c r="C191" s="14">
        <v>4</v>
      </c>
      <c r="D191" s="13">
        <v>1</v>
      </c>
      <c r="E191">
        <v>115</v>
      </c>
      <c r="F191" s="18">
        <f t="shared" si="21"/>
        <v>9.5833333333333339</v>
      </c>
    </row>
    <row r="192" spans="1:18" x14ac:dyDescent="0.2">
      <c r="A192" t="s">
        <v>42</v>
      </c>
      <c r="B192">
        <v>17</v>
      </c>
      <c r="C192" s="13">
        <v>5</v>
      </c>
      <c r="D192" s="13">
        <v>2</v>
      </c>
      <c r="E192">
        <v>586</v>
      </c>
      <c r="F192" s="18">
        <f t="shared" si="21"/>
        <v>34.470588235294116</v>
      </c>
    </row>
    <row r="193" spans="1:14" x14ac:dyDescent="0.2">
      <c r="A193" t="s">
        <v>43</v>
      </c>
      <c r="B193">
        <v>30</v>
      </c>
      <c r="C193" s="13">
        <v>13</v>
      </c>
      <c r="D193" s="13">
        <v>6</v>
      </c>
      <c r="E193">
        <v>452</v>
      </c>
      <c r="F193" s="18">
        <f t="shared" si="21"/>
        <v>15.066666666666666</v>
      </c>
    </row>
    <row r="194" spans="1:14" x14ac:dyDescent="0.2">
      <c r="A194" t="s">
        <v>44</v>
      </c>
      <c r="B194">
        <v>11</v>
      </c>
      <c r="C194" s="13">
        <v>6</v>
      </c>
      <c r="D194" s="13">
        <v>1</v>
      </c>
      <c r="E194">
        <v>458</v>
      </c>
      <c r="F194" s="18">
        <f t="shared" si="21"/>
        <v>41.636363636363633</v>
      </c>
    </row>
    <row r="195" spans="1:14" x14ac:dyDescent="0.2">
      <c r="B195">
        <v>130</v>
      </c>
      <c r="C195" s="15">
        <f>SUM(C181:C194)</f>
        <v>45</v>
      </c>
      <c r="D195" s="15">
        <f>SUM(D181:D194)</f>
        <v>16</v>
      </c>
      <c r="E195" s="12"/>
      <c r="F195" s="12"/>
    </row>
    <row r="196" spans="1:14" x14ac:dyDescent="0.2">
      <c r="A196" t="s">
        <v>192</v>
      </c>
      <c r="C196">
        <f>COUNTIF(N2:N131,"&gt;=75")</f>
        <v>45</v>
      </c>
      <c r="D196">
        <f>COUNTIF(O2:O131,"&gt;=75")</f>
        <v>16</v>
      </c>
      <c r="E196" s="2"/>
      <c r="F196" s="2"/>
      <c r="G196">
        <f t="shared" ref="G196:N196" si="22">COUNTIF(F2:F131,"&gt;=75")</f>
        <v>13</v>
      </c>
      <c r="H196">
        <f t="shared" si="22"/>
        <v>44</v>
      </c>
      <c r="I196">
        <f t="shared" si="22"/>
        <v>50</v>
      </c>
      <c r="J196">
        <f t="shared" si="22"/>
        <v>73</v>
      </c>
      <c r="K196">
        <f t="shared" si="22"/>
        <v>30</v>
      </c>
      <c r="L196">
        <f t="shared" si="22"/>
        <v>5</v>
      </c>
      <c r="M196">
        <f t="shared" si="22"/>
        <v>27</v>
      </c>
      <c r="N196">
        <f t="shared" si="22"/>
        <v>34</v>
      </c>
    </row>
    <row r="197" spans="1:14" x14ac:dyDescent="0.2">
      <c r="C197" s="2">
        <f>C196/130</f>
        <v>0.34615384615384615</v>
      </c>
      <c r="D197" s="2">
        <f>D196/130</f>
        <v>0.12307692307692308</v>
      </c>
      <c r="G197" s="2">
        <f>G196/130</f>
        <v>0.1</v>
      </c>
      <c r="H197" s="2">
        <f>H196/130</f>
        <v>0.33846153846153848</v>
      </c>
      <c r="I197" s="2">
        <f t="shared" ref="I197:N197" si="23">I196/130</f>
        <v>0.38461538461538464</v>
      </c>
      <c r="J197" s="2">
        <f t="shared" si="23"/>
        <v>0.56153846153846154</v>
      </c>
      <c r="K197" s="2">
        <f t="shared" si="23"/>
        <v>0.23076923076923078</v>
      </c>
      <c r="L197" s="2">
        <f t="shared" si="23"/>
        <v>3.8461538461538464E-2</v>
      </c>
      <c r="M197" s="2">
        <f t="shared" si="23"/>
        <v>0.2076923076923077</v>
      </c>
      <c r="N197" s="2">
        <f t="shared" si="23"/>
        <v>0.26153846153846155</v>
      </c>
    </row>
    <row r="202" spans="1:14" x14ac:dyDescent="0.2">
      <c r="A202" t="s">
        <v>109</v>
      </c>
      <c r="B202" t="s">
        <v>200</v>
      </c>
      <c r="C202" t="s">
        <v>0</v>
      </c>
      <c r="D202" t="s">
        <v>177</v>
      </c>
      <c r="E202" t="s">
        <v>184</v>
      </c>
      <c r="F202" t="s">
        <v>163</v>
      </c>
    </row>
    <row r="203" spans="1:14" x14ac:dyDescent="0.2">
      <c r="A203" t="s">
        <v>48</v>
      </c>
      <c r="B203">
        <v>2</v>
      </c>
      <c r="C203">
        <v>2</v>
      </c>
      <c r="D203">
        <v>11</v>
      </c>
      <c r="E203" s="9">
        <v>1</v>
      </c>
      <c r="F203">
        <v>31</v>
      </c>
    </row>
    <row r="204" spans="1:14" x14ac:dyDescent="0.2">
      <c r="A204" t="s">
        <v>32</v>
      </c>
      <c r="B204">
        <v>10</v>
      </c>
      <c r="C204">
        <v>7</v>
      </c>
      <c r="D204">
        <v>31</v>
      </c>
      <c r="E204" s="9">
        <v>1</v>
      </c>
      <c r="F204">
        <v>78</v>
      </c>
    </row>
    <row r="205" spans="1:14" x14ac:dyDescent="0.2">
      <c r="A205" t="s">
        <v>37</v>
      </c>
      <c r="B205">
        <v>10</v>
      </c>
      <c r="C205">
        <v>5</v>
      </c>
      <c r="D205">
        <v>32</v>
      </c>
      <c r="E205" s="9">
        <v>2</v>
      </c>
      <c r="F205">
        <v>218</v>
      </c>
    </row>
    <row r="206" spans="1:14" x14ac:dyDescent="0.2">
      <c r="A206" t="s">
        <v>36</v>
      </c>
      <c r="B206">
        <v>12</v>
      </c>
      <c r="C206">
        <v>9</v>
      </c>
      <c r="D206">
        <v>22</v>
      </c>
      <c r="E206" s="10">
        <v>3</v>
      </c>
      <c r="F206">
        <v>65</v>
      </c>
    </row>
    <row r="207" spans="1:14" x14ac:dyDescent="0.2">
      <c r="A207" t="s">
        <v>35</v>
      </c>
      <c r="B207">
        <v>5</v>
      </c>
      <c r="C207">
        <v>3</v>
      </c>
      <c r="D207">
        <v>25</v>
      </c>
      <c r="E207" s="9">
        <v>1</v>
      </c>
      <c r="F207">
        <v>72</v>
      </c>
    </row>
    <row r="208" spans="1:14" x14ac:dyDescent="0.2">
      <c r="A208" t="s">
        <v>34</v>
      </c>
      <c r="B208">
        <v>10</v>
      </c>
      <c r="C208">
        <v>4</v>
      </c>
      <c r="D208">
        <v>37</v>
      </c>
      <c r="E208" s="9">
        <v>2</v>
      </c>
      <c r="F208">
        <v>75</v>
      </c>
    </row>
    <row r="209" spans="1:6" x14ac:dyDescent="0.2">
      <c r="A209" t="s">
        <v>56</v>
      </c>
      <c r="B209">
        <v>20</v>
      </c>
      <c r="C209">
        <v>9</v>
      </c>
      <c r="D209">
        <v>30</v>
      </c>
      <c r="E209" s="10">
        <v>4</v>
      </c>
      <c r="F209">
        <v>161</v>
      </c>
    </row>
    <row r="210" spans="1:6" x14ac:dyDescent="0.2">
      <c r="A210" t="s">
        <v>38</v>
      </c>
      <c r="B210">
        <v>15</v>
      </c>
      <c r="C210">
        <v>9</v>
      </c>
      <c r="D210">
        <v>22</v>
      </c>
      <c r="E210" s="9">
        <v>2</v>
      </c>
      <c r="F210">
        <v>371</v>
      </c>
    </row>
    <row r="211" spans="1:6" x14ac:dyDescent="0.2">
      <c r="A211" t="s">
        <v>122</v>
      </c>
      <c r="B211">
        <v>19</v>
      </c>
      <c r="C211">
        <v>4</v>
      </c>
      <c r="D211">
        <v>29</v>
      </c>
      <c r="E211" s="9">
        <v>2</v>
      </c>
      <c r="F211">
        <v>118</v>
      </c>
    </row>
    <row r="212" spans="1:6" x14ac:dyDescent="0.2">
      <c r="A212" t="s">
        <v>33</v>
      </c>
      <c r="B212">
        <v>9</v>
      </c>
      <c r="C212">
        <v>8</v>
      </c>
      <c r="D212">
        <v>22</v>
      </c>
      <c r="E212" s="9">
        <v>1</v>
      </c>
      <c r="F212">
        <v>171</v>
      </c>
    </row>
    <row r="213" spans="1:6" x14ac:dyDescent="0.2">
      <c r="A213" t="s">
        <v>39</v>
      </c>
      <c r="B213">
        <v>22</v>
      </c>
      <c r="C213">
        <v>12</v>
      </c>
      <c r="D213">
        <v>32</v>
      </c>
      <c r="E213" s="10">
        <v>4</v>
      </c>
      <c r="F213">
        <v>115</v>
      </c>
    </row>
    <row r="214" spans="1:6" x14ac:dyDescent="0.2">
      <c r="A214" t="s">
        <v>42</v>
      </c>
      <c r="B214">
        <v>28</v>
      </c>
      <c r="C214">
        <v>17</v>
      </c>
      <c r="D214">
        <v>30</v>
      </c>
      <c r="E214" s="9">
        <v>2</v>
      </c>
      <c r="F214">
        <v>586</v>
      </c>
    </row>
    <row r="215" spans="1:6" x14ac:dyDescent="0.2">
      <c r="A215" t="s">
        <v>43</v>
      </c>
      <c r="B215">
        <v>46</v>
      </c>
      <c r="C215">
        <v>30</v>
      </c>
      <c r="D215">
        <v>31</v>
      </c>
      <c r="E215" s="9">
        <v>2</v>
      </c>
      <c r="F215">
        <v>452</v>
      </c>
    </row>
    <row r="216" spans="1:6" x14ac:dyDescent="0.2">
      <c r="A216" t="s">
        <v>44</v>
      </c>
      <c r="B216">
        <v>29</v>
      </c>
      <c r="C216">
        <v>11</v>
      </c>
      <c r="D216">
        <v>30</v>
      </c>
      <c r="E216" s="9">
        <v>2</v>
      </c>
      <c r="F216">
        <v>458</v>
      </c>
    </row>
    <row r="218" spans="1:6" x14ac:dyDescent="0.2">
      <c r="B218">
        <f>SUM(B203:B216)</f>
        <v>237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64D5-5817-E749-8FE7-2D8708446BFF}">
  <dimension ref="A1:J151"/>
  <sheetViews>
    <sheetView zoomScale="134" workbookViewId="0">
      <selection activeCell="C166" sqref="C166"/>
    </sheetView>
  </sheetViews>
  <sheetFormatPr baseColWidth="10" defaultRowHeight="16" x14ac:dyDescent="0.2"/>
  <cols>
    <col min="1" max="1" width="19.33203125" bestFit="1" customWidth="1"/>
    <col min="2" max="2" width="44.6640625" bestFit="1" customWidth="1"/>
    <col min="3" max="3" width="12.1640625" bestFit="1" customWidth="1"/>
    <col min="4" max="4" width="13.5" bestFit="1" customWidth="1"/>
    <col min="5" max="5" width="16.5" bestFit="1" customWidth="1"/>
    <col min="6" max="6" width="12.1640625" bestFit="1" customWidth="1"/>
    <col min="7" max="7" width="13.1640625" bestFit="1" customWidth="1"/>
    <col min="8" max="8" width="12.1640625" bestFit="1" customWidth="1"/>
    <col min="9" max="9" width="14.33203125" bestFit="1" customWidth="1"/>
    <col min="10" max="10" width="14.83203125" bestFit="1" customWidth="1"/>
  </cols>
  <sheetData>
    <row r="1" spans="1:10" x14ac:dyDescent="0.2">
      <c r="A1" t="s">
        <v>109</v>
      </c>
      <c r="B1" t="s">
        <v>0</v>
      </c>
      <c r="C1" t="s">
        <v>186</v>
      </c>
      <c r="D1" t="s">
        <v>165</v>
      </c>
      <c r="E1" t="s">
        <v>166</v>
      </c>
      <c r="F1" t="s">
        <v>45</v>
      </c>
      <c r="G1" t="s">
        <v>46</v>
      </c>
      <c r="H1" t="s">
        <v>185</v>
      </c>
      <c r="I1" t="s">
        <v>196</v>
      </c>
      <c r="J1" t="s">
        <v>202</v>
      </c>
    </row>
    <row r="2" spans="1:10" x14ac:dyDescent="0.2">
      <c r="A2" t="s">
        <v>122</v>
      </c>
      <c r="B2" t="s">
        <v>123</v>
      </c>
      <c r="C2">
        <v>0</v>
      </c>
      <c r="D2">
        <v>0.53424657534246578</v>
      </c>
      <c r="E2">
        <v>0.53333333333333333</v>
      </c>
      <c r="F2">
        <v>0.65991902834008098</v>
      </c>
      <c r="G2">
        <v>6.6666666666666671E-3</v>
      </c>
      <c r="H2">
        <v>0</v>
      </c>
      <c r="I2">
        <v>0</v>
      </c>
      <c r="J2">
        <v>0</v>
      </c>
    </row>
    <row r="3" spans="1:10" x14ac:dyDescent="0.2">
      <c r="A3" t="s">
        <v>122</v>
      </c>
      <c r="B3" t="s">
        <v>125</v>
      </c>
      <c r="C3">
        <v>0.84210526315789469</v>
      </c>
      <c r="D3">
        <v>0.57894736842105265</v>
      </c>
      <c r="E3">
        <v>0.74242424242424243</v>
      </c>
      <c r="F3">
        <v>0.60557768924302791</v>
      </c>
      <c r="G3">
        <v>0.22784810126582278</v>
      </c>
      <c r="H3">
        <v>0.4</v>
      </c>
      <c r="I3">
        <v>0.55294117647058827</v>
      </c>
      <c r="J3">
        <v>0.35265700483091789</v>
      </c>
    </row>
    <row r="4" spans="1:10" x14ac:dyDescent="0.2">
      <c r="A4" t="s">
        <v>122</v>
      </c>
      <c r="B4" t="s">
        <v>160</v>
      </c>
      <c r="C4">
        <v>0</v>
      </c>
      <c r="D4">
        <v>0.58333333333333337</v>
      </c>
      <c r="E4">
        <v>0</v>
      </c>
      <c r="F4">
        <v>0.33505154639175255</v>
      </c>
      <c r="G4">
        <v>1.7699115044247787E-2</v>
      </c>
      <c r="H4">
        <v>0</v>
      </c>
      <c r="I4">
        <v>0</v>
      </c>
      <c r="J4">
        <v>0</v>
      </c>
    </row>
    <row r="5" spans="1:10" x14ac:dyDescent="0.2">
      <c r="A5" t="s">
        <v>122</v>
      </c>
      <c r="B5" t="s">
        <v>124</v>
      </c>
      <c r="C5">
        <v>0.16666666666666666</v>
      </c>
      <c r="D5">
        <v>0.73170731707317072</v>
      </c>
      <c r="E5">
        <v>0.22413793103448276</v>
      </c>
      <c r="F5">
        <v>0.96666666666666667</v>
      </c>
      <c r="G5">
        <v>0.8</v>
      </c>
      <c r="H5">
        <v>0.875</v>
      </c>
      <c r="I5">
        <v>0.45161290322580644</v>
      </c>
      <c r="J5">
        <v>0.89655172413793105</v>
      </c>
    </row>
    <row r="6" spans="1:10" x14ac:dyDescent="0.2">
      <c r="A6" t="s">
        <v>35</v>
      </c>
      <c r="B6" t="s">
        <v>5</v>
      </c>
      <c r="C6">
        <v>0.1111111111111111</v>
      </c>
      <c r="D6">
        <v>0.72839506172839508</v>
      </c>
      <c r="E6">
        <v>0.51282051282051277</v>
      </c>
      <c r="F6">
        <v>0.8214285714285714</v>
      </c>
      <c r="G6">
        <v>0.40909090909090912</v>
      </c>
      <c r="H6">
        <v>0.38181818181818183</v>
      </c>
      <c r="I6">
        <v>0.68181818181818177</v>
      </c>
      <c r="J6">
        <v>0.36170212765957449</v>
      </c>
    </row>
    <row r="7" spans="1:10" x14ac:dyDescent="0.2">
      <c r="A7" t="s">
        <v>35</v>
      </c>
      <c r="B7" t="s">
        <v>13</v>
      </c>
      <c r="C7">
        <v>0.75</v>
      </c>
      <c r="D7">
        <v>0.77777777777777779</v>
      </c>
      <c r="E7">
        <v>0.77397260273972601</v>
      </c>
      <c r="F7">
        <v>0.70652173913043481</v>
      </c>
      <c r="G7">
        <v>0.46875</v>
      </c>
      <c r="H7">
        <v>0.34517766497461927</v>
      </c>
      <c r="I7">
        <v>0.63265306122448983</v>
      </c>
      <c r="J7">
        <v>0.27586206896551724</v>
      </c>
    </row>
    <row r="8" spans="1:10" x14ac:dyDescent="0.2">
      <c r="A8" t="s">
        <v>35</v>
      </c>
      <c r="B8" t="s">
        <v>47</v>
      </c>
      <c r="C8">
        <v>0</v>
      </c>
      <c r="D8">
        <v>0.32710280373831774</v>
      </c>
      <c r="E8">
        <v>0.54374999999999996</v>
      </c>
      <c r="F8">
        <v>0.56842105263157894</v>
      </c>
      <c r="G8">
        <v>0.15555555555555556</v>
      </c>
      <c r="H8">
        <v>0</v>
      </c>
      <c r="I8">
        <v>0.3392857142857143</v>
      </c>
      <c r="J8">
        <v>0.35714285714285715</v>
      </c>
    </row>
    <row r="9" spans="1:10" x14ac:dyDescent="0.2">
      <c r="A9" t="s">
        <v>37</v>
      </c>
      <c r="B9" t="s">
        <v>8</v>
      </c>
      <c r="C9">
        <v>0.13513513513513514</v>
      </c>
      <c r="D9">
        <v>0.55759162303664922</v>
      </c>
      <c r="E9">
        <v>0.6113989637305699</v>
      </c>
      <c r="F9">
        <v>0.41495327102803736</v>
      </c>
      <c r="G9">
        <v>0.54304635761589404</v>
      </c>
      <c r="H9">
        <v>0.52647058823529413</v>
      </c>
      <c r="I9">
        <v>1</v>
      </c>
      <c r="J9">
        <v>0.44410876132930516</v>
      </c>
    </row>
    <row r="10" spans="1:10" x14ac:dyDescent="0.2">
      <c r="A10" t="s">
        <v>37</v>
      </c>
      <c r="B10" t="s">
        <v>26</v>
      </c>
      <c r="C10">
        <v>1</v>
      </c>
      <c r="D10">
        <v>0.89898989898989901</v>
      </c>
      <c r="E10">
        <v>0.82071713147410363</v>
      </c>
      <c r="F10">
        <v>0.6283783783783784</v>
      </c>
      <c r="G10">
        <v>0.12162162162162163</v>
      </c>
      <c r="H10">
        <v>0.77</v>
      </c>
      <c r="I10">
        <v>0.94845360824742264</v>
      </c>
      <c r="J10">
        <v>0.53246753246753242</v>
      </c>
    </row>
    <row r="11" spans="1:10" x14ac:dyDescent="0.2">
      <c r="A11" t="s">
        <v>37</v>
      </c>
      <c r="B11" t="s">
        <v>9</v>
      </c>
      <c r="C11">
        <v>0.8125</v>
      </c>
      <c r="D11">
        <v>1.0462633451957295</v>
      </c>
      <c r="E11">
        <v>0.88484848484848488</v>
      </c>
      <c r="F11">
        <v>0.41025641025641024</v>
      </c>
      <c r="G11">
        <v>0.86524822695035464</v>
      </c>
      <c r="H11">
        <v>0.81818181818181823</v>
      </c>
      <c r="I11">
        <v>1</v>
      </c>
      <c r="J11">
        <v>0.56603773584905659</v>
      </c>
    </row>
    <row r="12" spans="1:10" x14ac:dyDescent="0.2">
      <c r="A12" t="s">
        <v>37</v>
      </c>
      <c r="B12" t="s">
        <v>14</v>
      </c>
      <c r="C12">
        <v>0.69230769230769229</v>
      </c>
      <c r="D12">
        <v>0.71590909090909094</v>
      </c>
      <c r="E12">
        <v>0.76041666666666663</v>
      </c>
      <c r="F12">
        <v>0.37297297297297299</v>
      </c>
      <c r="G12">
        <v>0.73913043478260865</v>
      </c>
      <c r="H12">
        <v>0.56756756756756754</v>
      </c>
      <c r="I12">
        <v>0.91025641025641024</v>
      </c>
      <c r="J12">
        <v>0.70370370370370372</v>
      </c>
    </row>
    <row r="13" spans="1:10" x14ac:dyDescent="0.2">
      <c r="A13" t="s">
        <v>37</v>
      </c>
      <c r="B13" t="s">
        <v>126</v>
      </c>
      <c r="C13">
        <v>0.4</v>
      </c>
      <c r="D13">
        <v>0.6</v>
      </c>
      <c r="E13">
        <v>0.67441860465116277</v>
      </c>
      <c r="F13">
        <v>0.17391304347826086</v>
      </c>
      <c r="G13">
        <v>0.22222222222222221</v>
      </c>
      <c r="H13">
        <v>0</v>
      </c>
      <c r="I13">
        <v>0.27777777777777779</v>
      </c>
      <c r="J13">
        <v>0.33333333333333331</v>
      </c>
    </row>
    <row r="14" spans="1:10" x14ac:dyDescent="0.2">
      <c r="A14" t="s">
        <v>34</v>
      </c>
      <c r="B14" t="s">
        <v>12</v>
      </c>
      <c r="C14">
        <v>1</v>
      </c>
      <c r="D14">
        <v>0.82524271844660191</v>
      </c>
      <c r="E14">
        <v>0.51111111111111107</v>
      </c>
      <c r="F14">
        <v>1.1948051948051948</v>
      </c>
      <c r="G14">
        <v>0.21794871794871795</v>
      </c>
      <c r="H14">
        <v>0.15151515151515152</v>
      </c>
      <c r="I14">
        <v>0.31111111111111112</v>
      </c>
      <c r="J14">
        <v>0.29166666666666669</v>
      </c>
    </row>
    <row r="15" spans="1:10" x14ac:dyDescent="0.2">
      <c r="A15" t="s">
        <v>34</v>
      </c>
      <c r="B15" t="s">
        <v>3</v>
      </c>
      <c r="C15">
        <v>0</v>
      </c>
      <c r="D15">
        <v>0.84615384615384615</v>
      </c>
      <c r="E15">
        <v>0.4732142857142857</v>
      </c>
      <c r="F15">
        <v>0.68152866242038213</v>
      </c>
      <c r="G15">
        <v>0.14754098360655737</v>
      </c>
      <c r="H15">
        <v>0.27358490566037735</v>
      </c>
      <c r="I15">
        <v>0.66666666666666663</v>
      </c>
      <c r="J15">
        <v>0.48484848484848486</v>
      </c>
    </row>
    <row r="16" spans="1:10" x14ac:dyDescent="0.2">
      <c r="A16" t="s">
        <v>34</v>
      </c>
      <c r="B16" t="s">
        <v>10</v>
      </c>
      <c r="C16">
        <v>0.91666666666666663</v>
      </c>
      <c r="D16">
        <v>0.83419689119170981</v>
      </c>
      <c r="E16">
        <v>0.96385542168674698</v>
      </c>
      <c r="F16">
        <v>0.28666666666666668</v>
      </c>
      <c r="G16">
        <v>1.7751479289940829E-2</v>
      </c>
      <c r="H16">
        <v>0.4845360824742268</v>
      </c>
      <c r="I16">
        <v>0.72093023255813948</v>
      </c>
      <c r="J16">
        <v>0</v>
      </c>
    </row>
    <row r="17" spans="1:10" x14ac:dyDescent="0.2">
      <c r="A17" t="s">
        <v>34</v>
      </c>
      <c r="B17" t="s">
        <v>127</v>
      </c>
      <c r="C17">
        <v>0.2</v>
      </c>
      <c r="D17">
        <v>7.3170731707317069E-2</v>
      </c>
      <c r="E17">
        <v>0.63013698630136983</v>
      </c>
      <c r="F17">
        <v>0.75555555555555554</v>
      </c>
      <c r="G17">
        <v>3.4482758620689655E-2</v>
      </c>
      <c r="H17">
        <v>0.47368421052631576</v>
      </c>
      <c r="I17">
        <v>0.78260869565217395</v>
      </c>
      <c r="J17">
        <v>2.4390243902439025E-2</v>
      </c>
    </row>
    <row r="18" spans="1:10" x14ac:dyDescent="0.2">
      <c r="A18" t="s">
        <v>48</v>
      </c>
      <c r="B18" t="s">
        <v>49</v>
      </c>
      <c r="C18">
        <v>0.5714285714285714</v>
      </c>
      <c r="D18">
        <v>0.88095238095238093</v>
      </c>
      <c r="E18">
        <v>0.79166666666666663</v>
      </c>
      <c r="F18">
        <v>0.96</v>
      </c>
      <c r="G18">
        <v>0.58620689655172409</v>
      </c>
      <c r="H18">
        <v>0.73469387755102045</v>
      </c>
      <c r="I18">
        <v>0.92105263157894735</v>
      </c>
      <c r="J18">
        <v>0.24175824175824176</v>
      </c>
    </row>
    <row r="19" spans="1:10" x14ac:dyDescent="0.2">
      <c r="A19" t="s">
        <v>48</v>
      </c>
      <c r="B19" t="s">
        <v>50</v>
      </c>
      <c r="C19">
        <v>0</v>
      </c>
      <c r="D19">
        <v>0.671875</v>
      </c>
      <c r="E19">
        <v>0.53333333333333333</v>
      </c>
      <c r="F19">
        <v>0.7441860465116279</v>
      </c>
      <c r="G19">
        <v>0</v>
      </c>
      <c r="H19">
        <v>0.6</v>
      </c>
      <c r="I19">
        <v>0.80487804878048785</v>
      </c>
      <c r="J19">
        <v>0.42857142857142855</v>
      </c>
    </row>
    <row r="20" spans="1:10" x14ac:dyDescent="0.2">
      <c r="A20" t="s">
        <v>56</v>
      </c>
      <c r="B20" t="s">
        <v>57</v>
      </c>
      <c r="C20">
        <v>0.44444444444444442</v>
      </c>
      <c r="D20">
        <v>0.62352941176470589</v>
      </c>
      <c r="E20">
        <v>0.20238095238095238</v>
      </c>
      <c r="F20">
        <v>0.66666666666666663</v>
      </c>
      <c r="G20">
        <v>0.61764705882352944</v>
      </c>
      <c r="H20">
        <v>0.17073170731707318</v>
      </c>
      <c r="I20">
        <v>0.98305084745762716</v>
      </c>
      <c r="J20">
        <v>0.72972972972972971</v>
      </c>
    </row>
    <row r="21" spans="1:10" x14ac:dyDescent="0.2">
      <c r="A21" t="s">
        <v>56</v>
      </c>
      <c r="B21" t="s">
        <v>131</v>
      </c>
      <c r="C21">
        <v>0.33333333333333331</v>
      </c>
      <c r="D21">
        <v>0.49473684210526314</v>
      </c>
      <c r="E21">
        <v>0.71</v>
      </c>
      <c r="F21">
        <v>0.51948051948051943</v>
      </c>
      <c r="G21">
        <v>5.6603773584905662E-2</v>
      </c>
      <c r="H21">
        <v>0.2119205298013245</v>
      </c>
      <c r="I21">
        <v>0.58536585365853655</v>
      </c>
      <c r="J21">
        <v>0.25714285714285712</v>
      </c>
    </row>
    <row r="22" spans="1:10" x14ac:dyDescent="0.2">
      <c r="A22" t="s">
        <v>56</v>
      </c>
      <c r="B22" t="s">
        <v>132</v>
      </c>
      <c r="C22">
        <v>0.83333333333333337</v>
      </c>
      <c r="D22">
        <v>0.5</v>
      </c>
      <c r="E22">
        <v>0.92307692307692313</v>
      </c>
      <c r="F22">
        <v>0.68376068376068377</v>
      </c>
      <c r="G22">
        <v>0.59677419354838712</v>
      </c>
      <c r="H22">
        <v>0.73972602739726023</v>
      </c>
      <c r="I22">
        <v>0.55147058823529416</v>
      </c>
      <c r="J22">
        <v>0.3902439024390244</v>
      </c>
    </row>
    <row r="23" spans="1:10" x14ac:dyDescent="0.2">
      <c r="A23" t="s">
        <v>56</v>
      </c>
      <c r="B23" t="s">
        <v>162</v>
      </c>
      <c r="C23">
        <v>0</v>
      </c>
      <c r="D23">
        <v>3.125E-2</v>
      </c>
      <c r="E23">
        <v>0.19047619047619047</v>
      </c>
      <c r="F23">
        <v>0.24</v>
      </c>
      <c r="G23">
        <v>0.36842105263157893</v>
      </c>
      <c r="H23">
        <v>6.0606060606060608E-2</v>
      </c>
      <c r="I23">
        <v>0.84</v>
      </c>
      <c r="J23">
        <v>0</v>
      </c>
    </row>
    <row r="24" spans="1:10" x14ac:dyDescent="0.2">
      <c r="A24" t="s">
        <v>56</v>
      </c>
      <c r="B24" t="s">
        <v>128</v>
      </c>
      <c r="C24">
        <v>0.2857142857142857</v>
      </c>
      <c r="D24">
        <v>0.52631578947368418</v>
      </c>
      <c r="E24">
        <v>0.18604651162790697</v>
      </c>
      <c r="F24">
        <v>0.51219512195121952</v>
      </c>
      <c r="G24">
        <v>0.12</v>
      </c>
      <c r="H24">
        <v>0.33333333333333331</v>
      </c>
      <c r="I24">
        <v>0.66412213740458015</v>
      </c>
      <c r="J24">
        <v>0.20289855072463769</v>
      </c>
    </row>
    <row r="25" spans="1:10" x14ac:dyDescent="0.2">
      <c r="A25" t="s">
        <v>56</v>
      </c>
      <c r="B25" t="s">
        <v>129</v>
      </c>
      <c r="C25">
        <v>1</v>
      </c>
      <c r="D25">
        <v>0.95238095238095233</v>
      </c>
      <c r="E25">
        <v>0.88888888888888884</v>
      </c>
      <c r="F25">
        <v>0.97959183673469385</v>
      </c>
      <c r="G25">
        <v>0.7142857142857143</v>
      </c>
      <c r="H25">
        <v>0.84090909090909094</v>
      </c>
      <c r="I25">
        <v>1</v>
      </c>
      <c r="J25">
        <v>0.88571428571428568</v>
      </c>
    </row>
    <row r="26" spans="1:10" x14ac:dyDescent="0.2">
      <c r="A26" t="s">
        <v>56</v>
      </c>
      <c r="B26" t="s">
        <v>130</v>
      </c>
      <c r="C26">
        <v>0</v>
      </c>
      <c r="D26">
        <v>0</v>
      </c>
      <c r="E26">
        <v>0</v>
      </c>
      <c r="F26">
        <v>0.62091503267973858</v>
      </c>
      <c r="G26">
        <v>0</v>
      </c>
      <c r="H26">
        <v>6.8965517241379309E-2</v>
      </c>
      <c r="I26">
        <v>0</v>
      </c>
      <c r="J26">
        <v>0</v>
      </c>
    </row>
    <row r="27" spans="1:10" x14ac:dyDescent="0.2">
      <c r="A27" t="s">
        <v>56</v>
      </c>
      <c r="B27" t="s">
        <v>161</v>
      </c>
      <c r="C27">
        <v>0</v>
      </c>
      <c r="D27">
        <v>0</v>
      </c>
      <c r="E27">
        <v>0.20588235294117646</v>
      </c>
      <c r="F27">
        <v>0.48427672955974843</v>
      </c>
      <c r="G27">
        <v>9.6618357487922701E-3</v>
      </c>
      <c r="H27">
        <v>0</v>
      </c>
      <c r="I27">
        <v>0.59183673469387754</v>
      </c>
      <c r="J27">
        <v>0</v>
      </c>
    </row>
    <row r="28" spans="1:10" x14ac:dyDescent="0.2">
      <c r="A28" t="s">
        <v>56</v>
      </c>
      <c r="B28" t="s">
        <v>133</v>
      </c>
      <c r="C28">
        <v>0.9375</v>
      </c>
      <c r="D28">
        <v>0.71028037383177567</v>
      </c>
      <c r="E28">
        <v>0.77245508982035926</v>
      </c>
      <c r="F28">
        <v>0.84962406015037595</v>
      </c>
      <c r="G28">
        <v>0.7857142857142857</v>
      </c>
      <c r="H28">
        <v>0.78899082568807344</v>
      </c>
      <c r="I28">
        <v>1.008695652173913</v>
      </c>
      <c r="J28">
        <v>0.38285714285714284</v>
      </c>
    </row>
    <row r="29" spans="1:10" x14ac:dyDescent="0.2">
      <c r="A29" t="s">
        <v>39</v>
      </c>
      <c r="B29" t="s">
        <v>28</v>
      </c>
      <c r="C29">
        <v>0.5714285714285714</v>
      </c>
      <c r="D29">
        <v>0.78151260504201681</v>
      </c>
      <c r="E29">
        <v>0.96039603960396036</v>
      </c>
      <c r="F29">
        <v>0.77927927927927931</v>
      </c>
      <c r="G29">
        <v>0.42201834862385323</v>
      </c>
      <c r="H29">
        <v>0.67204301075268813</v>
      </c>
      <c r="I29">
        <v>0.84023668639053251</v>
      </c>
      <c r="J29">
        <v>0.515625</v>
      </c>
    </row>
    <row r="30" spans="1:10" x14ac:dyDescent="0.2">
      <c r="A30" t="s">
        <v>39</v>
      </c>
      <c r="B30" t="s">
        <v>144</v>
      </c>
      <c r="C30">
        <v>0.77777777777777779</v>
      </c>
      <c r="D30">
        <v>0.83333333333333337</v>
      </c>
      <c r="E30">
        <v>0.81481481481481477</v>
      </c>
      <c r="F30">
        <v>0.75</v>
      </c>
      <c r="G30">
        <v>9.5238095238095233E-2</v>
      </c>
      <c r="H30">
        <v>0.66666666666666663</v>
      </c>
      <c r="I30">
        <v>0.6</v>
      </c>
      <c r="J30">
        <v>0.33333333333333331</v>
      </c>
    </row>
    <row r="31" spans="1:10" x14ac:dyDescent="0.2">
      <c r="A31" t="s">
        <v>39</v>
      </c>
      <c r="B31" t="s">
        <v>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0.50819672131147542</v>
      </c>
      <c r="J31">
        <v>8.6956521739130432E-2</v>
      </c>
    </row>
    <row r="32" spans="1:10" x14ac:dyDescent="0.2">
      <c r="A32" t="s">
        <v>39</v>
      </c>
      <c r="B32" t="s">
        <v>140</v>
      </c>
      <c r="C32">
        <v>9.0909090909090912E-2</v>
      </c>
      <c r="D32">
        <v>0.68571428571428572</v>
      </c>
      <c r="E32">
        <v>0.42446043165467628</v>
      </c>
      <c r="F32">
        <v>0.67317073170731712</v>
      </c>
      <c r="G32">
        <v>9.433962264150943E-3</v>
      </c>
      <c r="H32">
        <v>0.26470588235294118</v>
      </c>
      <c r="I32">
        <v>0.67213114754098358</v>
      </c>
      <c r="J32">
        <v>0.52409638554216864</v>
      </c>
    </row>
    <row r="33" spans="1:10" x14ac:dyDescent="0.2">
      <c r="A33" t="s">
        <v>39</v>
      </c>
      <c r="B33" t="s">
        <v>141</v>
      </c>
      <c r="C33">
        <v>0</v>
      </c>
      <c r="D33">
        <v>0.43037974683544306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39</v>
      </c>
      <c r="B34" t="s">
        <v>137</v>
      </c>
      <c r="C34">
        <v>0.6</v>
      </c>
      <c r="D34">
        <v>0.91666666666666663</v>
      </c>
      <c r="E34">
        <v>0.69072164948453607</v>
      </c>
      <c r="F34">
        <v>0.76190476190476186</v>
      </c>
      <c r="G34">
        <v>0.1111111111111111</v>
      </c>
      <c r="H34">
        <v>0.2</v>
      </c>
      <c r="I34">
        <v>0.41935483870967744</v>
      </c>
      <c r="J34">
        <v>0.45454545454545453</v>
      </c>
    </row>
    <row r="35" spans="1:10" x14ac:dyDescent="0.2">
      <c r="A35" t="s">
        <v>39</v>
      </c>
      <c r="B35" t="s">
        <v>143</v>
      </c>
      <c r="C35">
        <v>0.83333333333333337</v>
      </c>
      <c r="D35">
        <v>0.8571428571428571</v>
      </c>
      <c r="E35">
        <v>0.50877192982456143</v>
      </c>
      <c r="F35">
        <v>0.62085308056872035</v>
      </c>
      <c r="G35">
        <v>0.2</v>
      </c>
      <c r="H35">
        <v>0.5</v>
      </c>
      <c r="I35">
        <v>0.72463768115942029</v>
      </c>
      <c r="J35">
        <v>0.42105263157894735</v>
      </c>
    </row>
    <row r="36" spans="1:10" x14ac:dyDescent="0.2">
      <c r="A36" t="s">
        <v>39</v>
      </c>
      <c r="B36" t="s">
        <v>142</v>
      </c>
      <c r="C36">
        <v>0.91666666666666663</v>
      </c>
      <c r="D36">
        <v>0.77941176470588236</v>
      </c>
      <c r="E36">
        <v>0.63580246913580252</v>
      </c>
      <c r="F36">
        <v>0.46794871794871795</v>
      </c>
      <c r="G36">
        <v>0.34693877551020408</v>
      </c>
      <c r="H36">
        <v>0.49230769230769234</v>
      </c>
      <c r="I36">
        <v>0.76</v>
      </c>
      <c r="J36">
        <v>0.13157894736842105</v>
      </c>
    </row>
    <row r="37" spans="1:10" x14ac:dyDescent="0.2">
      <c r="A37" t="s">
        <v>39</v>
      </c>
      <c r="B37" t="s">
        <v>134</v>
      </c>
      <c r="C37">
        <v>0.38461538461538464</v>
      </c>
      <c r="D37">
        <v>0.76923076923076927</v>
      </c>
      <c r="E37">
        <v>0.5</v>
      </c>
      <c r="F37">
        <v>0.80263157894736847</v>
      </c>
      <c r="G37">
        <v>6.9767441860465115E-2</v>
      </c>
      <c r="H37">
        <v>0</v>
      </c>
      <c r="I37">
        <v>0.37735849056603776</v>
      </c>
      <c r="J37">
        <v>0.27272727272727271</v>
      </c>
    </row>
    <row r="38" spans="1:10" x14ac:dyDescent="0.2">
      <c r="A38" t="s">
        <v>39</v>
      </c>
      <c r="B38" t="s">
        <v>138</v>
      </c>
      <c r="C38">
        <v>0</v>
      </c>
      <c r="D38">
        <v>0</v>
      </c>
      <c r="E38">
        <v>0.24390243902439024</v>
      </c>
      <c r="F38">
        <v>0.29113924050632911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39</v>
      </c>
      <c r="B39" t="s">
        <v>139</v>
      </c>
      <c r="C39">
        <v>0</v>
      </c>
      <c r="D39">
        <v>0.26</v>
      </c>
      <c r="E39">
        <v>7.8947368421052627E-2</v>
      </c>
      <c r="F39">
        <v>8.3333333333333329E-2</v>
      </c>
      <c r="G39">
        <v>0</v>
      </c>
      <c r="H39">
        <v>0</v>
      </c>
      <c r="I39">
        <v>0.34042553191489361</v>
      </c>
      <c r="J39">
        <v>0.21052631578947367</v>
      </c>
    </row>
    <row r="40" spans="1:10" x14ac:dyDescent="0.2">
      <c r="A40" t="s">
        <v>39</v>
      </c>
      <c r="B40" t="s">
        <v>136</v>
      </c>
      <c r="C40">
        <v>0.875</v>
      </c>
      <c r="D40">
        <v>0.83870967741935487</v>
      </c>
      <c r="E40">
        <v>0.84375</v>
      </c>
      <c r="F40">
        <v>0.88571428571428568</v>
      </c>
      <c r="G40">
        <v>0.43478260869565216</v>
      </c>
      <c r="H40">
        <v>0.68888888888888888</v>
      </c>
      <c r="I40">
        <v>1</v>
      </c>
      <c r="J40">
        <v>0.53846153846153844</v>
      </c>
    </row>
    <row r="41" spans="1:10" x14ac:dyDescent="0.2">
      <c r="A41" t="s">
        <v>33</v>
      </c>
      <c r="B41" t="s">
        <v>16</v>
      </c>
      <c r="C41">
        <v>5.5555555555555552E-2</v>
      </c>
      <c r="D41">
        <v>0.51428571428571423</v>
      </c>
      <c r="E41">
        <v>0.41621621621621624</v>
      </c>
      <c r="F41">
        <v>0.1702127659574468</v>
      </c>
      <c r="G41">
        <v>1.5037593984962405E-2</v>
      </c>
      <c r="H41">
        <v>0</v>
      </c>
      <c r="I41">
        <v>0.63749999999999996</v>
      </c>
      <c r="J41">
        <v>0</v>
      </c>
    </row>
    <row r="42" spans="1:10" x14ac:dyDescent="0.2">
      <c r="A42" t="s">
        <v>33</v>
      </c>
      <c r="B42" t="s">
        <v>21</v>
      </c>
      <c r="C42">
        <v>0.14285714285714285</v>
      </c>
      <c r="D42">
        <v>0.72727272727272729</v>
      </c>
      <c r="E42">
        <v>0.43137254901960786</v>
      </c>
      <c r="F42">
        <v>0.76</v>
      </c>
      <c r="G42">
        <v>0.72222222222222221</v>
      </c>
      <c r="H42">
        <v>0.84615384615384615</v>
      </c>
      <c r="I42">
        <v>0.78048780487804881</v>
      </c>
      <c r="J42">
        <v>0.5625</v>
      </c>
    </row>
    <row r="43" spans="1:10" x14ac:dyDescent="0.2">
      <c r="A43" t="s">
        <v>33</v>
      </c>
      <c r="B43" t="s">
        <v>51</v>
      </c>
      <c r="C43">
        <v>0</v>
      </c>
      <c r="D43">
        <v>0</v>
      </c>
      <c r="E43">
        <v>0.75</v>
      </c>
      <c r="F43">
        <v>0.81395348837209303</v>
      </c>
      <c r="G43">
        <v>0</v>
      </c>
      <c r="H43">
        <v>0.33663366336633666</v>
      </c>
      <c r="I43">
        <v>0.33333333333333331</v>
      </c>
      <c r="J43">
        <v>0.13714285714285715</v>
      </c>
    </row>
    <row r="44" spans="1:10" x14ac:dyDescent="0.2">
      <c r="A44" t="s">
        <v>33</v>
      </c>
      <c r="B44" t="s">
        <v>2</v>
      </c>
      <c r="C44">
        <v>0.83333333333333337</v>
      </c>
      <c r="D44">
        <v>0.65</v>
      </c>
      <c r="E44">
        <v>0.95454545454545459</v>
      </c>
      <c r="F44">
        <v>0.6875</v>
      </c>
      <c r="G44">
        <v>0</v>
      </c>
      <c r="H44">
        <v>0.6097560975609756</v>
      </c>
      <c r="I44">
        <v>0.8666666666666667</v>
      </c>
      <c r="J44">
        <v>0</v>
      </c>
    </row>
    <row r="45" spans="1:10" x14ac:dyDescent="0.2">
      <c r="A45" t="s">
        <v>33</v>
      </c>
      <c r="B45" t="s">
        <v>41</v>
      </c>
      <c r="C45">
        <v>0.76923076923076927</v>
      </c>
      <c r="D45">
        <v>0.50684931506849318</v>
      </c>
      <c r="E45">
        <v>0.75</v>
      </c>
      <c r="F45">
        <v>0.73170731707317072</v>
      </c>
      <c r="G45">
        <v>8.6956521739130432E-2</v>
      </c>
      <c r="H45">
        <v>0.5714285714285714</v>
      </c>
      <c r="I45">
        <v>0.72727272727272729</v>
      </c>
      <c r="J45">
        <v>0.7567567567567568</v>
      </c>
    </row>
    <row r="46" spans="1:10" x14ac:dyDescent="0.2">
      <c r="A46" t="s">
        <v>33</v>
      </c>
      <c r="B46" t="s">
        <v>25</v>
      </c>
      <c r="C46">
        <v>0.73333333333333328</v>
      </c>
      <c r="D46">
        <v>0.82666666666666666</v>
      </c>
      <c r="E46">
        <v>0.70731707317073167</v>
      </c>
      <c r="F46">
        <v>0.84337349397590367</v>
      </c>
      <c r="G46">
        <v>0.28125</v>
      </c>
      <c r="H46">
        <v>0.42028985507246375</v>
      </c>
      <c r="I46">
        <v>0.96551724137931039</v>
      </c>
      <c r="J46">
        <v>0.45871559633027525</v>
      </c>
    </row>
    <row r="47" spans="1:10" x14ac:dyDescent="0.2">
      <c r="A47" t="s">
        <v>33</v>
      </c>
      <c r="B47" t="s">
        <v>23</v>
      </c>
      <c r="C47">
        <v>0.9375</v>
      </c>
      <c r="D47">
        <v>0.62121212121212122</v>
      </c>
      <c r="E47">
        <v>0.54794520547945202</v>
      </c>
      <c r="F47">
        <v>0.78378378378378377</v>
      </c>
      <c r="G47">
        <v>0.15662650602409639</v>
      </c>
      <c r="H47">
        <v>0.79</v>
      </c>
      <c r="I47">
        <v>0.73728813559322037</v>
      </c>
      <c r="J47">
        <v>0.47142857142857142</v>
      </c>
    </row>
    <row r="48" spans="1:10" x14ac:dyDescent="0.2">
      <c r="A48" t="s">
        <v>33</v>
      </c>
      <c r="B48" t="s">
        <v>145</v>
      </c>
      <c r="C48">
        <v>1</v>
      </c>
      <c r="D48">
        <v>0.34615384615384615</v>
      </c>
      <c r="E48">
        <v>0.65789473684210531</v>
      </c>
      <c r="F48">
        <v>0.72413793103448276</v>
      </c>
      <c r="G48">
        <v>0.5714285714285714</v>
      </c>
      <c r="H48">
        <v>0.32</v>
      </c>
      <c r="I48">
        <v>0.97499999999999998</v>
      </c>
      <c r="J48">
        <v>0.71875</v>
      </c>
    </row>
    <row r="49" spans="1:10" x14ac:dyDescent="0.2">
      <c r="A49" t="s">
        <v>32</v>
      </c>
      <c r="B49" t="s">
        <v>52</v>
      </c>
      <c r="C49">
        <v>0</v>
      </c>
      <c r="D49">
        <v>0.53773584905660377</v>
      </c>
      <c r="E49">
        <v>0.27450980392156865</v>
      </c>
      <c r="F49">
        <v>0.48148148148148145</v>
      </c>
      <c r="G49">
        <v>0</v>
      </c>
      <c r="H49">
        <v>0.17241379310344829</v>
      </c>
      <c r="I49">
        <v>0.27500000000000002</v>
      </c>
      <c r="J49">
        <v>0.15</v>
      </c>
    </row>
    <row r="50" spans="1:10" x14ac:dyDescent="0.2">
      <c r="A50" t="s">
        <v>32</v>
      </c>
      <c r="B50" t="s">
        <v>4</v>
      </c>
      <c r="C50">
        <v>0.46153846153846156</v>
      </c>
      <c r="D50">
        <v>0.76190476190476186</v>
      </c>
      <c r="E50">
        <v>0.84076433121019112</v>
      </c>
      <c r="F50">
        <v>0.83168316831683164</v>
      </c>
      <c r="G50">
        <v>0.2558139534883721</v>
      </c>
      <c r="H50">
        <v>0.78260869565217395</v>
      </c>
      <c r="I50">
        <v>0.89473684210526316</v>
      </c>
      <c r="J50">
        <v>0.37903225806451613</v>
      </c>
    </row>
    <row r="51" spans="1:10" x14ac:dyDescent="0.2">
      <c r="A51" t="s">
        <v>32</v>
      </c>
      <c r="B51" t="s">
        <v>31</v>
      </c>
      <c r="C51">
        <v>0.33333333333333331</v>
      </c>
      <c r="D51">
        <v>0.82051282051282048</v>
      </c>
      <c r="E51">
        <v>0.82</v>
      </c>
      <c r="F51">
        <v>0.9285714285714286</v>
      </c>
      <c r="G51">
        <v>0.83333333333333337</v>
      </c>
      <c r="H51">
        <v>0.66666666666666663</v>
      </c>
      <c r="I51">
        <v>0.52941176470588236</v>
      </c>
      <c r="J51">
        <v>0.35897435897435898</v>
      </c>
    </row>
    <row r="52" spans="1:10" x14ac:dyDescent="0.2">
      <c r="A52" t="s">
        <v>32</v>
      </c>
      <c r="B52" t="s">
        <v>1</v>
      </c>
      <c r="C52">
        <v>0.55555555555555558</v>
      </c>
      <c r="D52">
        <v>0.62068965517241381</v>
      </c>
      <c r="E52">
        <v>0.60499999999999998</v>
      </c>
      <c r="F52">
        <v>0.70967741935483875</v>
      </c>
      <c r="G52">
        <v>0.30769230769230771</v>
      </c>
      <c r="H52">
        <v>0.40740740740740738</v>
      </c>
      <c r="I52">
        <v>0.79629629629629628</v>
      </c>
      <c r="J52">
        <v>0.58695652173913049</v>
      </c>
    </row>
    <row r="53" spans="1:10" x14ac:dyDescent="0.2">
      <c r="A53" t="s">
        <v>32</v>
      </c>
      <c r="B53" t="s">
        <v>53</v>
      </c>
      <c r="C53">
        <v>0.77777777777777779</v>
      </c>
      <c r="D53">
        <v>0.57534246575342463</v>
      </c>
      <c r="E53">
        <v>0.9213483146067416</v>
      </c>
      <c r="F53">
        <v>0.60810810810810811</v>
      </c>
      <c r="G53">
        <v>0.34042553191489361</v>
      </c>
      <c r="H53">
        <v>0.2857142857142857</v>
      </c>
      <c r="I53">
        <v>0.89873417721518989</v>
      </c>
      <c r="J53">
        <v>0.28448275862068967</v>
      </c>
    </row>
    <row r="54" spans="1:10" x14ac:dyDescent="0.2">
      <c r="A54" t="s">
        <v>32</v>
      </c>
      <c r="B54" t="s">
        <v>7</v>
      </c>
      <c r="C54">
        <v>0</v>
      </c>
      <c r="D54">
        <v>0.41935483870967744</v>
      </c>
      <c r="E54">
        <v>2.1276595744680851E-2</v>
      </c>
      <c r="F54">
        <v>0.76363636363636367</v>
      </c>
      <c r="G54">
        <v>0</v>
      </c>
      <c r="H54">
        <v>0</v>
      </c>
      <c r="I54">
        <v>0.7407407407407407</v>
      </c>
      <c r="J54">
        <v>0.625</v>
      </c>
    </row>
    <row r="55" spans="1:10" x14ac:dyDescent="0.2">
      <c r="A55" t="s">
        <v>32</v>
      </c>
      <c r="B55" t="s">
        <v>30</v>
      </c>
      <c r="C55">
        <v>0.77777777777777779</v>
      </c>
      <c r="D55">
        <v>0.65104166666666663</v>
      </c>
      <c r="E55">
        <v>0.7068965517241379</v>
      </c>
      <c r="F55">
        <v>0.77419354838709675</v>
      </c>
      <c r="G55">
        <v>0.29545454545454547</v>
      </c>
      <c r="H55">
        <v>0.74545454545454548</v>
      </c>
      <c r="I55">
        <v>0.72881355932203384</v>
      </c>
      <c r="J55">
        <v>0.51351351351351349</v>
      </c>
    </row>
    <row r="56" spans="1:10" x14ac:dyDescent="0.2">
      <c r="A56" t="s">
        <v>36</v>
      </c>
      <c r="B56" t="s">
        <v>54</v>
      </c>
      <c r="C56">
        <v>0</v>
      </c>
      <c r="D56">
        <v>0.52380952380952384</v>
      </c>
      <c r="E56">
        <v>0</v>
      </c>
      <c r="F56">
        <v>0.620253164556962</v>
      </c>
      <c r="G56">
        <v>0</v>
      </c>
      <c r="H56">
        <v>0</v>
      </c>
      <c r="I56">
        <v>0.60655737704918034</v>
      </c>
      <c r="J56">
        <v>0</v>
      </c>
    </row>
    <row r="57" spans="1:10" x14ac:dyDescent="0.2">
      <c r="A57" t="s">
        <v>36</v>
      </c>
      <c r="B57" t="s">
        <v>55</v>
      </c>
      <c r="C57">
        <v>0.2857142857142857</v>
      </c>
      <c r="D57">
        <v>0.68571428571428572</v>
      </c>
      <c r="E57">
        <v>0.76190476190476186</v>
      </c>
      <c r="F57">
        <v>0.66666666666666663</v>
      </c>
      <c r="G57">
        <v>0.25</v>
      </c>
      <c r="H57">
        <v>0.14285714285714285</v>
      </c>
      <c r="I57">
        <v>0.66666666666666663</v>
      </c>
      <c r="J57">
        <v>0.42857142857142855</v>
      </c>
    </row>
    <row r="58" spans="1:10" x14ac:dyDescent="0.2">
      <c r="A58" t="s">
        <v>36</v>
      </c>
      <c r="B58" t="s">
        <v>6</v>
      </c>
      <c r="C58">
        <v>0</v>
      </c>
      <c r="D58">
        <v>0.38709677419354838</v>
      </c>
      <c r="E58">
        <v>0.38157894736842107</v>
      </c>
      <c r="F58">
        <v>0.38297872340425532</v>
      </c>
      <c r="G58">
        <v>0.23684210526315788</v>
      </c>
      <c r="H58">
        <v>0.19047619047619047</v>
      </c>
      <c r="I58">
        <v>0.83750000000000002</v>
      </c>
      <c r="J58">
        <v>0.2153846153846154</v>
      </c>
    </row>
    <row r="59" spans="1:10" x14ac:dyDescent="0.2">
      <c r="A59" t="s">
        <v>36</v>
      </c>
      <c r="B59" t="s">
        <v>29</v>
      </c>
      <c r="C59">
        <v>0.4375</v>
      </c>
      <c r="D59">
        <v>0.56382978723404253</v>
      </c>
      <c r="E59">
        <v>0.54455445544554459</v>
      </c>
      <c r="F59">
        <v>0.33734939759036142</v>
      </c>
      <c r="G59">
        <v>0.13043478260869565</v>
      </c>
      <c r="H59">
        <v>0.27906976744186046</v>
      </c>
      <c r="I59">
        <v>0.5539568345323741</v>
      </c>
      <c r="J59">
        <v>0.16810344827586207</v>
      </c>
    </row>
    <row r="60" spans="1:10" x14ac:dyDescent="0.2">
      <c r="A60" t="s">
        <v>36</v>
      </c>
      <c r="B60" t="s">
        <v>20</v>
      </c>
      <c r="C60">
        <v>9.0909090909090912E-2</v>
      </c>
      <c r="D60">
        <v>0.21621621621621623</v>
      </c>
      <c r="E60">
        <v>0.375</v>
      </c>
      <c r="F60">
        <v>0.32258064516129031</v>
      </c>
      <c r="G60">
        <v>0.3235294117647059</v>
      </c>
      <c r="H60">
        <v>0.36363636363636365</v>
      </c>
      <c r="I60">
        <v>0.68518518518518523</v>
      </c>
      <c r="J60">
        <v>0.15476190476190477</v>
      </c>
    </row>
    <row r="61" spans="1:10" x14ac:dyDescent="0.2">
      <c r="A61" t="s">
        <v>36</v>
      </c>
      <c r="B61" t="s">
        <v>11</v>
      </c>
      <c r="C61">
        <v>0</v>
      </c>
      <c r="D61">
        <v>0.55172413793103448</v>
      </c>
      <c r="E61">
        <v>0.33050847457627119</v>
      </c>
      <c r="F61">
        <v>0.49</v>
      </c>
      <c r="G61">
        <v>0.17647058823529413</v>
      </c>
      <c r="H61">
        <v>0.26804123711340205</v>
      </c>
      <c r="I61">
        <v>0.37614678899082571</v>
      </c>
      <c r="J61">
        <v>0.189873417721519</v>
      </c>
    </row>
    <row r="62" spans="1:10" x14ac:dyDescent="0.2">
      <c r="A62" t="s">
        <v>36</v>
      </c>
      <c r="B62" t="s">
        <v>22</v>
      </c>
      <c r="C62">
        <v>0.375</v>
      </c>
      <c r="D62">
        <v>0.64444444444444449</v>
      </c>
      <c r="E62">
        <v>0.5636363636363636</v>
      </c>
      <c r="F62">
        <v>0.31914893617021278</v>
      </c>
      <c r="G62">
        <v>0.16129032258064516</v>
      </c>
      <c r="H62">
        <v>0.125</v>
      </c>
      <c r="I62">
        <v>0.57499999999999996</v>
      </c>
      <c r="J62">
        <v>0.37209302325581395</v>
      </c>
    </row>
    <row r="63" spans="1:10" x14ac:dyDescent="0.2">
      <c r="A63" t="s">
        <v>36</v>
      </c>
      <c r="B63" t="s">
        <v>27</v>
      </c>
      <c r="C63">
        <v>0.1</v>
      </c>
      <c r="D63">
        <v>0.26315789473684209</v>
      </c>
      <c r="E63">
        <v>0.22115384615384615</v>
      </c>
      <c r="F63">
        <v>0.35294117647058826</v>
      </c>
      <c r="G63">
        <v>0.36585365853658536</v>
      </c>
      <c r="H63">
        <v>0.3</v>
      </c>
      <c r="I63">
        <v>0.38028169014084506</v>
      </c>
      <c r="J63">
        <v>0</v>
      </c>
    </row>
    <row r="64" spans="1:10" x14ac:dyDescent="0.2">
      <c r="A64" t="s">
        <v>36</v>
      </c>
      <c r="B64" t="s">
        <v>146</v>
      </c>
      <c r="C64">
        <v>0.5</v>
      </c>
      <c r="D64">
        <v>0.65517241379310343</v>
      </c>
      <c r="E64">
        <v>0.47058823529411764</v>
      </c>
      <c r="F64">
        <v>0.41379310344827586</v>
      </c>
      <c r="G64">
        <v>0.18181818181818182</v>
      </c>
      <c r="H64">
        <v>0.46153846153846156</v>
      </c>
      <c r="I64">
        <v>0.86363636363636365</v>
      </c>
      <c r="J64">
        <v>0</v>
      </c>
    </row>
    <row r="65" spans="1:10" x14ac:dyDescent="0.2">
      <c r="A65" t="s">
        <v>38</v>
      </c>
      <c r="B65" t="s">
        <v>18</v>
      </c>
      <c r="C65">
        <v>0.64516129032258063</v>
      </c>
      <c r="D65">
        <v>0.41818181818181815</v>
      </c>
      <c r="E65">
        <v>0.6015625</v>
      </c>
      <c r="F65">
        <v>0.18691588785046728</v>
      </c>
      <c r="G65">
        <v>0.54081632653061229</v>
      </c>
      <c r="H65">
        <v>0.48314606741573035</v>
      </c>
      <c r="I65">
        <v>0.55757575757575761</v>
      </c>
      <c r="J65">
        <v>0.28846153846153844</v>
      </c>
    </row>
    <row r="66" spans="1:10" x14ac:dyDescent="0.2">
      <c r="A66" t="s">
        <v>38</v>
      </c>
      <c r="B66" t="s">
        <v>15</v>
      </c>
      <c r="C66">
        <v>0.8571428571428571</v>
      </c>
      <c r="D66">
        <v>0.43023255813953487</v>
      </c>
      <c r="E66">
        <v>0.64341085271317833</v>
      </c>
      <c r="F66">
        <v>0.15498154981549817</v>
      </c>
      <c r="G66">
        <v>7.2164948453608241E-2</v>
      </c>
      <c r="H66">
        <v>0.46636771300448432</v>
      </c>
      <c r="I66">
        <v>0.5074626865671642</v>
      </c>
      <c r="J66">
        <v>0.19230769230769232</v>
      </c>
    </row>
    <row r="67" spans="1:10" x14ac:dyDescent="0.2">
      <c r="A67" t="s">
        <v>38</v>
      </c>
      <c r="B67" t="s">
        <v>17</v>
      </c>
      <c r="C67">
        <v>0</v>
      </c>
      <c r="D67">
        <v>0.8370786516853933</v>
      </c>
      <c r="E67">
        <v>0.54950495049504955</v>
      </c>
      <c r="F67">
        <v>0.26691729323308272</v>
      </c>
      <c r="G67">
        <v>0.25</v>
      </c>
      <c r="H67">
        <v>0.84931506849315064</v>
      </c>
      <c r="I67">
        <v>1</v>
      </c>
      <c r="J67">
        <v>0.31506849315068491</v>
      </c>
    </row>
    <row r="68" spans="1:10" x14ac:dyDescent="0.2">
      <c r="A68" t="s">
        <v>38</v>
      </c>
      <c r="B68" t="s">
        <v>19</v>
      </c>
      <c r="C68">
        <v>0.72727272727272729</v>
      </c>
      <c r="D68">
        <v>0.92753623188405798</v>
      </c>
      <c r="E68">
        <v>0.62424242424242427</v>
      </c>
      <c r="F68">
        <v>0.23547400611620795</v>
      </c>
      <c r="G68">
        <v>0.48571428571428571</v>
      </c>
      <c r="H68">
        <v>0.67567567567567566</v>
      </c>
      <c r="I68">
        <v>0.90441176470588236</v>
      </c>
      <c r="J68">
        <v>0.2930232558139535</v>
      </c>
    </row>
    <row r="69" spans="1:10" x14ac:dyDescent="0.2">
      <c r="A69" t="s">
        <v>38</v>
      </c>
      <c r="B69" t="s">
        <v>147</v>
      </c>
      <c r="C69">
        <v>3.4482758620689655E-2</v>
      </c>
      <c r="D69">
        <v>0.65277777777777779</v>
      </c>
      <c r="E69">
        <v>0.6953125</v>
      </c>
      <c r="F69">
        <v>0.14049586776859505</v>
      </c>
      <c r="G69">
        <v>0.33035714285714285</v>
      </c>
      <c r="H69">
        <v>0.72268907563025209</v>
      </c>
      <c r="I69">
        <v>0.22580645161290322</v>
      </c>
      <c r="J69">
        <v>6.5217391304347824E-2</v>
      </c>
    </row>
    <row r="70" spans="1:10" x14ac:dyDescent="0.2">
      <c r="A70" t="s">
        <v>38</v>
      </c>
      <c r="B70" t="s">
        <v>148</v>
      </c>
      <c r="C70">
        <v>0.875</v>
      </c>
      <c r="D70">
        <v>0.78823529411764703</v>
      </c>
      <c r="E70">
        <v>0.6064516129032258</v>
      </c>
      <c r="F70">
        <v>0.19254658385093168</v>
      </c>
      <c r="G70">
        <v>0.35555555555555557</v>
      </c>
      <c r="H70">
        <v>0.47435897435897434</v>
      </c>
      <c r="I70">
        <v>0.76595744680851063</v>
      </c>
      <c r="J70">
        <v>0.45</v>
      </c>
    </row>
    <row r="71" spans="1:10" x14ac:dyDescent="0.2">
      <c r="A71" t="s">
        <v>38</v>
      </c>
      <c r="B71" t="s">
        <v>149</v>
      </c>
      <c r="C71">
        <v>0.2</v>
      </c>
      <c r="D71">
        <v>2.9411764705882353E-2</v>
      </c>
      <c r="E71">
        <v>1.6666666666666666E-2</v>
      </c>
      <c r="F71">
        <v>0.5220588235294118</v>
      </c>
      <c r="G71">
        <v>4.5454545454545456E-2</v>
      </c>
      <c r="H71">
        <v>0.7021276595744681</v>
      </c>
      <c r="I71">
        <v>0.87878787878787878</v>
      </c>
      <c r="J71">
        <v>0.48571428571428571</v>
      </c>
    </row>
    <row r="72" spans="1:10" x14ac:dyDescent="0.2">
      <c r="A72" t="s">
        <v>38</v>
      </c>
      <c r="B72" t="s">
        <v>24</v>
      </c>
      <c r="C72">
        <v>0</v>
      </c>
      <c r="D72">
        <v>0</v>
      </c>
      <c r="E72">
        <v>0.15384615384615385</v>
      </c>
      <c r="F72">
        <v>0.14056224899598393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38</v>
      </c>
      <c r="B73" t="s">
        <v>150</v>
      </c>
      <c r="C73">
        <v>0</v>
      </c>
      <c r="D73">
        <v>0.17948717948717949</v>
      </c>
      <c r="E73">
        <v>0</v>
      </c>
      <c r="F73">
        <v>0.76923076923076927</v>
      </c>
      <c r="G73">
        <v>0</v>
      </c>
      <c r="H73">
        <v>0.1111111111111111</v>
      </c>
      <c r="I73">
        <v>0.8125</v>
      </c>
      <c r="J73">
        <v>0</v>
      </c>
    </row>
    <row r="74" spans="1:10" x14ac:dyDescent="0.2">
      <c r="A74" t="s">
        <v>44</v>
      </c>
      <c r="B74" t="s">
        <v>59</v>
      </c>
      <c r="C74">
        <v>1</v>
      </c>
      <c r="D74">
        <v>0.93684210526315792</v>
      </c>
      <c r="E74">
        <v>0.93421052631578949</v>
      </c>
      <c r="F74">
        <v>0.9555555555555556</v>
      </c>
      <c r="G74">
        <v>0.6428571428571429</v>
      </c>
      <c r="H74">
        <v>9.7222222222222224E-2</v>
      </c>
      <c r="I74">
        <v>0.79591836734693877</v>
      </c>
      <c r="J74">
        <v>0.65217391304347827</v>
      </c>
    </row>
    <row r="75" spans="1:10" x14ac:dyDescent="0.2">
      <c r="A75" t="s">
        <v>44</v>
      </c>
      <c r="B75" t="s">
        <v>60</v>
      </c>
      <c r="C75">
        <v>1</v>
      </c>
      <c r="D75">
        <v>0.79591836734693877</v>
      </c>
      <c r="E75">
        <v>0.8721804511278195</v>
      </c>
      <c r="F75">
        <v>0.90789473684210531</v>
      </c>
      <c r="G75">
        <v>0.78048780487804881</v>
      </c>
      <c r="H75">
        <v>0.96875</v>
      </c>
      <c r="I75">
        <v>0.95918367346938771</v>
      </c>
      <c r="J75">
        <v>0.65909090909090906</v>
      </c>
    </row>
    <row r="76" spans="1:10" x14ac:dyDescent="0.2">
      <c r="A76" t="s">
        <v>44</v>
      </c>
      <c r="B76" t="s">
        <v>121</v>
      </c>
      <c r="C76">
        <v>1</v>
      </c>
      <c r="D76">
        <v>0.52459016393442626</v>
      </c>
      <c r="E76">
        <v>0.67289719626168221</v>
      </c>
      <c r="F76">
        <v>0.86301369863013699</v>
      </c>
      <c r="G76">
        <v>0.55555555555555558</v>
      </c>
      <c r="H76">
        <v>0.25</v>
      </c>
      <c r="I76">
        <v>0.92982456140350878</v>
      </c>
      <c r="J76">
        <v>0.40476190476190477</v>
      </c>
    </row>
    <row r="77" spans="1:10" x14ac:dyDescent="0.2">
      <c r="A77" t="s">
        <v>44</v>
      </c>
      <c r="B77" t="s">
        <v>58</v>
      </c>
      <c r="C77">
        <v>0.83333333333333337</v>
      </c>
      <c r="D77">
        <v>0.53968253968253965</v>
      </c>
      <c r="E77">
        <v>0.4329896907216495</v>
      </c>
      <c r="F77">
        <v>0.75242718446601942</v>
      </c>
      <c r="G77">
        <v>0.48623853211009177</v>
      </c>
      <c r="H77">
        <v>0.28985507246376813</v>
      </c>
      <c r="I77">
        <v>0.70085470085470081</v>
      </c>
      <c r="J77">
        <v>0.41379310344827586</v>
      </c>
    </row>
    <row r="78" spans="1:10" x14ac:dyDescent="0.2">
      <c r="A78" t="s">
        <v>44</v>
      </c>
      <c r="B78" t="s">
        <v>61</v>
      </c>
      <c r="C78">
        <v>0.2</v>
      </c>
      <c r="D78">
        <v>0.45454545454545453</v>
      </c>
      <c r="E78">
        <v>0.79699248120300747</v>
      </c>
      <c r="F78">
        <v>0.91836734693877553</v>
      </c>
      <c r="G78">
        <v>7.407407407407407E-2</v>
      </c>
      <c r="H78">
        <v>0.21311475409836064</v>
      </c>
      <c r="I78">
        <v>0</v>
      </c>
      <c r="J78">
        <v>0.33587786259541985</v>
      </c>
    </row>
    <row r="79" spans="1:10" x14ac:dyDescent="0.2">
      <c r="A79" t="s">
        <v>44</v>
      </c>
      <c r="B79" t="s">
        <v>62</v>
      </c>
      <c r="C79">
        <v>0.93333333333333335</v>
      </c>
      <c r="D79">
        <v>0.88749999999999996</v>
      </c>
      <c r="E79">
        <v>0.782258064516129</v>
      </c>
      <c r="F79">
        <v>0.87179487179487181</v>
      </c>
      <c r="G79">
        <v>0.82499999999999996</v>
      </c>
      <c r="H79">
        <v>0.88571428571428568</v>
      </c>
      <c r="I79">
        <v>0.87804878048780488</v>
      </c>
      <c r="J79">
        <v>0.86956521739130432</v>
      </c>
    </row>
    <row r="80" spans="1:10" x14ac:dyDescent="0.2">
      <c r="A80" t="s">
        <v>44</v>
      </c>
      <c r="B80" t="s">
        <v>63</v>
      </c>
      <c r="C80">
        <v>1</v>
      </c>
      <c r="D80">
        <v>0.85344827586206895</v>
      </c>
      <c r="E80">
        <v>0.72959183673469385</v>
      </c>
      <c r="F80">
        <v>0.88571428571428568</v>
      </c>
      <c r="G80">
        <v>0.15584415584415584</v>
      </c>
      <c r="H80">
        <v>0.52777777777777779</v>
      </c>
      <c r="I80">
        <v>0.47674418604651164</v>
      </c>
      <c r="J80">
        <v>0.61111111111111116</v>
      </c>
    </row>
    <row r="81" spans="1:10" x14ac:dyDescent="0.2">
      <c r="A81" t="s">
        <v>44</v>
      </c>
      <c r="B81" t="s">
        <v>154</v>
      </c>
      <c r="C81">
        <v>1</v>
      </c>
      <c r="D81">
        <v>0.69892473118279574</v>
      </c>
      <c r="E81">
        <v>0.72380952380952379</v>
      </c>
      <c r="F81">
        <v>0.65476190476190477</v>
      </c>
      <c r="G81">
        <v>0.77272727272727271</v>
      </c>
      <c r="H81">
        <v>0.32</v>
      </c>
      <c r="I81">
        <v>0.5</v>
      </c>
      <c r="J81">
        <v>0.48484848484848486</v>
      </c>
    </row>
    <row r="82" spans="1:10" x14ac:dyDescent="0.2">
      <c r="A82" t="s">
        <v>44</v>
      </c>
      <c r="B82" t="s">
        <v>151</v>
      </c>
      <c r="C82">
        <v>0.8571428571428571</v>
      </c>
      <c r="D82">
        <v>0.5714285714285714</v>
      </c>
      <c r="E82">
        <v>0.69938650306748462</v>
      </c>
      <c r="F82">
        <v>0.72352941176470587</v>
      </c>
      <c r="G82">
        <v>0.36</v>
      </c>
      <c r="H82">
        <v>0.64912280701754388</v>
      </c>
      <c r="I82">
        <v>0.69607843137254899</v>
      </c>
      <c r="J82">
        <v>0.27835051546391754</v>
      </c>
    </row>
    <row r="83" spans="1:10" x14ac:dyDescent="0.2">
      <c r="A83" t="s">
        <v>44</v>
      </c>
      <c r="B83" t="s">
        <v>152</v>
      </c>
      <c r="C83">
        <v>1</v>
      </c>
      <c r="D83">
        <v>0.36363636363636365</v>
      </c>
      <c r="E83">
        <v>0</v>
      </c>
      <c r="F83">
        <v>0</v>
      </c>
      <c r="G83">
        <v>8.5714285714285715E-2</v>
      </c>
      <c r="H83">
        <v>0.46</v>
      </c>
      <c r="I83">
        <v>0.61764705882352944</v>
      </c>
      <c r="J83">
        <v>0</v>
      </c>
    </row>
    <row r="84" spans="1:10" x14ac:dyDescent="0.2">
      <c r="A84" t="s">
        <v>44</v>
      </c>
      <c r="B84" t="s">
        <v>153</v>
      </c>
      <c r="C84">
        <v>0.7142857142857143</v>
      </c>
      <c r="D84">
        <v>0.60869565217391308</v>
      </c>
      <c r="E84">
        <v>0.67346938775510201</v>
      </c>
      <c r="F84">
        <v>0.37185929648241206</v>
      </c>
      <c r="G84">
        <v>0.21739130434782608</v>
      </c>
      <c r="H84">
        <v>0.51428571428571423</v>
      </c>
      <c r="I84">
        <v>0.57425742574257421</v>
      </c>
      <c r="J84">
        <v>0.28125</v>
      </c>
    </row>
    <row r="85" spans="1:10" x14ac:dyDescent="0.2">
      <c r="A85" t="s">
        <v>42</v>
      </c>
      <c r="B85" t="s">
        <v>78</v>
      </c>
      <c r="C85">
        <v>0.82352941176470584</v>
      </c>
      <c r="D85">
        <v>1.3442622950819672</v>
      </c>
      <c r="E85">
        <v>0</v>
      </c>
      <c r="F85">
        <v>1.0526315789473684</v>
      </c>
      <c r="G85">
        <v>0.57699115044247784</v>
      </c>
      <c r="H85">
        <v>0.67204301075268813</v>
      </c>
      <c r="I85">
        <v>0.81818181818181823</v>
      </c>
    </row>
    <row r="86" spans="1:10" x14ac:dyDescent="0.2">
      <c r="A86" t="s">
        <v>42</v>
      </c>
      <c r="B86" t="s">
        <v>65</v>
      </c>
      <c r="C86">
        <v>0.44736842105263158</v>
      </c>
      <c r="D86">
        <v>0.52777777777777779</v>
      </c>
      <c r="E86">
        <v>0.7010309278350515</v>
      </c>
      <c r="F86">
        <v>0.61231281198003329</v>
      </c>
      <c r="G86">
        <v>0.59629629629629632</v>
      </c>
      <c r="H86">
        <v>0.37209302325581395</v>
      </c>
      <c r="I86">
        <v>0.76699029126213591</v>
      </c>
      <c r="J86">
        <v>0.33647798742138363</v>
      </c>
    </row>
    <row r="87" spans="1:10" x14ac:dyDescent="0.2">
      <c r="A87" t="s">
        <v>42</v>
      </c>
      <c r="B87" t="s">
        <v>77</v>
      </c>
      <c r="C87">
        <v>0.9</v>
      </c>
      <c r="D87">
        <v>0.7857142857142857</v>
      </c>
      <c r="E87">
        <v>0.88888888888888884</v>
      </c>
      <c r="F87">
        <v>0.8125</v>
      </c>
      <c r="G87">
        <v>0.8</v>
      </c>
      <c r="H87">
        <v>1</v>
      </c>
      <c r="I87">
        <v>0.66666666666666663</v>
      </c>
      <c r="J87">
        <v>0.81818181818181823</v>
      </c>
    </row>
    <row r="88" spans="1:10" x14ac:dyDescent="0.2">
      <c r="A88" t="s">
        <v>42</v>
      </c>
      <c r="B88" t="s">
        <v>76</v>
      </c>
      <c r="C88">
        <v>0.9464285714285714</v>
      </c>
      <c r="D88">
        <v>0.69503546099290781</v>
      </c>
      <c r="E88">
        <v>0.84188034188034189</v>
      </c>
      <c r="F88">
        <v>0.71720116618075802</v>
      </c>
      <c r="G88">
        <v>0.85263157894736841</v>
      </c>
      <c r="H88">
        <v>0.65</v>
      </c>
      <c r="I88">
        <v>0.76777251184834128</v>
      </c>
      <c r="J88">
        <v>0.23883495145631067</v>
      </c>
    </row>
    <row r="89" spans="1:10" x14ac:dyDescent="0.2">
      <c r="A89" t="s">
        <v>42</v>
      </c>
      <c r="B89" t="s">
        <v>64</v>
      </c>
      <c r="C89">
        <v>1</v>
      </c>
      <c r="D89">
        <v>0.86250000000000004</v>
      </c>
      <c r="E89">
        <v>0.75510204081632648</v>
      </c>
      <c r="F89">
        <v>0.7558139534883721</v>
      </c>
      <c r="G89">
        <v>0.61061946902654862</v>
      </c>
      <c r="H89">
        <v>0.67669172932330823</v>
      </c>
      <c r="I89">
        <v>0.90350877192982459</v>
      </c>
      <c r="J89">
        <v>0.33333333333333331</v>
      </c>
    </row>
    <row r="90" spans="1:10" x14ac:dyDescent="0.2">
      <c r="A90" t="s">
        <v>42</v>
      </c>
      <c r="B90" t="s">
        <v>72</v>
      </c>
      <c r="C90">
        <v>9.5238095238095233E-2</v>
      </c>
      <c r="D90">
        <v>0.49397590361445781</v>
      </c>
      <c r="E90">
        <v>0.50318471337579618</v>
      </c>
      <c r="F90">
        <v>0.65384615384615385</v>
      </c>
      <c r="G90">
        <v>0.13432835820895522</v>
      </c>
      <c r="H90">
        <v>0.22033898305084745</v>
      </c>
      <c r="I90">
        <v>0.58536585365853655</v>
      </c>
      <c r="J90">
        <v>0.36170212765957449</v>
      </c>
    </row>
    <row r="91" spans="1:10" x14ac:dyDescent="0.2">
      <c r="A91" t="s">
        <v>42</v>
      </c>
      <c r="B91" t="s">
        <v>80</v>
      </c>
      <c r="C91">
        <v>0.13333333333333333</v>
      </c>
      <c r="D91">
        <v>0.1111111111111111</v>
      </c>
      <c r="E91">
        <v>0.53488372093023251</v>
      </c>
      <c r="F91">
        <v>0.40579710144927539</v>
      </c>
      <c r="G91">
        <v>8.1081081081081086E-2</v>
      </c>
      <c r="H91">
        <v>0.47222222222222221</v>
      </c>
      <c r="I91">
        <v>0.93939393939393945</v>
      </c>
      <c r="J91">
        <v>0.1</v>
      </c>
    </row>
    <row r="92" spans="1:10" x14ac:dyDescent="0.2">
      <c r="A92" t="s">
        <v>42</v>
      </c>
      <c r="B92" t="s">
        <v>66</v>
      </c>
      <c r="C92">
        <v>0.8214285714285714</v>
      </c>
      <c r="D92">
        <v>0.85593220338983056</v>
      </c>
      <c r="E92">
        <v>0.8257575757575758</v>
      </c>
      <c r="F92">
        <v>0.81188118811881194</v>
      </c>
      <c r="G92">
        <v>0.69696969696969702</v>
      </c>
      <c r="H92">
        <v>0.49295774647887325</v>
      </c>
      <c r="I92">
        <v>0.97333333333333338</v>
      </c>
      <c r="J92">
        <v>0.66666666666666663</v>
      </c>
    </row>
    <row r="93" spans="1:10" x14ac:dyDescent="0.2">
      <c r="A93" t="s">
        <v>42</v>
      </c>
      <c r="B93" t="s">
        <v>67</v>
      </c>
      <c r="C93">
        <v>0.8571428571428571</v>
      </c>
      <c r="D93">
        <v>0.64885496183206104</v>
      </c>
      <c r="E93">
        <v>0.55924170616113744</v>
      </c>
      <c r="F93">
        <v>0.55309734513274333</v>
      </c>
      <c r="G93">
        <v>0.48351648351648352</v>
      </c>
      <c r="H93">
        <v>0.54545454545454541</v>
      </c>
      <c r="I93">
        <v>0.91860465116279066</v>
      </c>
      <c r="J93">
        <v>0.18</v>
      </c>
    </row>
    <row r="94" spans="1:10" x14ac:dyDescent="0.2">
      <c r="A94" t="s">
        <v>42</v>
      </c>
      <c r="B94" t="s">
        <v>74</v>
      </c>
      <c r="C94">
        <v>0.76470588235294112</v>
      </c>
      <c r="D94">
        <v>0.54385964912280704</v>
      </c>
      <c r="E94">
        <v>0.4642857142857143</v>
      </c>
      <c r="F94">
        <v>0.54166666666666663</v>
      </c>
      <c r="G94">
        <v>0.1875</v>
      </c>
      <c r="H94">
        <v>0.22058823529411764</v>
      </c>
      <c r="I94">
        <v>0.93457943925233644</v>
      </c>
      <c r="J94">
        <v>0.18823529411764706</v>
      </c>
    </row>
    <row r="95" spans="1:10" x14ac:dyDescent="0.2">
      <c r="A95" t="s">
        <v>42</v>
      </c>
      <c r="B95" t="s">
        <v>69</v>
      </c>
      <c r="C95">
        <v>0.2</v>
      </c>
      <c r="D95">
        <v>0.67741935483870963</v>
      </c>
      <c r="E95">
        <v>0.69911504424778759</v>
      </c>
      <c r="F95">
        <v>1</v>
      </c>
      <c r="G95">
        <v>0.52173913043478259</v>
      </c>
      <c r="H95">
        <v>0.5083333333333333</v>
      </c>
      <c r="I95">
        <v>0.93243243243243246</v>
      </c>
      <c r="J95">
        <v>0.25824175824175827</v>
      </c>
    </row>
    <row r="96" spans="1:10" x14ac:dyDescent="0.2">
      <c r="A96" t="s">
        <v>42</v>
      </c>
      <c r="B96" t="s">
        <v>79</v>
      </c>
      <c r="C96">
        <v>0.9</v>
      </c>
      <c r="D96">
        <v>0.45384615384615384</v>
      </c>
      <c r="E96">
        <v>0.62745098039215685</v>
      </c>
      <c r="F96">
        <v>0.77358490566037741</v>
      </c>
      <c r="G96">
        <v>0.71052631578947367</v>
      </c>
      <c r="H96">
        <v>0.72727272727272729</v>
      </c>
      <c r="I96">
        <v>0.70114942528735635</v>
      </c>
      <c r="J96">
        <v>0.5178571428571429</v>
      </c>
    </row>
    <row r="97" spans="1:10" x14ac:dyDescent="0.2">
      <c r="A97" t="s">
        <v>42</v>
      </c>
      <c r="B97" t="s">
        <v>75</v>
      </c>
      <c r="C97">
        <v>0.625</v>
      </c>
      <c r="D97">
        <v>0.48333333333333334</v>
      </c>
      <c r="E97">
        <v>0.45901639344262296</v>
      </c>
      <c r="F97">
        <v>0.39726027397260272</v>
      </c>
      <c r="G97">
        <v>0.27160493827160492</v>
      </c>
      <c r="H97">
        <v>0.33333333333333331</v>
      </c>
      <c r="I97">
        <v>0.66666666666666663</v>
      </c>
      <c r="J97">
        <v>0.29878048780487804</v>
      </c>
    </row>
    <row r="98" spans="1:10" x14ac:dyDescent="0.2">
      <c r="A98" t="s">
        <v>42</v>
      </c>
      <c r="B98" t="s">
        <v>70</v>
      </c>
      <c r="C98">
        <v>0.7142857142857143</v>
      </c>
      <c r="D98">
        <v>0.69801980198019797</v>
      </c>
      <c r="E98">
        <v>0.89864864864864868</v>
      </c>
      <c r="F98">
        <v>0.72101449275362317</v>
      </c>
      <c r="G98">
        <v>0.76315789473684215</v>
      </c>
      <c r="H98">
        <v>0.5114942528735632</v>
      </c>
      <c r="I98">
        <v>0.86394557823129248</v>
      </c>
      <c r="J98">
        <v>0.32240437158469948</v>
      </c>
    </row>
    <row r="99" spans="1:10" x14ac:dyDescent="0.2">
      <c r="A99" t="s">
        <v>42</v>
      </c>
      <c r="B99" t="s">
        <v>68</v>
      </c>
      <c r="C99">
        <v>1</v>
      </c>
      <c r="D99">
        <v>0.83333333333333337</v>
      </c>
      <c r="E99">
        <v>0.77631578947368418</v>
      </c>
      <c r="F99">
        <v>0.73529411764705888</v>
      </c>
      <c r="G99">
        <v>0.76923076923076927</v>
      </c>
      <c r="H99">
        <v>0.84057971014492749</v>
      </c>
      <c r="I99">
        <v>0.81578947368421051</v>
      </c>
      <c r="J99">
        <v>0.6</v>
      </c>
    </row>
    <row r="100" spans="1:10" x14ac:dyDescent="0.2">
      <c r="A100" t="s">
        <v>42</v>
      </c>
      <c r="B100" t="s">
        <v>73</v>
      </c>
      <c r="C100">
        <v>0.875</v>
      </c>
      <c r="D100">
        <v>0.8666666666666667</v>
      </c>
      <c r="E100">
        <v>0.85116279069767442</v>
      </c>
      <c r="F100">
        <v>0.88153310104529614</v>
      </c>
      <c r="G100">
        <v>0.22123893805309736</v>
      </c>
      <c r="H100">
        <v>0.77519379844961245</v>
      </c>
      <c r="I100">
        <v>0.89542483660130723</v>
      </c>
      <c r="J100">
        <v>0.5401069518716578</v>
      </c>
    </row>
    <row r="101" spans="1:10" x14ac:dyDescent="0.2">
      <c r="A101" t="s">
        <v>42</v>
      </c>
      <c r="B101" t="s">
        <v>71</v>
      </c>
      <c r="C101">
        <v>0</v>
      </c>
      <c r="D101">
        <v>0.55789473684210522</v>
      </c>
      <c r="E101">
        <v>0.65079365079365081</v>
      </c>
      <c r="F101">
        <v>0.86</v>
      </c>
      <c r="G101">
        <v>0.45833333333333331</v>
      </c>
      <c r="H101">
        <v>0.54285714285714282</v>
      </c>
      <c r="I101">
        <v>0.86486486486486491</v>
      </c>
      <c r="J101">
        <v>0.58064516129032262</v>
      </c>
    </row>
    <row r="102" spans="1:10" x14ac:dyDescent="0.2">
      <c r="A102" t="s">
        <v>43</v>
      </c>
      <c r="B102" t="s">
        <v>103</v>
      </c>
      <c r="C102">
        <v>0.66666666666666663</v>
      </c>
      <c r="D102">
        <v>0.83333333333333337</v>
      </c>
      <c r="E102">
        <v>0.70238095238095233</v>
      </c>
      <c r="F102">
        <v>0.21666666666666667</v>
      </c>
      <c r="G102">
        <v>0.22500000000000001</v>
      </c>
      <c r="H102">
        <v>0.37795275590551181</v>
      </c>
      <c r="I102">
        <v>0.86315789473684212</v>
      </c>
      <c r="J102">
        <v>0.27624309392265195</v>
      </c>
    </row>
    <row r="103" spans="1:10" x14ac:dyDescent="0.2">
      <c r="A103" t="s">
        <v>43</v>
      </c>
      <c r="B103" t="s">
        <v>101</v>
      </c>
      <c r="C103">
        <v>1</v>
      </c>
      <c r="D103">
        <v>0.8</v>
      </c>
      <c r="E103">
        <v>0.94827586206896552</v>
      </c>
      <c r="F103">
        <v>0.25</v>
      </c>
      <c r="G103">
        <v>0.36363636363636365</v>
      </c>
      <c r="H103">
        <v>0.9</v>
      </c>
      <c r="I103">
        <v>0</v>
      </c>
      <c r="J103">
        <v>0</v>
      </c>
    </row>
    <row r="104" spans="1:10" x14ac:dyDescent="0.2">
      <c r="A104" t="s">
        <v>43</v>
      </c>
      <c r="B104" t="s">
        <v>96</v>
      </c>
      <c r="C104">
        <v>0.4</v>
      </c>
      <c r="D104">
        <v>0.55263157894736847</v>
      </c>
      <c r="E104">
        <v>0.59868421052631582</v>
      </c>
      <c r="F104">
        <v>0.39325842696629215</v>
      </c>
      <c r="G104">
        <v>4.6153846153846156E-2</v>
      </c>
      <c r="H104">
        <v>0</v>
      </c>
      <c r="I104">
        <v>0.73118279569892475</v>
      </c>
      <c r="J104">
        <v>0</v>
      </c>
    </row>
    <row r="105" spans="1:10" x14ac:dyDescent="0.2">
      <c r="A105" t="s">
        <v>43</v>
      </c>
      <c r="B105" t="s">
        <v>87</v>
      </c>
      <c r="C105">
        <v>0.4</v>
      </c>
      <c r="D105">
        <v>0.4</v>
      </c>
      <c r="E105">
        <v>0.48936170212765956</v>
      </c>
      <c r="F105">
        <v>0.2967032967032967</v>
      </c>
      <c r="G105">
        <v>0.25</v>
      </c>
      <c r="H105">
        <v>0.33333333333333331</v>
      </c>
      <c r="I105">
        <v>0.75</v>
      </c>
      <c r="J105">
        <v>0.36363636363636365</v>
      </c>
    </row>
    <row r="106" spans="1:10" x14ac:dyDescent="0.2">
      <c r="A106" t="s">
        <v>43</v>
      </c>
      <c r="B106" t="s">
        <v>82</v>
      </c>
      <c r="C106">
        <v>0.95</v>
      </c>
      <c r="D106">
        <v>0.59</v>
      </c>
      <c r="E106">
        <v>0.39690721649484534</v>
      </c>
      <c r="F106">
        <v>0.49717514124293788</v>
      </c>
      <c r="G106">
        <v>0.53900709219858156</v>
      </c>
      <c r="H106">
        <v>0.625</v>
      </c>
      <c r="I106">
        <v>0.82608695652173914</v>
      </c>
      <c r="J106">
        <v>0.29527559055118108</v>
      </c>
    </row>
    <row r="107" spans="1:10" x14ac:dyDescent="0.2">
      <c r="A107" t="s">
        <v>43</v>
      </c>
      <c r="B107" t="s">
        <v>93</v>
      </c>
      <c r="C107">
        <v>1</v>
      </c>
      <c r="D107">
        <v>0.73333333333333328</v>
      </c>
      <c r="E107">
        <v>0.57851239669421484</v>
      </c>
      <c r="F107">
        <v>0.38157894736842107</v>
      </c>
      <c r="G107">
        <v>0.19354838709677419</v>
      </c>
      <c r="H107">
        <v>0.96875</v>
      </c>
      <c r="I107">
        <v>0.97499999999999998</v>
      </c>
      <c r="J107">
        <v>0.52631578947368418</v>
      </c>
    </row>
    <row r="108" spans="1:10" x14ac:dyDescent="0.2">
      <c r="A108" t="s">
        <v>43</v>
      </c>
      <c r="B108" t="s">
        <v>91</v>
      </c>
      <c r="C108">
        <v>0</v>
      </c>
      <c r="D108">
        <v>0.4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t="s">
        <v>43</v>
      </c>
      <c r="B109" t="s">
        <v>94</v>
      </c>
      <c r="C109">
        <v>0.8</v>
      </c>
      <c r="D109">
        <v>0.23529411764705882</v>
      </c>
      <c r="E109">
        <v>0</v>
      </c>
      <c r="F109">
        <v>0.19354838709677419</v>
      </c>
      <c r="G109">
        <v>0</v>
      </c>
      <c r="H109">
        <v>0.16666666666666666</v>
      </c>
      <c r="I109">
        <v>0.66666666666666663</v>
      </c>
      <c r="J109">
        <v>9.0909090909090912E-2</v>
      </c>
    </row>
    <row r="110" spans="1:10" x14ac:dyDescent="0.2">
      <c r="A110" t="s">
        <v>43</v>
      </c>
      <c r="B110" t="s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0.92741935483870963</v>
      </c>
      <c r="J110">
        <v>0</v>
      </c>
    </row>
    <row r="111" spans="1:10" x14ac:dyDescent="0.2">
      <c r="A111" t="s">
        <v>43</v>
      </c>
      <c r="B111" t="s">
        <v>105</v>
      </c>
      <c r="C111">
        <v>0.84615384615384615</v>
      </c>
      <c r="D111">
        <v>0.375</v>
      </c>
      <c r="E111">
        <v>0.8288288288288288</v>
      </c>
      <c r="F111">
        <v>0.27</v>
      </c>
      <c r="G111">
        <v>0.35135135135135137</v>
      </c>
      <c r="H111">
        <v>0.55737704918032782</v>
      </c>
      <c r="I111">
        <v>0.62686567164179108</v>
      </c>
      <c r="J111">
        <v>0.68181818181818177</v>
      </c>
    </row>
    <row r="112" spans="1:10" x14ac:dyDescent="0.2">
      <c r="A112" t="s">
        <v>43</v>
      </c>
      <c r="B112" t="s">
        <v>86</v>
      </c>
      <c r="C112">
        <v>0.66666666666666663</v>
      </c>
      <c r="D112">
        <v>0.75362318840579712</v>
      </c>
      <c r="E112">
        <v>0.70731707317073167</v>
      </c>
      <c r="F112">
        <v>0.31818181818181818</v>
      </c>
      <c r="G112">
        <v>0.125</v>
      </c>
      <c r="H112">
        <v>1</v>
      </c>
      <c r="I112">
        <v>0.65517241379310343</v>
      </c>
      <c r="J112">
        <v>0.21052631578947367</v>
      </c>
    </row>
    <row r="113" spans="1:10" x14ac:dyDescent="0.2">
      <c r="A113" t="s">
        <v>43</v>
      </c>
      <c r="B113" t="s">
        <v>90</v>
      </c>
      <c r="C113">
        <v>0</v>
      </c>
      <c r="D113">
        <v>0.61363636363636365</v>
      </c>
      <c r="E113">
        <v>0</v>
      </c>
      <c r="F113">
        <v>0.36842105263157893</v>
      </c>
      <c r="G113">
        <v>0</v>
      </c>
      <c r="H113">
        <v>0</v>
      </c>
      <c r="I113">
        <v>0.8571428571428571</v>
      </c>
      <c r="J113">
        <v>0</v>
      </c>
    </row>
    <row r="114" spans="1:10" x14ac:dyDescent="0.2">
      <c r="A114" t="s">
        <v>43</v>
      </c>
      <c r="B114" t="s">
        <v>85</v>
      </c>
      <c r="C114">
        <v>0.90909090909090906</v>
      </c>
      <c r="D114">
        <v>0.85161290322580641</v>
      </c>
      <c r="E114">
        <v>0.71345029239766078</v>
      </c>
      <c r="F114">
        <v>0.33043478260869563</v>
      </c>
      <c r="G114">
        <v>0.1118421052631579</v>
      </c>
      <c r="H114">
        <v>0.86956521739130432</v>
      </c>
      <c r="I114">
        <v>0.88888888888888884</v>
      </c>
      <c r="J114">
        <v>0.41176470588235292</v>
      </c>
    </row>
    <row r="115" spans="1:10" x14ac:dyDescent="0.2">
      <c r="A115" t="s">
        <v>43</v>
      </c>
      <c r="B115" t="s">
        <v>108</v>
      </c>
      <c r="C115">
        <v>0.46666666666666667</v>
      </c>
      <c r="D115">
        <v>0.74683544303797467</v>
      </c>
      <c r="E115">
        <v>0.61956521739130432</v>
      </c>
      <c r="F115">
        <v>0.10344827586206896</v>
      </c>
      <c r="G115">
        <v>0.76923076923076927</v>
      </c>
      <c r="H115">
        <v>0.4</v>
      </c>
      <c r="I115">
        <v>0.6</v>
      </c>
      <c r="J115">
        <v>0.44186046511627908</v>
      </c>
    </row>
    <row r="116" spans="1:10" x14ac:dyDescent="0.2">
      <c r="A116" t="s">
        <v>43</v>
      </c>
      <c r="B116" t="s">
        <v>95</v>
      </c>
      <c r="C116">
        <v>0.9</v>
      </c>
      <c r="D116">
        <v>0.73076923076923073</v>
      </c>
      <c r="E116">
        <v>0.78947368421052633</v>
      </c>
      <c r="F116">
        <v>0.18421052631578946</v>
      </c>
      <c r="G116">
        <v>0.76923076923076927</v>
      </c>
      <c r="H116">
        <v>0.81818181818181823</v>
      </c>
      <c r="I116">
        <v>0.72727272727272729</v>
      </c>
      <c r="J116">
        <v>0.66666666666666663</v>
      </c>
    </row>
    <row r="117" spans="1:10" x14ac:dyDescent="0.2">
      <c r="A117" t="s">
        <v>43</v>
      </c>
      <c r="B117" t="s">
        <v>88</v>
      </c>
      <c r="C117">
        <v>0</v>
      </c>
      <c r="D117">
        <v>0.57692307692307687</v>
      </c>
      <c r="E117">
        <v>0</v>
      </c>
      <c r="F117">
        <v>0</v>
      </c>
      <c r="G117">
        <v>0</v>
      </c>
      <c r="H117">
        <v>0.3888888888888889</v>
      </c>
      <c r="I117">
        <v>0.72499999999999998</v>
      </c>
      <c r="J117">
        <v>0.15384615384615385</v>
      </c>
    </row>
    <row r="118" spans="1:10" x14ac:dyDescent="0.2">
      <c r="A118" t="s">
        <v>43</v>
      </c>
      <c r="B118" t="s">
        <v>107</v>
      </c>
      <c r="C118">
        <v>0.9</v>
      </c>
      <c r="D118">
        <v>0.7142857142857143</v>
      </c>
      <c r="E118">
        <v>0.6</v>
      </c>
      <c r="F118">
        <v>0.27083333333333331</v>
      </c>
      <c r="G118">
        <v>0.53333333333333333</v>
      </c>
      <c r="H118">
        <v>0.34285714285714286</v>
      </c>
      <c r="I118">
        <v>0.91666666666666663</v>
      </c>
      <c r="J118">
        <v>0.76470588235294112</v>
      </c>
    </row>
    <row r="119" spans="1:10" x14ac:dyDescent="0.2">
      <c r="A119" t="s">
        <v>43</v>
      </c>
      <c r="B119" t="s">
        <v>99</v>
      </c>
      <c r="C119">
        <v>0</v>
      </c>
      <c r="D119">
        <v>0</v>
      </c>
      <c r="E119">
        <v>0</v>
      </c>
      <c r="F119">
        <v>0.28125</v>
      </c>
      <c r="G119">
        <v>0</v>
      </c>
      <c r="H119">
        <v>0</v>
      </c>
      <c r="I119">
        <v>0.72413793103448276</v>
      </c>
      <c r="J119">
        <v>0</v>
      </c>
    </row>
    <row r="120" spans="1:10" x14ac:dyDescent="0.2">
      <c r="A120" t="s">
        <v>43</v>
      </c>
      <c r="B120" t="s">
        <v>104</v>
      </c>
      <c r="C120">
        <v>0.5</v>
      </c>
      <c r="D120">
        <v>0.68269230769230771</v>
      </c>
      <c r="E120">
        <v>0.77586206896551724</v>
      </c>
      <c r="F120">
        <v>0.83908045977011492</v>
      </c>
      <c r="G120">
        <v>0.5</v>
      </c>
      <c r="H120">
        <v>0.87234042553191493</v>
      </c>
      <c r="I120">
        <v>0.74358974358974361</v>
      </c>
      <c r="J120">
        <v>0.6875</v>
      </c>
    </row>
    <row r="121" spans="1:10" x14ac:dyDescent="0.2">
      <c r="A121" t="s">
        <v>43</v>
      </c>
      <c r="B121" t="s">
        <v>89</v>
      </c>
      <c r="C121">
        <v>0.95454545454545459</v>
      </c>
      <c r="D121">
        <v>0.71604938271604934</v>
      </c>
      <c r="E121">
        <v>0.69318181818181823</v>
      </c>
      <c r="F121">
        <v>0.65546218487394958</v>
      </c>
      <c r="G121">
        <v>0.18333333333333332</v>
      </c>
      <c r="H121">
        <v>0.71551724137931039</v>
      </c>
      <c r="I121">
        <v>0.9452054794520548</v>
      </c>
      <c r="J121">
        <v>0.5842696629213483</v>
      </c>
    </row>
    <row r="122" spans="1:10" x14ac:dyDescent="0.2">
      <c r="A122" t="s">
        <v>43</v>
      </c>
      <c r="B122" t="s">
        <v>97</v>
      </c>
      <c r="C122">
        <v>0.66666666666666663</v>
      </c>
      <c r="D122">
        <v>0.7931034482758621</v>
      </c>
      <c r="E122">
        <v>1</v>
      </c>
      <c r="F122">
        <v>0.58823529411764708</v>
      </c>
      <c r="G122">
        <v>1</v>
      </c>
      <c r="H122">
        <v>0.8571428571428571</v>
      </c>
      <c r="I122">
        <v>1</v>
      </c>
      <c r="J122">
        <v>1</v>
      </c>
    </row>
    <row r="123" spans="1:10" x14ac:dyDescent="0.2">
      <c r="A123" t="s">
        <v>43</v>
      </c>
      <c r="B123" t="s">
        <v>84</v>
      </c>
      <c r="C123">
        <v>0.95238095238095233</v>
      </c>
      <c r="D123">
        <v>0.59717314487632511</v>
      </c>
      <c r="E123">
        <v>0.70301624129930396</v>
      </c>
      <c r="F123">
        <v>0.56333333333333335</v>
      </c>
      <c r="G123">
        <v>0.77508650519031141</v>
      </c>
      <c r="H123">
        <v>0.36073059360730592</v>
      </c>
      <c r="I123">
        <v>0.73248407643312097</v>
      </c>
    </row>
    <row r="124" spans="1:10" x14ac:dyDescent="0.2">
      <c r="A124" t="s">
        <v>43</v>
      </c>
      <c r="B124" t="s">
        <v>83</v>
      </c>
      <c r="C124">
        <v>0.42857142857142855</v>
      </c>
      <c r="D124">
        <v>0.30769230769230771</v>
      </c>
      <c r="E124">
        <v>0.54166666666666663</v>
      </c>
      <c r="F124">
        <v>0.375</v>
      </c>
      <c r="G124">
        <v>0.56000000000000005</v>
      </c>
      <c r="H124">
        <v>0.13043478260869565</v>
      </c>
      <c r="I124">
        <v>0.62962962962962965</v>
      </c>
      <c r="J124">
        <v>0.73333333333333328</v>
      </c>
    </row>
    <row r="125" spans="1:10" x14ac:dyDescent="0.2">
      <c r="A125" t="s">
        <v>43</v>
      </c>
      <c r="B125" t="s">
        <v>92</v>
      </c>
      <c r="C125">
        <v>0.91836734693877553</v>
      </c>
      <c r="D125">
        <v>0.70866141732283461</v>
      </c>
      <c r="E125">
        <v>0.83760683760683763</v>
      </c>
      <c r="F125">
        <v>0.68503937007874016</v>
      </c>
      <c r="G125">
        <v>0.73983739837398377</v>
      </c>
      <c r="H125">
        <v>0.83333333333333337</v>
      </c>
      <c r="I125">
        <v>0.95192307692307687</v>
      </c>
      <c r="J125">
        <v>0.41761363636363635</v>
      </c>
    </row>
    <row r="126" spans="1:10" x14ac:dyDescent="0.2">
      <c r="A126" t="s">
        <v>43</v>
      </c>
      <c r="B126" t="s">
        <v>81</v>
      </c>
      <c r="C126">
        <v>0.6</v>
      </c>
      <c r="D126">
        <v>0.21052631578947367</v>
      </c>
      <c r="E126">
        <v>0.35</v>
      </c>
      <c r="F126">
        <v>0.25</v>
      </c>
      <c r="G126">
        <v>0.60869565217391308</v>
      </c>
      <c r="H126">
        <v>0.31578947368421051</v>
      </c>
      <c r="I126">
        <v>1</v>
      </c>
      <c r="J126">
        <v>0.875</v>
      </c>
    </row>
    <row r="127" spans="1:10" x14ac:dyDescent="0.2">
      <c r="A127" t="s">
        <v>43</v>
      </c>
      <c r="B127" t="s">
        <v>98</v>
      </c>
      <c r="C127">
        <v>0.5</v>
      </c>
      <c r="D127">
        <v>0.51470588235294112</v>
      </c>
      <c r="E127">
        <v>0.953125</v>
      </c>
      <c r="F127">
        <v>0.91304347826086951</v>
      </c>
      <c r="G127">
        <v>0.57894736842105265</v>
      </c>
      <c r="H127">
        <v>0.80769230769230771</v>
      </c>
      <c r="I127">
        <v>0.82352941176470584</v>
      </c>
      <c r="J127">
        <v>0.76470588235294112</v>
      </c>
    </row>
    <row r="128" spans="1:10" x14ac:dyDescent="0.2">
      <c r="A128" t="s">
        <v>43</v>
      </c>
      <c r="B128" t="s">
        <v>102</v>
      </c>
      <c r="C128">
        <v>0.77777777777777779</v>
      </c>
      <c r="D128">
        <v>0.82608695652173914</v>
      </c>
      <c r="E128">
        <v>0.71276595744680848</v>
      </c>
      <c r="F128">
        <v>0.95522388059701491</v>
      </c>
      <c r="G128">
        <v>0.19354838709677419</v>
      </c>
      <c r="H128">
        <v>0.62616822429906538</v>
      </c>
      <c r="I128">
        <v>0.54782608695652169</v>
      </c>
      <c r="J128">
        <v>0.22085889570552147</v>
      </c>
    </row>
    <row r="129" spans="1:10" x14ac:dyDescent="0.2">
      <c r="A129" t="s">
        <v>43</v>
      </c>
      <c r="B129" t="s">
        <v>100</v>
      </c>
      <c r="C129">
        <v>1</v>
      </c>
      <c r="D129">
        <v>0.56666666666666665</v>
      </c>
      <c r="E129">
        <v>0.63265306122448983</v>
      </c>
      <c r="F129">
        <v>0.91304347826086951</v>
      </c>
      <c r="G129">
        <v>0.16666666666666666</v>
      </c>
      <c r="H129">
        <v>0.61111111111111116</v>
      </c>
      <c r="I129">
        <v>0.40740740740740738</v>
      </c>
      <c r="J129">
        <v>0.43478260869565216</v>
      </c>
    </row>
    <row r="130" spans="1:10" x14ac:dyDescent="0.2">
      <c r="A130" t="s">
        <v>43</v>
      </c>
      <c r="B130" t="s">
        <v>156</v>
      </c>
      <c r="C130">
        <v>0.5714285714285714</v>
      </c>
      <c r="D130">
        <v>0.24074074074074073</v>
      </c>
      <c r="E130">
        <v>0.74</v>
      </c>
      <c r="F130">
        <v>0.6</v>
      </c>
      <c r="G130">
        <v>0.42105263157894735</v>
      </c>
      <c r="H130">
        <v>0.54838709677419351</v>
      </c>
      <c r="I130">
        <v>0.66666666666666663</v>
      </c>
      <c r="J130">
        <v>0.58536585365853655</v>
      </c>
    </row>
    <row r="131" spans="1:10" x14ac:dyDescent="0.2">
      <c r="A131" t="s">
        <v>43</v>
      </c>
      <c r="B131" t="s">
        <v>155</v>
      </c>
      <c r="C131">
        <v>0.77777777777777779</v>
      </c>
      <c r="D131">
        <v>0.63636363636363635</v>
      </c>
      <c r="E131">
        <v>0.57499999999999996</v>
      </c>
      <c r="F131">
        <v>0.72</v>
      </c>
      <c r="G131">
        <v>0.66666666666666663</v>
      </c>
      <c r="H131">
        <v>0.875</v>
      </c>
      <c r="I131">
        <v>1</v>
      </c>
      <c r="J131">
        <v>0.63636363636363635</v>
      </c>
    </row>
    <row r="133" spans="1:10" x14ac:dyDescent="0.2">
      <c r="D133" t="s">
        <v>165</v>
      </c>
      <c r="E133" t="s">
        <v>166</v>
      </c>
      <c r="F133" t="s">
        <v>45</v>
      </c>
      <c r="G133" t="s">
        <v>46</v>
      </c>
      <c r="H133" t="s">
        <v>185</v>
      </c>
      <c r="I133" t="s">
        <v>196</v>
      </c>
      <c r="J133" t="s">
        <v>202</v>
      </c>
    </row>
    <row r="134" spans="1:10" x14ac:dyDescent="0.2">
      <c r="A134" t="s">
        <v>48</v>
      </c>
      <c r="D134" s="2">
        <f>AVERAGE(D18:D19)</f>
        <v>0.77641369047619047</v>
      </c>
      <c r="E134" s="2">
        <f t="shared" ref="E134" si="0">AVERAGE(E18:E19)</f>
        <v>0.66249999999999998</v>
      </c>
      <c r="F134" s="2">
        <f>AVERAGE(F18:F19)</f>
        <v>0.85209302325581393</v>
      </c>
      <c r="G134" s="2">
        <f>AVERAGE(G18:G19)</f>
        <v>0.29310344827586204</v>
      </c>
      <c r="H134" s="2">
        <f>AVERAGE(H18:H19)</f>
        <v>0.66734693877551021</v>
      </c>
      <c r="I134" s="2">
        <f>AVERAGE(I18:I19)</f>
        <v>0.8629653401797176</v>
      </c>
      <c r="J134" s="2">
        <f>AVERAGE(J18:J19)</f>
        <v>0.33516483516483514</v>
      </c>
    </row>
    <row r="135" spans="1:10" x14ac:dyDescent="0.2">
      <c r="A135" t="s">
        <v>32</v>
      </c>
      <c r="D135" s="2">
        <f>AVERAGE(D49:D55)</f>
        <v>0.62665457968233851</v>
      </c>
      <c r="E135" s="2">
        <f t="shared" ref="E135:F135" si="1">AVERAGE(E49:E55)</f>
        <v>0.59854222817247427</v>
      </c>
      <c r="F135" s="2">
        <f t="shared" si="1"/>
        <v>0.72819307397944988</v>
      </c>
      <c r="G135" s="2">
        <f>AVERAGE(G49:G55)</f>
        <v>0.29038852455477893</v>
      </c>
      <c r="H135" s="2">
        <f>AVERAGE(H49:H55)</f>
        <v>0.43718077057121818</v>
      </c>
      <c r="I135" s="2">
        <f>AVERAGE(I49:I55)</f>
        <v>0.69481905434077229</v>
      </c>
      <c r="J135" s="2">
        <f>AVERAGE(J49:J55)</f>
        <v>0.413994201558887</v>
      </c>
    </row>
    <row r="136" spans="1:10" x14ac:dyDescent="0.2">
      <c r="A136" t="s">
        <v>37</v>
      </c>
      <c r="D136" s="2">
        <f>AVERAGE(D9:D13)</f>
        <v>0.76375079162627368</v>
      </c>
      <c r="E136" s="2">
        <f t="shared" ref="E136:J136" si="2">AVERAGE(E9:E13)</f>
        <v>0.75035997027419754</v>
      </c>
      <c r="F136" s="2">
        <f>AVERAGE(F9:F13)</f>
        <v>0.40009481522281198</v>
      </c>
      <c r="G136" s="2">
        <f t="shared" si="2"/>
        <v>0.4982537726385402</v>
      </c>
      <c r="H136" s="2">
        <f t="shared" si="2"/>
        <v>0.53644399479693594</v>
      </c>
      <c r="I136" s="2">
        <f t="shared" si="2"/>
        <v>0.8272975592563222</v>
      </c>
      <c r="J136" s="2">
        <f t="shared" si="2"/>
        <v>0.51593021333658629</v>
      </c>
    </row>
    <row r="137" spans="1:10" x14ac:dyDescent="0.2">
      <c r="A137" t="s">
        <v>36</v>
      </c>
      <c r="D137" s="2">
        <f>AVERAGE(D56:D64)</f>
        <v>0.49901838645256014</v>
      </c>
      <c r="E137" s="2">
        <f>AVERAGE(E56:E64)</f>
        <v>0.40543612048659178</v>
      </c>
      <c r="F137" s="2">
        <f>AVERAGE(F56:F64)</f>
        <v>0.43396797927429026</v>
      </c>
      <c r="G137" s="2">
        <f t="shared" ref="G137:J137" si="3">AVERAGE(G56:G64)</f>
        <v>0.20291545008969622</v>
      </c>
      <c r="H137" s="2">
        <f t="shared" si="3"/>
        <v>0.23673546256260236</v>
      </c>
      <c r="I137" s="2">
        <f t="shared" si="3"/>
        <v>0.61610343402238221</v>
      </c>
      <c r="J137" s="2">
        <f t="shared" si="3"/>
        <v>0.16986531533012708</v>
      </c>
    </row>
    <row r="138" spans="1:10" x14ac:dyDescent="0.2">
      <c r="A138" t="s">
        <v>35</v>
      </c>
      <c r="D138" s="2">
        <f>AVERAGE(D6:D8)</f>
        <v>0.61109188108149681</v>
      </c>
      <c r="E138" s="2">
        <f t="shared" ref="E138:J138" si="4">AVERAGE(E6:E8)</f>
        <v>0.61018103852007954</v>
      </c>
      <c r="F138" s="2">
        <f t="shared" si="4"/>
        <v>0.69879045439686172</v>
      </c>
      <c r="G138" s="2">
        <f t="shared" si="4"/>
        <v>0.34446548821548822</v>
      </c>
      <c r="H138" s="2">
        <f t="shared" si="4"/>
        <v>0.24233194893093368</v>
      </c>
      <c r="I138" s="2">
        <f t="shared" si="4"/>
        <v>0.55125231910946193</v>
      </c>
      <c r="J138" s="2">
        <f t="shared" si="4"/>
        <v>0.33156901792264964</v>
      </c>
    </row>
    <row r="139" spans="1:10" x14ac:dyDescent="0.2">
      <c r="A139" t="s">
        <v>34</v>
      </c>
      <c r="D139" s="2">
        <f>AVERAGE(D14:D17)</f>
        <v>0.64469104687486878</v>
      </c>
      <c r="E139" s="2">
        <f t="shared" ref="E139:J139" si="5">AVERAGE(E14:E17)</f>
        <v>0.64457945120337834</v>
      </c>
      <c r="F139" s="2">
        <f t="shared" si="5"/>
        <v>0.72963901986194979</v>
      </c>
      <c r="G139" s="2">
        <f t="shared" si="5"/>
        <v>0.10443098486647645</v>
      </c>
      <c r="H139" s="2">
        <f t="shared" si="5"/>
        <v>0.34583008754401784</v>
      </c>
      <c r="I139" s="2">
        <f t="shared" si="5"/>
        <v>0.62032917649702279</v>
      </c>
      <c r="J139" s="2">
        <f t="shared" si="5"/>
        <v>0.20022634885439766</v>
      </c>
    </row>
    <row r="140" spans="1:10" x14ac:dyDescent="0.2">
      <c r="A140" t="s">
        <v>56</v>
      </c>
      <c r="D140" s="2">
        <f>AVERAGE(D20:D28)</f>
        <v>0.42649926328404236</v>
      </c>
      <c r="E140" s="2">
        <f t="shared" ref="E140:J140" si="6">AVERAGE(E20:E28)</f>
        <v>0.45324521213471081</v>
      </c>
      <c r="F140" s="2">
        <f t="shared" si="6"/>
        <v>0.61739007233151622</v>
      </c>
      <c r="G140" s="2">
        <f t="shared" si="6"/>
        <v>0.36323421270413259</v>
      </c>
      <c r="H140" s="2">
        <f t="shared" si="6"/>
        <v>0.35724256581039948</v>
      </c>
      <c r="I140" s="2">
        <f t="shared" si="6"/>
        <v>0.69161575706931422</v>
      </c>
      <c r="J140" s="2">
        <f t="shared" si="6"/>
        <v>0.31650960762307528</v>
      </c>
    </row>
    <row r="141" spans="1:10" x14ac:dyDescent="0.2">
      <c r="A141" t="s">
        <v>38</v>
      </c>
      <c r="D141" s="2">
        <f>AVERAGE(D65:D73)</f>
        <v>0.47366014177547683</v>
      </c>
      <c r="E141" s="2">
        <f>AVERAGE(E65:E73)</f>
        <v>0.43233307342963312</v>
      </c>
      <c r="F141" s="2">
        <f>AVERAGE(F65:F73)</f>
        <v>0.28990922559899418</v>
      </c>
      <c r="G141" s="2">
        <f t="shared" ref="G141:J141" si="7">AVERAGE(G65:G73)</f>
        <v>0.23111808939619444</v>
      </c>
      <c r="H141" s="2">
        <f t="shared" si="7"/>
        <v>0.49831014947376073</v>
      </c>
      <c r="I141" s="2">
        <f t="shared" si="7"/>
        <v>0.62805577622867736</v>
      </c>
      <c r="J141" s="2">
        <f t="shared" si="7"/>
        <v>0.2321991840836114</v>
      </c>
    </row>
    <row r="142" spans="1:10" x14ac:dyDescent="0.2">
      <c r="A142" t="s">
        <v>122</v>
      </c>
      <c r="D142" s="2">
        <f>AVERAGE(D2:D5)</f>
        <v>0.60705864854250557</v>
      </c>
      <c r="E142" s="2">
        <f t="shared" ref="E142:J142" si="8">AVERAGE(E2:E5)</f>
        <v>0.37497387669801463</v>
      </c>
      <c r="F142" s="2">
        <f t="shared" si="8"/>
        <v>0.64180373266038204</v>
      </c>
      <c r="G142" s="2">
        <f t="shared" si="8"/>
        <v>0.26305347074418428</v>
      </c>
      <c r="H142" s="2">
        <f t="shared" si="8"/>
        <v>0.31874999999999998</v>
      </c>
      <c r="I142" s="2">
        <f t="shared" si="8"/>
        <v>0.25113851992409869</v>
      </c>
      <c r="J142" s="2">
        <f t="shared" si="8"/>
        <v>0.31230218224221223</v>
      </c>
    </row>
    <row r="143" spans="1:10" x14ac:dyDescent="0.2">
      <c r="A143" t="s">
        <v>33</v>
      </c>
      <c r="D143" s="2">
        <f>AVERAGE(D41:D48)</f>
        <v>0.52405504883244614</v>
      </c>
      <c r="E143" s="2">
        <f t="shared" ref="E143:J143" si="9">AVERAGE(E41:E48)</f>
        <v>0.65191140440919593</v>
      </c>
      <c r="F143" s="2">
        <f t="shared" si="9"/>
        <v>0.6893335975246101</v>
      </c>
      <c r="G143" s="2">
        <f t="shared" si="9"/>
        <v>0.22919017692487284</v>
      </c>
      <c r="H143" s="2">
        <f t="shared" si="9"/>
        <v>0.48678275419777423</v>
      </c>
      <c r="I143" s="2">
        <f t="shared" si="9"/>
        <v>0.7528832386404134</v>
      </c>
      <c r="J143" s="2">
        <f t="shared" si="9"/>
        <v>0.38816172270730759</v>
      </c>
    </row>
    <row r="144" spans="1:10" x14ac:dyDescent="0.2">
      <c r="A144" t="s">
        <v>39</v>
      </c>
      <c r="D144" s="2">
        <f>AVERAGE(D29:D40)</f>
        <v>0.59600847550755065</v>
      </c>
      <c r="E144" s="2">
        <f t="shared" ref="E144:J144" si="10">AVERAGE(E29:E40)</f>
        <v>0.47513059516364953</v>
      </c>
      <c r="F144" s="2">
        <f t="shared" si="10"/>
        <v>0.50966458415917604</v>
      </c>
      <c r="G144" s="2">
        <f t="shared" si="10"/>
        <v>0.14077419527529431</v>
      </c>
      <c r="H144" s="2">
        <f t="shared" si="10"/>
        <v>0.29038434508073974</v>
      </c>
      <c r="I144" s="2">
        <f t="shared" si="10"/>
        <v>0.520195091466085</v>
      </c>
      <c r="J144" s="2">
        <f t="shared" si="10"/>
        <v>0.29074195009047837</v>
      </c>
    </row>
    <row r="145" spans="1:10" x14ac:dyDescent="0.2">
      <c r="A145" t="s">
        <v>42</v>
      </c>
      <c r="D145" s="2">
        <f>AVERAGE(D85:D101)</f>
        <v>0.67291394291045326</v>
      </c>
      <c r="E145" s="2">
        <f t="shared" ref="E145:J145" si="11">AVERAGE(E85:E101)</f>
        <v>0.64922111338984068</v>
      </c>
      <c r="F145" s="2">
        <f t="shared" si="11"/>
        <v>0.72267263864053766</v>
      </c>
      <c r="G145" s="2">
        <f t="shared" si="11"/>
        <v>0.51386855496110662</v>
      </c>
      <c r="H145" s="2">
        <f t="shared" si="11"/>
        <v>0.56243845847629736</v>
      </c>
      <c r="I145" s="2">
        <f t="shared" si="11"/>
        <v>0.82439238555634453</v>
      </c>
      <c r="J145" s="2">
        <f t="shared" si="11"/>
        <v>0.39634175328044952</v>
      </c>
    </row>
    <row r="146" spans="1:10" x14ac:dyDescent="0.2">
      <c r="A146" t="s">
        <v>43</v>
      </c>
      <c r="D146" s="2">
        <f>AVERAGE(D102:D131)</f>
        <v>0.55692468301853137</v>
      </c>
      <c r="E146" s="2">
        <f t="shared" ref="E146:J146" si="12">AVERAGE(E102:E131)</f>
        <v>0.54958783625611496</v>
      </c>
      <c r="F146" s="2">
        <f t="shared" si="12"/>
        <v>0.41377240447567376</v>
      </c>
      <c r="G146" s="2">
        <f t="shared" si="12"/>
        <v>0.3557056208998865</v>
      </c>
      <c r="H146" s="2">
        <f t="shared" si="12"/>
        <v>0.51007401065230995</v>
      </c>
      <c r="I146" s="2">
        <f t="shared" si="12"/>
        <v>0.73029741345754418</v>
      </c>
      <c r="J146" s="2">
        <f t="shared" si="12"/>
        <v>0.40770213135722855</v>
      </c>
    </row>
    <row r="147" spans="1:10" x14ac:dyDescent="0.2">
      <c r="A147" t="s">
        <v>44</v>
      </c>
      <c r="D147" s="2">
        <f>AVERAGE(D74:D84)</f>
        <v>0.65774656591420266</v>
      </c>
      <c r="E147" s="2">
        <f t="shared" ref="E147:J147" si="13">AVERAGE(E74:E84)</f>
        <v>0.66525324195571656</v>
      </c>
      <c r="F147" s="2">
        <f t="shared" si="13"/>
        <v>0.71862893572279762</v>
      </c>
      <c r="G147" s="2">
        <f t="shared" si="13"/>
        <v>0.45053546619167761</v>
      </c>
      <c r="H147" s="2">
        <f t="shared" si="13"/>
        <v>0.47053114850724298</v>
      </c>
      <c r="I147" s="2">
        <f t="shared" si="13"/>
        <v>0.64805065323159128</v>
      </c>
      <c r="J147" s="2">
        <f t="shared" si="13"/>
        <v>0.45371118379589143</v>
      </c>
    </row>
    <row r="148" spans="1:10" x14ac:dyDescent="0.2">
      <c r="A148" s="3" t="s">
        <v>173</v>
      </c>
      <c r="B148" s="3"/>
      <c r="C148" s="3"/>
      <c r="D148" s="11">
        <f>AVERAGE(D2:D131)</f>
        <v>0.58398515220940672</v>
      </c>
      <c r="E148" s="11">
        <f t="shared" ref="E148:H148" si="14">AVERAGE(E2:E131)</f>
        <v>0.55810399680202705</v>
      </c>
      <c r="F148" s="11">
        <f t="shared" si="14"/>
        <v>0.55915175832940078</v>
      </c>
      <c r="G148" s="11">
        <f t="shared" si="14"/>
        <v>0.32826596489671972</v>
      </c>
      <c r="H148" s="11">
        <f t="shared" si="14"/>
        <v>0.44393446126862357</v>
      </c>
      <c r="I148" s="11">
        <f>AVERAGE(I2:I131)</f>
        <v>0.68157931889515921</v>
      </c>
      <c r="J148" s="11">
        <f>AVERAGE(J2:J131)</f>
        <v>0.35476389340434633</v>
      </c>
    </row>
    <row r="150" spans="1:10" x14ac:dyDescent="0.2">
      <c r="D150" s="2"/>
      <c r="E150" s="2"/>
      <c r="F150" s="2"/>
      <c r="G150" s="2"/>
    </row>
    <row r="151" spans="1:10" x14ac:dyDescent="0.2">
      <c r="D151" s="2"/>
      <c r="E151" s="2"/>
      <c r="F151" s="2"/>
      <c r="G15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FF21-D61C-F24C-8611-D013EF7D1081}">
  <dimension ref="A1:O167"/>
  <sheetViews>
    <sheetView tabSelected="1" zoomScale="188" workbookViewId="0">
      <selection activeCell="C7" sqref="C7"/>
    </sheetView>
  </sheetViews>
  <sheetFormatPr baseColWidth="10" defaultRowHeight="16" x14ac:dyDescent="0.2"/>
  <cols>
    <col min="1" max="1" width="19.33203125" bestFit="1" customWidth="1"/>
    <col min="2" max="2" width="15.33203125" customWidth="1"/>
    <col min="3" max="3" width="12.6640625" bestFit="1" customWidth="1"/>
    <col min="5" max="5" width="11" bestFit="1" customWidth="1"/>
    <col min="6" max="6" width="12.1640625" bestFit="1" customWidth="1"/>
    <col min="7" max="7" width="14.83203125" bestFit="1" customWidth="1"/>
    <col min="8" max="8" width="10.1640625" bestFit="1" customWidth="1"/>
    <col min="9" max="9" width="12.83203125" bestFit="1" customWidth="1"/>
    <col min="10" max="10" width="13" bestFit="1" customWidth="1"/>
    <col min="11" max="11" width="15.6640625" bestFit="1" customWidth="1"/>
    <col min="12" max="12" width="20.6640625" bestFit="1" customWidth="1"/>
    <col min="13" max="13" width="23.33203125" bestFit="1" customWidth="1"/>
    <col min="14" max="14" width="13.5" bestFit="1" customWidth="1"/>
    <col min="15" max="15" width="16.1640625" bestFit="1" customWidth="1"/>
  </cols>
  <sheetData>
    <row r="1" spans="1:15" x14ac:dyDescent="0.2">
      <c r="A1" t="s">
        <v>109</v>
      </c>
      <c r="B1" t="s">
        <v>0</v>
      </c>
      <c r="C1" t="s">
        <v>110</v>
      </c>
      <c r="D1" t="s">
        <v>157</v>
      </c>
      <c r="E1" t="s">
        <v>164</v>
      </c>
      <c r="F1" t="s">
        <v>169</v>
      </c>
      <c r="G1" t="s">
        <v>170</v>
      </c>
      <c r="H1" t="s">
        <v>171</v>
      </c>
      <c r="I1" t="s">
        <v>172</v>
      </c>
      <c r="J1" t="s">
        <v>187</v>
      </c>
      <c r="K1" t="s">
        <v>188</v>
      </c>
      <c r="L1" t="s">
        <v>194</v>
      </c>
      <c r="M1" t="s">
        <v>195</v>
      </c>
      <c r="N1" t="s">
        <v>198</v>
      </c>
      <c r="O1" t="s">
        <v>199</v>
      </c>
    </row>
    <row r="2" spans="1:15" x14ac:dyDescent="0.2">
      <c r="A2" t="s">
        <v>122</v>
      </c>
      <c r="B2" t="s">
        <v>123</v>
      </c>
      <c r="C2">
        <v>20</v>
      </c>
      <c r="D2" t="s">
        <v>158</v>
      </c>
      <c r="E2">
        <v>55</v>
      </c>
      <c r="F2">
        <v>61.11</v>
      </c>
      <c r="G2">
        <v>60.65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122</v>
      </c>
      <c r="B3" t="s">
        <v>125</v>
      </c>
      <c r="C3">
        <v>25</v>
      </c>
      <c r="D3" t="s">
        <v>158</v>
      </c>
      <c r="E3">
        <v>32</v>
      </c>
      <c r="F3">
        <v>70.489999999999995</v>
      </c>
      <c r="G3">
        <v>61.54</v>
      </c>
      <c r="H3">
        <v>48.36</v>
      </c>
      <c r="I3">
        <v>47.12</v>
      </c>
      <c r="J3">
        <v>61.07</v>
      </c>
      <c r="K3">
        <v>70.19</v>
      </c>
      <c r="L3">
        <v>30.33</v>
      </c>
      <c r="M3">
        <v>10.58</v>
      </c>
      <c r="N3">
        <v>75</v>
      </c>
      <c r="O3">
        <v>72.12</v>
      </c>
    </row>
    <row r="4" spans="1:15" x14ac:dyDescent="0.2">
      <c r="A4" t="s">
        <v>122</v>
      </c>
      <c r="B4" t="s">
        <v>160</v>
      </c>
      <c r="C4">
        <v>29</v>
      </c>
      <c r="D4" t="s">
        <v>158</v>
      </c>
      <c r="E4">
        <v>27</v>
      </c>
      <c r="F4">
        <v>44.62</v>
      </c>
      <c r="G4">
        <v>42.28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122</v>
      </c>
      <c r="B5" t="s">
        <v>124</v>
      </c>
      <c r="C5">
        <v>12</v>
      </c>
      <c r="D5" t="s">
        <v>159</v>
      </c>
      <c r="E5">
        <v>4</v>
      </c>
      <c r="F5">
        <v>95</v>
      </c>
      <c r="G5">
        <v>87.5</v>
      </c>
      <c r="H5">
        <v>90</v>
      </c>
      <c r="I5">
        <v>82.5</v>
      </c>
      <c r="J5">
        <v>75</v>
      </c>
      <c r="K5">
        <v>82.5</v>
      </c>
      <c r="L5">
        <v>55</v>
      </c>
      <c r="M5">
        <v>70</v>
      </c>
      <c r="N5">
        <v>92.5</v>
      </c>
      <c r="O5">
        <v>82.5</v>
      </c>
    </row>
    <row r="6" spans="1:15" x14ac:dyDescent="0.2">
      <c r="A6" t="s">
        <v>35</v>
      </c>
      <c r="B6" t="s">
        <v>5</v>
      </c>
      <c r="C6">
        <v>11</v>
      </c>
      <c r="D6" t="s">
        <v>159</v>
      </c>
      <c r="E6">
        <v>13</v>
      </c>
      <c r="F6">
        <v>68.319999999999993</v>
      </c>
      <c r="G6">
        <v>33.93</v>
      </c>
      <c r="H6">
        <v>66.34</v>
      </c>
      <c r="I6">
        <v>30.36</v>
      </c>
      <c r="J6">
        <v>73.27</v>
      </c>
      <c r="K6">
        <v>44.64</v>
      </c>
      <c r="L6">
        <v>68.319999999999993</v>
      </c>
      <c r="M6">
        <v>39.29</v>
      </c>
      <c r="N6">
        <v>78.22</v>
      </c>
      <c r="O6">
        <v>60.71</v>
      </c>
    </row>
    <row r="7" spans="1:15" x14ac:dyDescent="0.2">
      <c r="A7" t="s">
        <v>35</v>
      </c>
      <c r="B7" t="s">
        <v>13</v>
      </c>
      <c r="C7">
        <v>25</v>
      </c>
      <c r="D7" t="s">
        <v>159</v>
      </c>
      <c r="E7">
        <v>47</v>
      </c>
      <c r="F7">
        <v>80.260000000000005</v>
      </c>
      <c r="G7">
        <v>62.84</v>
      </c>
      <c r="H7">
        <v>72.819999999999993</v>
      </c>
      <c r="I7">
        <v>55.94</v>
      </c>
      <c r="J7">
        <v>78.459999999999994</v>
      </c>
      <c r="K7">
        <v>62.45</v>
      </c>
      <c r="L7">
        <v>62.82</v>
      </c>
      <c r="M7">
        <v>50.19</v>
      </c>
      <c r="N7">
        <v>77.180000000000007</v>
      </c>
      <c r="O7">
        <v>65.900000000000006</v>
      </c>
    </row>
    <row r="8" spans="1:15" x14ac:dyDescent="0.2">
      <c r="A8" t="s">
        <v>35</v>
      </c>
      <c r="B8" t="s">
        <v>47</v>
      </c>
      <c r="C8">
        <v>14</v>
      </c>
      <c r="D8" t="s">
        <v>159</v>
      </c>
      <c r="E8">
        <v>12</v>
      </c>
      <c r="F8">
        <v>82.39</v>
      </c>
      <c r="G8">
        <v>73.44</v>
      </c>
      <c r="H8">
        <v>0</v>
      </c>
      <c r="I8">
        <v>0</v>
      </c>
      <c r="J8">
        <v>34.51</v>
      </c>
      <c r="K8">
        <v>33.590000000000003</v>
      </c>
      <c r="L8">
        <v>10.56</v>
      </c>
      <c r="M8">
        <v>7.03</v>
      </c>
      <c r="N8">
        <v>52.11</v>
      </c>
      <c r="O8">
        <v>49.22</v>
      </c>
    </row>
    <row r="9" spans="1:15" x14ac:dyDescent="0.2">
      <c r="A9" t="s">
        <v>37</v>
      </c>
      <c r="B9" t="s">
        <v>8</v>
      </c>
      <c r="C9">
        <v>32</v>
      </c>
      <c r="D9" t="s">
        <v>159</v>
      </c>
      <c r="E9">
        <v>68</v>
      </c>
      <c r="F9">
        <v>83.56</v>
      </c>
      <c r="G9">
        <v>83.1</v>
      </c>
      <c r="H9">
        <v>88.44</v>
      </c>
      <c r="I9">
        <v>88.03</v>
      </c>
      <c r="J9">
        <v>13.33</v>
      </c>
      <c r="K9">
        <v>12.68</v>
      </c>
      <c r="L9">
        <v>67.56</v>
      </c>
      <c r="M9">
        <v>58.45</v>
      </c>
      <c r="N9">
        <v>88.44</v>
      </c>
      <c r="O9">
        <v>85.21</v>
      </c>
    </row>
    <row r="10" spans="1:15" x14ac:dyDescent="0.2">
      <c r="A10" t="s">
        <v>37</v>
      </c>
      <c r="B10" t="s">
        <v>26</v>
      </c>
      <c r="C10">
        <v>23</v>
      </c>
      <c r="D10" t="s">
        <v>159</v>
      </c>
      <c r="E10">
        <v>36</v>
      </c>
      <c r="F10">
        <v>82.96</v>
      </c>
      <c r="G10">
        <v>66.55</v>
      </c>
      <c r="H10">
        <v>83.8</v>
      </c>
      <c r="I10">
        <v>67.59</v>
      </c>
      <c r="J10">
        <v>95.81</v>
      </c>
      <c r="K10">
        <v>83.45</v>
      </c>
      <c r="L10">
        <v>36.869999999999997</v>
      </c>
      <c r="M10">
        <v>36.21</v>
      </c>
      <c r="N10">
        <v>92.18</v>
      </c>
      <c r="O10">
        <v>78.97</v>
      </c>
    </row>
    <row r="11" spans="1:15" x14ac:dyDescent="0.2">
      <c r="A11" t="s">
        <v>37</v>
      </c>
      <c r="B11" t="s">
        <v>9</v>
      </c>
      <c r="C11">
        <v>11</v>
      </c>
      <c r="D11" t="s">
        <v>159</v>
      </c>
      <c r="E11">
        <v>71</v>
      </c>
      <c r="F11">
        <v>53.27</v>
      </c>
      <c r="G11">
        <v>52.66</v>
      </c>
      <c r="H11">
        <v>38.56</v>
      </c>
      <c r="I11">
        <v>43.09</v>
      </c>
      <c r="J11">
        <v>35.619999999999997</v>
      </c>
      <c r="K11">
        <v>43.62</v>
      </c>
      <c r="L11">
        <v>74.84</v>
      </c>
      <c r="M11">
        <v>72.87</v>
      </c>
      <c r="N11">
        <v>58.17</v>
      </c>
      <c r="O11">
        <v>56.91</v>
      </c>
    </row>
    <row r="12" spans="1:15" x14ac:dyDescent="0.2">
      <c r="A12" t="s">
        <v>37</v>
      </c>
      <c r="B12" t="s">
        <v>14</v>
      </c>
      <c r="C12">
        <v>11</v>
      </c>
      <c r="D12" t="s">
        <v>159</v>
      </c>
      <c r="E12">
        <v>40</v>
      </c>
      <c r="F12">
        <v>89.68</v>
      </c>
      <c r="G12">
        <v>90.32</v>
      </c>
      <c r="H12">
        <v>92.86</v>
      </c>
      <c r="I12">
        <v>91.94</v>
      </c>
      <c r="J12">
        <v>99.21</v>
      </c>
      <c r="K12">
        <v>100</v>
      </c>
      <c r="L12">
        <v>55.56</v>
      </c>
      <c r="M12">
        <v>46.77</v>
      </c>
      <c r="N12">
        <v>92.86</v>
      </c>
      <c r="O12">
        <v>91.94</v>
      </c>
    </row>
    <row r="13" spans="1:15" x14ac:dyDescent="0.2">
      <c r="A13" t="s">
        <v>37</v>
      </c>
      <c r="B13" t="s">
        <v>126</v>
      </c>
      <c r="C13">
        <v>16</v>
      </c>
      <c r="D13" t="s">
        <v>159</v>
      </c>
      <c r="E13">
        <v>3</v>
      </c>
      <c r="F13">
        <v>53.85</v>
      </c>
      <c r="G13">
        <v>50</v>
      </c>
      <c r="H13">
        <v>0</v>
      </c>
      <c r="I13">
        <v>0</v>
      </c>
      <c r="J13">
        <v>61.54</v>
      </c>
      <c r="K13">
        <v>75</v>
      </c>
      <c r="L13">
        <v>46.15</v>
      </c>
      <c r="M13">
        <v>75</v>
      </c>
      <c r="N13">
        <v>61.54</v>
      </c>
      <c r="O13">
        <v>75</v>
      </c>
    </row>
    <row r="14" spans="1:15" x14ac:dyDescent="0.2">
      <c r="A14" t="s">
        <v>34</v>
      </c>
      <c r="B14" t="s">
        <v>12</v>
      </c>
      <c r="C14">
        <v>22</v>
      </c>
      <c r="D14" t="s">
        <v>159</v>
      </c>
      <c r="E14">
        <v>28</v>
      </c>
      <c r="F14">
        <v>90.53</v>
      </c>
      <c r="G14">
        <v>68.52</v>
      </c>
      <c r="H14">
        <v>69.959999999999994</v>
      </c>
      <c r="I14">
        <v>35.19</v>
      </c>
      <c r="J14">
        <v>69.14</v>
      </c>
      <c r="K14">
        <v>37.04</v>
      </c>
      <c r="L14">
        <v>59.26</v>
      </c>
      <c r="M14">
        <v>38.89</v>
      </c>
      <c r="N14">
        <v>86.01</v>
      </c>
      <c r="O14">
        <v>64.81</v>
      </c>
    </row>
    <row r="15" spans="1:15" x14ac:dyDescent="0.2">
      <c r="A15" t="s">
        <v>34</v>
      </c>
      <c r="B15" t="s">
        <v>3</v>
      </c>
      <c r="C15">
        <v>23</v>
      </c>
      <c r="D15" t="s">
        <v>158</v>
      </c>
      <c r="E15">
        <v>18</v>
      </c>
      <c r="F15">
        <v>90.42</v>
      </c>
      <c r="G15">
        <v>84.44</v>
      </c>
      <c r="H15">
        <v>80.239999999999995</v>
      </c>
      <c r="I15">
        <v>74.44</v>
      </c>
      <c r="J15">
        <v>87.43</v>
      </c>
      <c r="K15">
        <v>81.11</v>
      </c>
      <c r="L15">
        <v>38.92</v>
      </c>
      <c r="M15">
        <v>38.89</v>
      </c>
      <c r="N15">
        <v>90.42</v>
      </c>
      <c r="O15">
        <v>82.22</v>
      </c>
    </row>
    <row r="16" spans="1:15" x14ac:dyDescent="0.2">
      <c r="A16" t="s">
        <v>34</v>
      </c>
      <c r="B16" t="s">
        <v>10</v>
      </c>
      <c r="C16">
        <v>37</v>
      </c>
      <c r="D16" t="s">
        <v>159</v>
      </c>
      <c r="E16">
        <v>20</v>
      </c>
      <c r="F16">
        <v>53.16</v>
      </c>
      <c r="G16">
        <v>42.05</v>
      </c>
      <c r="H16">
        <v>55.42</v>
      </c>
      <c r="I16">
        <v>44.35</v>
      </c>
      <c r="J16">
        <v>69.73</v>
      </c>
      <c r="K16">
        <v>56.07</v>
      </c>
      <c r="L16">
        <v>18.37</v>
      </c>
      <c r="M16">
        <v>12.76</v>
      </c>
      <c r="N16">
        <v>0</v>
      </c>
      <c r="O16">
        <v>0</v>
      </c>
    </row>
    <row r="17" spans="1:15" x14ac:dyDescent="0.2">
      <c r="A17" t="s">
        <v>34</v>
      </c>
      <c r="B17" t="s">
        <v>127</v>
      </c>
      <c r="C17">
        <v>11</v>
      </c>
      <c r="D17" t="s">
        <v>159</v>
      </c>
      <c r="E17">
        <v>9</v>
      </c>
      <c r="F17">
        <v>74.16</v>
      </c>
      <c r="G17">
        <v>48.78</v>
      </c>
      <c r="H17">
        <v>87.64</v>
      </c>
      <c r="I17">
        <v>71.95</v>
      </c>
      <c r="J17">
        <v>91.01</v>
      </c>
      <c r="K17">
        <v>70.73</v>
      </c>
      <c r="L17">
        <v>16.850000000000001</v>
      </c>
      <c r="M17">
        <v>7.32</v>
      </c>
      <c r="N17">
        <v>16.850000000000001</v>
      </c>
      <c r="O17">
        <v>3.66</v>
      </c>
    </row>
    <row r="18" spans="1:15" x14ac:dyDescent="0.2">
      <c r="A18" t="s">
        <v>48</v>
      </c>
      <c r="B18" t="s">
        <v>49</v>
      </c>
      <c r="C18">
        <v>11</v>
      </c>
      <c r="D18" t="s">
        <v>159</v>
      </c>
      <c r="E18">
        <v>29</v>
      </c>
      <c r="F18">
        <v>81.599999999999994</v>
      </c>
      <c r="G18">
        <v>63.11</v>
      </c>
      <c r="H18">
        <v>64.62</v>
      </c>
      <c r="I18">
        <v>43.44</v>
      </c>
      <c r="J18">
        <v>98.11</v>
      </c>
      <c r="K18">
        <v>81.97</v>
      </c>
      <c r="L18">
        <v>53.3</v>
      </c>
      <c r="M18">
        <v>31.97</v>
      </c>
      <c r="N18">
        <v>34.909999999999997</v>
      </c>
      <c r="O18">
        <v>17.21</v>
      </c>
    </row>
    <row r="19" spans="1:15" x14ac:dyDescent="0.2">
      <c r="A19" t="s">
        <v>48</v>
      </c>
      <c r="B19" t="s">
        <v>50</v>
      </c>
      <c r="C19">
        <v>11</v>
      </c>
      <c r="D19" t="s">
        <v>158</v>
      </c>
      <c r="E19">
        <v>2</v>
      </c>
      <c r="F19">
        <v>85.51</v>
      </c>
      <c r="G19">
        <v>76.92</v>
      </c>
      <c r="H19">
        <v>86.96</v>
      </c>
      <c r="I19">
        <v>65.38</v>
      </c>
      <c r="J19">
        <v>97.1</v>
      </c>
      <c r="K19">
        <v>82.69</v>
      </c>
      <c r="L19">
        <v>57.97</v>
      </c>
      <c r="M19">
        <v>44.23</v>
      </c>
      <c r="N19">
        <v>81.16</v>
      </c>
      <c r="O19">
        <v>61.54</v>
      </c>
    </row>
    <row r="20" spans="1:15" x14ac:dyDescent="0.2">
      <c r="A20" t="s">
        <v>56</v>
      </c>
      <c r="B20" t="s">
        <v>57</v>
      </c>
      <c r="C20">
        <v>18</v>
      </c>
      <c r="D20" t="s">
        <v>159</v>
      </c>
      <c r="E20">
        <v>4</v>
      </c>
      <c r="F20">
        <v>61.79</v>
      </c>
      <c r="G20">
        <v>62.5</v>
      </c>
      <c r="H20">
        <v>35.85</v>
      </c>
      <c r="I20">
        <v>36.54</v>
      </c>
      <c r="J20">
        <v>73.11</v>
      </c>
      <c r="K20">
        <v>74.040000000000006</v>
      </c>
      <c r="L20">
        <v>39.619999999999997</v>
      </c>
      <c r="M20">
        <v>44.23</v>
      </c>
      <c r="N20">
        <v>57.08</v>
      </c>
      <c r="O20">
        <v>53.85</v>
      </c>
    </row>
    <row r="21" spans="1:15" x14ac:dyDescent="0.2">
      <c r="A21" t="s">
        <v>56</v>
      </c>
      <c r="B21" t="s">
        <v>161</v>
      </c>
      <c r="C21">
        <v>11</v>
      </c>
      <c r="D21" t="s">
        <v>158</v>
      </c>
      <c r="E21">
        <v>42</v>
      </c>
      <c r="F21">
        <v>30.28</v>
      </c>
      <c r="G21">
        <v>23.05</v>
      </c>
      <c r="H21">
        <v>0</v>
      </c>
      <c r="I21">
        <v>0</v>
      </c>
      <c r="J21">
        <v>27.03</v>
      </c>
      <c r="K21">
        <v>20.149999999999999</v>
      </c>
      <c r="L21">
        <v>9.4600000000000009</v>
      </c>
      <c r="M21">
        <v>6.35</v>
      </c>
      <c r="N21">
        <v>0</v>
      </c>
      <c r="O21">
        <v>0</v>
      </c>
    </row>
    <row r="22" spans="1:15" x14ac:dyDescent="0.2">
      <c r="A22" t="s">
        <v>56</v>
      </c>
      <c r="B22" t="s">
        <v>131</v>
      </c>
      <c r="C22">
        <v>11</v>
      </c>
      <c r="D22" t="s">
        <v>158</v>
      </c>
      <c r="E22">
        <v>16</v>
      </c>
      <c r="F22">
        <v>83.33</v>
      </c>
      <c r="G22">
        <v>75.56</v>
      </c>
      <c r="H22">
        <v>61.59</v>
      </c>
      <c r="I22">
        <v>44.44</v>
      </c>
      <c r="J22">
        <v>67.39</v>
      </c>
      <c r="K22">
        <v>50</v>
      </c>
      <c r="L22">
        <v>13.77</v>
      </c>
      <c r="M22">
        <v>7.78</v>
      </c>
      <c r="N22">
        <v>69.569999999999993</v>
      </c>
      <c r="O22">
        <v>56.67</v>
      </c>
    </row>
    <row r="23" spans="1:15" x14ac:dyDescent="0.2">
      <c r="A23" t="s">
        <v>56</v>
      </c>
      <c r="B23" t="s">
        <v>132</v>
      </c>
      <c r="C23">
        <v>14</v>
      </c>
      <c r="D23" t="s">
        <v>159</v>
      </c>
      <c r="E23">
        <v>26</v>
      </c>
      <c r="F23">
        <v>76.040000000000006</v>
      </c>
      <c r="G23">
        <v>55</v>
      </c>
      <c r="H23">
        <v>59.45</v>
      </c>
      <c r="I23">
        <v>52</v>
      </c>
      <c r="J23">
        <v>87.56</v>
      </c>
      <c r="K23">
        <v>81</v>
      </c>
      <c r="L23">
        <v>66.819999999999993</v>
      </c>
      <c r="M23">
        <v>62</v>
      </c>
      <c r="N23">
        <v>53.46</v>
      </c>
      <c r="O23">
        <v>51</v>
      </c>
    </row>
    <row r="24" spans="1:15" x14ac:dyDescent="0.2">
      <c r="A24" t="s">
        <v>56</v>
      </c>
      <c r="B24" t="s">
        <v>162</v>
      </c>
      <c r="C24">
        <v>14</v>
      </c>
      <c r="D24" t="s">
        <v>158</v>
      </c>
      <c r="E24">
        <v>3</v>
      </c>
      <c r="F24">
        <v>56.44</v>
      </c>
      <c r="G24">
        <v>53.33</v>
      </c>
      <c r="H24">
        <v>37.619999999999997</v>
      </c>
      <c r="I24">
        <v>31.67</v>
      </c>
      <c r="J24">
        <v>65.349999999999994</v>
      </c>
      <c r="K24">
        <v>51.67</v>
      </c>
      <c r="L24">
        <v>13.86</v>
      </c>
      <c r="M24">
        <v>11.67</v>
      </c>
      <c r="N24">
        <v>0</v>
      </c>
      <c r="O24">
        <v>0</v>
      </c>
    </row>
    <row r="25" spans="1:15" x14ac:dyDescent="0.2">
      <c r="A25" t="s">
        <v>56</v>
      </c>
      <c r="B25" t="s">
        <v>128</v>
      </c>
      <c r="C25">
        <v>22</v>
      </c>
      <c r="D25" t="s">
        <v>159</v>
      </c>
      <c r="E25">
        <v>6</v>
      </c>
      <c r="F25">
        <v>79.900000000000006</v>
      </c>
      <c r="G25">
        <v>68.84</v>
      </c>
      <c r="H25">
        <v>42.27</v>
      </c>
      <c r="I25">
        <v>31.16</v>
      </c>
      <c r="J25">
        <v>82.47</v>
      </c>
      <c r="K25">
        <v>82.61</v>
      </c>
      <c r="L25">
        <v>14.95</v>
      </c>
      <c r="M25">
        <v>4.3499999999999996</v>
      </c>
      <c r="N25">
        <v>42.27</v>
      </c>
      <c r="O25">
        <v>25.36</v>
      </c>
    </row>
    <row r="26" spans="1:15" x14ac:dyDescent="0.2">
      <c r="A26" t="s">
        <v>56</v>
      </c>
      <c r="B26" t="s">
        <v>129</v>
      </c>
      <c r="C26">
        <v>15</v>
      </c>
      <c r="D26" t="s">
        <v>158</v>
      </c>
      <c r="E26">
        <v>5</v>
      </c>
      <c r="F26">
        <v>97.44</v>
      </c>
      <c r="G26">
        <v>96.88</v>
      </c>
      <c r="H26">
        <v>84.62</v>
      </c>
      <c r="I26">
        <v>84.38</v>
      </c>
      <c r="J26">
        <v>100</v>
      </c>
      <c r="K26">
        <v>100</v>
      </c>
      <c r="L26">
        <v>33.33</v>
      </c>
      <c r="M26">
        <v>6.25</v>
      </c>
      <c r="N26">
        <v>97.44</v>
      </c>
      <c r="O26">
        <v>93.75</v>
      </c>
    </row>
    <row r="27" spans="1:15" x14ac:dyDescent="0.2">
      <c r="A27" t="s">
        <v>56</v>
      </c>
      <c r="B27" t="s">
        <v>130</v>
      </c>
      <c r="C27">
        <v>30</v>
      </c>
      <c r="D27" t="s">
        <v>158</v>
      </c>
      <c r="E27">
        <v>46</v>
      </c>
      <c r="F27">
        <v>41.9</v>
      </c>
      <c r="G27">
        <v>29.24</v>
      </c>
      <c r="H27">
        <v>5.4</v>
      </c>
      <c r="I27">
        <v>2.58</v>
      </c>
      <c r="J27">
        <v>0</v>
      </c>
      <c r="K27">
        <v>0</v>
      </c>
      <c r="L27">
        <v>6.51</v>
      </c>
      <c r="M27">
        <v>2.95</v>
      </c>
      <c r="N27">
        <v>0</v>
      </c>
      <c r="O27">
        <v>0</v>
      </c>
    </row>
    <row r="28" spans="1:15" x14ac:dyDescent="0.2">
      <c r="A28" t="s">
        <v>56</v>
      </c>
      <c r="B28" t="s">
        <v>133</v>
      </c>
      <c r="C28">
        <v>12</v>
      </c>
      <c r="D28" t="s">
        <v>159</v>
      </c>
      <c r="E28">
        <v>13</v>
      </c>
      <c r="F28">
        <v>88.72</v>
      </c>
      <c r="G28">
        <v>83.49</v>
      </c>
      <c r="H28">
        <v>75.94</v>
      </c>
      <c r="I28">
        <v>70.64</v>
      </c>
      <c r="J28">
        <v>90.23</v>
      </c>
      <c r="K28">
        <v>89.91</v>
      </c>
      <c r="L28">
        <v>90.23</v>
      </c>
      <c r="M28">
        <v>81.650000000000006</v>
      </c>
      <c r="N28">
        <v>91.73</v>
      </c>
      <c r="O28">
        <v>81.650000000000006</v>
      </c>
    </row>
    <row r="29" spans="1:15" x14ac:dyDescent="0.2">
      <c r="A29" t="s">
        <v>39</v>
      </c>
      <c r="B29" t="s">
        <v>28</v>
      </c>
      <c r="C29">
        <v>32</v>
      </c>
      <c r="D29" t="s">
        <v>159</v>
      </c>
      <c r="E29">
        <v>12</v>
      </c>
      <c r="F29">
        <v>84.44</v>
      </c>
      <c r="G29">
        <v>81.13</v>
      </c>
      <c r="H29">
        <v>77.33</v>
      </c>
      <c r="I29">
        <v>71.23</v>
      </c>
      <c r="J29">
        <v>92.89</v>
      </c>
      <c r="K29">
        <v>88.68</v>
      </c>
      <c r="L29">
        <v>52.44</v>
      </c>
      <c r="M29">
        <v>50</v>
      </c>
      <c r="N29">
        <v>86.67</v>
      </c>
      <c r="O29">
        <v>83.02</v>
      </c>
    </row>
    <row r="30" spans="1:15" x14ac:dyDescent="0.2">
      <c r="A30" t="s">
        <v>39</v>
      </c>
      <c r="B30" t="s">
        <v>144</v>
      </c>
      <c r="C30">
        <v>14</v>
      </c>
      <c r="D30" t="s">
        <v>159</v>
      </c>
      <c r="E30">
        <v>3</v>
      </c>
      <c r="F30">
        <v>95</v>
      </c>
      <c r="G30">
        <v>95</v>
      </c>
      <c r="H30">
        <v>93.33</v>
      </c>
      <c r="I30">
        <v>90</v>
      </c>
      <c r="J30">
        <v>95</v>
      </c>
      <c r="K30">
        <v>100</v>
      </c>
      <c r="L30">
        <v>46.67</v>
      </c>
      <c r="M30">
        <v>50</v>
      </c>
      <c r="N30">
        <v>65</v>
      </c>
      <c r="O30">
        <v>55</v>
      </c>
    </row>
    <row r="31" spans="1:15" x14ac:dyDescent="0.2">
      <c r="A31" t="s">
        <v>39</v>
      </c>
      <c r="B31" t="s">
        <v>135</v>
      </c>
      <c r="C31">
        <v>19</v>
      </c>
      <c r="D31" t="s">
        <v>159</v>
      </c>
      <c r="E31">
        <v>16</v>
      </c>
      <c r="F31">
        <v>0</v>
      </c>
      <c r="G31">
        <v>0</v>
      </c>
      <c r="H31">
        <v>0</v>
      </c>
      <c r="I31">
        <v>0</v>
      </c>
      <c r="J31">
        <v>89.39</v>
      </c>
      <c r="K31">
        <v>83.93</v>
      </c>
      <c r="L31">
        <v>0</v>
      </c>
      <c r="M31">
        <v>0</v>
      </c>
      <c r="N31">
        <v>35.200000000000003</v>
      </c>
      <c r="O31">
        <v>30.36</v>
      </c>
    </row>
    <row r="32" spans="1:15" x14ac:dyDescent="0.2">
      <c r="A32" t="s">
        <v>39</v>
      </c>
      <c r="B32" t="s">
        <v>140</v>
      </c>
      <c r="C32">
        <v>12</v>
      </c>
      <c r="D32" t="s">
        <v>158</v>
      </c>
      <c r="E32">
        <v>26</v>
      </c>
      <c r="F32">
        <v>63.28</v>
      </c>
      <c r="G32">
        <v>48.55</v>
      </c>
      <c r="H32">
        <v>25.71</v>
      </c>
      <c r="I32">
        <v>20.65</v>
      </c>
      <c r="J32">
        <v>66.67</v>
      </c>
      <c r="K32">
        <v>53.62</v>
      </c>
      <c r="L32">
        <v>0.56000000000000005</v>
      </c>
      <c r="M32">
        <v>0.36</v>
      </c>
      <c r="N32">
        <v>61.58</v>
      </c>
      <c r="O32">
        <v>48.91</v>
      </c>
    </row>
    <row r="33" spans="1:15" x14ac:dyDescent="0.2">
      <c r="A33" t="s">
        <v>39</v>
      </c>
      <c r="B33" t="s">
        <v>141</v>
      </c>
      <c r="C33">
        <v>13</v>
      </c>
      <c r="D33" t="s">
        <v>159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39</v>
      </c>
      <c r="B34" t="s">
        <v>137</v>
      </c>
      <c r="C34">
        <v>18</v>
      </c>
      <c r="D34" t="s">
        <v>159</v>
      </c>
      <c r="E34">
        <v>1</v>
      </c>
      <c r="F34">
        <v>78.33</v>
      </c>
      <c r="G34">
        <v>62.5</v>
      </c>
      <c r="H34">
        <v>30</v>
      </c>
      <c r="I34">
        <v>20</v>
      </c>
      <c r="J34">
        <v>88.33</v>
      </c>
      <c r="K34">
        <v>65</v>
      </c>
      <c r="L34">
        <v>13.33</v>
      </c>
      <c r="M34">
        <v>7.5</v>
      </c>
      <c r="N34">
        <v>73.33</v>
      </c>
      <c r="O34">
        <v>47.5</v>
      </c>
    </row>
    <row r="35" spans="1:15" x14ac:dyDescent="0.2">
      <c r="A35" t="s">
        <v>39</v>
      </c>
      <c r="B35" t="s">
        <v>143</v>
      </c>
      <c r="C35">
        <v>12</v>
      </c>
      <c r="D35" t="s">
        <v>158</v>
      </c>
      <c r="E35">
        <v>23</v>
      </c>
      <c r="F35">
        <v>60.69</v>
      </c>
      <c r="G35">
        <v>47.81</v>
      </c>
      <c r="H35">
        <v>44.59</v>
      </c>
      <c r="I35">
        <v>38.049999999999997</v>
      </c>
      <c r="J35">
        <v>68.069999999999993</v>
      </c>
      <c r="K35">
        <v>57.24</v>
      </c>
      <c r="L35">
        <v>43.27</v>
      </c>
      <c r="M35">
        <v>36.700000000000003</v>
      </c>
      <c r="N35">
        <v>65.7</v>
      </c>
      <c r="O35">
        <v>54.55</v>
      </c>
    </row>
    <row r="36" spans="1:15" x14ac:dyDescent="0.2">
      <c r="A36" t="s">
        <v>39</v>
      </c>
      <c r="B36" t="s">
        <v>142</v>
      </c>
      <c r="C36">
        <v>12</v>
      </c>
      <c r="D36" t="s">
        <v>159</v>
      </c>
      <c r="E36">
        <v>16</v>
      </c>
      <c r="F36">
        <v>44.72</v>
      </c>
      <c r="G36">
        <v>49.32</v>
      </c>
      <c r="H36">
        <v>32.11</v>
      </c>
      <c r="I36">
        <v>36.49</v>
      </c>
      <c r="J36">
        <v>76.83</v>
      </c>
      <c r="K36">
        <v>72.97</v>
      </c>
      <c r="L36">
        <v>47.97</v>
      </c>
      <c r="M36">
        <v>53.38</v>
      </c>
      <c r="N36">
        <v>41.46</v>
      </c>
      <c r="O36">
        <v>47.97</v>
      </c>
    </row>
    <row r="37" spans="1:15" x14ac:dyDescent="0.2">
      <c r="A37" t="s">
        <v>39</v>
      </c>
      <c r="B37" t="s">
        <v>134</v>
      </c>
      <c r="C37">
        <v>16</v>
      </c>
      <c r="D37" t="s">
        <v>159</v>
      </c>
      <c r="E37">
        <v>3</v>
      </c>
      <c r="F37">
        <v>92.09</v>
      </c>
      <c r="G37">
        <v>82</v>
      </c>
      <c r="H37">
        <v>0</v>
      </c>
      <c r="I37">
        <v>0</v>
      </c>
      <c r="J37">
        <v>64.75</v>
      </c>
      <c r="K37">
        <v>61</v>
      </c>
      <c r="L37">
        <v>62.59</v>
      </c>
      <c r="M37">
        <v>51</v>
      </c>
      <c r="N37">
        <v>53.24</v>
      </c>
      <c r="O37">
        <v>45</v>
      </c>
    </row>
    <row r="38" spans="1:15" x14ac:dyDescent="0.2">
      <c r="A38" t="s">
        <v>39</v>
      </c>
      <c r="B38" t="s">
        <v>138</v>
      </c>
      <c r="C38">
        <v>12</v>
      </c>
      <c r="D38" t="s">
        <v>158</v>
      </c>
      <c r="E38">
        <v>5</v>
      </c>
      <c r="F38">
        <v>50.63</v>
      </c>
      <c r="G38">
        <v>44.23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t="s">
        <v>39</v>
      </c>
      <c r="B39" t="s">
        <v>139</v>
      </c>
      <c r="C39">
        <v>11</v>
      </c>
      <c r="D39" t="s">
        <v>158</v>
      </c>
      <c r="E39">
        <v>4</v>
      </c>
      <c r="F39">
        <v>16.07</v>
      </c>
      <c r="G39">
        <v>0</v>
      </c>
      <c r="H39">
        <v>0</v>
      </c>
      <c r="I39">
        <v>0</v>
      </c>
      <c r="J39">
        <v>48.21</v>
      </c>
      <c r="K39">
        <v>28.95</v>
      </c>
      <c r="L39">
        <v>0</v>
      </c>
      <c r="M39">
        <v>0</v>
      </c>
      <c r="N39">
        <v>44.64</v>
      </c>
      <c r="O39">
        <v>23.68</v>
      </c>
    </row>
    <row r="40" spans="1:15" x14ac:dyDescent="0.2">
      <c r="A40" t="s">
        <v>39</v>
      </c>
      <c r="B40" t="s">
        <v>136</v>
      </c>
      <c r="C40">
        <v>15</v>
      </c>
      <c r="D40" t="s">
        <v>159</v>
      </c>
      <c r="E40">
        <v>2</v>
      </c>
      <c r="F40">
        <v>96.3</v>
      </c>
      <c r="G40">
        <v>78</v>
      </c>
      <c r="H40">
        <v>88.89</v>
      </c>
      <c r="I40">
        <v>74</v>
      </c>
      <c r="J40">
        <v>100</v>
      </c>
      <c r="K40">
        <v>82</v>
      </c>
      <c r="L40">
        <v>68.52</v>
      </c>
      <c r="M40">
        <v>56</v>
      </c>
      <c r="N40">
        <v>83.33</v>
      </c>
      <c r="O40">
        <v>70</v>
      </c>
    </row>
    <row r="41" spans="1:15" x14ac:dyDescent="0.2">
      <c r="A41" t="s">
        <v>33</v>
      </c>
      <c r="B41" t="s">
        <v>16</v>
      </c>
      <c r="C41">
        <v>15</v>
      </c>
      <c r="D41" t="s">
        <v>158</v>
      </c>
      <c r="E41">
        <v>58</v>
      </c>
      <c r="F41">
        <v>57.4</v>
      </c>
      <c r="G41">
        <v>43.33</v>
      </c>
      <c r="H41">
        <v>0</v>
      </c>
      <c r="I41">
        <v>0</v>
      </c>
      <c r="J41">
        <v>64.680000000000007</v>
      </c>
      <c r="K41">
        <v>55.24</v>
      </c>
      <c r="L41">
        <v>2.86</v>
      </c>
      <c r="M41">
        <v>0.48</v>
      </c>
      <c r="N41">
        <v>0</v>
      </c>
      <c r="O41">
        <v>0</v>
      </c>
    </row>
    <row r="42" spans="1:15" x14ac:dyDescent="0.2">
      <c r="A42" t="s">
        <v>33</v>
      </c>
      <c r="B42" t="s">
        <v>21</v>
      </c>
      <c r="C42">
        <v>22</v>
      </c>
      <c r="D42" t="s">
        <v>159</v>
      </c>
      <c r="E42">
        <v>9</v>
      </c>
      <c r="F42">
        <v>79.459999999999994</v>
      </c>
      <c r="G42">
        <v>57</v>
      </c>
      <c r="H42">
        <v>89.29</v>
      </c>
      <c r="I42">
        <v>63</v>
      </c>
      <c r="J42">
        <v>91.07</v>
      </c>
      <c r="K42">
        <v>69</v>
      </c>
      <c r="L42">
        <v>84.82</v>
      </c>
      <c r="M42">
        <v>57</v>
      </c>
      <c r="N42">
        <v>73.209999999999994</v>
      </c>
      <c r="O42">
        <v>44</v>
      </c>
    </row>
    <row r="43" spans="1:15" x14ac:dyDescent="0.2">
      <c r="A43" t="s">
        <v>33</v>
      </c>
      <c r="B43" t="s">
        <v>51</v>
      </c>
      <c r="C43">
        <v>18</v>
      </c>
      <c r="D43" t="s">
        <v>159</v>
      </c>
      <c r="E43">
        <v>22</v>
      </c>
      <c r="F43">
        <v>74.52</v>
      </c>
      <c r="G43">
        <v>44.68</v>
      </c>
      <c r="H43">
        <v>68.790000000000006</v>
      </c>
      <c r="I43">
        <v>36.17</v>
      </c>
      <c r="J43">
        <v>29.94</v>
      </c>
      <c r="K43">
        <v>20.21</v>
      </c>
      <c r="L43">
        <v>0</v>
      </c>
      <c r="M43">
        <v>0</v>
      </c>
      <c r="N43">
        <v>54.78</v>
      </c>
      <c r="O43">
        <v>45.74</v>
      </c>
    </row>
    <row r="44" spans="1:15" x14ac:dyDescent="0.2">
      <c r="A44" t="s">
        <v>33</v>
      </c>
      <c r="B44" t="s">
        <v>2</v>
      </c>
      <c r="C44">
        <v>12</v>
      </c>
      <c r="D44" t="s">
        <v>158</v>
      </c>
      <c r="E44">
        <v>5</v>
      </c>
      <c r="F44">
        <v>100</v>
      </c>
      <c r="G44">
        <v>83.33</v>
      </c>
      <c r="H44">
        <v>92.86</v>
      </c>
      <c r="I44">
        <v>96.67</v>
      </c>
      <c r="J44">
        <v>100</v>
      </c>
      <c r="K44">
        <v>86.67</v>
      </c>
      <c r="L44">
        <v>16.670000000000002</v>
      </c>
      <c r="M44">
        <v>3.33</v>
      </c>
      <c r="N44">
        <v>0</v>
      </c>
      <c r="O44">
        <v>0</v>
      </c>
    </row>
    <row r="45" spans="1:15" x14ac:dyDescent="0.2">
      <c r="A45" t="s">
        <v>33</v>
      </c>
      <c r="B45" t="s">
        <v>41</v>
      </c>
      <c r="C45">
        <v>11</v>
      </c>
      <c r="D45" t="s">
        <v>159</v>
      </c>
      <c r="E45">
        <v>11</v>
      </c>
      <c r="F45">
        <v>90.2</v>
      </c>
      <c r="G45">
        <v>51.52</v>
      </c>
      <c r="H45">
        <v>87.25</v>
      </c>
      <c r="I45">
        <v>51.52</v>
      </c>
      <c r="J45">
        <v>91.18</v>
      </c>
      <c r="K45">
        <v>53.03</v>
      </c>
      <c r="L45">
        <v>63.73</v>
      </c>
      <c r="M45">
        <v>24.24</v>
      </c>
      <c r="N45">
        <v>89.22</v>
      </c>
      <c r="O45">
        <v>53.03</v>
      </c>
    </row>
    <row r="46" spans="1:15" x14ac:dyDescent="0.2">
      <c r="A46" t="s">
        <v>33</v>
      </c>
      <c r="B46" t="s">
        <v>25</v>
      </c>
      <c r="C46">
        <v>12</v>
      </c>
      <c r="D46" t="s">
        <v>159</v>
      </c>
      <c r="E46">
        <v>28</v>
      </c>
      <c r="F46">
        <v>87.94</v>
      </c>
      <c r="G46">
        <v>69.23</v>
      </c>
      <c r="H46">
        <v>83.69</v>
      </c>
      <c r="I46">
        <v>70</v>
      </c>
      <c r="J46">
        <v>82.98</v>
      </c>
      <c r="K46">
        <v>80</v>
      </c>
      <c r="L46">
        <v>75.89</v>
      </c>
      <c r="M46">
        <v>57.69</v>
      </c>
      <c r="N46">
        <v>85.11</v>
      </c>
      <c r="O46">
        <v>69.23</v>
      </c>
    </row>
    <row r="47" spans="1:15" x14ac:dyDescent="0.2">
      <c r="A47" t="s">
        <v>33</v>
      </c>
      <c r="B47" t="s">
        <v>23</v>
      </c>
      <c r="C47">
        <v>11</v>
      </c>
      <c r="D47" t="s">
        <v>159</v>
      </c>
      <c r="E47">
        <v>33</v>
      </c>
      <c r="F47">
        <v>83.46</v>
      </c>
      <c r="G47">
        <v>68.5</v>
      </c>
      <c r="H47">
        <v>86.22</v>
      </c>
      <c r="I47">
        <v>73</v>
      </c>
      <c r="J47">
        <v>83.46</v>
      </c>
      <c r="K47">
        <v>69.5</v>
      </c>
      <c r="L47">
        <v>63.78</v>
      </c>
      <c r="M47">
        <v>54</v>
      </c>
      <c r="N47">
        <v>80.709999999999994</v>
      </c>
      <c r="O47">
        <v>67</v>
      </c>
    </row>
    <row r="48" spans="1:15" x14ac:dyDescent="0.2">
      <c r="A48" t="s">
        <v>33</v>
      </c>
      <c r="B48" t="s">
        <v>145</v>
      </c>
      <c r="C48">
        <v>12</v>
      </c>
      <c r="D48" t="s">
        <v>159</v>
      </c>
      <c r="E48">
        <v>5</v>
      </c>
      <c r="F48">
        <v>90.91</v>
      </c>
      <c r="G48">
        <v>78.260000000000005</v>
      </c>
      <c r="H48">
        <v>37.880000000000003</v>
      </c>
      <c r="I48">
        <v>32.61</v>
      </c>
      <c r="J48">
        <v>98.48</v>
      </c>
      <c r="K48">
        <v>91.3</v>
      </c>
      <c r="L48">
        <v>51.52</v>
      </c>
      <c r="M48">
        <v>45.65</v>
      </c>
      <c r="N48">
        <v>96.97</v>
      </c>
      <c r="O48">
        <v>86.96</v>
      </c>
    </row>
    <row r="49" spans="1:15" x14ac:dyDescent="0.2">
      <c r="A49" t="s">
        <v>32</v>
      </c>
      <c r="B49" t="s">
        <v>52</v>
      </c>
      <c r="C49">
        <v>14</v>
      </c>
      <c r="D49" t="s">
        <v>158</v>
      </c>
      <c r="E49">
        <v>3</v>
      </c>
      <c r="F49">
        <v>60</v>
      </c>
      <c r="G49">
        <v>61.33</v>
      </c>
      <c r="H49">
        <v>15.15</v>
      </c>
      <c r="I49">
        <v>18.670000000000002</v>
      </c>
      <c r="J49">
        <v>45.45</v>
      </c>
      <c r="K49">
        <v>57.33</v>
      </c>
      <c r="L49">
        <v>0</v>
      </c>
      <c r="M49">
        <v>0</v>
      </c>
      <c r="N49">
        <v>19.39</v>
      </c>
      <c r="O49">
        <v>29.33</v>
      </c>
    </row>
    <row r="50" spans="1:15" x14ac:dyDescent="0.2">
      <c r="A50" t="s">
        <v>32</v>
      </c>
      <c r="B50" t="s">
        <v>4</v>
      </c>
      <c r="C50">
        <v>11</v>
      </c>
      <c r="D50" t="s">
        <v>159</v>
      </c>
      <c r="E50">
        <v>13</v>
      </c>
      <c r="F50">
        <v>83.74</v>
      </c>
      <c r="G50">
        <v>76.83</v>
      </c>
      <c r="H50">
        <v>77.239999999999995</v>
      </c>
      <c r="I50">
        <v>68.290000000000006</v>
      </c>
      <c r="J50">
        <v>92.68</v>
      </c>
      <c r="K50">
        <v>80.489999999999995</v>
      </c>
      <c r="L50">
        <v>68.290000000000006</v>
      </c>
      <c r="M50">
        <v>56.1</v>
      </c>
      <c r="N50">
        <v>85.37</v>
      </c>
      <c r="O50">
        <v>71.95</v>
      </c>
    </row>
    <row r="51" spans="1:15" x14ac:dyDescent="0.2">
      <c r="A51" t="s">
        <v>32</v>
      </c>
      <c r="B51" t="s">
        <v>31</v>
      </c>
      <c r="C51">
        <v>11</v>
      </c>
      <c r="D51" t="s">
        <v>159</v>
      </c>
      <c r="E51">
        <v>7</v>
      </c>
      <c r="F51">
        <v>98.48</v>
      </c>
      <c r="G51">
        <v>100</v>
      </c>
      <c r="H51">
        <v>96.97</v>
      </c>
      <c r="I51">
        <v>92.31</v>
      </c>
      <c r="J51">
        <v>98.48</v>
      </c>
      <c r="K51">
        <v>96.15</v>
      </c>
      <c r="L51">
        <v>93.94</v>
      </c>
      <c r="M51">
        <v>88.46</v>
      </c>
      <c r="N51">
        <v>98.48</v>
      </c>
      <c r="O51">
        <v>96.15</v>
      </c>
    </row>
    <row r="52" spans="1:15" x14ac:dyDescent="0.2">
      <c r="A52" t="s">
        <v>32</v>
      </c>
      <c r="B52" t="s">
        <v>1</v>
      </c>
      <c r="C52">
        <v>22</v>
      </c>
      <c r="D52" t="s">
        <v>159</v>
      </c>
      <c r="E52">
        <v>11</v>
      </c>
      <c r="F52">
        <v>91.86</v>
      </c>
      <c r="G52">
        <v>90.7</v>
      </c>
      <c r="H52">
        <v>84.88</v>
      </c>
      <c r="I52">
        <v>73.260000000000005</v>
      </c>
      <c r="J52">
        <v>96.51</v>
      </c>
      <c r="K52">
        <v>87.21</v>
      </c>
      <c r="L52">
        <v>15.12</v>
      </c>
      <c r="M52">
        <v>1.1599999999999999</v>
      </c>
      <c r="N52">
        <v>91.86</v>
      </c>
      <c r="O52">
        <v>86.05</v>
      </c>
    </row>
    <row r="53" spans="1:15" x14ac:dyDescent="0.2">
      <c r="A53" t="s">
        <v>32</v>
      </c>
      <c r="B53" t="s">
        <v>53</v>
      </c>
      <c r="C53">
        <v>11</v>
      </c>
      <c r="D53" t="s">
        <v>158</v>
      </c>
      <c r="E53">
        <v>20</v>
      </c>
      <c r="F53">
        <v>89.19</v>
      </c>
      <c r="G53">
        <v>82.35</v>
      </c>
      <c r="H53">
        <v>79.05</v>
      </c>
      <c r="I53">
        <v>70.59</v>
      </c>
      <c r="J53">
        <v>92.57</v>
      </c>
      <c r="K53">
        <v>86.27</v>
      </c>
      <c r="L53">
        <v>80.41</v>
      </c>
      <c r="M53">
        <v>63.73</v>
      </c>
      <c r="N53">
        <v>83.78</v>
      </c>
      <c r="O53">
        <v>76.47</v>
      </c>
    </row>
    <row r="54" spans="1:15" x14ac:dyDescent="0.2">
      <c r="A54" t="s">
        <v>32</v>
      </c>
      <c r="B54" t="s">
        <v>7</v>
      </c>
      <c r="C54">
        <v>13</v>
      </c>
      <c r="D54" t="s">
        <v>159</v>
      </c>
      <c r="E54">
        <v>7</v>
      </c>
      <c r="F54">
        <v>97.35</v>
      </c>
      <c r="G54">
        <v>90.91</v>
      </c>
      <c r="H54">
        <v>0</v>
      </c>
      <c r="I54">
        <v>0</v>
      </c>
      <c r="J54">
        <v>96.46</v>
      </c>
      <c r="K54">
        <v>90.91</v>
      </c>
      <c r="L54">
        <v>0</v>
      </c>
      <c r="M54">
        <v>0</v>
      </c>
      <c r="N54">
        <v>87.61</v>
      </c>
      <c r="O54">
        <v>84.09</v>
      </c>
    </row>
    <row r="55" spans="1:15" x14ac:dyDescent="0.2">
      <c r="A55" t="s">
        <v>32</v>
      </c>
      <c r="B55" t="s">
        <v>30</v>
      </c>
      <c r="C55">
        <v>31</v>
      </c>
      <c r="D55" t="s">
        <v>159</v>
      </c>
      <c r="E55">
        <v>17</v>
      </c>
      <c r="F55">
        <v>52.16</v>
      </c>
      <c r="G55">
        <v>37.21</v>
      </c>
      <c r="H55">
        <v>33.409999999999997</v>
      </c>
      <c r="I55">
        <v>23.06</v>
      </c>
      <c r="J55">
        <v>81.25</v>
      </c>
      <c r="K55">
        <v>67.349999999999994</v>
      </c>
      <c r="L55">
        <v>17.79</v>
      </c>
      <c r="M55">
        <v>11.87</v>
      </c>
      <c r="N55">
        <v>45.91</v>
      </c>
      <c r="O55">
        <v>31.96</v>
      </c>
    </row>
    <row r="56" spans="1:15" x14ac:dyDescent="0.2">
      <c r="A56" t="s">
        <v>36</v>
      </c>
      <c r="B56" t="s">
        <v>54</v>
      </c>
      <c r="C56">
        <v>18</v>
      </c>
      <c r="D56" t="s">
        <v>159</v>
      </c>
      <c r="E56">
        <v>4</v>
      </c>
      <c r="F56">
        <v>71.930000000000007</v>
      </c>
      <c r="G56">
        <v>56.43</v>
      </c>
      <c r="H56">
        <v>0</v>
      </c>
      <c r="I56">
        <v>0</v>
      </c>
      <c r="J56">
        <v>95.28</v>
      </c>
      <c r="K56">
        <v>88.93</v>
      </c>
      <c r="L56">
        <v>0</v>
      </c>
      <c r="M56">
        <v>0</v>
      </c>
      <c r="N56">
        <v>0</v>
      </c>
      <c r="O56">
        <v>0</v>
      </c>
    </row>
    <row r="57" spans="1:15" x14ac:dyDescent="0.2">
      <c r="A57" t="s">
        <v>36</v>
      </c>
      <c r="B57" t="s">
        <v>55</v>
      </c>
      <c r="C57">
        <v>12</v>
      </c>
      <c r="D57" t="s">
        <v>159</v>
      </c>
      <c r="E57">
        <v>3</v>
      </c>
      <c r="F57">
        <v>90.77</v>
      </c>
      <c r="G57">
        <v>87.5</v>
      </c>
      <c r="H57">
        <v>27.69</v>
      </c>
      <c r="I57">
        <v>21.88</v>
      </c>
      <c r="J57">
        <v>100</v>
      </c>
      <c r="K57">
        <v>96.88</v>
      </c>
      <c r="L57">
        <v>84.62</v>
      </c>
      <c r="M57">
        <v>75</v>
      </c>
      <c r="N57">
        <v>29.23</v>
      </c>
      <c r="O57">
        <v>18.75</v>
      </c>
    </row>
    <row r="58" spans="1:15" x14ac:dyDescent="0.2">
      <c r="A58" t="s">
        <v>36</v>
      </c>
      <c r="B58" t="s">
        <v>6</v>
      </c>
      <c r="C58">
        <v>18</v>
      </c>
      <c r="D58" t="s">
        <v>158</v>
      </c>
      <c r="E58">
        <v>11</v>
      </c>
      <c r="F58">
        <v>33.5</v>
      </c>
      <c r="G58">
        <v>16.239999999999998</v>
      </c>
      <c r="H58">
        <v>28.04</v>
      </c>
      <c r="I58">
        <v>9.23</v>
      </c>
      <c r="J58">
        <v>49.38</v>
      </c>
      <c r="K58">
        <v>34.69</v>
      </c>
      <c r="L58">
        <v>13.4</v>
      </c>
      <c r="M58">
        <v>4.8</v>
      </c>
      <c r="N58">
        <v>14.89</v>
      </c>
      <c r="O58">
        <v>6.27</v>
      </c>
    </row>
    <row r="59" spans="1:15" x14ac:dyDescent="0.2">
      <c r="A59" t="s">
        <v>36</v>
      </c>
      <c r="B59" t="s">
        <v>29</v>
      </c>
      <c r="C59">
        <v>22</v>
      </c>
      <c r="D59" t="s">
        <v>159</v>
      </c>
      <c r="E59">
        <v>12</v>
      </c>
      <c r="F59">
        <v>58.39</v>
      </c>
      <c r="G59">
        <v>53.26</v>
      </c>
      <c r="H59">
        <v>55.03</v>
      </c>
      <c r="I59">
        <v>60.87</v>
      </c>
      <c r="J59">
        <v>85.23</v>
      </c>
      <c r="K59">
        <v>85.87</v>
      </c>
      <c r="L59">
        <v>42.28</v>
      </c>
      <c r="M59">
        <v>36.96</v>
      </c>
      <c r="N59">
        <v>73.150000000000006</v>
      </c>
      <c r="O59">
        <v>73.91</v>
      </c>
    </row>
    <row r="60" spans="1:15" x14ac:dyDescent="0.2">
      <c r="A60" t="s">
        <v>36</v>
      </c>
      <c r="B60" t="s">
        <v>20</v>
      </c>
      <c r="C60">
        <v>19</v>
      </c>
      <c r="D60" t="s">
        <v>158</v>
      </c>
      <c r="E60">
        <v>4</v>
      </c>
      <c r="F60">
        <v>54.07</v>
      </c>
      <c r="G60">
        <v>41.67</v>
      </c>
      <c r="H60">
        <v>48.15</v>
      </c>
      <c r="I60">
        <v>36.9</v>
      </c>
      <c r="J60">
        <v>71.849999999999994</v>
      </c>
      <c r="K60">
        <v>63.1</v>
      </c>
      <c r="L60">
        <v>28.89</v>
      </c>
      <c r="M60">
        <v>23.81</v>
      </c>
      <c r="N60">
        <v>49.63</v>
      </c>
      <c r="O60">
        <v>38.1</v>
      </c>
    </row>
    <row r="61" spans="1:15" x14ac:dyDescent="0.2">
      <c r="A61" t="s">
        <v>36</v>
      </c>
      <c r="B61" t="s">
        <v>11</v>
      </c>
      <c r="C61">
        <v>13</v>
      </c>
      <c r="D61" t="s">
        <v>158</v>
      </c>
      <c r="E61">
        <v>14</v>
      </c>
      <c r="F61">
        <v>55.5</v>
      </c>
      <c r="G61">
        <v>43.55</v>
      </c>
      <c r="H61">
        <v>52.15</v>
      </c>
      <c r="I61">
        <v>41.94</v>
      </c>
      <c r="J61">
        <v>67.94</v>
      </c>
      <c r="K61">
        <v>58.06</v>
      </c>
      <c r="L61">
        <v>27.27</v>
      </c>
      <c r="M61">
        <v>14.52</v>
      </c>
      <c r="N61">
        <v>49.28</v>
      </c>
      <c r="O61">
        <v>40.32</v>
      </c>
    </row>
    <row r="62" spans="1:15" x14ac:dyDescent="0.2">
      <c r="A62" t="s">
        <v>36</v>
      </c>
      <c r="B62" t="s">
        <v>22</v>
      </c>
      <c r="C62">
        <v>13</v>
      </c>
      <c r="D62" t="s">
        <v>159</v>
      </c>
      <c r="E62">
        <v>7</v>
      </c>
      <c r="F62">
        <v>66.02</v>
      </c>
      <c r="G62">
        <v>50</v>
      </c>
      <c r="H62">
        <v>44.66</v>
      </c>
      <c r="I62">
        <v>17.39</v>
      </c>
      <c r="J62">
        <v>93.2</v>
      </c>
      <c r="K62">
        <v>100</v>
      </c>
      <c r="L62">
        <v>42.72</v>
      </c>
      <c r="M62">
        <v>26.09</v>
      </c>
      <c r="N62">
        <v>64.08</v>
      </c>
      <c r="O62">
        <v>69.569999999999993</v>
      </c>
    </row>
    <row r="63" spans="1:15" x14ac:dyDescent="0.2">
      <c r="A63" t="s">
        <v>36</v>
      </c>
      <c r="B63" t="s">
        <v>27</v>
      </c>
      <c r="C63">
        <v>12</v>
      </c>
      <c r="D63" t="s">
        <v>158</v>
      </c>
      <c r="E63">
        <v>6</v>
      </c>
      <c r="F63">
        <v>28.77</v>
      </c>
      <c r="G63">
        <v>31.48</v>
      </c>
      <c r="H63">
        <v>29.22</v>
      </c>
      <c r="I63">
        <v>31.48</v>
      </c>
      <c r="J63">
        <v>31.51</v>
      </c>
      <c r="K63">
        <v>36.11</v>
      </c>
      <c r="L63">
        <v>26.48</v>
      </c>
      <c r="M63">
        <v>31.48</v>
      </c>
      <c r="N63">
        <v>0</v>
      </c>
      <c r="O63">
        <v>0</v>
      </c>
    </row>
    <row r="64" spans="1:15" x14ac:dyDescent="0.2">
      <c r="A64" t="s">
        <v>36</v>
      </c>
      <c r="B64" t="s">
        <v>146</v>
      </c>
      <c r="C64">
        <v>11</v>
      </c>
      <c r="D64" t="s">
        <v>158</v>
      </c>
      <c r="E64">
        <v>4</v>
      </c>
      <c r="F64">
        <v>53.64</v>
      </c>
      <c r="G64">
        <v>35.619999999999997</v>
      </c>
      <c r="H64">
        <v>52.73</v>
      </c>
      <c r="I64">
        <v>42.47</v>
      </c>
      <c r="J64">
        <v>79.09</v>
      </c>
      <c r="K64">
        <v>67.12</v>
      </c>
      <c r="L64">
        <v>7.27</v>
      </c>
      <c r="M64">
        <v>9.59</v>
      </c>
      <c r="N64">
        <v>0</v>
      </c>
      <c r="O64">
        <v>0</v>
      </c>
    </row>
    <row r="65" spans="1:15" x14ac:dyDescent="0.2">
      <c r="A65" t="s">
        <v>38</v>
      </c>
      <c r="B65" t="s">
        <v>18</v>
      </c>
      <c r="C65">
        <v>15</v>
      </c>
      <c r="D65" t="s">
        <v>159</v>
      </c>
      <c r="E65">
        <v>73</v>
      </c>
      <c r="F65">
        <v>50.29</v>
      </c>
      <c r="G65">
        <v>45.83</v>
      </c>
      <c r="H65">
        <v>45.29</v>
      </c>
      <c r="I65">
        <v>45.45</v>
      </c>
      <c r="J65">
        <v>41.18</v>
      </c>
      <c r="K65">
        <v>39.020000000000003</v>
      </c>
      <c r="L65">
        <v>51.47</v>
      </c>
      <c r="M65">
        <v>49.24</v>
      </c>
      <c r="N65">
        <v>45.88</v>
      </c>
      <c r="O65">
        <v>45.83</v>
      </c>
    </row>
    <row r="66" spans="1:15" x14ac:dyDescent="0.2">
      <c r="A66" t="s">
        <v>38</v>
      </c>
      <c r="B66" t="s">
        <v>15</v>
      </c>
      <c r="C66">
        <v>11</v>
      </c>
      <c r="D66" t="s">
        <v>159</v>
      </c>
      <c r="E66">
        <v>79</v>
      </c>
      <c r="F66">
        <v>49.31</v>
      </c>
      <c r="G66">
        <v>39.47</v>
      </c>
      <c r="H66">
        <v>58.99</v>
      </c>
      <c r="I66">
        <v>57.89</v>
      </c>
      <c r="J66">
        <v>55.3</v>
      </c>
      <c r="K66">
        <v>60.53</v>
      </c>
      <c r="L66">
        <v>29.49</v>
      </c>
      <c r="M66">
        <v>15.79</v>
      </c>
      <c r="N66">
        <v>42.86</v>
      </c>
      <c r="O66">
        <v>44.74</v>
      </c>
    </row>
    <row r="67" spans="1:15" x14ac:dyDescent="0.2">
      <c r="A67" t="s">
        <v>38</v>
      </c>
      <c r="B67" t="s">
        <v>17</v>
      </c>
      <c r="C67">
        <v>14</v>
      </c>
      <c r="D67" t="s">
        <v>159</v>
      </c>
      <c r="E67">
        <v>57</v>
      </c>
      <c r="F67">
        <v>57.21</v>
      </c>
      <c r="G67">
        <v>41.26</v>
      </c>
      <c r="H67">
        <v>53.32</v>
      </c>
      <c r="I67">
        <v>44.61</v>
      </c>
      <c r="J67">
        <v>50.11</v>
      </c>
      <c r="K67">
        <v>44.61</v>
      </c>
      <c r="L67">
        <v>29.98</v>
      </c>
      <c r="M67">
        <v>23.79</v>
      </c>
      <c r="N67">
        <v>57.89</v>
      </c>
      <c r="O67">
        <v>51.3</v>
      </c>
    </row>
    <row r="68" spans="1:15" x14ac:dyDescent="0.2">
      <c r="A68" t="s">
        <v>38</v>
      </c>
      <c r="B68" t="s">
        <v>24</v>
      </c>
      <c r="C68">
        <v>16</v>
      </c>
      <c r="D68" t="s">
        <v>159</v>
      </c>
      <c r="E68">
        <v>29</v>
      </c>
      <c r="F68">
        <v>24.73</v>
      </c>
      <c r="G68">
        <v>12.28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">
      <c r="A69" t="s">
        <v>38</v>
      </c>
      <c r="B69" t="s">
        <v>19</v>
      </c>
      <c r="C69">
        <v>15</v>
      </c>
      <c r="D69" t="s">
        <v>158</v>
      </c>
      <c r="E69">
        <v>26</v>
      </c>
      <c r="F69">
        <v>85.16</v>
      </c>
      <c r="G69">
        <v>67.180000000000007</v>
      </c>
      <c r="H69">
        <v>83.39</v>
      </c>
      <c r="I69">
        <v>70.23</v>
      </c>
      <c r="J69">
        <v>92.58</v>
      </c>
      <c r="K69">
        <v>87.79</v>
      </c>
      <c r="L69">
        <v>54.42</v>
      </c>
      <c r="M69">
        <v>42.75</v>
      </c>
      <c r="N69">
        <v>91.87</v>
      </c>
      <c r="O69">
        <v>79.39</v>
      </c>
    </row>
    <row r="70" spans="1:15" x14ac:dyDescent="0.2">
      <c r="A70" t="s">
        <v>38</v>
      </c>
      <c r="B70" t="s">
        <v>147</v>
      </c>
      <c r="C70">
        <v>14</v>
      </c>
      <c r="D70" t="s">
        <v>158</v>
      </c>
      <c r="E70">
        <v>86</v>
      </c>
      <c r="F70">
        <v>30.69</v>
      </c>
      <c r="G70">
        <v>21.15</v>
      </c>
      <c r="H70">
        <v>35.020000000000003</v>
      </c>
      <c r="I70">
        <v>25</v>
      </c>
      <c r="J70">
        <v>9.39</v>
      </c>
      <c r="K70">
        <v>9.1300000000000008</v>
      </c>
      <c r="L70">
        <v>42.24</v>
      </c>
      <c r="M70">
        <v>40.380000000000003</v>
      </c>
      <c r="N70">
        <v>4.6900000000000004</v>
      </c>
      <c r="O70">
        <v>1.92</v>
      </c>
    </row>
    <row r="71" spans="1:15" x14ac:dyDescent="0.2">
      <c r="A71" t="s">
        <v>38</v>
      </c>
      <c r="B71" t="s">
        <v>148</v>
      </c>
      <c r="C71">
        <v>16</v>
      </c>
      <c r="D71" t="s">
        <v>158</v>
      </c>
      <c r="E71">
        <v>16</v>
      </c>
      <c r="F71">
        <v>69.23</v>
      </c>
      <c r="G71">
        <v>60</v>
      </c>
      <c r="H71">
        <v>60.44</v>
      </c>
      <c r="I71">
        <v>50</v>
      </c>
      <c r="J71">
        <v>64.84</v>
      </c>
      <c r="K71">
        <v>60</v>
      </c>
      <c r="L71">
        <v>48.35</v>
      </c>
      <c r="M71">
        <v>48</v>
      </c>
      <c r="N71">
        <v>72.53</v>
      </c>
      <c r="O71">
        <v>66</v>
      </c>
    </row>
    <row r="72" spans="1:15" x14ac:dyDescent="0.2">
      <c r="A72" t="s">
        <v>38</v>
      </c>
      <c r="B72" t="s">
        <v>149</v>
      </c>
      <c r="C72">
        <v>22</v>
      </c>
      <c r="D72" t="s">
        <v>159</v>
      </c>
      <c r="E72">
        <v>1</v>
      </c>
      <c r="F72">
        <v>97.92</v>
      </c>
      <c r="G72">
        <v>100</v>
      </c>
      <c r="H72">
        <v>97.92</v>
      </c>
      <c r="I72">
        <v>97.73</v>
      </c>
      <c r="J72">
        <v>97.92</v>
      </c>
      <c r="K72">
        <v>97.73</v>
      </c>
      <c r="L72">
        <v>35.42</v>
      </c>
      <c r="M72">
        <v>29.55</v>
      </c>
      <c r="N72">
        <v>97.92</v>
      </c>
      <c r="O72">
        <v>97.73</v>
      </c>
    </row>
    <row r="73" spans="1:15" x14ac:dyDescent="0.2">
      <c r="A73" t="s">
        <v>38</v>
      </c>
      <c r="B73" t="s">
        <v>150</v>
      </c>
      <c r="C73">
        <v>15</v>
      </c>
      <c r="D73" t="s">
        <v>158</v>
      </c>
      <c r="E73">
        <v>4</v>
      </c>
      <c r="F73">
        <v>46.43</v>
      </c>
      <c r="G73">
        <v>36.76</v>
      </c>
      <c r="H73">
        <v>38.1</v>
      </c>
      <c r="I73">
        <v>29.41</v>
      </c>
      <c r="J73">
        <v>60.71</v>
      </c>
      <c r="K73">
        <v>48.53</v>
      </c>
      <c r="L73">
        <v>0</v>
      </c>
      <c r="M73">
        <v>0</v>
      </c>
      <c r="N73">
        <v>0</v>
      </c>
      <c r="O73">
        <v>0</v>
      </c>
    </row>
    <row r="74" spans="1:15" x14ac:dyDescent="0.2">
      <c r="A74" t="s">
        <v>44</v>
      </c>
      <c r="B74" t="s">
        <v>59</v>
      </c>
      <c r="C74">
        <v>13</v>
      </c>
      <c r="D74" t="s">
        <v>158</v>
      </c>
      <c r="E74">
        <v>21</v>
      </c>
      <c r="F74">
        <v>93.59</v>
      </c>
      <c r="G74">
        <v>85</v>
      </c>
      <c r="H74">
        <v>37.18</v>
      </c>
      <c r="I74">
        <v>20</v>
      </c>
      <c r="J74">
        <v>97.44</v>
      </c>
      <c r="K74">
        <v>92.5</v>
      </c>
      <c r="L74">
        <v>71.790000000000006</v>
      </c>
      <c r="M74">
        <v>52.5</v>
      </c>
      <c r="N74">
        <v>91.03</v>
      </c>
      <c r="O74">
        <v>90</v>
      </c>
    </row>
    <row r="75" spans="1:15" x14ac:dyDescent="0.2">
      <c r="A75" t="s">
        <v>44</v>
      </c>
      <c r="B75" t="s">
        <v>60</v>
      </c>
      <c r="C75">
        <v>12</v>
      </c>
      <c r="D75" t="s">
        <v>158</v>
      </c>
      <c r="E75">
        <v>21</v>
      </c>
      <c r="F75">
        <v>97.37</v>
      </c>
      <c r="G75">
        <v>92.31</v>
      </c>
      <c r="H75">
        <v>94.74</v>
      </c>
      <c r="I75">
        <v>87.18</v>
      </c>
      <c r="J75">
        <v>98.68</v>
      </c>
      <c r="K75">
        <v>94.87</v>
      </c>
      <c r="L75">
        <v>78.95</v>
      </c>
      <c r="M75">
        <v>58.97</v>
      </c>
      <c r="N75">
        <v>93.42</v>
      </c>
      <c r="O75">
        <v>89.74</v>
      </c>
    </row>
    <row r="76" spans="1:15" x14ac:dyDescent="0.2">
      <c r="A76" t="s">
        <v>44</v>
      </c>
      <c r="B76" t="s">
        <v>121</v>
      </c>
      <c r="C76">
        <v>26</v>
      </c>
      <c r="D76" t="s">
        <v>159</v>
      </c>
      <c r="E76">
        <v>75</v>
      </c>
      <c r="F76">
        <v>91.95</v>
      </c>
      <c r="G76">
        <v>68.67</v>
      </c>
      <c r="H76">
        <v>64.94</v>
      </c>
      <c r="I76">
        <v>50.6</v>
      </c>
      <c r="J76">
        <v>89.66</v>
      </c>
      <c r="K76">
        <v>63.86</v>
      </c>
      <c r="L76">
        <v>36.21</v>
      </c>
      <c r="M76">
        <v>26.51</v>
      </c>
      <c r="N76">
        <v>83.91</v>
      </c>
      <c r="O76">
        <v>60.24</v>
      </c>
    </row>
    <row r="77" spans="1:15" x14ac:dyDescent="0.2">
      <c r="A77" t="s">
        <v>44</v>
      </c>
      <c r="B77" t="s">
        <v>58</v>
      </c>
      <c r="C77">
        <v>30</v>
      </c>
      <c r="D77" t="s">
        <v>159</v>
      </c>
      <c r="E77">
        <v>139</v>
      </c>
      <c r="F77">
        <v>96.88</v>
      </c>
      <c r="G77">
        <v>88.35</v>
      </c>
      <c r="H77">
        <v>33.85</v>
      </c>
      <c r="I77">
        <v>36.89</v>
      </c>
      <c r="J77">
        <v>74.48</v>
      </c>
      <c r="K77">
        <v>87.38</v>
      </c>
      <c r="L77">
        <v>48.44</v>
      </c>
      <c r="M77">
        <v>42.72</v>
      </c>
      <c r="N77">
        <v>62.5</v>
      </c>
      <c r="O77">
        <v>79.61</v>
      </c>
    </row>
    <row r="78" spans="1:15" x14ac:dyDescent="0.2">
      <c r="A78" t="s">
        <v>44</v>
      </c>
      <c r="B78" t="s">
        <v>61</v>
      </c>
      <c r="C78">
        <v>11</v>
      </c>
      <c r="D78" t="s">
        <v>159</v>
      </c>
      <c r="E78">
        <v>52</v>
      </c>
      <c r="F78">
        <v>93.55</v>
      </c>
      <c r="G78">
        <v>72.52</v>
      </c>
      <c r="H78">
        <v>34.840000000000003</v>
      </c>
      <c r="I78">
        <v>21.37</v>
      </c>
      <c r="J78">
        <v>0</v>
      </c>
      <c r="K78">
        <v>0</v>
      </c>
      <c r="L78">
        <v>68.290000000000006</v>
      </c>
      <c r="M78">
        <v>40.840000000000003</v>
      </c>
      <c r="N78">
        <v>60.63</v>
      </c>
      <c r="O78">
        <v>35.880000000000003</v>
      </c>
    </row>
    <row r="79" spans="1:15" x14ac:dyDescent="0.2">
      <c r="A79" t="s">
        <v>44</v>
      </c>
      <c r="B79" t="s">
        <v>62</v>
      </c>
      <c r="C79">
        <v>17</v>
      </c>
      <c r="D79" t="s">
        <v>158</v>
      </c>
      <c r="E79">
        <v>15</v>
      </c>
      <c r="F79">
        <v>93.59</v>
      </c>
      <c r="G79">
        <v>86.36</v>
      </c>
      <c r="H79">
        <v>93.59</v>
      </c>
      <c r="I79">
        <v>93.18</v>
      </c>
      <c r="J79">
        <v>93.59</v>
      </c>
      <c r="K79">
        <v>90.91</v>
      </c>
      <c r="L79">
        <v>85.9</v>
      </c>
      <c r="M79">
        <v>63.64</v>
      </c>
      <c r="N79">
        <v>93.59</v>
      </c>
      <c r="O79">
        <v>95.45</v>
      </c>
    </row>
    <row r="80" spans="1:15" x14ac:dyDescent="0.2">
      <c r="A80" t="s">
        <v>44</v>
      </c>
      <c r="B80" t="s">
        <v>63</v>
      </c>
      <c r="C80">
        <v>17</v>
      </c>
      <c r="D80" t="s">
        <v>159</v>
      </c>
      <c r="E80">
        <v>36</v>
      </c>
      <c r="F80">
        <v>95.97</v>
      </c>
      <c r="G80">
        <v>89.42</v>
      </c>
      <c r="H80">
        <v>85.08</v>
      </c>
      <c r="I80">
        <v>68.27</v>
      </c>
      <c r="J80">
        <v>97.18</v>
      </c>
      <c r="K80">
        <v>91.35</v>
      </c>
      <c r="L80">
        <v>68.150000000000006</v>
      </c>
      <c r="M80">
        <v>46.15</v>
      </c>
      <c r="N80">
        <v>74.599999999999994</v>
      </c>
      <c r="O80">
        <v>61.54</v>
      </c>
    </row>
    <row r="81" spans="1:15" x14ac:dyDescent="0.2">
      <c r="A81" t="s">
        <v>44</v>
      </c>
      <c r="B81" t="s">
        <v>154</v>
      </c>
      <c r="C81">
        <v>12</v>
      </c>
      <c r="D81" t="s">
        <v>159</v>
      </c>
      <c r="E81">
        <v>11</v>
      </c>
      <c r="F81">
        <v>88.74</v>
      </c>
      <c r="G81">
        <v>84.31</v>
      </c>
      <c r="H81">
        <v>59.6</v>
      </c>
      <c r="I81">
        <v>53.92</v>
      </c>
      <c r="J81">
        <v>72.849999999999994</v>
      </c>
      <c r="K81">
        <v>64.709999999999994</v>
      </c>
      <c r="L81">
        <v>78.81</v>
      </c>
      <c r="M81">
        <v>74.510000000000005</v>
      </c>
      <c r="N81">
        <v>88.08</v>
      </c>
      <c r="O81">
        <v>81.37</v>
      </c>
    </row>
    <row r="82" spans="1:15" x14ac:dyDescent="0.2">
      <c r="A82" t="s">
        <v>44</v>
      </c>
      <c r="B82" t="s">
        <v>151</v>
      </c>
      <c r="C82">
        <v>18</v>
      </c>
      <c r="D82" t="s">
        <v>159</v>
      </c>
      <c r="E82">
        <v>23</v>
      </c>
      <c r="F82">
        <v>52.07</v>
      </c>
      <c r="G82">
        <v>46.85</v>
      </c>
      <c r="H82">
        <v>56.2</v>
      </c>
      <c r="I82">
        <v>44.76</v>
      </c>
      <c r="J82">
        <v>77.69</v>
      </c>
      <c r="K82">
        <v>75.52</v>
      </c>
      <c r="L82">
        <v>41.74</v>
      </c>
      <c r="M82">
        <v>36.36</v>
      </c>
      <c r="N82">
        <v>54.13</v>
      </c>
      <c r="O82">
        <v>49.65</v>
      </c>
    </row>
    <row r="83" spans="1:15" x14ac:dyDescent="0.2">
      <c r="A83" t="s">
        <v>44</v>
      </c>
      <c r="B83" t="s">
        <v>152</v>
      </c>
      <c r="C83">
        <v>18</v>
      </c>
      <c r="D83" t="s">
        <v>159</v>
      </c>
      <c r="E83">
        <v>15</v>
      </c>
      <c r="F83">
        <v>0</v>
      </c>
      <c r="G83">
        <v>0</v>
      </c>
      <c r="H83">
        <v>68.52</v>
      </c>
      <c r="I83">
        <v>58.06</v>
      </c>
      <c r="J83">
        <v>86.11</v>
      </c>
      <c r="K83">
        <v>75.81</v>
      </c>
      <c r="L83">
        <v>33.33</v>
      </c>
      <c r="M83">
        <v>24.19</v>
      </c>
      <c r="N83">
        <v>0</v>
      </c>
      <c r="O83">
        <v>0</v>
      </c>
    </row>
    <row r="84" spans="1:15" x14ac:dyDescent="0.2">
      <c r="A84" t="s">
        <v>44</v>
      </c>
      <c r="B84" t="s">
        <v>153</v>
      </c>
      <c r="C84">
        <v>17</v>
      </c>
      <c r="D84" t="s">
        <v>159</v>
      </c>
      <c r="E84">
        <v>50</v>
      </c>
      <c r="F84">
        <v>82.52</v>
      </c>
      <c r="G84">
        <v>60</v>
      </c>
      <c r="H84">
        <v>78.319999999999993</v>
      </c>
      <c r="I84">
        <v>62.5</v>
      </c>
      <c r="J84">
        <v>90.21</v>
      </c>
      <c r="K84">
        <v>78.75</v>
      </c>
      <c r="L84">
        <v>39.159999999999997</v>
      </c>
      <c r="M84">
        <v>22.5</v>
      </c>
      <c r="N84">
        <v>79.02</v>
      </c>
      <c r="O84">
        <v>56.25</v>
      </c>
    </row>
    <row r="85" spans="1:15" x14ac:dyDescent="0.2">
      <c r="A85" t="s">
        <v>42</v>
      </c>
      <c r="B85" t="s">
        <v>78</v>
      </c>
      <c r="C85">
        <v>14</v>
      </c>
      <c r="D85" t="s">
        <v>159</v>
      </c>
      <c r="E85">
        <v>174</v>
      </c>
      <c r="F85">
        <v>3.45</v>
      </c>
      <c r="G85">
        <v>3.71</v>
      </c>
      <c r="H85">
        <v>13.43</v>
      </c>
      <c r="I85">
        <v>11.68</v>
      </c>
      <c r="J85">
        <v>9.61</v>
      </c>
      <c r="K85">
        <v>7.57</v>
      </c>
      <c r="L85">
        <v>82.02</v>
      </c>
      <c r="M85">
        <v>71.8</v>
      </c>
      <c r="N85">
        <v>0</v>
      </c>
      <c r="O85">
        <v>0</v>
      </c>
    </row>
    <row r="86" spans="1:15" x14ac:dyDescent="0.2">
      <c r="A86" t="s">
        <v>42</v>
      </c>
      <c r="B86" t="s">
        <v>65</v>
      </c>
      <c r="C86">
        <v>23</v>
      </c>
      <c r="D86" t="s">
        <v>159</v>
      </c>
      <c r="E86">
        <v>42</v>
      </c>
      <c r="F86">
        <v>81.96</v>
      </c>
      <c r="G86">
        <v>69.739999999999995</v>
      </c>
      <c r="H86">
        <v>52.78</v>
      </c>
      <c r="I86">
        <v>51.97</v>
      </c>
      <c r="J86">
        <v>49.33</v>
      </c>
      <c r="K86">
        <v>47.81</v>
      </c>
      <c r="L86">
        <v>53.93</v>
      </c>
      <c r="M86">
        <v>51.32</v>
      </c>
      <c r="N86">
        <v>58.54</v>
      </c>
      <c r="O86">
        <v>53.73</v>
      </c>
    </row>
    <row r="87" spans="1:15" x14ac:dyDescent="0.2">
      <c r="A87" t="s">
        <v>42</v>
      </c>
      <c r="B87" t="s">
        <v>77</v>
      </c>
      <c r="C87">
        <v>12</v>
      </c>
      <c r="D87" t="s">
        <v>158</v>
      </c>
      <c r="E87">
        <v>2</v>
      </c>
      <c r="F87">
        <v>82.93</v>
      </c>
      <c r="G87">
        <v>77.08</v>
      </c>
      <c r="H87">
        <v>87.8</v>
      </c>
      <c r="I87">
        <v>79.17</v>
      </c>
      <c r="J87">
        <v>85.37</v>
      </c>
      <c r="K87">
        <v>70.83</v>
      </c>
      <c r="L87">
        <v>0</v>
      </c>
      <c r="M87">
        <v>0</v>
      </c>
      <c r="N87">
        <v>90.24</v>
      </c>
      <c r="O87">
        <v>77.08</v>
      </c>
    </row>
    <row r="88" spans="1:15" x14ac:dyDescent="0.2">
      <c r="A88" t="s">
        <v>42</v>
      </c>
      <c r="B88" t="s">
        <v>76</v>
      </c>
      <c r="C88">
        <v>16</v>
      </c>
      <c r="D88" t="s">
        <v>159</v>
      </c>
      <c r="E88">
        <v>36</v>
      </c>
      <c r="F88">
        <v>91.05</v>
      </c>
      <c r="G88">
        <v>74.61</v>
      </c>
      <c r="H88">
        <v>57.89</v>
      </c>
      <c r="I88">
        <v>58.98</v>
      </c>
      <c r="J88">
        <v>90.53</v>
      </c>
      <c r="K88">
        <v>81.64</v>
      </c>
      <c r="L88">
        <v>70</v>
      </c>
      <c r="M88">
        <v>55.86</v>
      </c>
      <c r="N88">
        <v>72.63</v>
      </c>
      <c r="O88">
        <v>55.08</v>
      </c>
    </row>
    <row r="89" spans="1:15" x14ac:dyDescent="0.2">
      <c r="A89" t="s">
        <v>42</v>
      </c>
      <c r="B89" t="s">
        <v>64</v>
      </c>
      <c r="C89">
        <v>14</v>
      </c>
      <c r="D89" t="s">
        <v>159</v>
      </c>
      <c r="E89">
        <v>30</v>
      </c>
      <c r="F89">
        <v>66.03</v>
      </c>
      <c r="G89">
        <v>58.19</v>
      </c>
      <c r="H89">
        <v>71.37</v>
      </c>
      <c r="I89">
        <v>62.5</v>
      </c>
      <c r="J89">
        <v>71.37</v>
      </c>
      <c r="K89">
        <v>62.5</v>
      </c>
      <c r="L89">
        <v>45.42</v>
      </c>
      <c r="M89">
        <v>31.03</v>
      </c>
      <c r="N89">
        <v>77.86</v>
      </c>
      <c r="O89">
        <v>62.5</v>
      </c>
    </row>
    <row r="90" spans="1:15" x14ac:dyDescent="0.2">
      <c r="A90" t="s">
        <v>42</v>
      </c>
      <c r="B90" t="s">
        <v>72</v>
      </c>
      <c r="C90">
        <v>20</v>
      </c>
      <c r="D90" t="s">
        <v>159</v>
      </c>
      <c r="E90">
        <v>15</v>
      </c>
      <c r="F90">
        <v>84.62</v>
      </c>
      <c r="G90">
        <v>77.44</v>
      </c>
      <c r="H90">
        <v>83.26</v>
      </c>
      <c r="I90">
        <v>72.930000000000007</v>
      </c>
      <c r="J90">
        <v>86.43</v>
      </c>
      <c r="K90">
        <v>80.45</v>
      </c>
      <c r="L90">
        <v>64.709999999999994</v>
      </c>
      <c r="M90">
        <v>54.89</v>
      </c>
      <c r="N90">
        <v>80.540000000000006</v>
      </c>
      <c r="O90">
        <v>73.680000000000007</v>
      </c>
    </row>
    <row r="91" spans="1:15" x14ac:dyDescent="0.2">
      <c r="A91" t="s">
        <v>42</v>
      </c>
      <c r="B91" t="s">
        <v>80</v>
      </c>
      <c r="C91">
        <v>19</v>
      </c>
      <c r="D91" t="s">
        <v>159</v>
      </c>
      <c r="E91">
        <v>4</v>
      </c>
      <c r="F91">
        <v>28.07</v>
      </c>
      <c r="G91">
        <v>26.09</v>
      </c>
      <c r="H91">
        <v>47.37</v>
      </c>
      <c r="I91">
        <v>38.04</v>
      </c>
      <c r="J91">
        <v>50.88</v>
      </c>
      <c r="K91">
        <v>43.48</v>
      </c>
      <c r="L91">
        <v>5.26</v>
      </c>
      <c r="M91">
        <v>6.52</v>
      </c>
      <c r="N91">
        <v>14.91</v>
      </c>
      <c r="O91">
        <v>17.39</v>
      </c>
    </row>
    <row r="92" spans="1:15" x14ac:dyDescent="0.2">
      <c r="A92" t="s">
        <v>42</v>
      </c>
      <c r="B92" t="s">
        <v>66</v>
      </c>
      <c r="C92">
        <v>11</v>
      </c>
      <c r="D92" t="s">
        <v>159</v>
      </c>
      <c r="E92">
        <v>30</v>
      </c>
      <c r="F92">
        <v>82.81</v>
      </c>
      <c r="G92">
        <v>91.46</v>
      </c>
      <c r="H92">
        <v>82.81</v>
      </c>
      <c r="I92">
        <v>87.8</v>
      </c>
      <c r="J92">
        <v>88.28</v>
      </c>
      <c r="K92">
        <v>95.12</v>
      </c>
      <c r="L92">
        <v>86.72</v>
      </c>
      <c r="M92">
        <v>89.02</v>
      </c>
      <c r="N92">
        <v>85.16</v>
      </c>
      <c r="O92">
        <v>91.46</v>
      </c>
    </row>
    <row r="93" spans="1:15" x14ac:dyDescent="0.2">
      <c r="A93" t="s">
        <v>42</v>
      </c>
      <c r="B93" t="s">
        <v>67</v>
      </c>
      <c r="C93">
        <v>19</v>
      </c>
      <c r="D93" t="s">
        <v>159</v>
      </c>
      <c r="E93">
        <v>54</v>
      </c>
      <c r="F93">
        <v>77.739999999999995</v>
      </c>
      <c r="G93">
        <v>56.42</v>
      </c>
      <c r="H93">
        <v>65.48</v>
      </c>
      <c r="I93">
        <v>47.25</v>
      </c>
      <c r="J93">
        <v>62.9</v>
      </c>
      <c r="K93">
        <v>56.88</v>
      </c>
      <c r="L93">
        <v>54.84</v>
      </c>
      <c r="M93">
        <v>44.5</v>
      </c>
      <c r="N93">
        <v>24.84</v>
      </c>
      <c r="O93">
        <v>21.1</v>
      </c>
    </row>
    <row r="94" spans="1:15" x14ac:dyDescent="0.2">
      <c r="A94" t="s">
        <v>42</v>
      </c>
      <c r="B94" t="s">
        <v>74</v>
      </c>
      <c r="C94">
        <v>30</v>
      </c>
      <c r="D94" t="s">
        <v>159</v>
      </c>
      <c r="E94">
        <v>51</v>
      </c>
      <c r="F94">
        <v>67.650000000000006</v>
      </c>
      <c r="G94">
        <v>54.9</v>
      </c>
      <c r="H94">
        <v>56.47</v>
      </c>
      <c r="I94">
        <v>48.04</v>
      </c>
      <c r="J94">
        <v>95.29</v>
      </c>
      <c r="K94">
        <v>90.2</v>
      </c>
      <c r="L94">
        <v>63.53</v>
      </c>
      <c r="M94">
        <v>53.92</v>
      </c>
      <c r="N94">
        <v>58.82</v>
      </c>
      <c r="O94">
        <v>50.98</v>
      </c>
    </row>
    <row r="95" spans="1:15" x14ac:dyDescent="0.2">
      <c r="A95" t="s">
        <v>42</v>
      </c>
      <c r="B95" t="s">
        <v>69</v>
      </c>
      <c r="C95">
        <v>11</v>
      </c>
      <c r="D95" t="s">
        <v>159</v>
      </c>
      <c r="E95">
        <v>31</v>
      </c>
      <c r="F95">
        <v>81.17</v>
      </c>
      <c r="G95">
        <v>66.33</v>
      </c>
      <c r="H95">
        <v>75.97</v>
      </c>
      <c r="I95">
        <v>68.37</v>
      </c>
      <c r="J95">
        <v>87.01</v>
      </c>
      <c r="K95">
        <v>84.69</v>
      </c>
      <c r="L95">
        <v>37.01</v>
      </c>
      <c r="M95">
        <v>30.61</v>
      </c>
      <c r="N95">
        <v>79.22</v>
      </c>
      <c r="O95">
        <v>68.37</v>
      </c>
    </row>
    <row r="96" spans="1:15" x14ac:dyDescent="0.2">
      <c r="A96" t="s">
        <v>42</v>
      </c>
      <c r="B96" t="s">
        <v>79</v>
      </c>
      <c r="C96">
        <v>19</v>
      </c>
      <c r="D96" t="s">
        <v>159</v>
      </c>
      <c r="E96">
        <v>8</v>
      </c>
      <c r="F96">
        <v>83.52</v>
      </c>
      <c r="G96">
        <v>74.290000000000006</v>
      </c>
      <c r="H96">
        <v>87.91</v>
      </c>
      <c r="I96">
        <v>80</v>
      </c>
      <c r="J96">
        <v>93.41</v>
      </c>
      <c r="K96">
        <v>92.86</v>
      </c>
      <c r="L96">
        <v>71.430000000000007</v>
      </c>
      <c r="M96">
        <v>58.57</v>
      </c>
      <c r="N96">
        <v>86.81</v>
      </c>
      <c r="O96">
        <v>77.14</v>
      </c>
    </row>
    <row r="97" spans="1:15" x14ac:dyDescent="0.2">
      <c r="A97" t="s">
        <v>42</v>
      </c>
      <c r="B97" t="s">
        <v>75</v>
      </c>
      <c r="C97">
        <v>18</v>
      </c>
      <c r="D97" t="s">
        <v>159</v>
      </c>
      <c r="E97">
        <v>30</v>
      </c>
      <c r="F97">
        <v>81.819999999999993</v>
      </c>
      <c r="G97">
        <v>80.56</v>
      </c>
      <c r="H97">
        <v>43.36</v>
      </c>
      <c r="I97">
        <v>47.22</v>
      </c>
      <c r="J97">
        <v>85.31</v>
      </c>
      <c r="K97">
        <v>91.67</v>
      </c>
      <c r="L97">
        <v>51.05</v>
      </c>
      <c r="M97">
        <v>56.94</v>
      </c>
      <c r="N97">
        <v>65.73</v>
      </c>
      <c r="O97">
        <v>73.61</v>
      </c>
    </row>
    <row r="98" spans="1:15" x14ac:dyDescent="0.2">
      <c r="A98" t="s">
        <v>42</v>
      </c>
      <c r="B98" t="s">
        <v>70</v>
      </c>
      <c r="C98">
        <v>19</v>
      </c>
      <c r="D98" t="s">
        <v>159</v>
      </c>
      <c r="E98">
        <v>35</v>
      </c>
      <c r="F98">
        <v>78.19</v>
      </c>
      <c r="G98">
        <v>74.78</v>
      </c>
      <c r="H98">
        <v>61.74</v>
      </c>
      <c r="I98">
        <v>48.26</v>
      </c>
      <c r="J98">
        <v>79.53</v>
      </c>
      <c r="K98">
        <v>79.569999999999993</v>
      </c>
      <c r="L98">
        <v>78.19</v>
      </c>
      <c r="M98">
        <v>67.83</v>
      </c>
      <c r="N98">
        <v>77.52</v>
      </c>
      <c r="O98">
        <v>75.650000000000006</v>
      </c>
    </row>
    <row r="99" spans="1:15" x14ac:dyDescent="0.2">
      <c r="A99" t="s">
        <v>42</v>
      </c>
      <c r="B99" t="s">
        <v>68</v>
      </c>
      <c r="C99">
        <v>16</v>
      </c>
      <c r="D99" t="s">
        <v>159</v>
      </c>
      <c r="E99">
        <v>9</v>
      </c>
      <c r="F99">
        <v>77.59</v>
      </c>
      <c r="G99">
        <v>87.5</v>
      </c>
      <c r="H99">
        <v>86.21</v>
      </c>
      <c r="I99">
        <v>91.07</v>
      </c>
      <c r="J99">
        <v>82.76</v>
      </c>
      <c r="K99">
        <v>91.07</v>
      </c>
      <c r="L99">
        <v>77.59</v>
      </c>
      <c r="M99">
        <v>78.569999999999993</v>
      </c>
      <c r="N99">
        <v>81.03</v>
      </c>
      <c r="O99">
        <v>78.569999999999993</v>
      </c>
    </row>
    <row r="100" spans="1:15" x14ac:dyDescent="0.2">
      <c r="A100" t="s">
        <v>42</v>
      </c>
      <c r="B100" t="s">
        <v>73</v>
      </c>
      <c r="C100">
        <v>15</v>
      </c>
      <c r="D100" t="s">
        <v>159</v>
      </c>
      <c r="E100">
        <v>27</v>
      </c>
      <c r="F100">
        <v>79.69</v>
      </c>
      <c r="G100">
        <v>72.08</v>
      </c>
      <c r="H100">
        <v>55.86</v>
      </c>
      <c r="I100">
        <v>50.42</v>
      </c>
      <c r="J100">
        <v>82.42</v>
      </c>
      <c r="K100">
        <v>73.75</v>
      </c>
      <c r="L100">
        <v>58.2</v>
      </c>
      <c r="M100">
        <v>53.75</v>
      </c>
      <c r="N100">
        <v>80.47</v>
      </c>
      <c r="O100">
        <v>70</v>
      </c>
    </row>
    <row r="101" spans="1:15" x14ac:dyDescent="0.2">
      <c r="A101" t="s">
        <v>42</v>
      </c>
      <c r="B101" t="s">
        <v>71</v>
      </c>
      <c r="C101">
        <v>11</v>
      </c>
      <c r="D101" t="s">
        <v>158</v>
      </c>
      <c r="E101">
        <v>8</v>
      </c>
      <c r="F101">
        <v>61.83</v>
      </c>
      <c r="G101">
        <v>45.05</v>
      </c>
      <c r="H101">
        <v>75.27</v>
      </c>
      <c r="I101">
        <v>53.15</v>
      </c>
      <c r="J101">
        <v>84.95</v>
      </c>
      <c r="K101">
        <v>66.67</v>
      </c>
      <c r="L101">
        <v>69.349999999999994</v>
      </c>
      <c r="M101">
        <v>45.95</v>
      </c>
      <c r="N101">
        <v>75.81</v>
      </c>
      <c r="O101">
        <v>54.05</v>
      </c>
    </row>
    <row r="102" spans="1:15" x14ac:dyDescent="0.2">
      <c r="A102" t="s">
        <v>43</v>
      </c>
      <c r="B102" t="s">
        <v>103</v>
      </c>
      <c r="C102">
        <v>25</v>
      </c>
      <c r="D102" t="s">
        <v>159</v>
      </c>
      <c r="E102">
        <v>12</v>
      </c>
      <c r="F102">
        <v>45.48</v>
      </c>
      <c r="G102">
        <v>42.59</v>
      </c>
      <c r="H102">
        <v>39.729999999999997</v>
      </c>
      <c r="I102">
        <v>48.15</v>
      </c>
      <c r="J102">
        <v>81.64</v>
      </c>
      <c r="K102">
        <v>59.26</v>
      </c>
      <c r="L102">
        <v>21.64</v>
      </c>
      <c r="M102">
        <v>30.56</v>
      </c>
      <c r="N102">
        <v>43.01</v>
      </c>
      <c r="O102">
        <v>50.93</v>
      </c>
    </row>
    <row r="103" spans="1:15" x14ac:dyDescent="0.2">
      <c r="A103" t="s">
        <v>43</v>
      </c>
      <c r="B103" t="s">
        <v>101</v>
      </c>
      <c r="C103">
        <v>14</v>
      </c>
      <c r="D103" t="s">
        <v>159</v>
      </c>
      <c r="E103">
        <v>8</v>
      </c>
      <c r="F103">
        <v>100</v>
      </c>
      <c r="G103">
        <v>88.1</v>
      </c>
      <c r="H103">
        <v>97.4</v>
      </c>
      <c r="I103">
        <v>97.62</v>
      </c>
      <c r="J103">
        <v>100</v>
      </c>
      <c r="K103">
        <v>90.48</v>
      </c>
      <c r="L103">
        <v>97.4</v>
      </c>
      <c r="M103">
        <v>92.86</v>
      </c>
      <c r="N103">
        <v>0</v>
      </c>
      <c r="O103">
        <v>0</v>
      </c>
    </row>
    <row r="104" spans="1:15" x14ac:dyDescent="0.2">
      <c r="A104" t="s">
        <v>43</v>
      </c>
      <c r="B104" t="s">
        <v>96</v>
      </c>
      <c r="C104">
        <v>21</v>
      </c>
      <c r="D104" t="s">
        <v>159</v>
      </c>
      <c r="E104">
        <v>9</v>
      </c>
      <c r="F104">
        <v>68.75</v>
      </c>
      <c r="G104">
        <v>61.31</v>
      </c>
      <c r="H104">
        <v>0</v>
      </c>
      <c r="I104">
        <v>0</v>
      </c>
      <c r="J104">
        <v>88.09</v>
      </c>
      <c r="K104">
        <v>83.21</v>
      </c>
      <c r="L104">
        <v>5.86</v>
      </c>
      <c r="M104">
        <v>1.82</v>
      </c>
      <c r="N104">
        <v>0</v>
      </c>
      <c r="O104">
        <v>0</v>
      </c>
    </row>
    <row r="105" spans="1:15" x14ac:dyDescent="0.2">
      <c r="A105" t="s">
        <v>43</v>
      </c>
      <c r="B105" t="s">
        <v>87</v>
      </c>
      <c r="C105">
        <v>13</v>
      </c>
      <c r="D105" t="s">
        <v>159</v>
      </c>
      <c r="E105">
        <v>9</v>
      </c>
      <c r="F105">
        <v>96.53</v>
      </c>
      <c r="G105">
        <v>85.71</v>
      </c>
      <c r="H105">
        <v>66.47</v>
      </c>
      <c r="I105">
        <v>63.49</v>
      </c>
      <c r="J105">
        <v>98.27</v>
      </c>
      <c r="K105">
        <v>88.89</v>
      </c>
      <c r="L105">
        <v>53.18</v>
      </c>
      <c r="M105">
        <v>52.38</v>
      </c>
      <c r="N105">
        <v>65.319999999999993</v>
      </c>
      <c r="O105">
        <v>60.32</v>
      </c>
    </row>
    <row r="106" spans="1:15" x14ac:dyDescent="0.2">
      <c r="A106" t="s">
        <v>43</v>
      </c>
      <c r="B106" t="s">
        <v>82</v>
      </c>
      <c r="C106">
        <v>13</v>
      </c>
      <c r="D106" t="s">
        <v>159</v>
      </c>
      <c r="E106">
        <v>44</v>
      </c>
      <c r="F106">
        <v>79.63</v>
      </c>
      <c r="G106">
        <v>62.25</v>
      </c>
      <c r="H106">
        <v>39.36</v>
      </c>
      <c r="I106">
        <v>39.36</v>
      </c>
      <c r="J106">
        <v>28.83</v>
      </c>
      <c r="K106">
        <v>25.3</v>
      </c>
      <c r="L106">
        <v>79.63</v>
      </c>
      <c r="M106">
        <v>68.27</v>
      </c>
      <c r="N106">
        <v>54.46</v>
      </c>
      <c r="O106">
        <v>63.05</v>
      </c>
    </row>
    <row r="107" spans="1:15" x14ac:dyDescent="0.2">
      <c r="A107" t="s">
        <v>43</v>
      </c>
      <c r="B107" t="s">
        <v>93</v>
      </c>
      <c r="C107">
        <v>15</v>
      </c>
      <c r="D107" t="s">
        <v>159</v>
      </c>
      <c r="E107">
        <v>10</v>
      </c>
      <c r="F107">
        <v>72.61</v>
      </c>
      <c r="G107">
        <v>50</v>
      </c>
      <c r="H107">
        <v>68.150000000000006</v>
      </c>
      <c r="I107">
        <v>55.88</v>
      </c>
      <c r="J107">
        <v>74.52</v>
      </c>
      <c r="K107">
        <v>66.180000000000007</v>
      </c>
      <c r="L107">
        <v>69.430000000000007</v>
      </c>
      <c r="M107">
        <v>55.88</v>
      </c>
      <c r="N107">
        <v>73.89</v>
      </c>
      <c r="O107">
        <v>51.47</v>
      </c>
    </row>
    <row r="108" spans="1:15" x14ac:dyDescent="0.2">
      <c r="A108" t="s">
        <v>43</v>
      </c>
      <c r="B108" t="s">
        <v>91</v>
      </c>
      <c r="C108">
        <v>12</v>
      </c>
      <c r="D108" t="s">
        <v>158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 t="s">
        <v>43</v>
      </c>
      <c r="B109" t="s">
        <v>94</v>
      </c>
      <c r="C109">
        <v>16</v>
      </c>
      <c r="D109" t="s">
        <v>158</v>
      </c>
      <c r="E109">
        <v>1</v>
      </c>
      <c r="F109">
        <v>21.31</v>
      </c>
      <c r="G109">
        <v>11.54</v>
      </c>
      <c r="H109">
        <v>21.31</v>
      </c>
      <c r="I109">
        <v>11.54</v>
      </c>
      <c r="J109">
        <v>98.36</v>
      </c>
      <c r="K109">
        <v>92.31</v>
      </c>
      <c r="L109">
        <v>21.31</v>
      </c>
      <c r="M109">
        <v>11.54</v>
      </c>
      <c r="N109">
        <v>18.03</v>
      </c>
      <c r="O109">
        <v>11.54</v>
      </c>
    </row>
    <row r="110" spans="1:15" x14ac:dyDescent="0.2">
      <c r="A110" t="s">
        <v>43</v>
      </c>
      <c r="B110" t="s">
        <v>106</v>
      </c>
      <c r="C110">
        <v>28</v>
      </c>
      <c r="D110" t="s">
        <v>159</v>
      </c>
      <c r="E110">
        <v>20</v>
      </c>
      <c r="F110">
        <v>0</v>
      </c>
      <c r="G110">
        <v>0</v>
      </c>
      <c r="H110">
        <v>0</v>
      </c>
      <c r="I110">
        <v>0</v>
      </c>
      <c r="J110">
        <v>94.93</v>
      </c>
      <c r="K110">
        <v>78.87</v>
      </c>
      <c r="L110">
        <v>0</v>
      </c>
      <c r="M110">
        <v>0</v>
      </c>
      <c r="N110">
        <v>0</v>
      </c>
      <c r="O110">
        <v>0</v>
      </c>
    </row>
    <row r="111" spans="1:15" x14ac:dyDescent="0.2">
      <c r="A111" t="s">
        <v>43</v>
      </c>
      <c r="B111" t="s">
        <v>105</v>
      </c>
      <c r="C111">
        <v>13</v>
      </c>
      <c r="D111" t="s">
        <v>159</v>
      </c>
      <c r="E111">
        <v>17</v>
      </c>
      <c r="F111">
        <v>88.54</v>
      </c>
      <c r="G111">
        <v>65.52</v>
      </c>
      <c r="H111">
        <v>70.31</v>
      </c>
      <c r="I111">
        <v>58.62</v>
      </c>
      <c r="J111">
        <v>93.23</v>
      </c>
      <c r="K111">
        <v>81.03</v>
      </c>
      <c r="L111">
        <v>52.08</v>
      </c>
      <c r="M111">
        <v>36.21</v>
      </c>
      <c r="N111">
        <v>88.54</v>
      </c>
      <c r="O111">
        <v>68.97</v>
      </c>
    </row>
    <row r="112" spans="1:15" x14ac:dyDescent="0.2">
      <c r="A112" t="s">
        <v>43</v>
      </c>
      <c r="B112" t="s">
        <v>86</v>
      </c>
      <c r="C112">
        <v>19</v>
      </c>
      <c r="D112" t="s">
        <v>158</v>
      </c>
      <c r="E112">
        <v>3</v>
      </c>
      <c r="F112">
        <v>77.27</v>
      </c>
      <c r="G112">
        <v>60.61</v>
      </c>
      <c r="H112">
        <v>76.52</v>
      </c>
      <c r="I112">
        <v>60.61</v>
      </c>
      <c r="J112">
        <v>84.09</v>
      </c>
      <c r="K112">
        <v>62.12</v>
      </c>
      <c r="L112">
        <v>81.06</v>
      </c>
      <c r="M112">
        <v>68.180000000000007</v>
      </c>
      <c r="N112">
        <v>71.209999999999994</v>
      </c>
      <c r="O112">
        <v>53.03</v>
      </c>
    </row>
    <row r="113" spans="1:15" x14ac:dyDescent="0.2">
      <c r="A113" t="s">
        <v>43</v>
      </c>
      <c r="B113" t="s">
        <v>90</v>
      </c>
      <c r="C113">
        <v>12</v>
      </c>
      <c r="D113" t="s">
        <v>158</v>
      </c>
      <c r="E113">
        <v>8</v>
      </c>
      <c r="F113">
        <v>97.56</v>
      </c>
      <c r="G113">
        <v>88.89</v>
      </c>
      <c r="H113">
        <v>0</v>
      </c>
      <c r="I113">
        <v>0</v>
      </c>
      <c r="J113">
        <v>100</v>
      </c>
      <c r="K113">
        <v>98.15</v>
      </c>
      <c r="L113">
        <v>0</v>
      </c>
      <c r="M113">
        <v>0</v>
      </c>
      <c r="N113">
        <v>0</v>
      </c>
      <c r="O113">
        <v>0</v>
      </c>
    </row>
    <row r="114" spans="1:15" x14ac:dyDescent="0.2">
      <c r="A114" t="s">
        <v>43</v>
      </c>
      <c r="B114" t="s">
        <v>85</v>
      </c>
      <c r="C114">
        <v>31</v>
      </c>
      <c r="D114" t="s">
        <v>159</v>
      </c>
      <c r="E114">
        <v>94</v>
      </c>
      <c r="F114">
        <v>66.39</v>
      </c>
      <c r="G114">
        <v>58.48</v>
      </c>
      <c r="H114">
        <v>54.01</v>
      </c>
      <c r="I114">
        <v>48.2</v>
      </c>
      <c r="J114">
        <v>62.11</v>
      </c>
      <c r="K114">
        <v>57.33</v>
      </c>
      <c r="L114">
        <v>48.09</v>
      </c>
      <c r="M114">
        <v>41.26</v>
      </c>
      <c r="N114">
        <v>49.18</v>
      </c>
      <c r="O114">
        <v>40.619999999999997</v>
      </c>
    </row>
    <row r="115" spans="1:15" x14ac:dyDescent="0.2">
      <c r="A115" t="s">
        <v>43</v>
      </c>
      <c r="B115" t="s">
        <v>108</v>
      </c>
      <c r="C115">
        <v>13</v>
      </c>
      <c r="D115" t="s">
        <v>159</v>
      </c>
      <c r="E115">
        <v>2</v>
      </c>
      <c r="F115">
        <v>60.31</v>
      </c>
      <c r="G115">
        <v>55.36</v>
      </c>
      <c r="H115">
        <v>71.760000000000005</v>
      </c>
      <c r="I115">
        <v>75</v>
      </c>
      <c r="J115">
        <v>81.680000000000007</v>
      </c>
      <c r="K115">
        <v>82.14</v>
      </c>
      <c r="L115">
        <v>31.3</v>
      </c>
      <c r="M115">
        <v>26.79</v>
      </c>
      <c r="N115">
        <v>83.97</v>
      </c>
      <c r="O115">
        <v>85.71</v>
      </c>
    </row>
    <row r="116" spans="1:15" x14ac:dyDescent="0.2">
      <c r="A116" t="s">
        <v>43</v>
      </c>
      <c r="B116" t="s">
        <v>95</v>
      </c>
      <c r="C116">
        <v>13</v>
      </c>
      <c r="D116" t="s">
        <v>158</v>
      </c>
      <c r="E116">
        <v>1</v>
      </c>
      <c r="F116">
        <v>92</v>
      </c>
      <c r="G116">
        <v>81.25</v>
      </c>
      <c r="H116">
        <v>100</v>
      </c>
      <c r="I116">
        <v>93.75</v>
      </c>
      <c r="J116">
        <v>98</v>
      </c>
      <c r="K116">
        <v>96.88</v>
      </c>
      <c r="L116">
        <v>94</v>
      </c>
      <c r="M116">
        <v>84.38</v>
      </c>
      <c r="N116">
        <v>96</v>
      </c>
      <c r="O116">
        <v>87.5</v>
      </c>
    </row>
    <row r="117" spans="1:15" x14ac:dyDescent="0.2">
      <c r="A117" t="s">
        <v>43</v>
      </c>
      <c r="B117" t="s">
        <v>88</v>
      </c>
      <c r="C117">
        <v>19</v>
      </c>
      <c r="D117" t="s">
        <v>159</v>
      </c>
      <c r="E117">
        <v>2</v>
      </c>
      <c r="F117">
        <v>0</v>
      </c>
      <c r="G117">
        <v>0</v>
      </c>
      <c r="H117">
        <v>27.91</v>
      </c>
      <c r="I117">
        <v>15.15</v>
      </c>
      <c r="J117">
        <v>86.05</v>
      </c>
      <c r="K117">
        <v>68.180000000000007</v>
      </c>
      <c r="L117">
        <v>0</v>
      </c>
      <c r="M117">
        <v>0</v>
      </c>
      <c r="N117">
        <v>6.98</v>
      </c>
      <c r="O117">
        <v>3.03</v>
      </c>
    </row>
    <row r="118" spans="1:15" x14ac:dyDescent="0.2">
      <c r="A118" t="s">
        <v>43</v>
      </c>
      <c r="B118" t="s">
        <v>107</v>
      </c>
      <c r="C118">
        <v>12</v>
      </c>
      <c r="D118" t="s">
        <v>159</v>
      </c>
      <c r="E118">
        <v>6</v>
      </c>
      <c r="F118">
        <v>83.53</v>
      </c>
      <c r="G118">
        <v>83.33</v>
      </c>
      <c r="H118">
        <v>94.12</v>
      </c>
      <c r="I118">
        <v>87.04</v>
      </c>
      <c r="J118">
        <v>100</v>
      </c>
      <c r="K118">
        <v>94.44</v>
      </c>
      <c r="L118">
        <v>95.29</v>
      </c>
      <c r="M118">
        <v>90.74</v>
      </c>
      <c r="N118">
        <v>97.65</v>
      </c>
      <c r="O118">
        <v>92.59</v>
      </c>
    </row>
    <row r="119" spans="1:15" x14ac:dyDescent="0.2">
      <c r="A119" t="s">
        <v>43</v>
      </c>
      <c r="B119" t="s">
        <v>99</v>
      </c>
      <c r="C119">
        <v>14</v>
      </c>
      <c r="D119" t="s">
        <v>158</v>
      </c>
      <c r="E119">
        <v>38</v>
      </c>
      <c r="F119">
        <v>54.74</v>
      </c>
      <c r="G119">
        <v>61.46</v>
      </c>
      <c r="H119">
        <v>0</v>
      </c>
      <c r="I119">
        <v>0</v>
      </c>
      <c r="J119">
        <v>41.28</v>
      </c>
      <c r="K119">
        <v>37.5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t="s">
        <v>43</v>
      </c>
      <c r="B120" t="s">
        <v>104</v>
      </c>
      <c r="C120">
        <v>16</v>
      </c>
      <c r="D120" t="s">
        <v>159</v>
      </c>
      <c r="E120">
        <v>6</v>
      </c>
      <c r="F120">
        <v>91.85</v>
      </c>
      <c r="G120">
        <v>83.72</v>
      </c>
      <c r="H120">
        <v>74.069999999999993</v>
      </c>
      <c r="I120">
        <v>68.599999999999994</v>
      </c>
      <c r="J120">
        <v>91.85</v>
      </c>
      <c r="K120">
        <v>83.72</v>
      </c>
      <c r="L120">
        <v>52.59</v>
      </c>
      <c r="M120">
        <v>48.84</v>
      </c>
      <c r="N120">
        <v>87.41</v>
      </c>
      <c r="O120">
        <v>70.930000000000007</v>
      </c>
    </row>
    <row r="121" spans="1:15" x14ac:dyDescent="0.2">
      <c r="A121" t="s">
        <v>43</v>
      </c>
      <c r="B121" t="s">
        <v>89</v>
      </c>
      <c r="C121">
        <v>11</v>
      </c>
      <c r="D121" t="s">
        <v>159</v>
      </c>
      <c r="E121">
        <v>32</v>
      </c>
      <c r="F121">
        <v>89.19</v>
      </c>
      <c r="G121">
        <v>80.36</v>
      </c>
      <c r="H121">
        <v>90.54</v>
      </c>
      <c r="I121">
        <v>83.93</v>
      </c>
      <c r="J121">
        <v>97.97</v>
      </c>
      <c r="K121">
        <v>91.07</v>
      </c>
      <c r="L121">
        <v>61.49</v>
      </c>
      <c r="M121">
        <v>51.79</v>
      </c>
      <c r="N121">
        <v>94.59</v>
      </c>
      <c r="O121">
        <v>85.71</v>
      </c>
    </row>
    <row r="122" spans="1:15" x14ac:dyDescent="0.2">
      <c r="A122" t="s">
        <v>43</v>
      </c>
      <c r="B122" t="s">
        <v>97</v>
      </c>
      <c r="C122">
        <v>14</v>
      </c>
      <c r="D122" t="s">
        <v>159</v>
      </c>
      <c r="E122">
        <v>1</v>
      </c>
      <c r="F122">
        <v>100</v>
      </c>
      <c r="G122">
        <v>100</v>
      </c>
      <c r="H122">
        <v>100</v>
      </c>
      <c r="I122">
        <v>94.12</v>
      </c>
      <c r="J122">
        <v>100</v>
      </c>
      <c r="K122">
        <v>94.12</v>
      </c>
      <c r="L122">
        <v>100</v>
      </c>
      <c r="M122">
        <v>94.12</v>
      </c>
      <c r="N122">
        <v>100</v>
      </c>
      <c r="O122">
        <v>100</v>
      </c>
    </row>
    <row r="123" spans="1:15" x14ac:dyDescent="0.2">
      <c r="A123" t="s">
        <v>43</v>
      </c>
      <c r="B123" t="s">
        <v>84</v>
      </c>
      <c r="C123">
        <v>29</v>
      </c>
      <c r="D123" t="s">
        <v>159</v>
      </c>
      <c r="E123">
        <v>59</v>
      </c>
      <c r="F123">
        <v>69.540000000000006</v>
      </c>
      <c r="G123">
        <v>48.96</v>
      </c>
      <c r="H123">
        <v>44.28</v>
      </c>
      <c r="I123">
        <v>23.19</v>
      </c>
      <c r="J123">
        <v>72.14</v>
      </c>
      <c r="K123">
        <v>54.53</v>
      </c>
      <c r="L123">
        <v>77.69</v>
      </c>
      <c r="M123">
        <v>63.99</v>
      </c>
      <c r="N123">
        <v>0</v>
      </c>
      <c r="O123">
        <v>0</v>
      </c>
    </row>
    <row r="124" spans="1:15" x14ac:dyDescent="0.2">
      <c r="A124" t="s">
        <v>43</v>
      </c>
      <c r="B124" t="s">
        <v>83</v>
      </c>
      <c r="C124">
        <v>16</v>
      </c>
      <c r="D124" t="s">
        <v>159</v>
      </c>
      <c r="E124">
        <v>5</v>
      </c>
      <c r="F124">
        <v>91.51</v>
      </c>
      <c r="G124">
        <v>77.27</v>
      </c>
      <c r="H124">
        <v>72.64</v>
      </c>
      <c r="I124">
        <v>65.91</v>
      </c>
      <c r="J124">
        <v>98.11</v>
      </c>
      <c r="K124">
        <v>90.91</v>
      </c>
      <c r="L124">
        <v>67.92</v>
      </c>
      <c r="M124">
        <v>56.82</v>
      </c>
      <c r="N124">
        <v>94.34</v>
      </c>
      <c r="O124">
        <v>84.09</v>
      </c>
    </row>
    <row r="125" spans="1:15" x14ac:dyDescent="0.2">
      <c r="A125" t="s">
        <v>43</v>
      </c>
      <c r="B125" t="s">
        <v>92</v>
      </c>
      <c r="C125">
        <v>14</v>
      </c>
      <c r="D125" t="s">
        <v>159</v>
      </c>
      <c r="E125">
        <v>25</v>
      </c>
      <c r="F125">
        <v>81.400000000000006</v>
      </c>
      <c r="G125">
        <v>73.02</v>
      </c>
      <c r="H125">
        <v>40.24</v>
      </c>
      <c r="I125">
        <v>34.130000000000003</v>
      </c>
      <c r="J125">
        <v>70.12</v>
      </c>
      <c r="K125">
        <v>65.48</v>
      </c>
      <c r="L125">
        <v>72.260000000000005</v>
      </c>
      <c r="M125">
        <v>65.08</v>
      </c>
      <c r="N125">
        <v>74.39</v>
      </c>
      <c r="O125">
        <v>67.06</v>
      </c>
    </row>
    <row r="126" spans="1:15" x14ac:dyDescent="0.2">
      <c r="A126" t="s">
        <v>43</v>
      </c>
      <c r="B126" t="s">
        <v>81</v>
      </c>
      <c r="C126">
        <v>23</v>
      </c>
      <c r="D126" t="s">
        <v>159</v>
      </c>
      <c r="E126">
        <v>1</v>
      </c>
      <c r="F126">
        <v>34.18</v>
      </c>
      <c r="G126">
        <v>33.33</v>
      </c>
      <c r="H126">
        <v>26.58</v>
      </c>
      <c r="I126">
        <v>25.93</v>
      </c>
      <c r="J126">
        <v>100</v>
      </c>
      <c r="K126">
        <v>94.44</v>
      </c>
      <c r="L126">
        <v>97.47</v>
      </c>
      <c r="M126">
        <v>90.74</v>
      </c>
      <c r="N126">
        <v>100</v>
      </c>
      <c r="O126">
        <v>94.44</v>
      </c>
    </row>
    <row r="127" spans="1:15" x14ac:dyDescent="0.2">
      <c r="A127" t="s">
        <v>43</v>
      </c>
      <c r="B127" t="s">
        <v>98</v>
      </c>
      <c r="C127">
        <v>16</v>
      </c>
      <c r="D127" t="s">
        <v>159</v>
      </c>
      <c r="E127">
        <v>3</v>
      </c>
      <c r="F127">
        <v>92.24</v>
      </c>
      <c r="G127">
        <v>88.46</v>
      </c>
      <c r="H127">
        <v>91.38</v>
      </c>
      <c r="I127">
        <v>82.69</v>
      </c>
      <c r="J127">
        <v>87.93</v>
      </c>
      <c r="K127">
        <v>73.08</v>
      </c>
      <c r="L127">
        <v>87.07</v>
      </c>
      <c r="M127">
        <v>71.150000000000006</v>
      </c>
      <c r="N127">
        <v>87.93</v>
      </c>
      <c r="O127">
        <v>67.31</v>
      </c>
    </row>
    <row r="128" spans="1:15" x14ac:dyDescent="0.2">
      <c r="A128" t="s">
        <v>43</v>
      </c>
      <c r="B128" t="s">
        <v>102</v>
      </c>
      <c r="C128">
        <v>13</v>
      </c>
      <c r="D128" t="s">
        <v>159</v>
      </c>
      <c r="E128">
        <v>21</v>
      </c>
      <c r="F128">
        <v>90.04</v>
      </c>
      <c r="G128">
        <v>81.45</v>
      </c>
      <c r="H128">
        <v>74.89</v>
      </c>
      <c r="I128">
        <v>62.9</v>
      </c>
      <c r="J128">
        <v>87.88</v>
      </c>
      <c r="K128">
        <v>74.19</v>
      </c>
      <c r="L128">
        <v>48.05</v>
      </c>
      <c r="M128">
        <v>39.520000000000003</v>
      </c>
      <c r="N128">
        <v>61.47</v>
      </c>
      <c r="O128">
        <v>39.520000000000003</v>
      </c>
    </row>
    <row r="129" spans="1:15" x14ac:dyDescent="0.2">
      <c r="A129" t="s">
        <v>43</v>
      </c>
      <c r="B129" t="s">
        <v>100</v>
      </c>
      <c r="C129">
        <v>15</v>
      </c>
      <c r="D129" t="s">
        <v>159</v>
      </c>
      <c r="E129">
        <v>6</v>
      </c>
      <c r="F129">
        <v>100</v>
      </c>
      <c r="G129">
        <v>100</v>
      </c>
      <c r="H129">
        <v>26.13</v>
      </c>
      <c r="I129">
        <v>31.48</v>
      </c>
      <c r="J129">
        <v>43.24</v>
      </c>
      <c r="K129">
        <v>46.3</v>
      </c>
      <c r="L129">
        <v>36.04</v>
      </c>
      <c r="M129">
        <v>35.19</v>
      </c>
      <c r="N129">
        <v>49.55</v>
      </c>
      <c r="O129">
        <v>50</v>
      </c>
    </row>
    <row r="130" spans="1:15" x14ac:dyDescent="0.2">
      <c r="A130" t="s">
        <v>43</v>
      </c>
      <c r="B130" t="s">
        <v>156</v>
      </c>
      <c r="C130">
        <v>11</v>
      </c>
      <c r="D130" t="s">
        <v>158</v>
      </c>
      <c r="E130">
        <v>3</v>
      </c>
      <c r="F130">
        <v>92.54</v>
      </c>
      <c r="G130">
        <v>88.89</v>
      </c>
      <c r="H130">
        <v>91.04</v>
      </c>
      <c r="I130">
        <v>88.89</v>
      </c>
      <c r="J130">
        <v>85.07</v>
      </c>
      <c r="K130">
        <v>81.48</v>
      </c>
      <c r="L130">
        <v>76.12</v>
      </c>
      <c r="M130">
        <v>66.67</v>
      </c>
      <c r="N130">
        <v>95.52</v>
      </c>
      <c r="O130">
        <v>92.59</v>
      </c>
    </row>
    <row r="131" spans="1:15" x14ac:dyDescent="0.2">
      <c r="A131" t="s">
        <v>43</v>
      </c>
      <c r="B131" t="s">
        <v>155</v>
      </c>
      <c r="C131">
        <v>13</v>
      </c>
      <c r="D131" t="s">
        <v>159</v>
      </c>
      <c r="E131">
        <v>3</v>
      </c>
      <c r="F131">
        <v>91.06</v>
      </c>
      <c r="G131">
        <v>72.34</v>
      </c>
      <c r="H131">
        <v>91.87</v>
      </c>
      <c r="I131">
        <v>73.400000000000006</v>
      </c>
      <c r="J131">
        <v>92.68</v>
      </c>
      <c r="K131">
        <v>74.47</v>
      </c>
      <c r="L131">
        <v>82.11</v>
      </c>
      <c r="M131">
        <v>71.28</v>
      </c>
      <c r="N131">
        <v>87.8</v>
      </c>
      <c r="O131">
        <v>68.09</v>
      </c>
    </row>
    <row r="133" spans="1:15" x14ac:dyDescent="0.2">
      <c r="F133" s="4" t="s">
        <v>169</v>
      </c>
      <c r="G133" s="4" t="s">
        <v>170</v>
      </c>
      <c r="H133" s="4" t="s">
        <v>171</v>
      </c>
      <c r="I133" s="4" t="s">
        <v>172</v>
      </c>
      <c r="J133" t="s">
        <v>187</v>
      </c>
      <c r="K133" t="s">
        <v>188</v>
      </c>
      <c r="L133" t="s">
        <v>194</v>
      </c>
      <c r="M133" t="s">
        <v>195</v>
      </c>
      <c r="N133" t="s">
        <v>198</v>
      </c>
      <c r="O133" t="s">
        <v>199</v>
      </c>
    </row>
    <row r="134" spans="1:15" x14ac:dyDescent="0.2">
      <c r="A134" t="s">
        <v>48</v>
      </c>
      <c r="F134" s="1">
        <f>AVERAGE(F18:F19)</f>
        <v>83.555000000000007</v>
      </c>
      <c r="G134" s="1">
        <f t="shared" ref="G134:H134" si="0">AVERAGE(G18:G19)</f>
        <v>70.015000000000001</v>
      </c>
      <c r="H134" s="1">
        <f t="shared" si="0"/>
        <v>75.789999999999992</v>
      </c>
      <c r="I134" s="1">
        <f>AVERAGE(I18:I19)</f>
        <v>54.41</v>
      </c>
      <c r="J134" s="1">
        <f t="shared" ref="J134:L134" si="1">AVERAGE(J18:J19)</f>
        <v>97.60499999999999</v>
      </c>
      <c r="K134" s="1">
        <f t="shared" si="1"/>
        <v>82.33</v>
      </c>
      <c r="L134" s="1">
        <f t="shared" si="1"/>
        <v>55.634999999999998</v>
      </c>
      <c r="M134" s="1">
        <f>AVERAGE(M18:M19)</f>
        <v>38.099999999999994</v>
      </c>
      <c r="N134" s="1">
        <f t="shared" ref="N134:O134" si="2">AVERAGE(N18:N19)</f>
        <v>58.034999999999997</v>
      </c>
      <c r="O134" s="1">
        <f t="shared" si="2"/>
        <v>39.375</v>
      </c>
    </row>
    <row r="135" spans="1:15" x14ac:dyDescent="0.2">
      <c r="A135" t="s">
        <v>32</v>
      </c>
      <c r="F135" s="1">
        <f>AVERAGE(F49:F55)</f>
        <v>81.825714285714284</v>
      </c>
      <c r="G135" s="1">
        <f t="shared" ref="G135:H135" si="3">AVERAGE(G49:G55)</f>
        <v>77.047142857142859</v>
      </c>
      <c r="H135" s="1">
        <f t="shared" si="3"/>
        <v>55.242857142857147</v>
      </c>
      <c r="I135" s="1">
        <f>AVERAGE(I49:I55)</f>
        <v>49.454285714285717</v>
      </c>
      <c r="J135" s="1">
        <f t="shared" ref="J135:O135" si="4">AVERAGE(J49:J55)</f>
        <v>86.2</v>
      </c>
      <c r="K135" s="1">
        <f t="shared" si="4"/>
        <v>80.815714285714293</v>
      </c>
      <c r="L135" s="1">
        <f t="shared" si="4"/>
        <v>39.364285714285714</v>
      </c>
      <c r="M135" s="1">
        <f t="shared" si="4"/>
        <v>31.617142857142856</v>
      </c>
      <c r="N135" s="1">
        <f t="shared" si="4"/>
        <v>73.2</v>
      </c>
      <c r="O135" s="1">
        <f t="shared" si="4"/>
        <v>68.000000000000014</v>
      </c>
    </row>
    <row r="136" spans="1:15" x14ac:dyDescent="0.2">
      <c r="A136" t="s">
        <v>37</v>
      </c>
      <c r="F136" s="1">
        <f>AVERAGE(F9:F13)</f>
        <v>72.664000000000016</v>
      </c>
      <c r="G136" s="1">
        <f t="shared" ref="G136:O136" si="5">AVERAGE(G9:G13)</f>
        <v>68.525999999999996</v>
      </c>
      <c r="H136" s="1">
        <f t="shared" si="5"/>
        <v>60.732000000000006</v>
      </c>
      <c r="I136" s="1">
        <f t="shared" si="5"/>
        <v>58.129999999999995</v>
      </c>
      <c r="J136" s="1">
        <f t="shared" si="5"/>
        <v>61.101999999999997</v>
      </c>
      <c r="K136" s="1">
        <f t="shared" si="5"/>
        <v>62.95</v>
      </c>
      <c r="L136" s="1">
        <f t="shared" si="5"/>
        <v>56.196000000000005</v>
      </c>
      <c r="M136" s="1">
        <f t="shared" si="5"/>
        <v>57.86</v>
      </c>
      <c r="N136" s="1">
        <f t="shared" si="5"/>
        <v>78.638000000000005</v>
      </c>
      <c r="O136" s="1">
        <f t="shared" si="5"/>
        <v>77.605999999999995</v>
      </c>
    </row>
    <row r="137" spans="1:15" x14ac:dyDescent="0.2">
      <c r="A137" t="s">
        <v>36</v>
      </c>
      <c r="F137" s="1">
        <f>AVERAGE(F56:F64)</f>
        <v>56.954444444444434</v>
      </c>
      <c r="G137" s="1">
        <f t="shared" ref="G137:O137" si="6">AVERAGE(G56:G64)</f>
        <v>46.19444444444445</v>
      </c>
      <c r="H137" s="1">
        <f t="shared" si="6"/>
        <v>37.518888888888888</v>
      </c>
      <c r="I137" s="1">
        <f t="shared" si="6"/>
        <v>29.128888888888884</v>
      </c>
      <c r="J137" s="1">
        <f t="shared" si="6"/>
        <v>74.831111111111113</v>
      </c>
      <c r="K137" s="1">
        <f t="shared" si="6"/>
        <v>70.084444444444443</v>
      </c>
      <c r="L137" s="1">
        <f t="shared" si="6"/>
        <v>30.325555555555557</v>
      </c>
      <c r="M137" s="1">
        <f t="shared" si="6"/>
        <v>24.694444444444443</v>
      </c>
      <c r="N137" s="1">
        <f t="shared" si="6"/>
        <v>31.14</v>
      </c>
      <c r="O137" s="1">
        <f t="shared" si="6"/>
        <v>27.435555555555553</v>
      </c>
    </row>
    <row r="138" spans="1:15" x14ac:dyDescent="0.2">
      <c r="A138" t="s">
        <v>35</v>
      </c>
      <c r="F138" s="1">
        <f>AVERAGE(F6:F8)</f>
        <v>76.989999999999995</v>
      </c>
      <c r="G138" s="1">
        <f t="shared" ref="G138:O138" si="7">AVERAGE(G6:G8)</f>
        <v>56.736666666666672</v>
      </c>
      <c r="H138" s="1">
        <f t="shared" si="7"/>
        <v>46.386666666666663</v>
      </c>
      <c r="I138" s="1">
        <f t="shared" si="7"/>
        <v>28.766666666666666</v>
      </c>
      <c r="J138" s="1">
        <f t="shared" si="7"/>
        <v>62.079999999999991</v>
      </c>
      <c r="K138" s="1">
        <f t="shared" si="7"/>
        <v>46.893333333333338</v>
      </c>
      <c r="L138" s="1">
        <f t="shared" si="7"/>
        <v>47.233333333333327</v>
      </c>
      <c r="M138" s="1">
        <f t="shared" si="7"/>
        <v>32.169999999999995</v>
      </c>
      <c r="N138" s="1">
        <f t="shared" si="7"/>
        <v>69.17</v>
      </c>
      <c r="O138" s="1">
        <f t="shared" si="7"/>
        <v>58.610000000000007</v>
      </c>
    </row>
    <row r="139" spans="1:15" x14ac:dyDescent="0.2">
      <c r="A139" t="s">
        <v>34</v>
      </c>
      <c r="F139" s="1">
        <f>AVERAGE(F14:F17)</f>
        <v>77.067499999999995</v>
      </c>
      <c r="G139" s="1">
        <f t="shared" ref="G139:O139" si="8">AVERAGE(G14:G17)</f>
        <v>60.947499999999998</v>
      </c>
      <c r="H139" s="1">
        <f t="shared" si="8"/>
        <v>73.314999999999998</v>
      </c>
      <c r="I139" s="1">
        <f t="shared" si="8"/>
        <v>56.482500000000002</v>
      </c>
      <c r="J139" s="1">
        <f t="shared" si="8"/>
        <v>79.327500000000001</v>
      </c>
      <c r="K139" s="1">
        <f t="shared" si="8"/>
        <v>61.237499999999997</v>
      </c>
      <c r="L139" s="1">
        <f t="shared" si="8"/>
        <v>33.35</v>
      </c>
      <c r="M139" s="1">
        <f t="shared" si="8"/>
        <v>24.465000000000003</v>
      </c>
      <c r="N139" s="1">
        <f t="shared" si="8"/>
        <v>48.32</v>
      </c>
      <c r="O139" s="1">
        <f t="shared" si="8"/>
        <v>37.672499999999999</v>
      </c>
    </row>
    <row r="140" spans="1:15" x14ac:dyDescent="0.2">
      <c r="A140" t="s">
        <v>56</v>
      </c>
      <c r="F140" s="1">
        <f>AVERAGE(F20:F28)</f>
        <v>68.426666666666677</v>
      </c>
      <c r="G140" s="1">
        <f t="shared" ref="G140:O140" si="9">AVERAGE(G20:G28)</f>
        <v>60.876666666666665</v>
      </c>
      <c r="H140" s="1">
        <f t="shared" si="9"/>
        <v>44.748888888888885</v>
      </c>
      <c r="I140" s="1">
        <f t="shared" si="9"/>
        <v>39.267777777777766</v>
      </c>
      <c r="J140" s="1">
        <f t="shared" si="9"/>
        <v>65.904444444444437</v>
      </c>
      <c r="K140" s="1">
        <f t="shared" si="9"/>
        <v>61.042222222222222</v>
      </c>
      <c r="L140" s="1">
        <f t="shared" si="9"/>
        <v>32.061111111111103</v>
      </c>
      <c r="M140" s="1">
        <f t="shared" si="9"/>
        <v>25.247777777777777</v>
      </c>
      <c r="N140" s="1">
        <f t="shared" si="9"/>
        <v>45.727777777777781</v>
      </c>
      <c r="O140" s="1">
        <f t="shared" si="9"/>
        <v>40.25333333333333</v>
      </c>
    </row>
    <row r="141" spans="1:15" x14ac:dyDescent="0.2">
      <c r="A141" t="s">
        <v>38</v>
      </c>
      <c r="F141" s="1">
        <f>AVERAGE(F65:F73)</f>
        <v>56.774444444444448</v>
      </c>
      <c r="G141" s="1">
        <f t="shared" ref="G141:O141" si="10">AVERAGE(G65:G73)</f>
        <v>47.103333333333332</v>
      </c>
      <c r="H141" s="1">
        <f t="shared" si="10"/>
        <v>52.49666666666667</v>
      </c>
      <c r="I141" s="1">
        <f t="shared" si="10"/>
        <v>46.702222222222225</v>
      </c>
      <c r="J141" s="1">
        <f t="shared" si="10"/>
        <v>52.447777777777773</v>
      </c>
      <c r="K141" s="1">
        <f t="shared" si="10"/>
        <v>49.704444444444448</v>
      </c>
      <c r="L141" s="1">
        <f t="shared" si="10"/>
        <v>32.374444444444443</v>
      </c>
      <c r="M141" s="1">
        <f t="shared" si="10"/>
        <v>27.722222222222221</v>
      </c>
      <c r="N141" s="1">
        <f t="shared" si="10"/>
        <v>45.960000000000008</v>
      </c>
      <c r="O141" s="1">
        <f t="shared" si="10"/>
        <v>42.989999999999995</v>
      </c>
    </row>
    <row r="142" spans="1:15" x14ac:dyDescent="0.2">
      <c r="A142" t="s">
        <v>122</v>
      </c>
      <c r="F142" s="1">
        <f>AVERAGE(F2:F5)</f>
        <v>67.805000000000007</v>
      </c>
      <c r="G142" s="1">
        <f t="shared" ref="G142:H142" si="11">AVERAGE(G2:G5)</f>
        <v>62.9925</v>
      </c>
      <c r="H142" s="1">
        <f t="shared" si="11"/>
        <v>34.590000000000003</v>
      </c>
      <c r="I142" s="1">
        <f>AVERAGE(I2:I5)</f>
        <v>32.405000000000001</v>
      </c>
      <c r="J142" s="1">
        <f t="shared" ref="J142:O142" si="12">AVERAGE(J2:J5)</f>
        <v>34.017499999999998</v>
      </c>
      <c r="K142" s="1">
        <f t="shared" si="12"/>
        <v>38.172499999999999</v>
      </c>
      <c r="L142" s="1">
        <f t="shared" si="12"/>
        <v>21.3325</v>
      </c>
      <c r="M142" s="1">
        <f t="shared" si="12"/>
        <v>20.145</v>
      </c>
      <c r="N142" s="1">
        <f t="shared" si="12"/>
        <v>41.875</v>
      </c>
      <c r="O142" s="1">
        <f t="shared" si="12"/>
        <v>38.655000000000001</v>
      </c>
    </row>
    <row r="143" spans="1:15" x14ac:dyDescent="0.2">
      <c r="A143" t="s">
        <v>33</v>
      </c>
      <c r="F143" s="1">
        <f>AVERAGE(F41:F48)</f>
        <v>82.986249999999998</v>
      </c>
      <c r="G143" s="1">
        <f t="shared" ref="G143:O143" si="13">AVERAGE(G41:G48)</f>
        <v>61.981249999999996</v>
      </c>
      <c r="H143" s="1">
        <f t="shared" si="13"/>
        <v>68.247500000000002</v>
      </c>
      <c r="I143" s="1">
        <f t="shared" si="13"/>
        <v>52.871250000000003</v>
      </c>
      <c r="J143" s="1">
        <f t="shared" si="13"/>
        <v>80.22375000000001</v>
      </c>
      <c r="K143" s="1">
        <f t="shared" si="13"/>
        <v>65.618749999999991</v>
      </c>
      <c r="L143" s="1">
        <f t="shared" si="13"/>
        <v>44.908749999999998</v>
      </c>
      <c r="M143" s="1">
        <f t="shared" si="13"/>
        <v>30.298750000000002</v>
      </c>
      <c r="N143" s="1">
        <f t="shared" si="13"/>
        <v>60</v>
      </c>
      <c r="O143" s="1">
        <f t="shared" si="13"/>
        <v>45.744999999999997</v>
      </c>
    </row>
    <row r="144" spans="1:15" x14ac:dyDescent="0.2">
      <c r="A144" t="s">
        <v>39</v>
      </c>
      <c r="F144" s="1">
        <f>AVERAGE(F29:F40)</f>
        <v>56.795833333333341</v>
      </c>
      <c r="G144" s="1">
        <f t="shared" ref="G144:O144" si="14">AVERAGE(G29:G40)</f>
        <v>49.044999999999995</v>
      </c>
      <c r="H144" s="1">
        <f t="shared" si="14"/>
        <v>32.663333333333334</v>
      </c>
      <c r="I144" s="1">
        <f t="shared" si="14"/>
        <v>29.201666666666668</v>
      </c>
      <c r="J144" s="1">
        <f t="shared" si="14"/>
        <v>65.844999999999999</v>
      </c>
      <c r="K144" s="1">
        <f t="shared" si="14"/>
        <v>57.782500000000006</v>
      </c>
      <c r="L144" s="1">
        <f t="shared" si="14"/>
        <v>27.945833333333336</v>
      </c>
      <c r="M144" s="1">
        <f t="shared" si="14"/>
        <v>25.411666666666665</v>
      </c>
      <c r="N144" s="1">
        <f t="shared" si="14"/>
        <v>50.845833333333331</v>
      </c>
      <c r="O144" s="1">
        <f t="shared" si="14"/>
        <v>42.165833333333332</v>
      </c>
    </row>
    <row r="145" spans="1:15" x14ac:dyDescent="0.2">
      <c r="A145" t="s">
        <v>42</v>
      </c>
      <c r="F145" s="1">
        <f>AVERAGE(F85:F101)</f>
        <v>71.183529411764695</v>
      </c>
      <c r="G145" s="1">
        <f t="shared" ref="G145:O145" si="15">AVERAGE(G85:G101)</f>
        <v>64.13117647058823</v>
      </c>
      <c r="H145" s="1">
        <f t="shared" si="15"/>
        <v>64.998823529411766</v>
      </c>
      <c r="I145" s="1">
        <f t="shared" si="15"/>
        <v>58.638235294117642</v>
      </c>
      <c r="J145" s="1">
        <f t="shared" si="15"/>
        <v>75.610588235294131</v>
      </c>
      <c r="K145" s="1">
        <f t="shared" si="15"/>
        <v>71.574117647058827</v>
      </c>
      <c r="L145" s="1">
        <f t="shared" si="15"/>
        <v>57.014705882352942</v>
      </c>
      <c r="M145" s="1">
        <f t="shared" si="15"/>
        <v>50.063529411764712</v>
      </c>
      <c r="N145" s="1">
        <f t="shared" si="15"/>
        <v>65.301764705882348</v>
      </c>
      <c r="O145" s="1">
        <f t="shared" si="15"/>
        <v>58.846470588235285</v>
      </c>
    </row>
    <row r="146" spans="1:15" x14ac:dyDescent="0.2">
      <c r="A146" t="s">
        <v>43</v>
      </c>
      <c r="F146" s="1">
        <f>AVERAGE(F102:F131)</f>
        <v>70.940000000000012</v>
      </c>
      <c r="G146" s="1">
        <f t="shared" ref="G146:O146" si="16">AVERAGE(G102:G131)</f>
        <v>62.806666666666665</v>
      </c>
      <c r="H146" s="1">
        <f t="shared" si="16"/>
        <v>55.023666666666671</v>
      </c>
      <c r="I146" s="1">
        <f t="shared" si="16"/>
        <v>49.65266666666669</v>
      </c>
      <c r="J146" s="1">
        <f t="shared" si="16"/>
        <v>81.268999999999991</v>
      </c>
      <c r="K146" s="1">
        <f t="shared" si="16"/>
        <v>72.86866666666667</v>
      </c>
      <c r="L146" s="1">
        <f t="shared" si="16"/>
        <v>53.635999999999989</v>
      </c>
      <c r="M146" s="1">
        <f t="shared" si="16"/>
        <v>47.202000000000005</v>
      </c>
      <c r="N146" s="1">
        <f t="shared" si="16"/>
        <v>56.041333333333334</v>
      </c>
      <c r="O146" s="1">
        <f t="shared" si="16"/>
        <v>49.61666666666666</v>
      </c>
    </row>
    <row r="147" spans="1:15" x14ac:dyDescent="0.2">
      <c r="A147" t="s">
        <v>44</v>
      </c>
      <c r="F147" s="1">
        <f>AVERAGE(F74:F84)</f>
        <v>80.566363636363647</v>
      </c>
      <c r="G147" s="1">
        <f t="shared" ref="G147:H147" si="17">AVERAGE(G74:G84)</f>
        <v>70.344545454545468</v>
      </c>
      <c r="H147" s="1">
        <f t="shared" si="17"/>
        <v>64.259999999999991</v>
      </c>
      <c r="I147" s="1">
        <f>AVERAGE(I74:I84)</f>
        <v>54.24818181818182</v>
      </c>
      <c r="J147" s="1">
        <f t="shared" ref="J147:O147" si="18">AVERAGE(J74:J84)</f>
        <v>79.808181818181822</v>
      </c>
      <c r="K147" s="1">
        <f t="shared" si="18"/>
        <v>74.150909090909096</v>
      </c>
      <c r="L147" s="1">
        <f t="shared" si="18"/>
        <v>59.160909090909087</v>
      </c>
      <c r="M147" s="1">
        <f t="shared" si="18"/>
        <v>44.444545454545455</v>
      </c>
      <c r="N147" s="1">
        <f t="shared" si="18"/>
        <v>70.991818181818189</v>
      </c>
      <c r="O147" s="1">
        <f t="shared" si="18"/>
        <v>63.611818181818187</v>
      </c>
    </row>
    <row r="148" spans="1:15" x14ac:dyDescent="0.2">
      <c r="A148" t="s">
        <v>173</v>
      </c>
      <c r="F148" s="6">
        <f>AVERAGE(F2:F131)</f>
        <v>70.177384615384639</v>
      </c>
      <c r="G148" s="6">
        <f t="shared" ref="G148:L148" si="19">AVERAGE(G2:G131)</f>
        <v>60.831846153846165</v>
      </c>
      <c r="H148" s="6">
        <f t="shared" si="19"/>
        <v>54.046846153846147</v>
      </c>
      <c r="I148" s="6">
        <f t="shared" si="19"/>
        <v>46.768769230769202</v>
      </c>
      <c r="J148" s="6">
        <f t="shared" si="19"/>
        <v>73.197384615384621</v>
      </c>
      <c r="K148" s="6">
        <f t="shared" si="19"/>
        <v>66.521076923076905</v>
      </c>
      <c r="L148" s="6">
        <f t="shared" si="19"/>
        <v>44.652307692307701</v>
      </c>
      <c r="M148" s="6">
        <f>AVERAGE(M2:M131)</f>
        <v>37.416230769230772</v>
      </c>
      <c r="N148" s="6">
        <f t="shared" ref="N148:O148" si="20">AVERAGE(N2:N131)</f>
        <v>56.598692307692332</v>
      </c>
      <c r="O148" s="6">
        <f t="shared" si="20"/>
        <v>49.850769230769238</v>
      </c>
    </row>
    <row r="151" spans="1:15" x14ac:dyDescent="0.2">
      <c r="J151">
        <f>TTEST(H2:H131,N2:N131,2,1)</f>
        <v>0.28087470191835356</v>
      </c>
      <c r="K151">
        <f>TTEST(I2:I131,O2:O131,2,1)</f>
        <v>0.17751736549118388</v>
      </c>
    </row>
    <row r="152" spans="1:15" x14ac:dyDescent="0.2">
      <c r="A152" t="s">
        <v>109</v>
      </c>
      <c r="B152" t="s">
        <v>0</v>
      </c>
      <c r="C152" t="s">
        <v>45</v>
      </c>
      <c r="D152" t="s">
        <v>46</v>
      </c>
      <c r="E152" t="s">
        <v>197</v>
      </c>
      <c r="F152" t="s">
        <v>193</v>
      </c>
      <c r="G152" t="s">
        <v>201</v>
      </c>
    </row>
    <row r="153" spans="1:15" x14ac:dyDescent="0.2">
      <c r="A153" t="s">
        <v>48</v>
      </c>
      <c r="B153">
        <v>2</v>
      </c>
      <c r="C153" s="13">
        <v>1</v>
      </c>
      <c r="D153" s="13">
        <v>0</v>
      </c>
      <c r="E153">
        <v>2</v>
      </c>
      <c r="F153">
        <v>0</v>
      </c>
      <c r="G153">
        <v>0</v>
      </c>
    </row>
    <row r="154" spans="1:15" x14ac:dyDescent="0.2">
      <c r="A154" t="s">
        <v>32</v>
      </c>
      <c r="B154">
        <v>7</v>
      </c>
      <c r="C154" s="13">
        <v>5</v>
      </c>
      <c r="D154" s="13">
        <v>1</v>
      </c>
      <c r="E154">
        <v>5</v>
      </c>
      <c r="F154">
        <v>1</v>
      </c>
      <c r="G154">
        <v>4</v>
      </c>
    </row>
    <row r="155" spans="1:15" x14ac:dyDescent="0.2">
      <c r="A155" t="s">
        <v>37</v>
      </c>
      <c r="B155">
        <v>5</v>
      </c>
      <c r="C155" s="13">
        <v>2</v>
      </c>
      <c r="D155" s="13">
        <v>3</v>
      </c>
      <c r="E155">
        <v>3</v>
      </c>
      <c r="F155">
        <v>2</v>
      </c>
      <c r="G155">
        <v>4</v>
      </c>
    </row>
    <row r="156" spans="1:15" x14ac:dyDescent="0.2">
      <c r="A156" t="s">
        <v>36</v>
      </c>
      <c r="B156">
        <v>9</v>
      </c>
      <c r="C156" s="14">
        <v>1</v>
      </c>
      <c r="D156" s="13">
        <v>0</v>
      </c>
      <c r="E156">
        <v>4</v>
      </c>
      <c r="F156">
        <v>0</v>
      </c>
      <c r="G156">
        <v>0</v>
      </c>
    </row>
    <row r="157" spans="1:15" x14ac:dyDescent="0.2">
      <c r="A157" t="s">
        <v>35</v>
      </c>
      <c r="B157">
        <v>3</v>
      </c>
      <c r="C157" s="13">
        <v>0</v>
      </c>
      <c r="D157" s="13">
        <v>0</v>
      </c>
      <c r="E157">
        <v>0</v>
      </c>
      <c r="F157">
        <v>0</v>
      </c>
      <c r="G157">
        <v>0</v>
      </c>
    </row>
    <row r="158" spans="1:15" x14ac:dyDescent="0.2">
      <c r="A158" t="s">
        <v>34</v>
      </c>
      <c r="B158">
        <v>4</v>
      </c>
      <c r="C158" s="13">
        <v>1</v>
      </c>
      <c r="D158" s="13">
        <v>0</v>
      </c>
      <c r="E158">
        <v>1</v>
      </c>
      <c r="F158">
        <v>0</v>
      </c>
      <c r="G158">
        <v>1</v>
      </c>
    </row>
    <row r="159" spans="1:15" x14ac:dyDescent="0.2">
      <c r="A159" t="s">
        <v>56</v>
      </c>
      <c r="B159">
        <v>9</v>
      </c>
      <c r="C159" s="13">
        <v>3</v>
      </c>
      <c r="D159" s="13">
        <v>1</v>
      </c>
      <c r="E159">
        <v>4</v>
      </c>
      <c r="F159">
        <v>1</v>
      </c>
      <c r="G159">
        <v>2</v>
      </c>
    </row>
    <row r="160" spans="1:15" x14ac:dyDescent="0.2">
      <c r="A160" t="s">
        <v>38</v>
      </c>
      <c r="B160">
        <v>9</v>
      </c>
      <c r="C160" s="14">
        <v>1</v>
      </c>
      <c r="D160" s="13">
        <v>0</v>
      </c>
      <c r="E160">
        <v>2</v>
      </c>
      <c r="F160">
        <v>1</v>
      </c>
      <c r="G160">
        <v>2</v>
      </c>
    </row>
    <row r="161" spans="1:7" x14ac:dyDescent="0.2">
      <c r="A161" t="s">
        <v>122</v>
      </c>
      <c r="B161">
        <v>4</v>
      </c>
      <c r="C161" s="13">
        <v>1</v>
      </c>
      <c r="D161" s="13">
        <v>1</v>
      </c>
      <c r="E161">
        <v>1</v>
      </c>
      <c r="F161">
        <v>1</v>
      </c>
      <c r="G161">
        <v>1</v>
      </c>
    </row>
    <row r="162" spans="1:7" x14ac:dyDescent="0.2">
      <c r="A162" t="s">
        <v>33</v>
      </c>
      <c r="B162">
        <v>8</v>
      </c>
      <c r="C162" s="13">
        <v>2</v>
      </c>
      <c r="D162" s="13">
        <v>0</v>
      </c>
      <c r="E162">
        <v>3</v>
      </c>
      <c r="F162">
        <v>1</v>
      </c>
      <c r="G162">
        <v>1</v>
      </c>
    </row>
    <row r="163" spans="1:7" x14ac:dyDescent="0.2">
      <c r="A163" t="s">
        <v>39</v>
      </c>
      <c r="B163">
        <v>12</v>
      </c>
      <c r="C163" s="14">
        <v>4</v>
      </c>
      <c r="D163" s="13">
        <v>1</v>
      </c>
      <c r="E163">
        <v>4</v>
      </c>
      <c r="F163">
        <v>1</v>
      </c>
      <c r="G163">
        <v>1</v>
      </c>
    </row>
    <row r="164" spans="1:7" x14ac:dyDescent="0.2">
      <c r="A164" t="s">
        <v>42</v>
      </c>
      <c r="B164">
        <v>17</v>
      </c>
      <c r="C164" s="13">
        <v>5</v>
      </c>
      <c r="D164" s="13">
        <v>2</v>
      </c>
      <c r="E164">
        <v>9</v>
      </c>
      <c r="F164">
        <v>4</v>
      </c>
      <c r="G164">
        <v>5</v>
      </c>
    </row>
    <row r="165" spans="1:7" x14ac:dyDescent="0.2">
      <c r="A165" t="s">
        <v>43</v>
      </c>
      <c r="B165">
        <v>30</v>
      </c>
      <c r="C165" s="13">
        <v>13</v>
      </c>
      <c r="D165" s="13">
        <v>6</v>
      </c>
      <c r="E165">
        <v>16</v>
      </c>
      <c r="F165">
        <v>8</v>
      </c>
      <c r="G165">
        <v>8</v>
      </c>
    </row>
    <row r="166" spans="1:7" x14ac:dyDescent="0.2">
      <c r="A166" t="s">
        <v>44</v>
      </c>
      <c r="B166">
        <v>11</v>
      </c>
      <c r="C166" s="13">
        <v>6</v>
      </c>
      <c r="D166" s="13">
        <v>1</v>
      </c>
      <c r="E166">
        <v>8</v>
      </c>
      <c r="F166">
        <v>2</v>
      </c>
      <c r="G166">
        <v>5</v>
      </c>
    </row>
    <row r="167" spans="1:7" x14ac:dyDescent="0.2">
      <c r="B167">
        <v>130</v>
      </c>
      <c r="C167" s="15">
        <f>SUM(C153:C166)</f>
        <v>45</v>
      </c>
      <c r="D167" s="15">
        <f>SUM(D153:D166)</f>
        <v>16</v>
      </c>
      <c r="E167" s="15">
        <f t="shared" ref="E167:F167" si="21">SUM(E153:E166)</f>
        <v>62</v>
      </c>
      <c r="F167" s="15">
        <f t="shared" si="21"/>
        <v>22</v>
      </c>
      <c r="G167" s="15">
        <f>SUM(G153:G166)</f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1C03-E924-6645-AAAC-3EDC38A13045}">
  <dimension ref="A1:O1"/>
  <sheetViews>
    <sheetView workbookViewId="0">
      <selection activeCell="I11" sqref="I11"/>
    </sheetView>
  </sheetViews>
  <sheetFormatPr baseColWidth="10" defaultRowHeight="16" x14ac:dyDescent="0.2"/>
  <sheetData>
    <row r="1" spans="1:15" x14ac:dyDescent="0.2">
      <c r="A1" t="s">
        <v>35</v>
      </c>
      <c r="B1" t="s">
        <v>5</v>
      </c>
      <c r="C1">
        <v>11</v>
      </c>
      <c r="D1" t="s">
        <v>159</v>
      </c>
      <c r="E1">
        <v>13</v>
      </c>
      <c r="F1">
        <v>68.319999999999993</v>
      </c>
      <c r="G1">
        <v>33.93</v>
      </c>
      <c r="H1">
        <v>66.34</v>
      </c>
      <c r="I1">
        <v>30.36</v>
      </c>
      <c r="J1">
        <v>73.27</v>
      </c>
      <c r="K1">
        <v>44.64</v>
      </c>
      <c r="L1">
        <v>68.319999999999993</v>
      </c>
      <c r="M1">
        <v>39.29</v>
      </c>
      <c r="N1">
        <v>78.22</v>
      </c>
      <c r="O1">
        <v>60.71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E421-F6FE-FA43-B351-06AA92A7EA84}">
  <dimension ref="A1:I148"/>
  <sheetViews>
    <sheetView zoomScale="166" workbookViewId="0">
      <selection activeCell="I156" sqref="I156"/>
    </sheetView>
  </sheetViews>
  <sheetFormatPr baseColWidth="10" defaultRowHeight="16" x14ac:dyDescent="0.2"/>
  <cols>
    <col min="1" max="1" width="19.33203125" bestFit="1" customWidth="1"/>
    <col min="2" max="2" width="44.6640625" bestFit="1" customWidth="1"/>
    <col min="3" max="3" width="12.1640625" bestFit="1" customWidth="1"/>
    <col min="4" max="4" width="13.5" bestFit="1" customWidth="1"/>
    <col min="5" max="5" width="16.5" bestFit="1" customWidth="1"/>
    <col min="6" max="6" width="12.1640625" bestFit="1" customWidth="1"/>
    <col min="7" max="7" width="13.1640625" bestFit="1" customWidth="1"/>
    <col min="8" max="8" width="12.1640625" bestFit="1" customWidth="1"/>
    <col min="9" max="9" width="14.33203125" bestFit="1" customWidth="1"/>
  </cols>
  <sheetData>
    <row r="1" spans="1:9" x14ac:dyDescent="0.2">
      <c r="A1" t="s">
        <v>109</v>
      </c>
      <c r="B1" t="s">
        <v>0</v>
      </c>
      <c r="C1" t="s">
        <v>186</v>
      </c>
      <c r="D1" t="s">
        <v>165</v>
      </c>
      <c r="E1" t="s">
        <v>166</v>
      </c>
      <c r="F1" t="s">
        <v>45</v>
      </c>
      <c r="G1" t="s">
        <v>46</v>
      </c>
      <c r="H1" t="s">
        <v>185</v>
      </c>
      <c r="I1" t="s">
        <v>196</v>
      </c>
    </row>
    <row r="2" spans="1:9" x14ac:dyDescent="0.2">
      <c r="A2" t="s">
        <v>122</v>
      </c>
      <c r="B2" t="s">
        <v>123</v>
      </c>
      <c r="C2">
        <v>0</v>
      </c>
      <c r="D2">
        <v>0.53424657534246578</v>
      </c>
      <c r="E2">
        <v>0.53333333333333333</v>
      </c>
      <c r="F2">
        <v>0.65991902834008098</v>
      </c>
      <c r="G2">
        <v>6.6666666666666671E-3</v>
      </c>
      <c r="H2">
        <v>0</v>
      </c>
      <c r="I2">
        <v>0</v>
      </c>
    </row>
    <row r="3" spans="1:9" x14ac:dyDescent="0.2">
      <c r="A3" t="s">
        <v>122</v>
      </c>
      <c r="B3" t="s">
        <v>125</v>
      </c>
      <c r="C3">
        <v>0.84210526315789469</v>
      </c>
      <c r="D3">
        <v>0.57894736842105265</v>
      </c>
      <c r="E3">
        <v>0.74242424242424243</v>
      </c>
      <c r="F3">
        <v>0.60557768924302791</v>
      </c>
      <c r="G3">
        <v>0.22784810126582278</v>
      </c>
      <c r="H3">
        <v>0.4</v>
      </c>
      <c r="I3">
        <v>0.55294117647058827</v>
      </c>
    </row>
    <row r="4" spans="1:9" x14ac:dyDescent="0.2">
      <c r="A4" t="s">
        <v>122</v>
      </c>
      <c r="B4" t="s">
        <v>160</v>
      </c>
      <c r="C4">
        <v>0</v>
      </c>
      <c r="D4">
        <v>0.58333333333333337</v>
      </c>
      <c r="E4">
        <v>0</v>
      </c>
      <c r="F4">
        <v>0.33505154639175255</v>
      </c>
      <c r="G4">
        <v>1.7699115044247787E-2</v>
      </c>
      <c r="H4">
        <v>0</v>
      </c>
      <c r="I4">
        <v>0</v>
      </c>
    </row>
    <row r="5" spans="1:9" x14ac:dyDescent="0.2">
      <c r="A5" t="s">
        <v>122</v>
      </c>
      <c r="B5" t="s">
        <v>124</v>
      </c>
      <c r="C5">
        <v>0.16666666666666666</v>
      </c>
      <c r="D5">
        <v>0.73170731707317072</v>
      </c>
      <c r="E5">
        <v>0.22413793103448276</v>
      </c>
      <c r="F5">
        <v>0.96666666666666667</v>
      </c>
      <c r="G5">
        <v>0.8</v>
      </c>
      <c r="H5">
        <v>0.875</v>
      </c>
      <c r="I5">
        <v>0.45161290322580644</v>
      </c>
    </row>
    <row r="6" spans="1:9" x14ac:dyDescent="0.2">
      <c r="A6" t="s">
        <v>35</v>
      </c>
      <c r="B6" t="s">
        <v>5</v>
      </c>
      <c r="C6">
        <v>0.1111111111111111</v>
      </c>
      <c r="D6">
        <v>0.72839506172839508</v>
      </c>
      <c r="E6">
        <v>0.51282051282051277</v>
      </c>
      <c r="F6">
        <v>0.8214285714285714</v>
      </c>
      <c r="G6">
        <v>0.40909090909090912</v>
      </c>
      <c r="H6">
        <v>0.38181818181818183</v>
      </c>
      <c r="I6">
        <v>0.68181818181818177</v>
      </c>
    </row>
    <row r="7" spans="1:9" x14ac:dyDescent="0.2">
      <c r="A7" t="s">
        <v>35</v>
      </c>
      <c r="B7" t="s">
        <v>13</v>
      </c>
      <c r="C7">
        <v>0.75</v>
      </c>
      <c r="D7">
        <v>0.77777777777777779</v>
      </c>
      <c r="E7">
        <v>0.77397260273972601</v>
      </c>
      <c r="F7">
        <v>0.70652173913043481</v>
      </c>
      <c r="G7">
        <v>0.46875</v>
      </c>
      <c r="H7">
        <v>0.34517766497461927</v>
      </c>
      <c r="I7">
        <v>0.63265306122448983</v>
      </c>
    </row>
    <row r="8" spans="1:9" x14ac:dyDescent="0.2">
      <c r="A8" t="s">
        <v>35</v>
      </c>
      <c r="B8" t="s">
        <v>47</v>
      </c>
      <c r="C8">
        <v>0</v>
      </c>
      <c r="D8">
        <v>0.32710280373831774</v>
      </c>
      <c r="E8">
        <v>0.54374999999999996</v>
      </c>
      <c r="F8">
        <v>0.56842105263157894</v>
      </c>
      <c r="G8">
        <v>0.15555555555555556</v>
      </c>
      <c r="H8">
        <v>0</v>
      </c>
      <c r="I8">
        <v>0.3392857142857143</v>
      </c>
    </row>
    <row r="9" spans="1:9" x14ac:dyDescent="0.2">
      <c r="A9" t="s">
        <v>37</v>
      </c>
      <c r="B9" t="s">
        <v>8</v>
      </c>
      <c r="C9">
        <v>0.13513513513513514</v>
      </c>
      <c r="D9">
        <v>0.55759162303664922</v>
      </c>
      <c r="E9">
        <v>0.6113989637305699</v>
      </c>
      <c r="F9">
        <v>0.41495327102803736</v>
      </c>
      <c r="G9">
        <v>0.54304635761589404</v>
      </c>
      <c r="H9">
        <v>0.52647058823529413</v>
      </c>
      <c r="I9">
        <v>1</v>
      </c>
    </row>
    <row r="10" spans="1:9" x14ac:dyDescent="0.2">
      <c r="A10" t="s">
        <v>37</v>
      </c>
      <c r="B10" t="s">
        <v>26</v>
      </c>
      <c r="C10">
        <v>1</v>
      </c>
      <c r="D10">
        <v>0.89898989898989901</v>
      </c>
      <c r="E10">
        <v>0.82071713147410363</v>
      </c>
      <c r="F10">
        <v>0.6283783783783784</v>
      </c>
      <c r="G10">
        <v>0.12162162162162163</v>
      </c>
      <c r="H10">
        <v>0.77</v>
      </c>
      <c r="I10">
        <v>0.94845360824742264</v>
      </c>
    </row>
    <row r="11" spans="1:9" x14ac:dyDescent="0.2">
      <c r="A11" t="s">
        <v>37</v>
      </c>
      <c r="B11" t="s">
        <v>9</v>
      </c>
      <c r="C11">
        <v>0.8125</v>
      </c>
      <c r="D11">
        <v>1.0462633451957295</v>
      </c>
      <c r="E11">
        <v>0.88484848484848488</v>
      </c>
      <c r="F11">
        <v>0.41025641025641024</v>
      </c>
      <c r="G11">
        <v>0.86524822695035464</v>
      </c>
      <c r="H11">
        <v>0.81818181818181823</v>
      </c>
      <c r="I11">
        <v>1</v>
      </c>
    </row>
    <row r="12" spans="1:9" x14ac:dyDescent="0.2">
      <c r="A12" t="s">
        <v>37</v>
      </c>
      <c r="B12" t="s">
        <v>14</v>
      </c>
      <c r="C12">
        <v>0.69230769230769229</v>
      </c>
      <c r="D12">
        <v>0.71590909090909094</v>
      </c>
      <c r="E12">
        <v>0.76041666666666663</v>
      </c>
      <c r="F12">
        <v>0.37297297297297299</v>
      </c>
      <c r="G12">
        <v>0.73913043478260865</v>
      </c>
      <c r="H12">
        <v>0.56756756756756754</v>
      </c>
      <c r="I12">
        <v>0.91025641025641024</v>
      </c>
    </row>
    <row r="13" spans="1:9" x14ac:dyDescent="0.2">
      <c r="A13" t="s">
        <v>37</v>
      </c>
      <c r="B13" t="s">
        <v>126</v>
      </c>
      <c r="C13">
        <v>0.4</v>
      </c>
      <c r="D13">
        <v>0.6</v>
      </c>
      <c r="E13">
        <v>0.67441860465116277</v>
      </c>
      <c r="F13">
        <v>0.17391304347826086</v>
      </c>
      <c r="G13">
        <v>0.22222222222222221</v>
      </c>
      <c r="H13">
        <v>0</v>
      </c>
      <c r="I13">
        <v>0.27777777777777779</v>
      </c>
    </row>
    <row r="14" spans="1:9" x14ac:dyDescent="0.2">
      <c r="A14" t="s">
        <v>34</v>
      </c>
      <c r="B14" t="s">
        <v>12</v>
      </c>
      <c r="C14">
        <v>1</v>
      </c>
      <c r="D14">
        <v>0.82524271844660191</v>
      </c>
      <c r="E14">
        <v>0.51111111111111107</v>
      </c>
      <c r="F14">
        <v>1.1948051948051948</v>
      </c>
      <c r="G14">
        <v>0.21794871794871795</v>
      </c>
      <c r="H14">
        <v>0.15151515151515152</v>
      </c>
      <c r="I14">
        <v>0.31111111111111112</v>
      </c>
    </row>
    <row r="15" spans="1:9" x14ac:dyDescent="0.2">
      <c r="A15" t="s">
        <v>34</v>
      </c>
      <c r="B15" t="s">
        <v>3</v>
      </c>
      <c r="C15">
        <v>0</v>
      </c>
      <c r="D15">
        <v>0.84615384615384615</v>
      </c>
      <c r="E15">
        <v>0.4732142857142857</v>
      </c>
      <c r="F15">
        <v>0.68152866242038213</v>
      </c>
      <c r="G15">
        <v>0.14754098360655737</v>
      </c>
      <c r="H15">
        <v>0.27358490566037735</v>
      </c>
      <c r="I15">
        <v>0.66666666666666663</v>
      </c>
    </row>
    <row r="16" spans="1:9" x14ac:dyDescent="0.2">
      <c r="A16" t="s">
        <v>34</v>
      </c>
      <c r="B16" t="s">
        <v>10</v>
      </c>
      <c r="C16">
        <v>0.91666666666666663</v>
      </c>
      <c r="D16">
        <v>0.83419689119170981</v>
      </c>
      <c r="E16">
        <v>0.96385542168674698</v>
      </c>
      <c r="F16">
        <v>0.28666666666666668</v>
      </c>
      <c r="G16">
        <v>1.7751479289940829E-2</v>
      </c>
      <c r="H16">
        <v>0.4845360824742268</v>
      </c>
      <c r="I16">
        <v>0.72093023255813948</v>
      </c>
    </row>
    <row r="17" spans="1:9" x14ac:dyDescent="0.2">
      <c r="A17" t="s">
        <v>34</v>
      </c>
      <c r="B17" t="s">
        <v>127</v>
      </c>
      <c r="C17">
        <v>0.2</v>
      </c>
      <c r="D17">
        <v>7.3170731707317069E-2</v>
      </c>
      <c r="E17">
        <v>0.63013698630136983</v>
      </c>
      <c r="F17">
        <v>0.75555555555555554</v>
      </c>
      <c r="G17">
        <v>3.4482758620689655E-2</v>
      </c>
      <c r="H17">
        <v>0.47368421052631576</v>
      </c>
      <c r="I17">
        <v>0.78260869565217395</v>
      </c>
    </row>
    <row r="18" spans="1:9" x14ac:dyDescent="0.2">
      <c r="A18" t="s">
        <v>48</v>
      </c>
      <c r="B18" t="s">
        <v>49</v>
      </c>
      <c r="C18">
        <v>0.5714285714285714</v>
      </c>
      <c r="D18">
        <v>0.88095238095238093</v>
      </c>
      <c r="E18">
        <v>0.79166666666666663</v>
      </c>
      <c r="F18">
        <v>0.96</v>
      </c>
      <c r="G18">
        <v>0.58620689655172409</v>
      </c>
      <c r="H18">
        <v>0.73469387755102045</v>
      </c>
      <c r="I18">
        <v>0.92105263157894735</v>
      </c>
    </row>
    <row r="19" spans="1:9" x14ac:dyDescent="0.2">
      <c r="A19" t="s">
        <v>48</v>
      </c>
      <c r="B19" t="s">
        <v>50</v>
      </c>
      <c r="C19">
        <v>0</v>
      </c>
      <c r="D19">
        <v>0.671875</v>
      </c>
      <c r="E19">
        <v>0.53333333333333333</v>
      </c>
      <c r="F19">
        <v>0.7441860465116279</v>
      </c>
      <c r="G19">
        <v>0</v>
      </c>
      <c r="H19">
        <v>0.6</v>
      </c>
      <c r="I19">
        <v>0.80487804878048785</v>
      </c>
    </row>
    <row r="20" spans="1:9" x14ac:dyDescent="0.2">
      <c r="A20" t="s">
        <v>56</v>
      </c>
      <c r="B20" t="s">
        <v>57</v>
      </c>
      <c r="C20">
        <v>0.44444444444444442</v>
      </c>
      <c r="D20">
        <v>0.62352941176470589</v>
      </c>
      <c r="E20">
        <v>0.20238095238095238</v>
      </c>
      <c r="F20">
        <v>0.66666666666666663</v>
      </c>
      <c r="G20">
        <v>0.61764705882352944</v>
      </c>
      <c r="H20">
        <v>0.17073170731707318</v>
      </c>
      <c r="I20">
        <v>0.98305084745762716</v>
      </c>
    </row>
    <row r="21" spans="1:9" x14ac:dyDescent="0.2">
      <c r="A21" t="s">
        <v>56</v>
      </c>
      <c r="B21" t="s">
        <v>131</v>
      </c>
      <c r="C21">
        <v>0.33333333333333331</v>
      </c>
      <c r="D21">
        <v>0.49473684210526314</v>
      </c>
      <c r="E21">
        <v>0.71</v>
      </c>
      <c r="F21">
        <v>0.51948051948051943</v>
      </c>
      <c r="G21">
        <v>5.6603773584905662E-2</v>
      </c>
      <c r="H21">
        <v>0.2119205298013245</v>
      </c>
      <c r="I21">
        <v>0.58536585365853655</v>
      </c>
    </row>
    <row r="22" spans="1:9" x14ac:dyDescent="0.2">
      <c r="A22" t="s">
        <v>56</v>
      </c>
      <c r="B22" t="s">
        <v>132</v>
      </c>
      <c r="C22">
        <v>0.83333333333333337</v>
      </c>
      <c r="D22">
        <v>0.5</v>
      </c>
      <c r="E22">
        <v>0.92307692307692313</v>
      </c>
      <c r="F22">
        <v>0.68376068376068377</v>
      </c>
      <c r="G22">
        <v>0.59677419354838712</v>
      </c>
      <c r="H22">
        <v>0.73972602739726023</v>
      </c>
      <c r="I22">
        <v>0.55147058823529416</v>
      </c>
    </row>
    <row r="23" spans="1:9" x14ac:dyDescent="0.2">
      <c r="A23" t="s">
        <v>56</v>
      </c>
      <c r="B23" t="s">
        <v>162</v>
      </c>
      <c r="C23">
        <v>0</v>
      </c>
      <c r="D23">
        <v>3.125E-2</v>
      </c>
      <c r="E23">
        <v>0.19047619047619047</v>
      </c>
      <c r="F23">
        <v>0.24</v>
      </c>
      <c r="G23">
        <v>0.36842105263157893</v>
      </c>
      <c r="H23">
        <v>6.0606060606060608E-2</v>
      </c>
      <c r="I23">
        <v>0.84</v>
      </c>
    </row>
    <row r="24" spans="1:9" x14ac:dyDescent="0.2">
      <c r="A24" t="s">
        <v>56</v>
      </c>
      <c r="B24" t="s">
        <v>128</v>
      </c>
      <c r="C24">
        <v>0.2857142857142857</v>
      </c>
      <c r="D24">
        <v>0.52631578947368418</v>
      </c>
      <c r="E24">
        <v>0.18604651162790697</v>
      </c>
      <c r="F24">
        <v>0.51219512195121952</v>
      </c>
      <c r="G24">
        <v>0.12</v>
      </c>
      <c r="H24">
        <v>0.33333333333333331</v>
      </c>
      <c r="I24">
        <v>0.66412213740458015</v>
      </c>
    </row>
    <row r="25" spans="1:9" x14ac:dyDescent="0.2">
      <c r="A25" t="s">
        <v>56</v>
      </c>
      <c r="B25" t="s">
        <v>129</v>
      </c>
      <c r="C25">
        <v>1</v>
      </c>
      <c r="D25">
        <v>0.95238095238095233</v>
      </c>
      <c r="E25">
        <v>0.88888888888888884</v>
      </c>
      <c r="F25">
        <v>0.97959183673469385</v>
      </c>
      <c r="G25">
        <v>0.7142857142857143</v>
      </c>
      <c r="H25">
        <v>0.84090909090909094</v>
      </c>
      <c r="I25">
        <v>1</v>
      </c>
    </row>
    <row r="26" spans="1:9" x14ac:dyDescent="0.2">
      <c r="A26" t="s">
        <v>56</v>
      </c>
      <c r="B26" t="s">
        <v>130</v>
      </c>
      <c r="C26">
        <v>0</v>
      </c>
      <c r="D26">
        <v>0</v>
      </c>
      <c r="E26">
        <v>0</v>
      </c>
      <c r="F26">
        <v>0.62091503267973858</v>
      </c>
      <c r="G26">
        <v>0</v>
      </c>
      <c r="H26">
        <v>6.8965517241379309E-2</v>
      </c>
      <c r="I26">
        <v>0</v>
      </c>
    </row>
    <row r="27" spans="1:9" x14ac:dyDescent="0.2">
      <c r="A27" t="s">
        <v>56</v>
      </c>
      <c r="B27" t="s">
        <v>161</v>
      </c>
      <c r="C27">
        <v>0</v>
      </c>
      <c r="D27">
        <v>0</v>
      </c>
      <c r="E27">
        <v>0.20588235294117646</v>
      </c>
      <c r="F27">
        <v>0.48427672955974843</v>
      </c>
      <c r="G27">
        <v>9.6618357487922701E-3</v>
      </c>
      <c r="H27">
        <v>0</v>
      </c>
      <c r="I27">
        <v>0.59183673469387754</v>
      </c>
    </row>
    <row r="28" spans="1:9" x14ac:dyDescent="0.2">
      <c r="A28" t="s">
        <v>56</v>
      </c>
      <c r="B28" t="s">
        <v>133</v>
      </c>
      <c r="C28">
        <v>0.9375</v>
      </c>
      <c r="D28">
        <v>0.71028037383177567</v>
      </c>
      <c r="E28">
        <v>0.77245508982035926</v>
      </c>
      <c r="F28">
        <v>0.84962406015037595</v>
      </c>
      <c r="G28">
        <v>0.7857142857142857</v>
      </c>
      <c r="H28">
        <v>0.78899082568807344</v>
      </c>
      <c r="I28">
        <v>1.008695652173913</v>
      </c>
    </row>
    <row r="29" spans="1:9" x14ac:dyDescent="0.2">
      <c r="A29" t="s">
        <v>39</v>
      </c>
      <c r="B29" t="s">
        <v>28</v>
      </c>
      <c r="C29">
        <v>0.5714285714285714</v>
      </c>
      <c r="D29">
        <v>0.78151260504201681</v>
      </c>
      <c r="E29">
        <v>0.96039603960396036</v>
      </c>
      <c r="F29">
        <v>0.77927927927927931</v>
      </c>
      <c r="G29">
        <v>0.42201834862385323</v>
      </c>
      <c r="H29">
        <v>0.67204301075268813</v>
      </c>
      <c r="I29">
        <v>0.84023668639053251</v>
      </c>
    </row>
    <row r="30" spans="1:9" x14ac:dyDescent="0.2">
      <c r="A30" t="s">
        <v>39</v>
      </c>
      <c r="B30" t="s">
        <v>144</v>
      </c>
      <c r="C30">
        <v>0.77777777777777779</v>
      </c>
      <c r="D30">
        <v>0.83333333333333337</v>
      </c>
      <c r="E30">
        <v>0.81481481481481477</v>
      </c>
      <c r="F30">
        <v>0.75</v>
      </c>
      <c r="G30">
        <v>9.5238095238095233E-2</v>
      </c>
      <c r="H30">
        <v>0.66666666666666663</v>
      </c>
      <c r="I30">
        <v>0.6</v>
      </c>
    </row>
    <row r="31" spans="1:9" x14ac:dyDescent="0.2">
      <c r="A31" t="s">
        <v>39</v>
      </c>
      <c r="B31" t="s">
        <v>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0.50819672131147542</v>
      </c>
    </row>
    <row r="32" spans="1:9" x14ac:dyDescent="0.2">
      <c r="A32" t="s">
        <v>39</v>
      </c>
      <c r="B32" t="s">
        <v>140</v>
      </c>
      <c r="C32">
        <v>9.0909090909090912E-2</v>
      </c>
      <c r="D32">
        <v>0.68571428571428572</v>
      </c>
      <c r="E32">
        <v>0.42446043165467628</v>
      </c>
      <c r="F32">
        <v>0.67317073170731712</v>
      </c>
      <c r="G32">
        <v>9.433962264150943E-3</v>
      </c>
      <c r="H32">
        <v>0.26470588235294118</v>
      </c>
      <c r="I32">
        <v>0.67213114754098358</v>
      </c>
    </row>
    <row r="33" spans="1:9" x14ac:dyDescent="0.2">
      <c r="A33" t="s">
        <v>39</v>
      </c>
      <c r="B33" t="s">
        <v>141</v>
      </c>
      <c r="C33">
        <v>0</v>
      </c>
      <c r="D33">
        <v>0.43037974683544306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39</v>
      </c>
      <c r="B34" t="s">
        <v>137</v>
      </c>
      <c r="C34">
        <v>0.6</v>
      </c>
      <c r="D34">
        <v>0.91666666666666663</v>
      </c>
      <c r="E34">
        <v>0.69072164948453607</v>
      </c>
      <c r="F34">
        <v>0.76190476190476186</v>
      </c>
      <c r="G34">
        <v>0.1111111111111111</v>
      </c>
      <c r="H34">
        <v>0.2</v>
      </c>
      <c r="I34">
        <v>0.41935483870967744</v>
      </c>
    </row>
    <row r="35" spans="1:9" x14ac:dyDescent="0.2">
      <c r="A35" t="s">
        <v>39</v>
      </c>
      <c r="B35" t="s">
        <v>143</v>
      </c>
      <c r="C35">
        <v>0.83333333333333337</v>
      </c>
      <c r="D35">
        <v>0.8571428571428571</v>
      </c>
      <c r="E35">
        <v>0.50877192982456143</v>
      </c>
      <c r="F35">
        <v>0.62085308056872035</v>
      </c>
      <c r="G35">
        <v>0.2</v>
      </c>
      <c r="H35">
        <v>0.5</v>
      </c>
      <c r="I35">
        <v>0.72463768115942029</v>
      </c>
    </row>
    <row r="36" spans="1:9" x14ac:dyDescent="0.2">
      <c r="A36" t="s">
        <v>39</v>
      </c>
      <c r="B36" t="s">
        <v>142</v>
      </c>
      <c r="C36">
        <v>0.91666666666666663</v>
      </c>
      <c r="D36">
        <v>0.77941176470588236</v>
      </c>
      <c r="E36">
        <v>0.63580246913580252</v>
      </c>
      <c r="F36">
        <v>0.46794871794871795</v>
      </c>
      <c r="G36">
        <v>0.34693877551020408</v>
      </c>
      <c r="H36">
        <v>0.49230769230769234</v>
      </c>
      <c r="I36">
        <v>0.76</v>
      </c>
    </row>
    <row r="37" spans="1:9" x14ac:dyDescent="0.2">
      <c r="A37" t="s">
        <v>39</v>
      </c>
      <c r="B37" t="s">
        <v>134</v>
      </c>
      <c r="C37">
        <v>0.38461538461538464</v>
      </c>
      <c r="D37">
        <v>0.76923076923076927</v>
      </c>
      <c r="E37">
        <v>0.5</v>
      </c>
      <c r="F37">
        <v>0.80263157894736847</v>
      </c>
      <c r="G37">
        <v>6.9767441860465115E-2</v>
      </c>
      <c r="H37">
        <v>0</v>
      </c>
      <c r="I37">
        <v>0.37735849056603776</v>
      </c>
    </row>
    <row r="38" spans="1:9" x14ac:dyDescent="0.2">
      <c r="A38" t="s">
        <v>39</v>
      </c>
      <c r="B38" t="s">
        <v>138</v>
      </c>
      <c r="C38">
        <v>0</v>
      </c>
      <c r="D38">
        <v>0</v>
      </c>
      <c r="E38">
        <v>0.24390243902439024</v>
      </c>
      <c r="F38">
        <v>0.29113924050632911</v>
      </c>
      <c r="G38">
        <v>0</v>
      </c>
      <c r="H38">
        <v>0</v>
      </c>
      <c r="I38">
        <v>0</v>
      </c>
    </row>
    <row r="39" spans="1:9" x14ac:dyDescent="0.2">
      <c r="A39" t="s">
        <v>39</v>
      </c>
      <c r="B39" t="s">
        <v>139</v>
      </c>
      <c r="C39">
        <v>0</v>
      </c>
      <c r="D39">
        <v>0.26</v>
      </c>
      <c r="E39">
        <v>7.8947368421052627E-2</v>
      </c>
      <c r="F39">
        <v>8.3333333333333329E-2</v>
      </c>
      <c r="G39">
        <v>0</v>
      </c>
      <c r="H39">
        <v>0</v>
      </c>
      <c r="I39">
        <v>0.34042553191489361</v>
      </c>
    </row>
    <row r="40" spans="1:9" x14ac:dyDescent="0.2">
      <c r="A40" t="s">
        <v>39</v>
      </c>
      <c r="B40" t="s">
        <v>136</v>
      </c>
      <c r="C40">
        <v>0.875</v>
      </c>
      <c r="D40">
        <v>0.83870967741935487</v>
      </c>
      <c r="E40">
        <v>0.84375</v>
      </c>
      <c r="F40">
        <v>0.88571428571428568</v>
      </c>
      <c r="G40">
        <v>0.43478260869565216</v>
      </c>
      <c r="H40">
        <v>0.68888888888888888</v>
      </c>
      <c r="I40">
        <v>1</v>
      </c>
    </row>
    <row r="41" spans="1:9" x14ac:dyDescent="0.2">
      <c r="A41" t="s">
        <v>33</v>
      </c>
      <c r="B41" t="s">
        <v>16</v>
      </c>
      <c r="C41">
        <v>5.5555555555555552E-2</v>
      </c>
      <c r="D41">
        <v>0.51428571428571423</v>
      </c>
      <c r="E41">
        <v>0.41621621621621624</v>
      </c>
      <c r="F41">
        <v>0.1702127659574468</v>
      </c>
      <c r="G41">
        <v>1.5037593984962405E-2</v>
      </c>
      <c r="H41">
        <v>0</v>
      </c>
      <c r="I41">
        <v>0.63749999999999996</v>
      </c>
    </row>
    <row r="42" spans="1:9" x14ac:dyDescent="0.2">
      <c r="A42" t="s">
        <v>33</v>
      </c>
      <c r="B42" t="s">
        <v>21</v>
      </c>
      <c r="C42">
        <v>0.14285714285714285</v>
      </c>
      <c r="D42">
        <v>0.72727272727272729</v>
      </c>
      <c r="E42">
        <v>0.43137254901960786</v>
      </c>
      <c r="F42">
        <v>0.76</v>
      </c>
      <c r="G42">
        <v>0.72222222222222221</v>
      </c>
      <c r="H42">
        <v>0.84615384615384615</v>
      </c>
      <c r="I42">
        <v>0.78048780487804881</v>
      </c>
    </row>
    <row r="43" spans="1:9" x14ac:dyDescent="0.2">
      <c r="A43" t="s">
        <v>33</v>
      </c>
      <c r="B43" t="s">
        <v>51</v>
      </c>
      <c r="C43">
        <v>0</v>
      </c>
      <c r="D43">
        <v>0</v>
      </c>
      <c r="E43">
        <v>0.75</v>
      </c>
      <c r="F43">
        <v>0.81395348837209303</v>
      </c>
      <c r="G43">
        <v>0</v>
      </c>
      <c r="H43">
        <v>0.33663366336633666</v>
      </c>
      <c r="I43">
        <v>0.33333333333333331</v>
      </c>
    </row>
    <row r="44" spans="1:9" x14ac:dyDescent="0.2">
      <c r="A44" t="s">
        <v>33</v>
      </c>
      <c r="B44" t="s">
        <v>2</v>
      </c>
      <c r="C44">
        <v>0.83333333333333337</v>
      </c>
      <c r="D44">
        <v>0.65</v>
      </c>
      <c r="E44">
        <v>0.95454545454545459</v>
      </c>
      <c r="F44">
        <v>0.6875</v>
      </c>
      <c r="G44">
        <v>0</v>
      </c>
      <c r="H44">
        <v>0.6097560975609756</v>
      </c>
      <c r="I44">
        <v>0.8666666666666667</v>
      </c>
    </row>
    <row r="45" spans="1:9" x14ac:dyDescent="0.2">
      <c r="A45" t="s">
        <v>33</v>
      </c>
      <c r="B45" t="s">
        <v>41</v>
      </c>
      <c r="C45">
        <v>0.76923076923076927</v>
      </c>
      <c r="D45">
        <v>0.50684931506849318</v>
      </c>
      <c r="E45">
        <v>0.75</v>
      </c>
      <c r="F45">
        <v>0.73170731707317072</v>
      </c>
      <c r="G45">
        <v>8.6956521739130432E-2</v>
      </c>
      <c r="H45">
        <v>0.5714285714285714</v>
      </c>
      <c r="I45">
        <v>0.72727272727272729</v>
      </c>
    </row>
    <row r="46" spans="1:9" x14ac:dyDescent="0.2">
      <c r="A46" t="s">
        <v>33</v>
      </c>
      <c r="B46" t="s">
        <v>25</v>
      </c>
      <c r="C46">
        <v>0.73333333333333328</v>
      </c>
      <c r="D46">
        <v>0.82666666666666666</v>
      </c>
      <c r="E46">
        <v>0.70731707317073167</v>
      </c>
      <c r="F46">
        <v>0.84337349397590367</v>
      </c>
      <c r="G46">
        <v>0.28125</v>
      </c>
      <c r="H46">
        <v>0.42028985507246375</v>
      </c>
      <c r="I46">
        <v>0.96551724137931039</v>
      </c>
    </row>
    <row r="47" spans="1:9" x14ac:dyDescent="0.2">
      <c r="A47" t="s">
        <v>33</v>
      </c>
      <c r="B47" t="s">
        <v>23</v>
      </c>
      <c r="C47">
        <v>0.9375</v>
      </c>
      <c r="D47">
        <v>0.62121212121212122</v>
      </c>
      <c r="E47">
        <v>0.54794520547945202</v>
      </c>
      <c r="F47">
        <v>0.78378378378378377</v>
      </c>
      <c r="G47">
        <v>0.15662650602409639</v>
      </c>
      <c r="H47">
        <v>0.79</v>
      </c>
      <c r="I47">
        <v>0.73728813559322037</v>
      </c>
    </row>
    <row r="48" spans="1:9" x14ac:dyDescent="0.2">
      <c r="A48" t="s">
        <v>33</v>
      </c>
      <c r="B48" t="s">
        <v>145</v>
      </c>
      <c r="C48">
        <v>1</v>
      </c>
      <c r="D48">
        <v>0.34615384615384615</v>
      </c>
      <c r="E48">
        <v>0.65789473684210531</v>
      </c>
      <c r="F48">
        <v>0.72413793103448276</v>
      </c>
      <c r="G48">
        <v>0.5714285714285714</v>
      </c>
      <c r="H48">
        <v>0.32</v>
      </c>
      <c r="I48">
        <v>0.97499999999999998</v>
      </c>
    </row>
    <row r="49" spans="1:9" x14ac:dyDescent="0.2">
      <c r="A49" t="s">
        <v>32</v>
      </c>
      <c r="B49" t="s">
        <v>52</v>
      </c>
      <c r="C49">
        <v>0</v>
      </c>
      <c r="D49">
        <v>0.53773584905660377</v>
      </c>
      <c r="E49">
        <v>0.27450980392156865</v>
      </c>
      <c r="F49">
        <v>0.48148148148148145</v>
      </c>
      <c r="G49">
        <v>0</v>
      </c>
      <c r="H49">
        <v>0.17241379310344829</v>
      </c>
      <c r="I49">
        <v>0.27500000000000002</v>
      </c>
    </row>
    <row r="50" spans="1:9" x14ac:dyDescent="0.2">
      <c r="A50" t="s">
        <v>32</v>
      </c>
      <c r="B50" t="s">
        <v>4</v>
      </c>
      <c r="C50">
        <v>0.46153846153846156</v>
      </c>
      <c r="D50">
        <v>0.76190476190476186</v>
      </c>
      <c r="E50">
        <v>0.84076433121019112</v>
      </c>
      <c r="F50">
        <v>0.83168316831683164</v>
      </c>
      <c r="G50">
        <v>0.2558139534883721</v>
      </c>
      <c r="H50">
        <v>0.78260869565217395</v>
      </c>
      <c r="I50">
        <v>0.89473684210526316</v>
      </c>
    </row>
    <row r="51" spans="1:9" x14ac:dyDescent="0.2">
      <c r="A51" t="s">
        <v>32</v>
      </c>
      <c r="B51" t="s">
        <v>31</v>
      </c>
      <c r="C51">
        <v>0.33333333333333331</v>
      </c>
      <c r="D51">
        <v>0.82051282051282048</v>
      </c>
      <c r="E51">
        <v>0.82</v>
      </c>
      <c r="F51">
        <v>0.9285714285714286</v>
      </c>
      <c r="G51">
        <v>0.83333333333333337</v>
      </c>
      <c r="H51">
        <v>0.66666666666666663</v>
      </c>
      <c r="I51">
        <v>0.52941176470588236</v>
      </c>
    </row>
    <row r="52" spans="1:9" x14ac:dyDescent="0.2">
      <c r="A52" t="s">
        <v>32</v>
      </c>
      <c r="B52" t="s">
        <v>1</v>
      </c>
      <c r="C52">
        <v>0.55555555555555558</v>
      </c>
      <c r="D52">
        <v>0.62068965517241381</v>
      </c>
      <c r="E52">
        <v>0.60499999999999998</v>
      </c>
      <c r="F52">
        <v>0.70967741935483875</v>
      </c>
      <c r="G52">
        <v>0.30769230769230771</v>
      </c>
      <c r="H52">
        <v>0.40740740740740738</v>
      </c>
      <c r="I52">
        <v>0.79629629629629628</v>
      </c>
    </row>
    <row r="53" spans="1:9" x14ac:dyDescent="0.2">
      <c r="A53" t="s">
        <v>32</v>
      </c>
      <c r="B53" t="s">
        <v>53</v>
      </c>
      <c r="C53">
        <v>0.77777777777777779</v>
      </c>
      <c r="D53">
        <v>0.57534246575342463</v>
      </c>
      <c r="E53">
        <v>0.9213483146067416</v>
      </c>
      <c r="F53">
        <v>0.60810810810810811</v>
      </c>
      <c r="G53">
        <v>0.34042553191489361</v>
      </c>
      <c r="H53">
        <v>0.2857142857142857</v>
      </c>
      <c r="I53">
        <v>0.89873417721518989</v>
      </c>
    </row>
    <row r="54" spans="1:9" x14ac:dyDescent="0.2">
      <c r="A54" t="s">
        <v>32</v>
      </c>
      <c r="B54" t="s">
        <v>7</v>
      </c>
      <c r="C54">
        <v>0</v>
      </c>
      <c r="D54">
        <v>0.41935483870967744</v>
      </c>
      <c r="E54">
        <v>2.1276595744680851E-2</v>
      </c>
      <c r="F54">
        <v>0.76363636363636367</v>
      </c>
      <c r="G54">
        <v>0</v>
      </c>
      <c r="H54">
        <v>0</v>
      </c>
      <c r="I54">
        <v>0.7407407407407407</v>
      </c>
    </row>
    <row r="55" spans="1:9" x14ac:dyDescent="0.2">
      <c r="A55" t="s">
        <v>32</v>
      </c>
      <c r="B55" t="s">
        <v>30</v>
      </c>
      <c r="C55">
        <v>0.77777777777777779</v>
      </c>
      <c r="D55">
        <v>0.65104166666666663</v>
      </c>
      <c r="E55">
        <v>0.7068965517241379</v>
      </c>
      <c r="F55">
        <v>0.77419354838709675</v>
      </c>
      <c r="G55">
        <v>0.29545454545454547</v>
      </c>
      <c r="H55">
        <v>0.74545454545454548</v>
      </c>
      <c r="I55">
        <v>0.72881355932203384</v>
      </c>
    </row>
    <row r="56" spans="1:9" x14ac:dyDescent="0.2">
      <c r="A56" t="s">
        <v>36</v>
      </c>
      <c r="B56" t="s">
        <v>54</v>
      </c>
      <c r="C56">
        <v>0</v>
      </c>
      <c r="D56">
        <v>0.52380952380952384</v>
      </c>
      <c r="E56">
        <v>0</v>
      </c>
      <c r="F56">
        <v>0.620253164556962</v>
      </c>
      <c r="G56">
        <v>0</v>
      </c>
      <c r="H56">
        <v>0</v>
      </c>
      <c r="I56">
        <v>0.60655737704918034</v>
      </c>
    </row>
    <row r="57" spans="1:9" x14ac:dyDescent="0.2">
      <c r="A57" t="s">
        <v>36</v>
      </c>
      <c r="B57" t="s">
        <v>55</v>
      </c>
      <c r="C57">
        <v>0.2857142857142857</v>
      </c>
      <c r="D57">
        <v>0.68571428571428572</v>
      </c>
      <c r="E57">
        <v>0.76190476190476186</v>
      </c>
      <c r="F57">
        <v>0.66666666666666663</v>
      </c>
      <c r="G57">
        <v>0.25</v>
      </c>
      <c r="H57">
        <v>0.14285714285714285</v>
      </c>
      <c r="I57">
        <v>0.66666666666666663</v>
      </c>
    </row>
    <row r="58" spans="1:9" x14ac:dyDescent="0.2">
      <c r="A58" t="s">
        <v>36</v>
      </c>
      <c r="B58" t="s">
        <v>6</v>
      </c>
      <c r="C58">
        <v>0</v>
      </c>
      <c r="D58">
        <v>0.38709677419354838</v>
      </c>
      <c r="E58">
        <v>0.38157894736842107</v>
      </c>
      <c r="F58">
        <v>0.38297872340425532</v>
      </c>
      <c r="G58">
        <v>0.23684210526315788</v>
      </c>
      <c r="H58">
        <v>0.19047619047619047</v>
      </c>
      <c r="I58">
        <v>0.83750000000000002</v>
      </c>
    </row>
    <row r="59" spans="1:9" x14ac:dyDescent="0.2">
      <c r="A59" t="s">
        <v>36</v>
      </c>
      <c r="B59" t="s">
        <v>29</v>
      </c>
      <c r="C59">
        <v>0.4375</v>
      </c>
      <c r="D59">
        <v>0.56382978723404253</v>
      </c>
      <c r="E59">
        <v>0.54455445544554459</v>
      </c>
      <c r="F59">
        <v>0.33734939759036142</v>
      </c>
      <c r="G59">
        <v>0.13043478260869565</v>
      </c>
      <c r="H59">
        <v>0.27906976744186046</v>
      </c>
      <c r="I59">
        <v>0.5539568345323741</v>
      </c>
    </row>
    <row r="60" spans="1:9" x14ac:dyDescent="0.2">
      <c r="A60" t="s">
        <v>36</v>
      </c>
      <c r="B60" t="s">
        <v>20</v>
      </c>
      <c r="C60">
        <v>9.0909090909090912E-2</v>
      </c>
      <c r="D60">
        <v>0.21621621621621623</v>
      </c>
      <c r="E60">
        <v>0.375</v>
      </c>
      <c r="F60">
        <v>0.32258064516129031</v>
      </c>
      <c r="G60">
        <v>0.3235294117647059</v>
      </c>
      <c r="H60">
        <v>0.36363636363636365</v>
      </c>
      <c r="I60">
        <v>0.68518518518518523</v>
      </c>
    </row>
    <row r="61" spans="1:9" x14ac:dyDescent="0.2">
      <c r="A61" t="s">
        <v>36</v>
      </c>
      <c r="B61" t="s">
        <v>11</v>
      </c>
      <c r="C61">
        <v>0</v>
      </c>
      <c r="D61">
        <v>0.55172413793103448</v>
      </c>
      <c r="E61">
        <v>0.33050847457627119</v>
      </c>
      <c r="F61">
        <v>0.49</v>
      </c>
      <c r="G61">
        <v>0.17647058823529413</v>
      </c>
      <c r="H61">
        <v>0.26804123711340205</v>
      </c>
      <c r="I61">
        <v>0.37614678899082571</v>
      </c>
    </row>
    <row r="62" spans="1:9" x14ac:dyDescent="0.2">
      <c r="A62" t="s">
        <v>36</v>
      </c>
      <c r="B62" t="s">
        <v>22</v>
      </c>
      <c r="C62">
        <v>0.375</v>
      </c>
      <c r="D62">
        <v>0.64444444444444449</v>
      </c>
      <c r="E62">
        <v>0.5636363636363636</v>
      </c>
      <c r="F62">
        <v>0.31914893617021278</v>
      </c>
      <c r="G62">
        <v>0.16129032258064516</v>
      </c>
      <c r="H62">
        <v>0.125</v>
      </c>
      <c r="I62">
        <v>0.57499999999999996</v>
      </c>
    </row>
    <row r="63" spans="1:9" x14ac:dyDescent="0.2">
      <c r="A63" t="s">
        <v>36</v>
      </c>
      <c r="B63" t="s">
        <v>27</v>
      </c>
      <c r="C63">
        <v>0.1</v>
      </c>
      <c r="D63">
        <v>0.26315789473684209</v>
      </c>
      <c r="E63">
        <v>0.22115384615384615</v>
      </c>
      <c r="F63">
        <v>0.35294117647058826</v>
      </c>
      <c r="G63">
        <v>0.36585365853658536</v>
      </c>
      <c r="H63">
        <v>0.3</v>
      </c>
      <c r="I63">
        <v>0.38028169014084506</v>
      </c>
    </row>
    <row r="64" spans="1:9" x14ac:dyDescent="0.2">
      <c r="A64" t="s">
        <v>36</v>
      </c>
      <c r="B64" t="s">
        <v>146</v>
      </c>
      <c r="C64">
        <v>0.5</v>
      </c>
      <c r="D64">
        <v>0.65517241379310343</v>
      </c>
      <c r="E64">
        <v>0.47058823529411764</v>
      </c>
      <c r="F64">
        <v>0.41379310344827586</v>
      </c>
      <c r="G64">
        <v>0.18181818181818182</v>
      </c>
      <c r="H64">
        <v>0.46153846153846156</v>
      </c>
      <c r="I64">
        <v>0.86363636363636365</v>
      </c>
    </row>
    <row r="65" spans="1:9" x14ac:dyDescent="0.2">
      <c r="A65" t="s">
        <v>38</v>
      </c>
      <c r="B65" t="s">
        <v>18</v>
      </c>
      <c r="C65">
        <v>0.64516129032258063</v>
      </c>
      <c r="D65">
        <v>0.41818181818181815</v>
      </c>
      <c r="E65">
        <v>0.6015625</v>
      </c>
      <c r="F65">
        <v>0.18691588785046728</v>
      </c>
      <c r="G65">
        <v>0.54081632653061229</v>
      </c>
      <c r="H65">
        <v>0.48314606741573035</v>
      </c>
      <c r="I65">
        <v>0.55757575757575761</v>
      </c>
    </row>
    <row r="66" spans="1:9" x14ac:dyDescent="0.2">
      <c r="A66" t="s">
        <v>38</v>
      </c>
      <c r="B66" t="s">
        <v>15</v>
      </c>
      <c r="C66">
        <v>0.8571428571428571</v>
      </c>
      <c r="D66">
        <v>0.43023255813953487</v>
      </c>
      <c r="E66">
        <v>0.64341085271317833</v>
      </c>
      <c r="F66">
        <v>0.15498154981549817</v>
      </c>
      <c r="G66">
        <v>7.2164948453608241E-2</v>
      </c>
      <c r="H66">
        <v>0.46636771300448432</v>
      </c>
      <c r="I66">
        <v>0.5074626865671642</v>
      </c>
    </row>
    <row r="67" spans="1:9" x14ac:dyDescent="0.2">
      <c r="A67" t="s">
        <v>38</v>
      </c>
      <c r="B67" t="s">
        <v>17</v>
      </c>
      <c r="C67">
        <v>0</v>
      </c>
      <c r="D67">
        <v>0.8370786516853933</v>
      </c>
      <c r="E67">
        <v>0.54950495049504955</v>
      </c>
      <c r="F67">
        <v>0.26691729323308272</v>
      </c>
      <c r="G67">
        <v>0.25</v>
      </c>
      <c r="H67">
        <v>0.84931506849315064</v>
      </c>
      <c r="I67">
        <v>1</v>
      </c>
    </row>
    <row r="68" spans="1:9" x14ac:dyDescent="0.2">
      <c r="A68" t="s">
        <v>38</v>
      </c>
      <c r="B68" t="s">
        <v>19</v>
      </c>
      <c r="C68">
        <v>0.72727272727272729</v>
      </c>
      <c r="D68">
        <v>0.92753623188405798</v>
      </c>
      <c r="E68">
        <v>0.62424242424242427</v>
      </c>
      <c r="F68">
        <v>0.23547400611620795</v>
      </c>
      <c r="G68">
        <v>0.48571428571428571</v>
      </c>
      <c r="H68">
        <v>0.67567567567567566</v>
      </c>
      <c r="I68">
        <v>0.90441176470588236</v>
      </c>
    </row>
    <row r="69" spans="1:9" x14ac:dyDescent="0.2">
      <c r="A69" t="s">
        <v>38</v>
      </c>
      <c r="B69" t="s">
        <v>147</v>
      </c>
      <c r="C69">
        <v>3.4482758620689655E-2</v>
      </c>
      <c r="D69">
        <v>0.65277777777777779</v>
      </c>
      <c r="E69">
        <v>0.6953125</v>
      </c>
      <c r="F69">
        <v>0.14049586776859505</v>
      </c>
      <c r="G69">
        <v>0.33035714285714285</v>
      </c>
      <c r="H69">
        <v>0.72268907563025209</v>
      </c>
      <c r="I69">
        <v>0.22580645161290322</v>
      </c>
    </row>
    <row r="70" spans="1:9" x14ac:dyDescent="0.2">
      <c r="A70" t="s">
        <v>38</v>
      </c>
      <c r="B70" t="s">
        <v>148</v>
      </c>
      <c r="C70">
        <v>0.875</v>
      </c>
      <c r="D70">
        <v>0.78823529411764703</v>
      </c>
      <c r="E70">
        <v>0.6064516129032258</v>
      </c>
      <c r="F70">
        <v>0.19254658385093168</v>
      </c>
      <c r="G70">
        <v>0.35555555555555557</v>
      </c>
      <c r="H70">
        <v>0.47435897435897434</v>
      </c>
      <c r="I70">
        <v>0.76595744680851063</v>
      </c>
    </row>
    <row r="71" spans="1:9" x14ac:dyDescent="0.2">
      <c r="A71" t="s">
        <v>38</v>
      </c>
      <c r="B71" t="s">
        <v>149</v>
      </c>
      <c r="C71">
        <v>0.2</v>
      </c>
      <c r="D71">
        <v>2.9411764705882353E-2</v>
      </c>
      <c r="E71">
        <v>1.6666666666666666E-2</v>
      </c>
      <c r="F71">
        <v>0.5220588235294118</v>
      </c>
      <c r="G71">
        <v>4.5454545454545456E-2</v>
      </c>
      <c r="H71">
        <v>0.7021276595744681</v>
      </c>
      <c r="I71">
        <v>0.87878787878787878</v>
      </c>
    </row>
    <row r="72" spans="1:9" x14ac:dyDescent="0.2">
      <c r="A72" t="s">
        <v>38</v>
      </c>
      <c r="B72" t="s">
        <v>24</v>
      </c>
      <c r="C72">
        <v>0</v>
      </c>
      <c r="D72">
        <v>0</v>
      </c>
      <c r="E72">
        <v>0.15384615384615385</v>
      </c>
      <c r="F72">
        <v>0.14056224899598393</v>
      </c>
      <c r="G72">
        <v>0</v>
      </c>
      <c r="H72">
        <v>0</v>
      </c>
      <c r="I72">
        <v>0</v>
      </c>
    </row>
    <row r="73" spans="1:9" x14ac:dyDescent="0.2">
      <c r="A73" t="s">
        <v>38</v>
      </c>
      <c r="B73" t="s">
        <v>150</v>
      </c>
      <c r="C73">
        <v>0</v>
      </c>
      <c r="D73">
        <v>0.17948717948717949</v>
      </c>
      <c r="E73">
        <v>0</v>
      </c>
      <c r="F73">
        <v>0.76923076923076927</v>
      </c>
      <c r="G73">
        <v>0</v>
      </c>
      <c r="H73">
        <v>0.1111111111111111</v>
      </c>
      <c r="I73">
        <v>0.8125</v>
      </c>
    </row>
    <row r="74" spans="1:9" x14ac:dyDescent="0.2">
      <c r="A74" t="s">
        <v>44</v>
      </c>
      <c r="B74" t="s">
        <v>59</v>
      </c>
      <c r="C74">
        <v>1</v>
      </c>
      <c r="D74">
        <v>0.93684210526315792</v>
      </c>
      <c r="E74">
        <v>0.93421052631578949</v>
      </c>
      <c r="F74">
        <v>0.9555555555555556</v>
      </c>
      <c r="G74">
        <v>0.6428571428571429</v>
      </c>
      <c r="H74">
        <v>9.7222222222222224E-2</v>
      </c>
      <c r="I74">
        <v>0.79591836734693877</v>
      </c>
    </row>
    <row r="75" spans="1:9" x14ac:dyDescent="0.2">
      <c r="A75" t="s">
        <v>44</v>
      </c>
      <c r="B75" t="s">
        <v>60</v>
      </c>
      <c r="C75">
        <v>1</v>
      </c>
      <c r="D75">
        <v>0.79591836734693877</v>
      </c>
      <c r="E75">
        <v>0.8721804511278195</v>
      </c>
      <c r="F75">
        <v>0.90789473684210531</v>
      </c>
      <c r="G75">
        <v>0.78048780487804881</v>
      </c>
      <c r="H75">
        <v>0.96875</v>
      </c>
      <c r="I75">
        <v>0.95918367346938771</v>
      </c>
    </row>
    <row r="76" spans="1:9" x14ac:dyDescent="0.2">
      <c r="A76" t="s">
        <v>44</v>
      </c>
      <c r="B76" t="s">
        <v>121</v>
      </c>
      <c r="C76">
        <v>1</v>
      </c>
      <c r="D76">
        <v>0.52459016393442626</v>
      </c>
      <c r="E76">
        <v>0.67289719626168221</v>
      </c>
      <c r="F76">
        <v>0.86301369863013699</v>
      </c>
      <c r="G76">
        <v>0.55555555555555558</v>
      </c>
      <c r="H76">
        <v>0.25</v>
      </c>
      <c r="I76">
        <v>0.92982456140350878</v>
      </c>
    </row>
    <row r="77" spans="1:9" x14ac:dyDescent="0.2">
      <c r="A77" t="s">
        <v>44</v>
      </c>
      <c r="B77" t="s">
        <v>58</v>
      </c>
      <c r="C77">
        <v>0.83333333333333337</v>
      </c>
      <c r="D77">
        <v>0.53968253968253965</v>
      </c>
      <c r="E77">
        <v>0.4329896907216495</v>
      </c>
      <c r="F77">
        <v>0.75242718446601942</v>
      </c>
      <c r="G77">
        <v>0.48623853211009177</v>
      </c>
      <c r="H77">
        <v>0.28985507246376813</v>
      </c>
      <c r="I77">
        <v>0.70085470085470081</v>
      </c>
    </row>
    <row r="78" spans="1:9" x14ac:dyDescent="0.2">
      <c r="A78" t="s">
        <v>44</v>
      </c>
      <c r="B78" t="s">
        <v>61</v>
      </c>
      <c r="C78">
        <v>0.2</v>
      </c>
      <c r="D78">
        <v>0.45454545454545453</v>
      </c>
      <c r="E78">
        <v>0.79699248120300747</v>
      </c>
      <c r="F78">
        <v>0.91836734693877553</v>
      </c>
      <c r="G78">
        <v>7.407407407407407E-2</v>
      </c>
      <c r="H78">
        <v>0.21311475409836064</v>
      </c>
      <c r="I78">
        <v>0</v>
      </c>
    </row>
    <row r="79" spans="1:9" x14ac:dyDescent="0.2">
      <c r="A79" t="s">
        <v>44</v>
      </c>
      <c r="B79" t="s">
        <v>62</v>
      </c>
      <c r="C79">
        <v>0.93333333333333335</v>
      </c>
      <c r="D79">
        <v>0.88749999999999996</v>
      </c>
      <c r="E79">
        <v>0.782258064516129</v>
      </c>
      <c r="F79">
        <v>0.87179487179487181</v>
      </c>
      <c r="G79">
        <v>0.82499999999999996</v>
      </c>
      <c r="H79">
        <v>0.88571428571428568</v>
      </c>
      <c r="I79">
        <v>0.87804878048780488</v>
      </c>
    </row>
    <row r="80" spans="1:9" x14ac:dyDescent="0.2">
      <c r="A80" t="s">
        <v>44</v>
      </c>
      <c r="B80" t="s">
        <v>63</v>
      </c>
      <c r="C80">
        <v>1</v>
      </c>
      <c r="D80">
        <v>0.85344827586206895</v>
      </c>
      <c r="E80">
        <v>0.72959183673469385</v>
      </c>
      <c r="F80">
        <v>0.88571428571428568</v>
      </c>
      <c r="G80">
        <v>0.15584415584415584</v>
      </c>
      <c r="H80">
        <v>0.52777777777777779</v>
      </c>
      <c r="I80">
        <v>0.47674418604651164</v>
      </c>
    </row>
    <row r="81" spans="1:9" x14ac:dyDescent="0.2">
      <c r="A81" t="s">
        <v>44</v>
      </c>
      <c r="B81" t="s">
        <v>154</v>
      </c>
      <c r="C81">
        <v>1</v>
      </c>
      <c r="D81">
        <v>0.69892473118279574</v>
      </c>
      <c r="E81">
        <v>0.72380952380952379</v>
      </c>
      <c r="F81">
        <v>0.65476190476190477</v>
      </c>
      <c r="G81">
        <v>0.77272727272727271</v>
      </c>
      <c r="H81">
        <v>0.32</v>
      </c>
      <c r="I81">
        <v>0.5</v>
      </c>
    </row>
    <row r="82" spans="1:9" x14ac:dyDescent="0.2">
      <c r="A82" t="s">
        <v>44</v>
      </c>
      <c r="B82" t="s">
        <v>151</v>
      </c>
      <c r="C82">
        <v>0.8571428571428571</v>
      </c>
      <c r="D82">
        <v>0.5714285714285714</v>
      </c>
      <c r="E82">
        <v>0.69938650306748462</v>
      </c>
      <c r="F82">
        <v>0.72352941176470587</v>
      </c>
      <c r="G82">
        <v>0.36</v>
      </c>
      <c r="H82">
        <v>0.64912280701754388</v>
      </c>
      <c r="I82">
        <v>0.69607843137254899</v>
      </c>
    </row>
    <row r="83" spans="1:9" x14ac:dyDescent="0.2">
      <c r="A83" t="s">
        <v>44</v>
      </c>
      <c r="B83" t="s">
        <v>152</v>
      </c>
      <c r="C83">
        <v>1</v>
      </c>
      <c r="D83">
        <v>0.36363636363636365</v>
      </c>
      <c r="E83">
        <v>0</v>
      </c>
      <c r="F83">
        <v>0</v>
      </c>
      <c r="G83">
        <v>8.5714285714285715E-2</v>
      </c>
      <c r="H83">
        <v>0.46</v>
      </c>
      <c r="I83">
        <v>0.61764705882352944</v>
      </c>
    </row>
    <row r="84" spans="1:9" x14ac:dyDescent="0.2">
      <c r="A84" t="s">
        <v>44</v>
      </c>
      <c r="B84" t="s">
        <v>153</v>
      </c>
      <c r="C84">
        <v>0.7142857142857143</v>
      </c>
      <c r="D84">
        <v>0.60869565217391308</v>
      </c>
      <c r="E84">
        <v>0.67346938775510201</v>
      </c>
      <c r="F84">
        <v>0.37185929648241206</v>
      </c>
      <c r="G84">
        <v>0.21739130434782608</v>
      </c>
      <c r="H84">
        <v>0.51428571428571423</v>
      </c>
      <c r="I84">
        <v>0.57425742574257421</v>
      </c>
    </row>
    <row r="85" spans="1:9" x14ac:dyDescent="0.2">
      <c r="A85" t="s">
        <v>42</v>
      </c>
      <c r="B85" t="s">
        <v>78</v>
      </c>
      <c r="C85">
        <v>0.82352941176470584</v>
      </c>
      <c r="D85">
        <v>1.3442622950819672</v>
      </c>
      <c r="E85">
        <v>0</v>
      </c>
      <c r="F85">
        <v>1.0526315789473684</v>
      </c>
      <c r="G85">
        <v>0.57699115044247784</v>
      </c>
      <c r="H85">
        <v>0.67204301075268813</v>
      </c>
      <c r="I85">
        <v>0.81818181818181823</v>
      </c>
    </row>
    <row r="86" spans="1:9" x14ac:dyDescent="0.2">
      <c r="A86" t="s">
        <v>42</v>
      </c>
      <c r="B86" t="s">
        <v>65</v>
      </c>
      <c r="C86">
        <v>0.44736842105263158</v>
      </c>
      <c r="D86">
        <v>0.52777777777777779</v>
      </c>
      <c r="E86">
        <v>0.7010309278350515</v>
      </c>
      <c r="F86">
        <v>0.61231281198003329</v>
      </c>
      <c r="G86">
        <v>0.59629629629629632</v>
      </c>
      <c r="H86">
        <v>0.37209302325581395</v>
      </c>
      <c r="I86">
        <v>0.76699029126213591</v>
      </c>
    </row>
    <row r="87" spans="1:9" x14ac:dyDescent="0.2">
      <c r="A87" t="s">
        <v>42</v>
      </c>
      <c r="B87" t="s">
        <v>77</v>
      </c>
      <c r="C87">
        <v>0.9</v>
      </c>
      <c r="D87">
        <v>0.7857142857142857</v>
      </c>
      <c r="E87">
        <v>0.88888888888888884</v>
      </c>
      <c r="F87">
        <v>0.8125</v>
      </c>
      <c r="G87">
        <v>0.8</v>
      </c>
      <c r="H87">
        <v>1</v>
      </c>
      <c r="I87">
        <v>0.66666666666666663</v>
      </c>
    </row>
    <row r="88" spans="1:9" x14ac:dyDescent="0.2">
      <c r="A88" t="s">
        <v>42</v>
      </c>
      <c r="B88" t="s">
        <v>76</v>
      </c>
      <c r="C88">
        <v>0.9464285714285714</v>
      </c>
      <c r="D88">
        <v>0.69503546099290781</v>
      </c>
      <c r="E88">
        <v>0.84188034188034189</v>
      </c>
      <c r="F88">
        <v>0.71720116618075802</v>
      </c>
      <c r="G88">
        <v>0.85263157894736841</v>
      </c>
      <c r="H88">
        <v>0.65</v>
      </c>
      <c r="I88">
        <v>0.76777251184834128</v>
      </c>
    </row>
    <row r="89" spans="1:9" x14ac:dyDescent="0.2">
      <c r="A89" t="s">
        <v>42</v>
      </c>
      <c r="B89" t="s">
        <v>64</v>
      </c>
      <c r="C89">
        <v>1</v>
      </c>
      <c r="D89">
        <v>0.86250000000000004</v>
      </c>
      <c r="E89">
        <v>0.75510204081632648</v>
      </c>
      <c r="F89">
        <v>0.7558139534883721</v>
      </c>
      <c r="G89">
        <v>0.61061946902654862</v>
      </c>
      <c r="H89">
        <v>0.67669172932330823</v>
      </c>
      <c r="I89">
        <v>0.90350877192982459</v>
      </c>
    </row>
    <row r="90" spans="1:9" x14ac:dyDescent="0.2">
      <c r="A90" t="s">
        <v>42</v>
      </c>
      <c r="B90" t="s">
        <v>72</v>
      </c>
      <c r="C90">
        <v>9.5238095238095233E-2</v>
      </c>
      <c r="D90">
        <v>0.49397590361445781</v>
      </c>
      <c r="E90">
        <v>0.50318471337579618</v>
      </c>
      <c r="F90">
        <v>0.65384615384615385</v>
      </c>
      <c r="G90">
        <v>0.13432835820895522</v>
      </c>
      <c r="H90">
        <v>0.22033898305084745</v>
      </c>
      <c r="I90">
        <v>0.58536585365853655</v>
      </c>
    </row>
    <row r="91" spans="1:9" x14ac:dyDescent="0.2">
      <c r="A91" t="s">
        <v>42</v>
      </c>
      <c r="B91" t="s">
        <v>80</v>
      </c>
      <c r="C91">
        <v>0.13333333333333333</v>
      </c>
      <c r="D91">
        <v>0.1111111111111111</v>
      </c>
      <c r="E91">
        <v>0.53488372093023251</v>
      </c>
      <c r="F91">
        <v>0.40579710144927539</v>
      </c>
      <c r="G91">
        <v>8.1081081081081086E-2</v>
      </c>
      <c r="H91">
        <v>0.47222222222222221</v>
      </c>
      <c r="I91">
        <v>0.93939393939393945</v>
      </c>
    </row>
    <row r="92" spans="1:9" x14ac:dyDescent="0.2">
      <c r="A92" t="s">
        <v>42</v>
      </c>
      <c r="B92" t="s">
        <v>66</v>
      </c>
      <c r="C92">
        <v>0.8214285714285714</v>
      </c>
      <c r="D92">
        <v>0.85593220338983056</v>
      </c>
      <c r="E92">
        <v>0.8257575757575758</v>
      </c>
      <c r="F92">
        <v>0.81188118811881194</v>
      </c>
      <c r="G92">
        <v>0.69696969696969702</v>
      </c>
      <c r="H92">
        <v>0.49295774647887325</v>
      </c>
      <c r="I92">
        <v>0.97333333333333338</v>
      </c>
    </row>
    <row r="93" spans="1:9" x14ac:dyDescent="0.2">
      <c r="A93" t="s">
        <v>42</v>
      </c>
      <c r="B93" t="s">
        <v>67</v>
      </c>
      <c r="C93">
        <v>0.8571428571428571</v>
      </c>
      <c r="D93">
        <v>0.64885496183206104</v>
      </c>
      <c r="E93">
        <v>0.55924170616113744</v>
      </c>
      <c r="F93">
        <v>0.55309734513274333</v>
      </c>
      <c r="G93">
        <v>0.48351648351648352</v>
      </c>
      <c r="H93">
        <v>0.54545454545454541</v>
      </c>
      <c r="I93">
        <v>0.91860465116279066</v>
      </c>
    </row>
    <row r="94" spans="1:9" x14ac:dyDescent="0.2">
      <c r="A94" t="s">
        <v>42</v>
      </c>
      <c r="B94" t="s">
        <v>74</v>
      </c>
      <c r="C94">
        <v>0.76470588235294112</v>
      </c>
      <c r="D94">
        <v>0.54385964912280704</v>
      </c>
      <c r="E94">
        <v>0.4642857142857143</v>
      </c>
      <c r="F94">
        <v>0.54166666666666663</v>
      </c>
      <c r="G94">
        <v>0.1875</v>
      </c>
      <c r="H94">
        <v>0.22058823529411764</v>
      </c>
      <c r="I94">
        <v>0.93457943925233644</v>
      </c>
    </row>
    <row r="95" spans="1:9" x14ac:dyDescent="0.2">
      <c r="A95" t="s">
        <v>42</v>
      </c>
      <c r="B95" t="s">
        <v>69</v>
      </c>
      <c r="C95">
        <v>0.2</v>
      </c>
      <c r="D95">
        <v>0.67741935483870963</v>
      </c>
      <c r="E95">
        <v>0.69911504424778759</v>
      </c>
      <c r="F95">
        <v>1</v>
      </c>
      <c r="G95">
        <v>0.52173913043478259</v>
      </c>
      <c r="H95">
        <v>0.5083333333333333</v>
      </c>
      <c r="I95">
        <v>0.93243243243243246</v>
      </c>
    </row>
    <row r="96" spans="1:9" x14ac:dyDescent="0.2">
      <c r="A96" t="s">
        <v>42</v>
      </c>
      <c r="B96" t="s">
        <v>79</v>
      </c>
      <c r="C96">
        <v>0.9</v>
      </c>
      <c r="D96">
        <v>0.45384615384615384</v>
      </c>
      <c r="E96">
        <v>0.62745098039215685</v>
      </c>
      <c r="F96">
        <v>0.77358490566037741</v>
      </c>
      <c r="G96">
        <v>0.71052631578947367</v>
      </c>
      <c r="H96">
        <v>0.72727272727272729</v>
      </c>
      <c r="I96">
        <v>0.70114942528735635</v>
      </c>
    </row>
    <row r="97" spans="1:9" x14ac:dyDescent="0.2">
      <c r="A97" t="s">
        <v>42</v>
      </c>
      <c r="B97" t="s">
        <v>75</v>
      </c>
      <c r="C97">
        <v>0.625</v>
      </c>
      <c r="D97">
        <v>0.48333333333333334</v>
      </c>
      <c r="E97">
        <v>0.45901639344262296</v>
      </c>
      <c r="F97">
        <v>0.39726027397260272</v>
      </c>
      <c r="G97">
        <v>0.27160493827160492</v>
      </c>
      <c r="H97">
        <v>0.33333333333333331</v>
      </c>
      <c r="I97">
        <v>0.66666666666666663</v>
      </c>
    </row>
    <row r="98" spans="1:9" x14ac:dyDescent="0.2">
      <c r="A98" t="s">
        <v>42</v>
      </c>
      <c r="B98" t="s">
        <v>70</v>
      </c>
      <c r="C98">
        <v>0.7142857142857143</v>
      </c>
      <c r="D98">
        <v>0.69801980198019797</v>
      </c>
      <c r="E98">
        <v>0.89864864864864868</v>
      </c>
      <c r="F98">
        <v>0.72101449275362317</v>
      </c>
      <c r="G98">
        <v>0.76315789473684215</v>
      </c>
      <c r="H98">
        <v>0.5114942528735632</v>
      </c>
      <c r="I98">
        <v>0.86394557823129248</v>
      </c>
    </row>
    <row r="99" spans="1:9" x14ac:dyDescent="0.2">
      <c r="A99" t="s">
        <v>42</v>
      </c>
      <c r="B99" t="s">
        <v>68</v>
      </c>
      <c r="C99">
        <v>1</v>
      </c>
      <c r="D99">
        <v>0.83333333333333337</v>
      </c>
      <c r="E99">
        <v>0.77631578947368418</v>
      </c>
      <c r="F99">
        <v>0.73529411764705888</v>
      </c>
      <c r="G99">
        <v>0.76923076923076927</v>
      </c>
      <c r="H99">
        <v>0.84057971014492749</v>
      </c>
      <c r="I99">
        <v>0.81578947368421051</v>
      </c>
    </row>
    <row r="100" spans="1:9" x14ac:dyDescent="0.2">
      <c r="A100" t="s">
        <v>42</v>
      </c>
      <c r="B100" t="s">
        <v>73</v>
      </c>
      <c r="C100">
        <v>0.875</v>
      </c>
      <c r="D100">
        <v>0.8666666666666667</v>
      </c>
      <c r="E100">
        <v>0.85116279069767442</v>
      </c>
      <c r="F100">
        <v>0.88153310104529614</v>
      </c>
      <c r="G100">
        <v>0.22123893805309736</v>
      </c>
      <c r="H100">
        <v>0.77519379844961245</v>
      </c>
      <c r="I100">
        <v>0.89542483660130723</v>
      </c>
    </row>
    <row r="101" spans="1:9" x14ac:dyDescent="0.2">
      <c r="A101" t="s">
        <v>42</v>
      </c>
      <c r="B101" t="s">
        <v>71</v>
      </c>
      <c r="C101">
        <v>0</v>
      </c>
      <c r="D101">
        <v>0.55789473684210522</v>
      </c>
      <c r="E101">
        <v>0.65079365079365081</v>
      </c>
      <c r="F101">
        <v>0.86</v>
      </c>
      <c r="G101">
        <v>0.45833333333333331</v>
      </c>
      <c r="H101">
        <v>0.54285714285714282</v>
      </c>
      <c r="I101">
        <v>0.86486486486486491</v>
      </c>
    </row>
    <row r="102" spans="1:9" x14ac:dyDescent="0.2">
      <c r="A102" t="s">
        <v>43</v>
      </c>
      <c r="B102" t="s">
        <v>103</v>
      </c>
      <c r="C102">
        <v>0.66666666666666663</v>
      </c>
      <c r="D102">
        <v>0.83333333333333337</v>
      </c>
      <c r="E102">
        <v>0.70238095238095233</v>
      </c>
      <c r="F102">
        <v>0.21666666666666667</v>
      </c>
      <c r="G102">
        <v>0.22500000000000001</v>
      </c>
      <c r="H102">
        <v>0.37795275590551181</v>
      </c>
      <c r="I102">
        <v>0.86315789473684212</v>
      </c>
    </row>
    <row r="103" spans="1:9" x14ac:dyDescent="0.2">
      <c r="A103" t="s">
        <v>43</v>
      </c>
      <c r="B103" t="s">
        <v>101</v>
      </c>
      <c r="C103">
        <v>1</v>
      </c>
      <c r="D103">
        <v>0.8</v>
      </c>
      <c r="E103">
        <v>0.94827586206896552</v>
      </c>
      <c r="F103">
        <v>0.25</v>
      </c>
      <c r="G103">
        <v>0.36363636363636365</v>
      </c>
      <c r="H103">
        <v>0.9</v>
      </c>
      <c r="I103">
        <v>0</v>
      </c>
    </row>
    <row r="104" spans="1:9" x14ac:dyDescent="0.2">
      <c r="A104" t="s">
        <v>43</v>
      </c>
      <c r="B104" t="s">
        <v>96</v>
      </c>
      <c r="C104">
        <v>0.4</v>
      </c>
      <c r="D104">
        <v>0.55263157894736847</v>
      </c>
      <c r="E104">
        <v>0.59868421052631582</v>
      </c>
      <c r="F104">
        <v>0.39325842696629215</v>
      </c>
      <c r="G104">
        <v>4.6153846153846156E-2</v>
      </c>
      <c r="H104">
        <v>0</v>
      </c>
      <c r="I104">
        <v>0.73118279569892475</v>
      </c>
    </row>
    <row r="105" spans="1:9" x14ac:dyDescent="0.2">
      <c r="A105" t="s">
        <v>43</v>
      </c>
      <c r="B105" t="s">
        <v>87</v>
      </c>
      <c r="C105">
        <v>0.4</v>
      </c>
      <c r="D105">
        <v>0.4</v>
      </c>
      <c r="E105">
        <v>0.48936170212765956</v>
      </c>
      <c r="F105">
        <v>0.2967032967032967</v>
      </c>
      <c r="G105">
        <v>0.25</v>
      </c>
      <c r="H105">
        <v>0.33333333333333331</v>
      </c>
      <c r="I105">
        <v>0.75</v>
      </c>
    </row>
    <row r="106" spans="1:9" x14ac:dyDescent="0.2">
      <c r="A106" t="s">
        <v>43</v>
      </c>
      <c r="B106" t="s">
        <v>82</v>
      </c>
      <c r="C106">
        <v>0.95</v>
      </c>
      <c r="D106">
        <v>0.59</v>
      </c>
      <c r="E106">
        <v>0.39690721649484534</v>
      </c>
      <c r="F106">
        <v>0.49717514124293788</v>
      </c>
      <c r="G106">
        <v>0.53900709219858156</v>
      </c>
      <c r="H106">
        <v>0.625</v>
      </c>
      <c r="I106">
        <v>0.82608695652173914</v>
      </c>
    </row>
    <row r="107" spans="1:9" x14ac:dyDescent="0.2">
      <c r="A107" t="s">
        <v>43</v>
      </c>
      <c r="B107" t="s">
        <v>93</v>
      </c>
      <c r="C107">
        <v>1</v>
      </c>
      <c r="D107">
        <v>0.73333333333333328</v>
      </c>
      <c r="E107">
        <v>0.57851239669421484</v>
      </c>
      <c r="F107">
        <v>0.38157894736842107</v>
      </c>
      <c r="G107">
        <v>0.19354838709677419</v>
      </c>
      <c r="H107">
        <v>0.96875</v>
      </c>
      <c r="I107">
        <v>0.97499999999999998</v>
      </c>
    </row>
    <row r="108" spans="1:9" x14ac:dyDescent="0.2">
      <c r="A108" t="s">
        <v>43</v>
      </c>
      <c r="B108" t="s">
        <v>91</v>
      </c>
      <c r="C108">
        <v>0</v>
      </c>
      <c r="D108">
        <v>0.4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43</v>
      </c>
      <c r="B109" t="s">
        <v>94</v>
      </c>
      <c r="C109">
        <v>0.8</v>
      </c>
      <c r="D109">
        <v>0.23529411764705882</v>
      </c>
      <c r="E109">
        <v>0</v>
      </c>
      <c r="F109">
        <v>0.19354838709677419</v>
      </c>
      <c r="G109">
        <v>0</v>
      </c>
      <c r="H109">
        <v>0.16666666666666666</v>
      </c>
      <c r="I109">
        <v>0.66666666666666663</v>
      </c>
    </row>
    <row r="110" spans="1:9" x14ac:dyDescent="0.2">
      <c r="A110" t="s">
        <v>43</v>
      </c>
      <c r="B110" t="s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0.92741935483870963</v>
      </c>
    </row>
    <row r="111" spans="1:9" x14ac:dyDescent="0.2">
      <c r="A111" t="s">
        <v>43</v>
      </c>
      <c r="B111" t="s">
        <v>105</v>
      </c>
      <c r="C111">
        <v>0.84615384615384615</v>
      </c>
      <c r="D111">
        <v>0.375</v>
      </c>
      <c r="E111">
        <v>0.8288288288288288</v>
      </c>
      <c r="F111">
        <v>0.27</v>
      </c>
      <c r="G111">
        <v>0.35135135135135137</v>
      </c>
      <c r="H111">
        <v>0.55737704918032782</v>
      </c>
      <c r="I111">
        <v>0.62686567164179108</v>
      </c>
    </row>
    <row r="112" spans="1:9" x14ac:dyDescent="0.2">
      <c r="A112" t="s">
        <v>43</v>
      </c>
      <c r="B112" t="s">
        <v>86</v>
      </c>
      <c r="C112">
        <v>0.66666666666666663</v>
      </c>
      <c r="D112">
        <v>0.75362318840579712</v>
      </c>
      <c r="E112">
        <v>0.70731707317073167</v>
      </c>
      <c r="F112">
        <v>0.31818181818181818</v>
      </c>
      <c r="G112">
        <v>0.125</v>
      </c>
      <c r="H112">
        <v>1</v>
      </c>
      <c r="I112">
        <v>0.65517241379310343</v>
      </c>
    </row>
    <row r="113" spans="1:9" x14ac:dyDescent="0.2">
      <c r="A113" t="s">
        <v>43</v>
      </c>
      <c r="B113" t="s">
        <v>90</v>
      </c>
      <c r="C113">
        <v>0</v>
      </c>
      <c r="D113">
        <v>0.61363636363636365</v>
      </c>
      <c r="E113">
        <v>0</v>
      </c>
      <c r="F113">
        <v>0.36842105263157893</v>
      </c>
      <c r="G113">
        <v>0</v>
      </c>
      <c r="H113">
        <v>0</v>
      </c>
      <c r="I113">
        <v>0.8571428571428571</v>
      </c>
    </row>
    <row r="114" spans="1:9" x14ac:dyDescent="0.2">
      <c r="A114" t="s">
        <v>43</v>
      </c>
      <c r="B114" t="s">
        <v>85</v>
      </c>
      <c r="C114">
        <v>0.90909090909090906</v>
      </c>
      <c r="D114">
        <v>0.85161290322580641</v>
      </c>
      <c r="E114">
        <v>0.71345029239766078</v>
      </c>
      <c r="F114">
        <v>0.33043478260869563</v>
      </c>
      <c r="G114">
        <v>0.1118421052631579</v>
      </c>
      <c r="H114">
        <v>0.86956521739130432</v>
      </c>
      <c r="I114">
        <v>0.88888888888888884</v>
      </c>
    </row>
    <row r="115" spans="1:9" x14ac:dyDescent="0.2">
      <c r="A115" t="s">
        <v>43</v>
      </c>
      <c r="B115" t="s">
        <v>108</v>
      </c>
      <c r="C115">
        <v>0.46666666666666667</v>
      </c>
      <c r="D115">
        <v>0.74683544303797467</v>
      </c>
      <c r="E115">
        <v>0.61956521739130432</v>
      </c>
      <c r="F115">
        <v>0.10344827586206896</v>
      </c>
      <c r="G115">
        <v>0.76923076923076927</v>
      </c>
      <c r="H115">
        <v>0.4</v>
      </c>
      <c r="I115">
        <v>0.6</v>
      </c>
    </row>
    <row r="116" spans="1:9" x14ac:dyDescent="0.2">
      <c r="A116" t="s">
        <v>43</v>
      </c>
      <c r="B116" t="s">
        <v>95</v>
      </c>
      <c r="C116">
        <v>0.9</v>
      </c>
      <c r="D116">
        <v>0.73076923076923073</v>
      </c>
      <c r="E116">
        <v>0.78947368421052633</v>
      </c>
      <c r="F116">
        <v>0.18421052631578946</v>
      </c>
      <c r="G116">
        <v>0.76923076923076927</v>
      </c>
      <c r="H116">
        <v>0.81818181818181823</v>
      </c>
      <c r="I116">
        <v>0.72727272727272729</v>
      </c>
    </row>
    <row r="117" spans="1:9" x14ac:dyDescent="0.2">
      <c r="A117" t="s">
        <v>43</v>
      </c>
      <c r="B117" t="s">
        <v>88</v>
      </c>
      <c r="C117">
        <v>0</v>
      </c>
      <c r="D117">
        <v>0.57692307692307687</v>
      </c>
      <c r="E117">
        <v>0</v>
      </c>
      <c r="F117">
        <v>0</v>
      </c>
      <c r="G117">
        <v>0</v>
      </c>
      <c r="H117">
        <v>0.3888888888888889</v>
      </c>
      <c r="I117">
        <v>0.72499999999999998</v>
      </c>
    </row>
    <row r="118" spans="1:9" x14ac:dyDescent="0.2">
      <c r="A118" t="s">
        <v>43</v>
      </c>
      <c r="B118" t="s">
        <v>107</v>
      </c>
      <c r="C118">
        <v>0.9</v>
      </c>
      <c r="D118">
        <v>0.7142857142857143</v>
      </c>
      <c r="E118">
        <v>0.6</v>
      </c>
      <c r="F118">
        <v>0.27083333333333331</v>
      </c>
      <c r="G118">
        <v>0.53333333333333333</v>
      </c>
      <c r="H118">
        <v>0.34285714285714286</v>
      </c>
      <c r="I118">
        <v>0.91666666666666663</v>
      </c>
    </row>
    <row r="119" spans="1:9" x14ac:dyDescent="0.2">
      <c r="A119" t="s">
        <v>43</v>
      </c>
      <c r="B119" t="s">
        <v>99</v>
      </c>
      <c r="C119">
        <v>0</v>
      </c>
      <c r="D119">
        <v>0</v>
      </c>
      <c r="E119">
        <v>0</v>
      </c>
      <c r="F119">
        <v>0.28125</v>
      </c>
      <c r="G119">
        <v>0</v>
      </c>
      <c r="H119">
        <v>0</v>
      </c>
      <c r="I119">
        <v>0.72413793103448276</v>
      </c>
    </row>
    <row r="120" spans="1:9" x14ac:dyDescent="0.2">
      <c r="A120" t="s">
        <v>43</v>
      </c>
      <c r="B120" t="s">
        <v>104</v>
      </c>
      <c r="C120">
        <v>0.5</v>
      </c>
      <c r="D120">
        <v>0.68269230769230771</v>
      </c>
      <c r="E120">
        <v>0.77586206896551724</v>
      </c>
      <c r="F120">
        <v>0.83908045977011492</v>
      </c>
      <c r="G120">
        <v>0.5</v>
      </c>
      <c r="H120">
        <v>0.87234042553191493</v>
      </c>
      <c r="I120">
        <v>0.74358974358974361</v>
      </c>
    </row>
    <row r="121" spans="1:9" x14ac:dyDescent="0.2">
      <c r="A121" t="s">
        <v>43</v>
      </c>
      <c r="B121" t="s">
        <v>89</v>
      </c>
      <c r="C121">
        <v>0.95454545454545459</v>
      </c>
      <c r="D121">
        <v>0.71604938271604934</v>
      </c>
      <c r="E121">
        <v>0.69318181818181823</v>
      </c>
      <c r="F121">
        <v>0.65546218487394958</v>
      </c>
      <c r="G121">
        <v>0.18333333333333332</v>
      </c>
      <c r="H121">
        <v>0.71551724137931039</v>
      </c>
      <c r="I121">
        <v>0.9452054794520548</v>
      </c>
    </row>
    <row r="122" spans="1:9" x14ac:dyDescent="0.2">
      <c r="A122" t="s">
        <v>43</v>
      </c>
      <c r="B122" t="s">
        <v>97</v>
      </c>
      <c r="C122">
        <v>0.66666666666666663</v>
      </c>
      <c r="D122">
        <v>0.7931034482758621</v>
      </c>
      <c r="E122">
        <v>1</v>
      </c>
      <c r="F122">
        <v>0.58823529411764708</v>
      </c>
      <c r="G122">
        <v>1</v>
      </c>
      <c r="H122">
        <v>0.8571428571428571</v>
      </c>
      <c r="I122">
        <v>1</v>
      </c>
    </row>
    <row r="123" spans="1:9" x14ac:dyDescent="0.2">
      <c r="A123" t="s">
        <v>43</v>
      </c>
      <c r="B123" t="s">
        <v>84</v>
      </c>
      <c r="C123">
        <v>0.95238095238095233</v>
      </c>
      <c r="D123">
        <v>0.59717314487632511</v>
      </c>
      <c r="E123">
        <v>0.70301624129930396</v>
      </c>
      <c r="F123">
        <v>0.56333333333333335</v>
      </c>
      <c r="G123">
        <v>0.77508650519031141</v>
      </c>
      <c r="H123">
        <v>0.36073059360730592</v>
      </c>
      <c r="I123">
        <v>0.73248407643312097</v>
      </c>
    </row>
    <row r="124" spans="1:9" x14ac:dyDescent="0.2">
      <c r="A124" t="s">
        <v>43</v>
      </c>
      <c r="B124" t="s">
        <v>83</v>
      </c>
      <c r="C124">
        <v>0.42857142857142855</v>
      </c>
      <c r="D124">
        <v>0.30769230769230771</v>
      </c>
      <c r="E124">
        <v>0.54166666666666663</v>
      </c>
      <c r="F124">
        <v>0.375</v>
      </c>
      <c r="G124">
        <v>0.56000000000000005</v>
      </c>
      <c r="H124">
        <v>0.13043478260869565</v>
      </c>
      <c r="I124">
        <v>0.62962962962962965</v>
      </c>
    </row>
    <row r="125" spans="1:9" x14ac:dyDescent="0.2">
      <c r="A125" t="s">
        <v>43</v>
      </c>
      <c r="B125" t="s">
        <v>92</v>
      </c>
      <c r="C125">
        <v>0.91836734693877553</v>
      </c>
      <c r="D125">
        <v>0.70866141732283461</v>
      </c>
      <c r="E125">
        <v>0.83760683760683763</v>
      </c>
      <c r="F125">
        <v>0.68503937007874016</v>
      </c>
      <c r="G125">
        <v>0.73983739837398377</v>
      </c>
      <c r="H125">
        <v>0.83333333333333337</v>
      </c>
      <c r="I125">
        <v>0.95192307692307687</v>
      </c>
    </row>
    <row r="126" spans="1:9" x14ac:dyDescent="0.2">
      <c r="A126" t="s">
        <v>43</v>
      </c>
      <c r="B126" t="s">
        <v>81</v>
      </c>
      <c r="C126">
        <v>0.6</v>
      </c>
      <c r="D126">
        <v>0.21052631578947367</v>
      </c>
      <c r="E126">
        <v>0.35</v>
      </c>
      <c r="F126">
        <v>0.25</v>
      </c>
      <c r="G126">
        <v>0.60869565217391308</v>
      </c>
      <c r="H126">
        <v>0.31578947368421051</v>
      </c>
      <c r="I126">
        <v>1</v>
      </c>
    </row>
    <row r="127" spans="1:9" x14ac:dyDescent="0.2">
      <c r="A127" t="s">
        <v>43</v>
      </c>
      <c r="B127" t="s">
        <v>98</v>
      </c>
      <c r="C127">
        <v>0.5</v>
      </c>
      <c r="D127">
        <v>0.51470588235294112</v>
      </c>
      <c r="E127">
        <v>0.953125</v>
      </c>
      <c r="F127">
        <v>0.91304347826086951</v>
      </c>
      <c r="G127">
        <v>0.57894736842105265</v>
      </c>
      <c r="H127">
        <v>0.80769230769230771</v>
      </c>
      <c r="I127">
        <v>0.82352941176470584</v>
      </c>
    </row>
    <row r="128" spans="1:9" x14ac:dyDescent="0.2">
      <c r="A128" t="s">
        <v>43</v>
      </c>
      <c r="B128" t="s">
        <v>102</v>
      </c>
      <c r="C128">
        <v>0.77777777777777779</v>
      </c>
      <c r="D128">
        <v>0.82608695652173914</v>
      </c>
      <c r="E128">
        <v>0.71276595744680848</v>
      </c>
      <c r="F128">
        <v>0.95522388059701491</v>
      </c>
      <c r="G128">
        <v>0.19354838709677419</v>
      </c>
      <c r="H128">
        <v>0.62616822429906538</v>
      </c>
      <c r="I128">
        <v>0.54782608695652169</v>
      </c>
    </row>
    <row r="129" spans="1:9" x14ac:dyDescent="0.2">
      <c r="A129" t="s">
        <v>43</v>
      </c>
      <c r="B129" t="s">
        <v>100</v>
      </c>
      <c r="C129">
        <v>1</v>
      </c>
      <c r="D129">
        <v>0.56666666666666665</v>
      </c>
      <c r="E129">
        <v>0.63265306122448983</v>
      </c>
      <c r="F129">
        <v>0.91304347826086951</v>
      </c>
      <c r="G129">
        <v>0.16666666666666666</v>
      </c>
      <c r="H129">
        <v>0.61111111111111116</v>
      </c>
      <c r="I129">
        <v>0.40740740740740738</v>
      </c>
    </row>
    <row r="130" spans="1:9" x14ac:dyDescent="0.2">
      <c r="A130" t="s">
        <v>43</v>
      </c>
      <c r="B130" t="s">
        <v>156</v>
      </c>
      <c r="C130">
        <v>0.5714285714285714</v>
      </c>
      <c r="D130">
        <v>0.24074074074074073</v>
      </c>
      <c r="E130">
        <v>0.74</v>
      </c>
      <c r="F130">
        <v>0.6</v>
      </c>
      <c r="G130">
        <v>0.42105263157894735</v>
      </c>
      <c r="H130">
        <v>0.54838709677419351</v>
      </c>
      <c r="I130">
        <v>0.66666666666666663</v>
      </c>
    </row>
    <row r="131" spans="1:9" x14ac:dyDescent="0.2">
      <c r="A131" t="s">
        <v>43</v>
      </c>
      <c r="B131" t="s">
        <v>155</v>
      </c>
      <c r="C131">
        <v>0.77777777777777779</v>
      </c>
      <c r="D131">
        <v>0.63636363636363635</v>
      </c>
      <c r="E131">
        <v>0.57499999999999996</v>
      </c>
      <c r="F131">
        <v>0.72</v>
      </c>
      <c r="G131">
        <v>0.66666666666666663</v>
      </c>
      <c r="H131">
        <v>0.875</v>
      </c>
      <c r="I131">
        <v>1</v>
      </c>
    </row>
    <row r="133" spans="1:9" x14ac:dyDescent="0.2">
      <c r="D133" t="s">
        <v>165</v>
      </c>
      <c r="E133" t="s">
        <v>166</v>
      </c>
      <c r="F133" t="s">
        <v>45</v>
      </c>
      <c r="G133" t="s">
        <v>46</v>
      </c>
      <c r="H133" t="s">
        <v>185</v>
      </c>
      <c r="I133" t="s">
        <v>196</v>
      </c>
    </row>
    <row r="134" spans="1:9" x14ac:dyDescent="0.2">
      <c r="A134" t="s">
        <v>48</v>
      </c>
      <c r="D134" s="2">
        <f>AVERAGE(D18:D19)</f>
        <v>0.77641369047619047</v>
      </c>
      <c r="E134" s="2">
        <f t="shared" ref="E134" si="0">AVERAGE(E18:E19)</f>
        <v>0.66249999999999998</v>
      </c>
      <c r="F134" s="2">
        <f>AVERAGE(F18:F19)</f>
        <v>0.85209302325581393</v>
      </c>
      <c r="G134" s="2">
        <f>AVERAGE(G18:G19)</f>
        <v>0.29310344827586204</v>
      </c>
      <c r="H134" s="2">
        <f>AVERAGE(H18:H19)</f>
        <v>0.66734693877551021</v>
      </c>
      <c r="I134" s="2">
        <f>AVERAGE(I18:I19)</f>
        <v>0.8629653401797176</v>
      </c>
    </row>
    <row r="135" spans="1:9" x14ac:dyDescent="0.2">
      <c r="A135" t="s">
        <v>32</v>
      </c>
      <c r="D135" s="2">
        <f>AVERAGE(D49:D55)</f>
        <v>0.62665457968233851</v>
      </c>
      <c r="E135" s="2">
        <f t="shared" ref="E135:F135" si="1">AVERAGE(E49:E55)</f>
        <v>0.59854222817247427</v>
      </c>
      <c r="F135" s="2">
        <f t="shared" si="1"/>
        <v>0.72819307397944988</v>
      </c>
      <c r="G135" s="2">
        <f>AVERAGE(G49:G55)</f>
        <v>0.29038852455477893</v>
      </c>
      <c r="H135" s="2">
        <f>AVERAGE(H49:H55)</f>
        <v>0.43718077057121818</v>
      </c>
      <c r="I135" s="2">
        <f>AVERAGE(I49:I55)</f>
        <v>0.69481905434077229</v>
      </c>
    </row>
    <row r="136" spans="1:9" x14ac:dyDescent="0.2">
      <c r="A136" t="s">
        <v>37</v>
      </c>
      <c r="D136" s="2">
        <f>AVERAGE(D9:D13)</f>
        <v>0.76375079162627368</v>
      </c>
      <c r="E136" s="2">
        <f t="shared" ref="E136:I136" si="2">AVERAGE(E9:E13)</f>
        <v>0.75035997027419754</v>
      </c>
      <c r="F136" s="2">
        <f>AVERAGE(F9:F13)</f>
        <v>0.40009481522281198</v>
      </c>
      <c r="G136" s="2">
        <f t="shared" si="2"/>
        <v>0.4982537726385402</v>
      </c>
      <c r="H136" s="2">
        <f t="shared" si="2"/>
        <v>0.53644399479693594</v>
      </c>
      <c r="I136" s="2">
        <f t="shared" si="2"/>
        <v>0.8272975592563222</v>
      </c>
    </row>
    <row r="137" spans="1:9" x14ac:dyDescent="0.2">
      <c r="A137" t="s">
        <v>36</v>
      </c>
      <c r="D137" s="2">
        <f>AVERAGE(D56:D64)</f>
        <v>0.49901838645256014</v>
      </c>
      <c r="E137" s="2">
        <f>AVERAGE(E56:E64)</f>
        <v>0.40543612048659178</v>
      </c>
      <c r="F137" s="2">
        <f>AVERAGE(F56:F64)</f>
        <v>0.43396797927429026</v>
      </c>
      <c r="G137" s="2">
        <f t="shared" ref="G137:I137" si="3">AVERAGE(G56:G64)</f>
        <v>0.20291545008969622</v>
      </c>
      <c r="H137" s="2">
        <f t="shared" si="3"/>
        <v>0.23673546256260236</v>
      </c>
      <c r="I137" s="2">
        <f t="shared" si="3"/>
        <v>0.61610343402238221</v>
      </c>
    </row>
    <row r="138" spans="1:9" x14ac:dyDescent="0.2">
      <c r="A138" t="s">
        <v>35</v>
      </c>
      <c r="D138" s="2">
        <f>AVERAGE(D6:D8)</f>
        <v>0.61109188108149681</v>
      </c>
      <c r="E138" s="2">
        <f t="shared" ref="E138:I138" si="4">AVERAGE(E6:E8)</f>
        <v>0.61018103852007954</v>
      </c>
      <c r="F138" s="2">
        <f t="shared" si="4"/>
        <v>0.69879045439686172</v>
      </c>
      <c r="G138" s="2">
        <f t="shared" si="4"/>
        <v>0.34446548821548822</v>
      </c>
      <c r="H138" s="2">
        <f t="shared" si="4"/>
        <v>0.24233194893093368</v>
      </c>
      <c r="I138" s="2">
        <f t="shared" si="4"/>
        <v>0.55125231910946193</v>
      </c>
    </row>
    <row r="139" spans="1:9" x14ac:dyDescent="0.2">
      <c r="A139" t="s">
        <v>34</v>
      </c>
      <c r="D139" s="2">
        <f>AVERAGE(D14:D17)</f>
        <v>0.64469104687486878</v>
      </c>
      <c r="E139" s="2">
        <f t="shared" ref="E139:I139" si="5">AVERAGE(E14:E17)</f>
        <v>0.64457945120337834</v>
      </c>
      <c r="F139" s="2">
        <f t="shared" si="5"/>
        <v>0.72963901986194979</v>
      </c>
      <c r="G139" s="2">
        <f t="shared" si="5"/>
        <v>0.10443098486647645</v>
      </c>
      <c r="H139" s="2">
        <f t="shared" si="5"/>
        <v>0.34583008754401784</v>
      </c>
      <c r="I139" s="2">
        <f t="shared" si="5"/>
        <v>0.62032917649702279</v>
      </c>
    </row>
    <row r="140" spans="1:9" x14ac:dyDescent="0.2">
      <c r="A140" t="s">
        <v>56</v>
      </c>
      <c r="D140" s="2">
        <f>AVERAGE(D20:D28)</f>
        <v>0.42649926328404236</v>
      </c>
      <c r="E140" s="2">
        <f t="shared" ref="E140:I140" si="6">AVERAGE(E20:E28)</f>
        <v>0.45324521213471081</v>
      </c>
      <c r="F140" s="2">
        <f t="shared" si="6"/>
        <v>0.61739007233151622</v>
      </c>
      <c r="G140" s="2">
        <f t="shared" si="6"/>
        <v>0.36323421270413259</v>
      </c>
      <c r="H140" s="2">
        <f t="shared" si="6"/>
        <v>0.35724256581039948</v>
      </c>
      <c r="I140" s="2">
        <f t="shared" si="6"/>
        <v>0.69161575706931422</v>
      </c>
    </row>
    <row r="141" spans="1:9" x14ac:dyDescent="0.2">
      <c r="A141" t="s">
        <v>38</v>
      </c>
      <c r="D141" s="2">
        <f>AVERAGE(D65:D73)</f>
        <v>0.47366014177547683</v>
      </c>
      <c r="E141" s="2">
        <f>AVERAGE(E65:E73)</f>
        <v>0.43233307342963312</v>
      </c>
      <c r="F141" s="2">
        <f>AVERAGE(F65:F73)</f>
        <v>0.28990922559899418</v>
      </c>
      <c r="G141" s="2">
        <f t="shared" ref="G141:I141" si="7">AVERAGE(G65:G73)</f>
        <v>0.23111808939619444</v>
      </c>
      <c r="H141" s="2">
        <f t="shared" si="7"/>
        <v>0.49831014947376073</v>
      </c>
      <c r="I141" s="2">
        <f t="shared" si="7"/>
        <v>0.62805577622867736</v>
      </c>
    </row>
    <row r="142" spans="1:9" x14ac:dyDescent="0.2">
      <c r="A142" t="s">
        <v>122</v>
      </c>
      <c r="D142" s="2">
        <f>AVERAGE(D2:D5)</f>
        <v>0.60705864854250557</v>
      </c>
      <c r="E142" s="2">
        <f t="shared" ref="E142:I142" si="8">AVERAGE(E2:E5)</f>
        <v>0.37497387669801463</v>
      </c>
      <c r="F142" s="2">
        <f t="shared" si="8"/>
        <v>0.64180373266038204</v>
      </c>
      <c r="G142" s="2">
        <f t="shared" si="8"/>
        <v>0.26305347074418428</v>
      </c>
      <c r="H142" s="2">
        <f t="shared" si="8"/>
        <v>0.31874999999999998</v>
      </c>
      <c r="I142" s="2">
        <f t="shared" si="8"/>
        <v>0.25113851992409869</v>
      </c>
    </row>
    <row r="143" spans="1:9" x14ac:dyDescent="0.2">
      <c r="A143" t="s">
        <v>33</v>
      </c>
      <c r="D143" s="2">
        <f>AVERAGE(D41:D48)</f>
        <v>0.52405504883244614</v>
      </c>
      <c r="E143" s="2">
        <f t="shared" ref="E143:I143" si="9">AVERAGE(E41:E48)</f>
        <v>0.65191140440919593</v>
      </c>
      <c r="F143" s="2">
        <f t="shared" si="9"/>
        <v>0.6893335975246101</v>
      </c>
      <c r="G143" s="2">
        <f t="shared" si="9"/>
        <v>0.22919017692487284</v>
      </c>
      <c r="H143" s="2">
        <f t="shared" si="9"/>
        <v>0.48678275419777423</v>
      </c>
      <c r="I143" s="2">
        <f t="shared" si="9"/>
        <v>0.7528832386404134</v>
      </c>
    </row>
    <row r="144" spans="1:9" x14ac:dyDescent="0.2">
      <c r="A144" t="s">
        <v>39</v>
      </c>
      <c r="D144" s="2">
        <f>AVERAGE(D29:D40)</f>
        <v>0.59600847550755065</v>
      </c>
      <c r="E144" s="2">
        <f t="shared" ref="E144:I144" si="10">AVERAGE(E29:E40)</f>
        <v>0.47513059516364953</v>
      </c>
      <c r="F144" s="2">
        <f t="shared" si="10"/>
        <v>0.50966458415917604</v>
      </c>
      <c r="G144" s="2">
        <f t="shared" si="10"/>
        <v>0.14077419527529431</v>
      </c>
      <c r="H144" s="2">
        <f t="shared" si="10"/>
        <v>0.29038434508073974</v>
      </c>
      <c r="I144" s="2">
        <f t="shared" si="10"/>
        <v>0.520195091466085</v>
      </c>
    </row>
    <row r="145" spans="1:9" x14ac:dyDescent="0.2">
      <c r="A145" t="s">
        <v>42</v>
      </c>
      <c r="D145" s="2">
        <f>AVERAGE(D85:D101)</f>
        <v>0.67291394291045326</v>
      </c>
      <c r="E145" s="2">
        <f t="shared" ref="E145:I145" si="11">AVERAGE(E85:E101)</f>
        <v>0.64922111338984068</v>
      </c>
      <c r="F145" s="2">
        <f t="shared" si="11"/>
        <v>0.72267263864053766</v>
      </c>
      <c r="G145" s="2">
        <f t="shared" si="11"/>
        <v>0.51386855496110662</v>
      </c>
      <c r="H145" s="2">
        <f t="shared" si="11"/>
        <v>0.56243845847629736</v>
      </c>
      <c r="I145" s="2">
        <f t="shared" si="11"/>
        <v>0.82439238555634453</v>
      </c>
    </row>
    <row r="146" spans="1:9" x14ac:dyDescent="0.2">
      <c r="A146" t="s">
        <v>43</v>
      </c>
      <c r="D146" s="2">
        <f>AVERAGE(D102:D131)</f>
        <v>0.55692468301853137</v>
      </c>
      <c r="E146" s="2">
        <f t="shared" ref="E146:I146" si="12">AVERAGE(E102:E131)</f>
        <v>0.54958783625611496</v>
      </c>
      <c r="F146" s="2">
        <f t="shared" si="12"/>
        <v>0.41377240447567376</v>
      </c>
      <c r="G146" s="2">
        <f t="shared" si="12"/>
        <v>0.3557056208998865</v>
      </c>
      <c r="H146" s="2">
        <f t="shared" si="12"/>
        <v>0.51007401065230995</v>
      </c>
      <c r="I146" s="2">
        <f t="shared" si="12"/>
        <v>0.73029741345754418</v>
      </c>
    </row>
    <row r="147" spans="1:9" x14ac:dyDescent="0.2">
      <c r="A147" t="s">
        <v>44</v>
      </c>
      <c r="D147" s="2">
        <f>AVERAGE(D74:D84)</f>
        <v>0.65774656591420266</v>
      </c>
      <c r="E147" s="2">
        <f t="shared" ref="E147:I147" si="13">AVERAGE(E74:E84)</f>
        <v>0.66525324195571656</v>
      </c>
      <c r="F147" s="2">
        <f t="shared" si="13"/>
        <v>0.71862893572279762</v>
      </c>
      <c r="G147" s="2">
        <f t="shared" si="13"/>
        <v>0.45053546619167761</v>
      </c>
      <c r="H147" s="2">
        <f t="shared" si="13"/>
        <v>0.47053114850724298</v>
      </c>
      <c r="I147" s="2">
        <f t="shared" si="13"/>
        <v>0.64805065323159128</v>
      </c>
    </row>
    <row r="148" spans="1:9" x14ac:dyDescent="0.2">
      <c r="A148" s="3" t="s">
        <v>173</v>
      </c>
      <c r="B148" s="3"/>
      <c r="C148" s="3"/>
      <c r="D148" s="11">
        <f>AVERAGE(D2:D131)</f>
        <v>0.58398515220940672</v>
      </c>
      <c r="E148" s="11">
        <f t="shared" ref="E148:H148" si="14">AVERAGE(E2:E131)</f>
        <v>0.55810399680202705</v>
      </c>
      <c r="F148" s="11">
        <f t="shared" si="14"/>
        <v>0.55915175832940078</v>
      </c>
      <c r="G148" s="11">
        <f t="shared" si="14"/>
        <v>0.32826596489671972</v>
      </c>
      <c r="H148" s="11">
        <f t="shared" si="14"/>
        <v>0.44393446126862357</v>
      </c>
      <c r="I148" s="11">
        <f>AVERAGE(I2:I131)</f>
        <v>0.68157931889515921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964C-B2D5-4941-AD40-A6AE4ECDD950}">
  <dimension ref="A1:I155"/>
  <sheetViews>
    <sheetView topLeftCell="A123" zoomScale="159" zoomScaleNormal="217" workbookViewId="0">
      <selection activeCell="D151" sqref="D151"/>
    </sheetView>
  </sheetViews>
  <sheetFormatPr baseColWidth="10" defaultRowHeight="16" x14ac:dyDescent="0.2"/>
  <cols>
    <col min="1" max="1" width="19.33203125" customWidth="1"/>
    <col min="2" max="2" width="44.6640625" customWidth="1"/>
    <col min="3" max="3" width="12.1640625" customWidth="1"/>
    <col min="4" max="4" width="13.5" customWidth="1"/>
    <col min="5" max="5" width="16.5" customWidth="1"/>
    <col min="6" max="6" width="22.1640625" customWidth="1"/>
    <col min="7" max="7" width="13.1640625" bestFit="1" customWidth="1"/>
    <col min="8" max="8" width="12.1640625" bestFit="1" customWidth="1"/>
  </cols>
  <sheetData>
    <row r="1" spans="1:9" x14ac:dyDescent="0.2">
      <c r="A1" t="s">
        <v>109</v>
      </c>
      <c r="B1" t="s">
        <v>0</v>
      </c>
      <c r="C1" t="s">
        <v>177</v>
      </c>
      <c r="D1" t="s">
        <v>186</v>
      </c>
      <c r="E1" t="s">
        <v>165</v>
      </c>
      <c r="F1" t="s">
        <v>166</v>
      </c>
      <c r="G1" t="s">
        <v>45</v>
      </c>
      <c r="H1" t="s">
        <v>46</v>
      </c>
      <c r="I1" t="s">
        <v>185</v>
      </c>
    </row>
    <row r="2" spans="1:9" hidden="1" x14ac:dyDescent="0.2">
      <c r="A2" t="s">
        <v>122</v>
      </c>
      <c r="B2" t="s">
        <v>123</v>
      </c>
      <c r="C2">
        <v>20</v>
      </c>
      <c r="D2">
        <v>0</v>
      </c>
      <c r="E2">
        <v>0.53424657534246578</v>
      </c>
      <c r="F2">
        <v>0.53333333333333333</v>
      </c>
      <c r="G2">
        <v>0.65991902834008098</v>
      </c>
      <c r="H2">
        <v>6.6666666666666671E-3</v>
      </c>
      <c r="I2">
        <v>0</v>
      </c>
    </row>
    <row r="3" spans="1:9" x14ac:dyDescent="0.2">
      <c r="A3" t="s">
        <v>122</v>
      </c>
      <c r="B3" t="s">
        <v>125</v>
      </c>
      <c r="C3">
        <v>25</v>
      </c>
      <c r="D3">
        <v>0.84210526315789469</v>
      </c>
      <c r="E3">
        <v>0.57894736842105265</v>
      </c>
      <c r="F3">
        <v>0.74242424242424243</v>
      </c>
      <c r="G3">
        <v>0.60557768924302791</v>
      </c>
      <c r="H3">
        <v>0.22784810126582278</v>
      </c>
      <c r="I3">
        <v>0.4</v>
      </c>
    </row>
    <row r="4" spans="1:9" x14ac:dyDescent="0.2">
      <c r="A4" t="s">
        <v>122</v>
      </c>
      <c r="B4" t="s">
        <v>160</v>
      </c>
      <c r="C4">
        <v>29</v>
      </c>
      <c r="D4">
        <v>0</v>
      </c>
      <c r="E4">
        <v>0.58333333333333337</v>
      </c>
      <c r="F4">
        <v>0</v>
      </c>
      <c r="G4">
        <v>0.33505154639175255</v>
      </c>
      <c r="H4">
        <v>1.7699115044247787E-2</v>
      </c>
      <c r="I4">
        <v>0</v>
      </c>
    </row>
    <row r="5" spans="1:9" hidden="1" x14ac:dyDescent="0.2">
      <c r="A5" t="s">
        <v>122</v>
      </c>
      <c r="B5" t="s">
        <v>124</v>
      </c>
      <c r="C5">
        <v>12</v>
      </c>
      <c r="D5">
        <v>0.16666666666666666</v>
      </c>
      <c r="E5">
        <v>0.73170731707317072</v>
      </c>
      <c r="F5">
        <v>0.22413793103448276</v>
      </c>
      <c r="G5">
        <v>0.96666666666666667</v>
      </c>
      <c r="H5">
        <v>0.8</v>
      </c>
      <c r="I5">
        <v>0.875</v>
      </c>
    </row>
    <row r="6" spans="1:9" hidden="1" x14ac:dyDescent="0.2">
      <c r="A6" t="s">
        <v>35</v>
      </c>
      <c r="B6" t="s">
        <v>5</v>
      </c>
      <c r="C6">
        <v>11</v>
      </c>
      <c r="D6">
        <v>0.1111111111111111</v>
      </c>
      <c r="E6">
        <v>0.72839506172839508</v>
      </c>
      <c r="F6">
        <v>0.51282051282051277</v>
      </c>
      <c r="G6">
        <v>0.8214285714285714</v>
      </c>
      <c r="H6">
        <v>0.40909090909090912</v>
      </c>
      <c r="I6">
        <v>0.38181818181818183</v>
      </c>
    </row>
    <row r="7" spans="1:9" x14ac:dyDescent="0.2">
      <c r="A7" t="s">
        <v>35</v>
      </c>
      <c r="B7" t="s">
        <v>13</v>
      </c>
      <c r="C7">
        <v>25</v>
      </c>
      <c r="D7">
        <v>0.75</v>
      </c>
      <c r="E7">
        <v>0.77777777777777779</v>
      </c>
      <c r="F7">
        <v>0.77397260273972601</v>
      </c>
      <c r="G7">
        <v>0.70652173913043481</v>
      </c>
      <c r="H7">
        <v>0.46875</v>
      </c>
      <c r="I7">
        <v>0.34517766497461927</v>
      </c>
    </row>
    <row r="8" spans="1:9" hidden="1" x14ac:dyDescent="0.2">
      <c r="A8" t="s">
        <v>35</v>
      </c>
      <c r="B8" t="s">
        <v>47</v>
      </c>
      <c r="C8">
        <v>14</v>
      </c>
      <c r="D8">
        <v>0</v>
      </c>
      <c r="E8">
        <v>0.32710280373831774</v>
      </c>
      <c r="F8">
        <v>0.54374999999999996</v>
      </c>
      <c r="G8">
        <v>0.56842105263157894</v>
      </c>
      <c r="H8">
        <v>0.15555555555555556</v>
      </c>
      <c r="I8">
        <v>0</v>
      </c>
    </row>
    <row r="9" spans="1:9" x14ac:dyDescent="0.2">
      <c r="A9" t="s">
        <v>37</v>
      </c>
      <c r="B9" t="s">
        <v>8</v>
      </c>
      <c r="C9">
        <v>32</v>
      </c>
      <c r="D9">
        <v>0.13513513513513514</v>
      </c>
      <c r="E9">
        <v>0.55759162303664922</v>
      </c>
      <c r="F9">
        <v>0.6113989637305699</v>
      </c>
      <c r="G9">
        <v>0.41495327102803736</v>
      </c>
      <c r="H9">
        <v>0.54304635761589404</v>
      </c>
      <c r="I9">
        <v>0.52647058823529413</v>
      </c>
    </row>
    <row r="10" spans="1:9" x14ac:dyDescent="0.2">
      <c r="A10" t="s">
        <v>37</v>
      </c>
      <c r="B10" t="s">
        <v>26</v>
      </c>
      <c r="C10">
        <v>23</v>
      </c>
      <c r="D10">
        <v>1</v>
      </c>
      <c r="E10">
        <v>0.89898989898989901</v>
      </c>
      <c r="F10">
        <v>0.82071713147410363</v>
      </c>
      <c r="G10">
        <v>0.6283783783783784</v>
      </c>
      <c r="H10">
        <v>0.12162162162162163</v>
      </c>
      <c r="I10">
        <v>0.77</v>
      </c>
    </row>
    <row r="11" spans="1:9" hidden="1" x14ac:dyDescent="0.2">
      <c r="A11" t="s">
        <v>37</v>
      </c>
      <c r="B11" t="s">
        <v>9</v>
      </c>
      <c r="C11">
        <v>11</v>
      </c>
      <c r="D11">
        <v>0.8125</v>
      </c>
      <c r="E11">
        <v>1.0462633451957295</v>
      </c>
      <c r="F11">
        <v>0.88484848484848488</v>
      </c>
      <c r="G11">
        <v>0.41025641025641024</v>
      </c>
      <c r="H11">
        <v>0.86524822695035464</v>
      </c>
      <c r="I11">
        <v>0.81818181818181823</v>
      </c>
    </row>
    <row r="12" spans="1:9" hidden="1" x14ac:dyDescent="0.2">
      <c r="A12" t="s">
        <v>37</v>
      </c>
      <c r="B12" t="s">
        <v>14</v>
      </c>
      <c r="C12">
        <v>11</v>
      </c>
      <c r="D12">
        <v>0.69230769230769229</v>
      </c>
      <c r="E12">
        <v>0.71590909090909094</v>
      </c>
      <c r="F12">
        <v>0.76041666666666663</v>
      </c>
      <c r="G12">
        <v>0.37297297297297299</v>
      </c>
      <c r="H12">
        <v>0.73913043478260865</v>
      </c>
      <c r="I12">
        <v>0.56756756756756754</v>
      </c>
    </row>
    <row r="13" spans="1:9" hidden="1" x14ac:dyDescent="0.2">
      <c r="A13" t="s">
        <v>37</v>
      </c>
      <c r="B13" t="s">
        <v>126</v>
      </c>
      <c r="C13">
        <v>16</v>
      </c>
      <c r="D13">
        <v>0.4</v>
      </c>
      <c r="E13">
        <v>0.6</v>
      </c>
      <c r="F13">
        <v>0.67441860465116277</v>
      </c>
      <c r="G13">
        <v>0.17391304347826086</v>
      </c>
      <c r="H13">
        <v>0.22222222222222221</v>
      </c>
      <c r="I13">
        <v>0</v>
      </c>
    </row>
    <row r="14" spans="1:9" x14ac:dyDescent="0.2">
      <c r="A14" t="s">
        <v>34</v>
      </c>
      <c r="B14" t="s">
        <v>12</v>
      </c>
      <c r="C14">
        <v>22</v>
      </c>
      <c r="D14">
        <v>1</v>
      </c>
      <c r="E14">
        <v>0.82524271844660191</v>
      </c>
      <c r="F14">
        <v>0.51111111111111107</v>
      </c>
      <c r="G14">
        <v>1.1948051948051948</v>
      </c>
      <c r="H14">
        <v>0.21794871794871795</v>
      </c>
      <c r="I14">
        <v>0.15151515151515152</v>
      </c>
    </row>
    <row r="15" spans="1:9" x14ac:dyDescent="0.2">
      <c r="A15" t="s">
        <v>34</v>
      </c>
      <c r="B15" t="s">
        <v>3</v>
      </c>
      <c r="C15">
        <v>23</v>
      </c>
      <c r="D15">
        <v>0</v>
      </c>
      <c r="E15">
        <v>0.84615384615384615</v>
      </c>
      <c r="F15">
        <v>0.4732142857142857</v>
      </c>
      <c r="G15">
        <v>0.68152866242038213</v>
      </c>
      <c r="H15">
        <v>0.14754098360655737</v>
      </c>
      <c r="I15">
        <v>0.27358490566037735</v>
      </c>
    </row>
    <row r="16" spans="1:9" x14ac:dyDescent="0.2">
      <c r="A16" t="s">
        <v>34</v>
      </c>
      <c r="B16" t="s">
        <v>10</v>
      </c>
      <c r="C16">
        <v>37</v>
      </c>
      <c r="D16">
        <v>0.91666666666666663</v>
      </c>
      <c r="E16">
        <v>0.83419689119170981</v>
      </c>
      <c r="F16">
        <v>0.96385542168674698</v>
      </c>
      <c r="G16">
        <v>0.28666666666666668</v>
      </c>
      <c r="H16">
        <v>1.7751479289940829E-2</v>
      </c>
      <c r="I16">
        <v>0.4845360824742268</v>
      </c>
    </row>
    <row r="17" spans="1:9" hidden="1" x14ac:dyDescent="0.2">
      <c r="A17" t="s">
        <v>34</v>
      </c>
      <c r="B17" t="s">
        <v>127</v>
      </c>
      <c r="C17">
        <v>11</v>
      </c>
      <c r="D17">
        <v>0.2</v>
      </c>
      <c r="E17">
        <v>7.3170731707317069E-2</v>
      </c>
      <c r="F17">
        <v>0.63013698630136983</v>
      </c>
      <c r="G17">
        <v>0.75555555555555554</v>
      </c>
      <c r="H17">
        <v>3.4482758620689655E-2</v>
      </c>
      <c r="I17">
        <v>0.47368421052631576</v>
      </c>
    </row>
    <row r="18" spans="1:9" hidden="1" x14ac:dyDescent="0.2">
      <c r="A18" t="s">
        <v>48</v>
      </c>
      <c r="B18" t="s">
        <v>49</v>
      </c>
      <c r="C18">
        <v>11</v>
      </c>
      <c r="D18">
        <v>0.5714285714285714</v>
      </c>
      <c r="E18">
        <v>0.88095238095238093</v>
      </c>
      <c r="F18">
        <v>0.79166666666666663</v>
      </c>
      <c r="G18">
        <v>0.96</v>
      </c>
      <c r="H18">
        <v>0.58620689655172409</v>
      </c>
      <c r="I18">
        <v>0.73469387755102045</v>
      </c>
    </row>
    <row r="19" spans="1:9" hidden="1" x14ac:dyDescent="0.2">
      <c r="A19" t="s">
        <v>48</v>
      </c>
      <c r="B19" t="s">
        <v>50</v>
      </c>
      <c r="C19">
        <v>11</v>
      </c>
      <c r="D19">
        <v>0</v>
      </c>
      <c r="E19">
        <v>0.671875</v>
      </c>
      <c r="F19">
        <v>0.53333333333333333</v>
      </c>
      <c r="G19">
        <v>0.7441860465116279</v>
      </c>
      <c r="H19">
        <v>0</v>
      </c>
      <c r="I19">
        <v>0.6</v>
      </c>
    </row>
    <row r="20" spans="1:9" hidden="1" x14ac:dyDescent="0.2">
      <c r="A20" t="s">
        <v>56</v>
      </c>
      <c r="B20" t="s">
        <v>57</v>
      </c>
      <c r="C20">
        <v>18</v>
      </c>
      <c r="D20">
        <v>0.44444444444444442</v>
      </c>
      <c r="E20">
        <v>0.62352941176470589</v>
      </c>
      <c r="F20">
        <v>0.20238095238095238</v>
      </c>
      <c r="G20">
        <v>0.66666666666666663</v>
      </c>
      <c r="H20">
        <v>0.61764705882352944</v>
      </c>
      <c r="I20">
        <v>0.17073170731707318</v>
      </c>
    </row>
    <row r="21" spans="1:9" hidden="1" x14ac:dyDescent="0.2">
      <c r="A21" t="s">
        <v>56</v>
      </c>
      <c r="B21" t="s">
        <v>131</v>
      </c>
      <c r="C21">
        <v>11</v>
      </c>
      <c r="D21">
        <v>0.33333333333333331</v>
      </c>
      <c r="E21">
        <v>0.49473684210526314</v>
      </c>
      <c r="F21">
        <v>0.71</v>
      </c>
      <c r="G21">
        <v>0.51948051948051943</v>
      </c>
      <c r="H21">
        <v>5.6603773584905662E-2</v>
      </c>
      <c r="I21">
        <v>0.2119205298013245</v>
      </c>
    </row>
    <row r="22" spans="1:9" hidden="1" x14ac:dyDescent="0.2">
      <c r="A22" t="s">
        <v>56</v>
      </c>
      <c r="B22" t="s">
        <v>132</v>
      </c>
      <c r="C22">
        <v>11</v>
      </c>
      <c r="D22">
        <v>0.83333333333333337</v>
      </c>
      <c r="E22">
        <v>0.5</v>
      </c>
      <c r="F22">
        <v>0.92307692307692313</v>
      </c>
      <c r="G22">
        <v>0.68376068376068377</v>
      </c>
      <c r="H22">
        <v>0.59677419354838712</v>
      </c>
      <c r="I22">
        <v>0.73972602739726023</v>
      </c>
    </row>
    <row r="23" spans="1:9" hidden="1" x14ac:dyDescent="0.2">
      <c r="A23" t="s">
        <v>56</v>
      </c>
      <c r="B23" t="s">
        <v>162</v>
      </c>
      <c r="C23">
        <v>14</v>
      </c>
      <c r="D23">
        <v>0</v>
      </c>
      <c r="E23">
        <v>3.125E-2</v>
      </c>
      <c r="F23">
        <v>0.19047619047619047</v>
      </c>
      <c r="G23">
        <v>0.24</v>
      </c>
      <c r="H23">
        <v>0.36842105263157893</v>
      </c>
      <c r="I23">
        <v>6.0606060606060608E-2</v>
      </c>
    </row>
    <row r="24" spans="1:9" hidden="1" x14ac:dyDescent="0.2">
      <c r="A24" t="s">
        <v>56</v>
      </c>
      <c r="B24" t="s">
        <v>128</v>
      </c>
      <c r="C24">
        <v>14</v>
      </c>
      <c r="D24">
        <v>0.2857142857142857</v>
      </c>
      <c r="E24">
        <v>0.52631578947368418</v>
      </c>
      <c r="F24">
        <v>0.18604651162790697</v>
      </c>
      <c r="G24">
        <v>0.51219512195121952</v>
      </c>
      <c r="H24">
        <v>0.12</v>
      </c>
      <c r="I24">
        <v>0.33333333333333331</v>
      </c>
    </row>
    <row r="25" spans="1:9" x14ac:dyDescent="0.2">
      <c r="A25" t="s">
        <v>56</v>
      </c>
      <c r="B25" t="s">
        <v>129</v>
      </c>
      <c r="C25">
        <v>22</v>
      </c>
      <c r="D25">
        <v>1</v>
      </c>
      <c r="E25">
        <v>0.95238095238095233</v>
      </c>
      <c r="F25">
        <v>0.88888888888888884</v>
      </c>
      <c r="G25">
        <v>0.97959183673469385</v>
      </c>
      <c r="H25">
        <v>0.7142857142857143</v>
      </c>
      <c r="I25">
        <v>0.84090909090909094</v>
      </c>
    </row>
    <row r="26" spans="1:9" hidden="1" x14ac:dyDescent="0.2">
      <c r="A26" t="s">
        <v>56</v>
      </c>
      <c r="B26" t="s">
        <v>130</v>
      </c>
      <c r="C26">
        <v>15</v>
      </c>
      <c r="D26">
        <v>0</v>
      </c>
      <c r="E26">
        <v>0</v>
      </c>
      <c r="F26">
        <v>0</v>
      </c>
      <c r="G26">
        <v>0.62091503267973858</v>
      </c>
      <c r="H26">
        <v>0</v>
      </c>
      <c r="I26">
        <v>6.8965517241379309E-2</v>
      </c>
    </row>
    <row r="27" spans="1:9" x14ac:dyDescent="0.2">
      <c r="A27" t="s">
        <v>56</v>
      </c>
      <c r="B27" t="s">
        <v>161</v>
      </c>
      <c r="C27">
        <v>30</v>
      </c>
      <c r="D27">
        <v>0</v>
      </c>
      <c r="E27">
        <v>0</v>
      </c>
      <c r="F27">
        <v>0.20588235294117646</v>
      </c>
      <c r="G27">
        <v>0.48427672955974843</v>
      </c>
      <c r="H27">
        <v>9.6618357487922701E-3</v>
      </c>
      <c r="I27">
        <v>0</v>
      </c>
    </row>
    <row r="28" spans="1:9" hidden="1" x14ac:dyDescent="0.2">
      <c r="A28" t="s">
        <v>56</v>
      </c>
      <c r="B28" t="s">
        <v>133</v>
      </c>
      <c r="C28">
        <v>12</v>
      </c>
      <c r="D28">
        <v>0.9375</v>
      </c>
      <c r="E28">
        <v>0.71028037383177567</v>
      </c>
      <c r="F28">
        <v>0.77245508982035926</v>
      </c>
      <c r="G28">
        <v>0.84962406015037595</v>
      </c>
      <c r="H28">
        <v>0.7857142857142857</v>
      </c>
      <c r="I28">
        <v>0.78899082568807344</v>
      </c>
    </row>
    <row r="29" spans="1:9" x14ac:dyDescent="0.2">
      <c r="A29" t="s">
        <v>39</v>
      </c>
      <c r="B29" t="s">
        <v>28</v>
      </c>
      <c r="C29">
        <v>32</v>
      </c>
      <c r="D29">
        <v>0.5714285714285714</v>
      </c>
      <c r="E29">
        <v>0.78151260504201681</v>
      </c>
      <c r="F29">
        <v>0.96039603960396036</v>
      </c>
      <c r="G29">
        <v>0.77927927927927931</v>
      </c>
      <c r="H29">
        <v>0.42201834862385323</v>
      </c>
      <c r="I29">
        <v>0.67204301075268813</v>
      </c>
    </row>
    <row r="30" spans="1:9" hidden="1" x14ac:dyDescent="0.2">
      <c r="A30" t="s">
        <v>39</v>
      </c>
      <c r="B30" t="s">
        <v>144</v>
      </c>
      <c r="C30">
        <v>14</v>
      </c>
      <c r="D30">
        <v>0.77777777777777779</v>
      </c>
      <c r="E30">
        <v>0.83333333333333337</v>
      </c>
      <c r="F30">
        <v>0.81481481481481477</v>
      </c>
      <c r="G30">
        <v>0.75</v>
      </c>
      <c r="H30">
        <v>9.5238095238095233E-2</v>
      </c>
      <c r="I30">
        <v>0.66666666666666663</v>
      </c>
    </row>
    <row r="31" spans="1:9" hidden="1" x14ac:dyDescent="0.2">
      <c r="A31" t="s">
        <v>39</v>
      </c>
      <c r="B31" t="s">
        <v>135</v>
      </c>
      <c r="C31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hidden="1" x14ac:dyDescent="0.2">
      <c r="A32" t="s">
        <v>39</v>
      </c>
      <c r="B32" t="s">
        <v>140</v>
      </c>
      <c r="C32">
        <v>12</v>
      </c>
      <c r="D32">
        <v>9.0909090909090912E-2</v>
      </c>
      <c r="E32">
        <v>0.68571428571428572</v>
      </c>
      <c r="F32">
        <v>0.42446043165467628</v>
      </c>
      <c r="G32">
        <v>0.67317073170731712</v>
      </c>
      <c r="H32">
        <v>9.433962264150943E-3</v>
      </c>
      <c r="I32">
        <v>0.26470588235294118</v>
      </c>
    </row>
    <row r="33" spans="1:9" hidden="1" x14ac:dyDescent="0.2">
      <c r="A33" t="s">
        <v>39</v>
      </c>
      <c r="B33" t="s">
        <v>141</v>
      </c>
      <c r="C33">
        <v>13</v>
      </c>
      <c r="D33">
        <v>0</v>
      </c>
      <c r="E33">
        <v>0.43037974683544306</v>
      </c>
      <c r="F33">
        <v>0</v>
      </c>
      <c r="G33">
        <v>0</v>
      </c>
      <c r="H33">
        <v>0</v>
      </c>
      <c r="I33">
        <v>0</v>
      </c>
    </row>
    <row r="34" spans="1:9" hidden="1" x14ac:dyDescent="0.2">
      <c r="A34" t="s">
        <v>39</v>
      </c>
      <c r="B34" t="s">
        <v>137</v>
      </c>
      <c r="C34">
        <v>18</v>
      </c>
      <c r="D34">
        <v>0.6</v>
      </c>
      <c r="E34">
        <v>0.91666666666666663</v>
      </c>
      <c r="F34">
        <v>0.69072164948453607</v>
      </c>
      <c r="G34">
        <v>0.76190476190476186</v>
      </c>
      <c r="H34">
        <v>0.1111111111111111</v>
      </c>
      <c r="I34">
        <v>0.2</v>
      </c>
    </row>
    <row r="35" spans="1:9" hidden="1" x14ac:dyDescent="0.2">
      <c r="A35" t="s">
        <v>39</v>
      </c>
      <c r="B35" t="s">
        <v>143</v>
      </c>
      <c r="C35">
        <v>12</v>
      </c>
      <c r="D35">
        <v>0.83333333333333337</v>
      </c>
      <c r="E35">
        <v>0.8571428571428571</v>
      </c>
      <c r="F35">
        <v>0.50877192982456143</v>
      </c>
      <c r="G35">
        <v>0.62085308056872035</v>
      </c>
      <c r="H35">
        <v>0.2</v>
      </c>
      <c r="I35">
        <v>0.5</v>
      </c>
    </row>
    <row r="36" spans="1:9" hidden="1" x14ac:dyDescent="0.2">
      <c r="A36" t="s">
        <v>39</v>
      </c>
      <c r="B36" t="s">
        <v>142</v>
      </c>
      <c r="C36">
        <v>12</v>
      </c>
      <c r="D36">
        <v>0.91666666666666663</v>
      </c>
      <c r="E36">
        <v>0.77941176470588236</v>
      </c>
      <c r="F36">
        <v>0.63580246913580252</v>
      </c>
      <c r="G36">
        <v>0.46794871794871795</v>
      </c>
      <c r="H36">
        <v>0.34693877551020408</v>
      </c>
      <c r="I36">
        <v>0.49230769230769234</v>
      </c>
    </row>
    <row r="37" spans="1:9" hidden="1" x14ac:dyDescent="0.2">
      <c r="A37" t="s">
        <v>39</v>
      </c>
      <c r="B37" t="s">
        <v>134</v>
      </c>
      <c r="C37">
        <v>16</v>
      </c>
      <c r="D37">
        <v>0.38461538461538464</v>
      </c>
      <c r="E37">
        <v>0.76923076923076927</v>
      </c>
      <c r="F37">
        <v>0.5</v>
      </c>
      <c r="G37">
        <v>0.80263157894736847</v>
      </c>
      <c r="H37">
        <v>6.9767441860465115E-2</v>
      </c>
      <c r="I37">
        <v>0</v>
      </c>
    </row>
    <row r="38" spans="1:9" hidden="1" x14ac:dyDescent="0.2">
      <c r="A38" t="s">
        <v>39</v>
      </c>
      <c r="B38" t="s">
        <v>138</v>
      </c>
      <c r="C38">
        <v>12</v>
      </c>
      <c r="D38">
        <v>0</v>
      </c>
      <c r="E38">
        <v>0</v>
      </c>
      <c r="F38">
        <v>0.24390243902439024</v>
      </c>
      <c r="G38">
        <v>0.29113924050632911</v>
      </c>
      <c r="H38">
        <v>0</v>
      </c>
      <c r="I38">
        <v>0</v>
      </c>
    </row>
    <row r="39" spans="1:9" hidden="1" x14ac:dyDescent="0.2">
      <c r="A39" t="s">
        <v>39</v>
      </c>
      <c r="B39" t="s">
        <v>139</v>
      </c>
      <c r="C39">
        <v>11</v>
      </c>
      <c r="D39">
        <v>0</v>
      </c>
      <c r="E39">
        <v>0.26</v>
      </c>
      <c r="F39">
        <v>7.8947368421052627E-2</v>
      </c>
      <c r="G39">
        <v>8.3333333333333329E-2</v>
      </c>
      <c r="H39">
        <v>0</v>
      </c>
      <c r="I39">
        <v>0</v>
      </c>
    </row>
    <row r="40" spans="1:9" hidden="1" x14ac:dyDescent="0.2">
      <c r="A40" t="s">
        <v>39</v>
      </c>
      <c r="B40" t="s">
        <v>136</v>
      </c>
      <c r="C40">
        <v>15</v>
      </c>
      <c r="D40">
        <v>0.875</v>
      </c>
      <c r="E40">
        <v>0.83870967741935487</v>
      </c>
      <c r="F40">
        <v>0.84375</v>
      </c>
      <c r="G40">
        <v>0.88571428571428568</v>
      </c>
      <c r="H40">
        <v>0.43478260869565216</v>
      </c>
      <c r="I40">
        <v>0.68888888888888888</v>
      </c>
    </row>
    <row r="41" spans="1:9" hidden="1" x14ac:dyDescent="0.2">
      <c r="A41" t="s">
        <v>33</v>
      </c>
      <c r="B41" t="s">
        <v>16</v>
      </c>
      <c r="C41">
        <v>15</v>
      </c>
      <c r="D41">
        <v>5.5555555555555552E-2</v>
      </c>
      <c r="E41">
        <v>0.51428571428571423</v>
      </c>
      <c r="F41">
        <v>0.41621621621621624</v>
      </c>
      <c r="G41">
        <v>0.1702127659574468</v>
      </c>
      <c r="H41">
        <v>1.5037593984962405E-2</v>
      </c>
      <c r="I41">
        <v>0</v>
      </c>
    </row>
    <row r="42" spans="1:9" x14ac:dyDescent="0.2">
      <c r="A42" t="s">
        <v>33</v>
      </c>
      <c r="B42" t="s">
        <v>21</v>
      </c>
      <c r="C42">
        <v>22</v>
      </c>
      <c r="D42">
        <v>0.14285714285714285</v>
      </c>
      <c r="E42">
        <v>0.72727272727272729</v>
      </c>
      <c r="F42">
        <v>0.43137254901960786</v>
      </c>
      <c r="G42">
        <v>0.76</v>
      </c>
      <c r="H42">
        <v>0.72222222222222221</v>
      </c>
      <c r="I42">
        <v>0.84615384615384615</v>
      </c>
    </row>
    <row r="43" spans="1:9" hidden="1" x14ac:dyDescent="0.2">
      <c r="A43" t="s">
        <v>33</v>
      </c>
      <c r="B43" t="s">
        <v>51</v>
      </c>
      <c r="C43">
        <v>18</v>
      </c>
      <c r="D43">
        <v>0</v>
      </c>
      <c r="E43">
        <v>0</v>
      </c>
      <c r="F43">
        <v>0.75</v>
      </c>
      <c r="G43">
        <v>0.81395348837209303</v>
      </c>
      <c r="H43">
        <v>0</v>
      </c>
      <c r="I43">
        <v>0.33663366336633666</v>
      </c>
    </row>
    <row r="44" spans="1:9" hidden="1" x14ac:dyDescent="0.2">
      <c r="A44" t="s">
        <v>33</v>
      </c>
      <c r="B44" t="s">
        <v>2</v>
      </c>
      <c r="C44">
        <v>12</v>
      </c>
      <c r="D44">
        <v>0.83333333333333337</v>
      </c>
      <c r="E44">
        <v>0.65</v>
      </c>
      <c r="F44">
        <v>0.95454545454545459</v>
      </c>
      <c r="G44">
        <v>0.6875</v>
      </c>
      <c r="H44">
        <v>0</v>
      </c>
      <c r="I44">
        <v>0.6097560975609756</v>
      </c>
    </row>
    <row r="45" spans="1:9" hidden="1" x14ac:dyDescent="0.2">
      <c r="A45" t="s">
        <v>33</v>
      </c>
      <c r="B45" t="s">
        <v>41</v>
      </c>
      <c r="C45">
        <v>11</v>
      </c>
      <c r="D45">
        <v>0.76923076923076927</v>
      </c>
      <c r="E45">
        <v>0.50684931506849318</v>
      </c>
      <c r="F45">
        <v>0.75</v>
      </c>
      <c r="G45">
        <v>0.73170731707317072</v>
      </c>
      <c r="H45">
        <v>8.6956521739130432E-2</v>
      </c>
      <c r="I45">
        <v>0.5714285714285714</v>
      </c>
    </row>
    <row r="46" spans="1:9" hidden="1" x14ac:dyDescent="0.2">
      <c r="A46" t="s">
        <v>33</v>
      </c>
      <c r="B46" t="s">
        <v>25</v>
      </c>
      <c r="C46">
        <v>12</v>
      </c>
      <c r="D46">
        <v>0.73333333333333328</v>
      </c>
      <c r="E46">
        <v>0.82666666666666666</v>
      </c>
      <c r="F46">
        <v>0.70731707317073167</v>
      </c>
      <c r="G46">
        <v>0.84337349397590367</v>
      </c>
      <c r="H46">
        <v>0.28125</v>
      </c>
      <c r="I46">
        <v>0.42028985507246375</v>
      </c>
    </row>
    <row r="47" spans="1:9" hidden="1" x14ac:dyDescent="0.2">
      <c r="A47" t="s">
        <v>33</v>
      </c>
      <c r="B47" t="s">
        <v>23</v>
      </c>
      <c r="C47">
        <v>11</v>
      </c>
      <c r="D47">
        <v>0.9375</v>
      </c>
      <c r="E47">
        <v>0.62121212121212122</v>
      </c>
      <c r="F47">
        <v>0.54794520547945202</v>
      </c>
      <c r="G47">
        <v>0.78378378378378377</v>
      </c>
      <c r="H47">
        <v>0.15662650602409639</v>
      </c>
      <c r="I47">
        <v>0.79</v>
      </c>
    </row>
    <row r="48" spans="1:9" hidden="1" x14ac:dyDescent="0.2">
      <c r="A48" t="s">
        <v>33</v>
      </c>
      <c r="B48" t="s">
        <v>145</v>
      </c>
      <c r="C48">
        <v>12</v>
      </c>
      <c r="D48">
        <v>1</v>
      </c>
      <c r="E48">
        <v>0.34615384615384615</v>
      </c>
      <c r="F48">
        <v>0.65789473684210531</v>
      </c>
      <c r="G48">
        <v>0.72413793103448276</v>
      </c>
      <c r="H48">
        <v>0.5714285714285714</v>
      </c>
      <c r="I48">
        <v>0.32</v>
      </c>
    </row>
    <row r="49" spans="1:9" hidden="1" x14ac:dyDescent="0.2">
      <c r="A49" t="s">
        <v>32</v>
      </c>
      <c r="B49" t="s">
        <v>52</v>
      </c>
      <c r="C49">
        <v>14</v>
      </c>
      <c r="D49">
        <v>0</v>
      </c>
      <c r="E49">
        <v>0.53773584905660377</v>
      </c>
      <c r="F49">
        <v>0.27450980392156865</v>
      </c>
      <c r="G49">
        <v>0.48148148148148145</v>
      </c>
      <c r="H49">
        <v>0</v>
      </c>
      <c r="I49">
        <v>0.17241379310344829</v>
      </c>
    </row>
    <row r="50" spans="1:9" hidden="1" x14ac:dyDescent="0.2">
      <c r="A50" t="s">
        <v>32</v>
      </c>
      <c r="B50" t="s">
        <v>4</v>
      </c>
      <c r="C50">
        <v>11</v>
      </c>
      <c r="D50">
        <v>0.46153846153846156</v>
      </c>
      <c r="E50">
        <v>0.76190476190476186</v>
      </c>
      <c r="F50">
        <v>0.84076433121019112</v>
      </c>
      <c r="G50">
        <v>0.83168316831683164</v>
      </c>
      <c r="H50">
        <v>0.2558139534883721</v>
      </c>
      <c r="I50">
        <v>0.78260869565217395</v>
      </c>
    </row>
    <row r="51" spans="1:9" hidden="1" x14ac:dyDescent="0.2">
      <c r="A51" t="s">
        <v>32</v>
      </c>
      <c r="B51" t="s">
        <v>31</v>
      </c>
      <c r="C51">
        <v>11</v>
      </c>
      <c r="D51">
        <v>0.33333333333333331</v>
      </c>
      <c r="E51">
        <v>0.82051282051282048</v>
      </c>
      <c r="F51">
        <v>0.82</v>
      </c>
      <c r="G51">
        <v>0.9285714285714286</v>
      </c>
      <c r="H51">
        <v>0.83333333333333337</v>
      </c>
      <c r="I51">
        <v>0.66666666666666663</v>
      </c>
    </row>
    <row r="52" spans="1:9" x14ac:dyDescent="0.2">
      <c r="A52" t="s">
        <v>32</v>
      </c>
      <c r="B52" t="s">
        <v>1</v>
      </c>
      <c r="C52">
        <v>22</v>
      </c>
      <c r="D52">
        <v>0.55555555555555558</v>
      </c>
      <c r="E52">
        <v>0.62068965517241381</v>
      </c>
      <c r="F52">
        <v>0.60499999999999998</v>
      </c>
      <c r="G52">
        <v>0.70967741935483875</v>
      </c>
      <c r="H52">
        <v>0.30769230769230771</v>
      </c>
      <c r="I52">
        <v>0.40740740740740738</v>
      </c>
    </row>
    <row r="53" spans="1:9" hidden="1" x14ac:dyDescent="0.2">
      <c r="A53" t="s">
        <v>32</v>
      </c>
      <c r="B53" t="s">
        <v>53</v>
      </c>
      <c r="C53">
        <v>11</v>
      </c>
      <c r="D53">
        <v>0.77777777777777779</v>
      </c>
      <c r="E53">
        <v>0.57534246575342463</v>
      </c>
      <c r="F53">
        <v>0.9213483146067416</v>
      </c>
      <c r="G53">
        <v>0.60810810810810811</v>
      </c>
      <c r="H53">
        <v>0.34042553191489361</v>
      </c>
      <c r="I53">
        <v>0.2857142857142857</v>
      </c>
    </row>
    <row r="54" spans="1:9" hidden="1" x14ac:dyDescent="0.2">
      <c r="A54" t="s">
        <v>32</v>
      </c>
      <c r="B54" t="s">
        <v>7</v>
      </c>
      <c r="C54">
        <v>13</v>
      </c>
      <c r="D54">
        <v>0</v>
      </c>
      <c r="E54">
        <v>0.41935483870967744</v>
      </c>
      <c r="F54">
        <v>2.1276595744680851E-2</v>
      </c>
      <c r="G54">
        <v>0.76363636363636367</v>
      </c>
      <c r="H54">
        <v>0</v>
      </c>
      <c r="I54">
        <v>0</v>
      </c>
    </row>
    <row r="55" spans="1:9" x14ac:dyDescent="0.2">
      <c r="A55" t="s">
        <v>32</v>
      </c>
      <c r="B55" t="s">
        <v>30</v>
      </c>
      <c r="C55">
        <v>31</v>
      </c>
      <c r="D55">
        <v>0.77777777777777779</v>
      </c>
      <c r="E55">
        <v>0.65104166666666663</v>
      </c>
      <c r="F55">
        <v>0.7068965517241379</v>
      </c>
      <c r="G55">
        <v>0.77419354838709675</v>
      </c>
      <c r="H55">
        <v>0.29545454545454547</v>
      </c>
      <c r="I55">
        <v>0.74545454545454548</v>
      </c>
    </row>
    <row r="56" spans="1:9" hidden="1" x14ac:dyDescent="0.2">
      <c r="A56" t="s">
        <v>36</v>
      </c>
      <c r="B56" t="s">
        <v>54</v>
      </c>
      <c r="C56">
        <v>18</v>
      </c>
      <c r="D56">
        <v>0</v>
      </c>
      <c r="E56">
        <v>0.52380952380952384</v>
      </c>
      <c r="F56">
        <v>0</v>
      </c>
      <c r="G56">
        <v>0.620253164556962</v>
      </c>
      <c r="H56">
        <v>0</v>
      </c>
      <c r="I56">
        <v>0</v>
      </c>
    </row>
    <row r="57" spans="1:9" hidden="1" x14ac:dyDescent="0.2">
      <c r="A57" t="s">
        <v>36</v>
      </c>
      <c r="B57" t="s">
        <v>55</v>
      </c>
      <c r="C57">
        <v>12</v>
      </c>
      <c r="D57">
        <v>0.2857142857142857</v>
      </c>
      <c r="E57">
        <v>0.68571428571428572</v>
      </c>
      <c r="F57">
        <v>0.76190476190476186</v>
      </c>
      <c r="G57">
        <v>0.66666666666666663</v>
      </c>
      <c r="H57">
        <v>0.25</v>
      </c>
      <c r="I57">
        <v>0.14285714285714285</v>
      </c>
    </row>
    <row r="58" spans="1:9" hidden="1" x14ac:dyDescent="0.2">
      <c r="A58" t="s">
        <v>36</v>
      </c>
      <c r="B58" t="s">
        <v>6</v>
      </c>
      <c r="C58">
        <v>18</v>
      </c>
      <c r="D58">
        <v>0</v>
      </c>
      <c r="E58">
        <v>0.38709677419354838</v>
      </c>
      <c r="F58">
        <v>0.38157894736842107</v>
      </c>
      <c r="G58">
        <v>0.38297872340425532</v>
      </c>
      <c r="H58">
        <v>0.23684210526315788</v>
      </c>
      <c r="I58">
        <v>0.19047619047619047</v>
      </c>
    </row>
    <row r="59" spans="1:9" x14ac:dyDescent="0.2">
      <c r="A59" t="s">
        <v>36</v>
      </c>
      <c r="B59" t="s">
        <v>29</v>
      </c>
      <c r="C59">
        <v>22</v>
      </c>
      <c r="D59">
        <v>0.4375</v>
      </c>
      <c r="E59">
        <v>0.56382978723404253</v>
      </c>
      <c r="F59">
        <v>0.54455445544554459</v>
      </c>
      <c r="G59">
        <v>0.33734939759036142</v>
      </c>
      <c r="H59">
        <v>0.13043478260869565</v>
      </c>
      <c r="I59">
        <v>0.27906976744186046</v>
      </c>
    </row>
    <row r="60" spans="1:9" hidden="1" x14ac:dyDescent="0.2">
      <c r="A60" t="s">
        <v>36</v>
      </c>
      <c r="B60" t="s">
        <v>20</v>
      </c>
      <c r="C60">
        <v>19</v>
      </c>
      <c r="D60">
        <v>9.0909090909090912E-2</v>
      </c>
      <c r="E60">
        <v>0.21621621621621623</v>
      </c>
      <c r="F60">
        <v>0.375</v>
      </c>
      <c r="G60">
        <v>0.32258064516129031</v>
      </c>
      <c r="H60">
        <v>0.3235294117647059</v>
      </c>
      <c r="I60">
        <v>0.36363636363636365</v>
      </c>
    </row>
    <row r="61" spans="1:9" hidden="1" x14ac:dyDescent="0.2">
      <c r="A61" t="s">
        <v>36</v>
      </c>
      <c r="B61" t="s">
        <v>11</v>
      </c>
      <c r="C61">
        <v>13</v>
      </c>
      <c r="D61">
        <v>0</v>
      </c>
      <c r="E61">
        <v>0.55172413793103448</v>
      </c>
      <c r="F61">
        <v>0.33050847457627119</v>
      </c>
      <c r="G61">
        <v>0.49</v>
      </c>
      <c r="H61">
        <v>0.17647058823529413</v>
      </c>
      <c r="I61">
        <v>0.26804123711340205</v>
      </c>
    </row>
    <row r="62" spans="1:9" hidden="1" x14ac:dyDescent="0.2">
      <c r="A62" t="s">
        <v>36</v>
      </c>
      <c r="B62" t="s">
        <v>22</v>
      </c>
      <c r="C62">
        <v>13</v>
      </c>
      <c r="D62">
        <v>0.375</v>
      </c>
      <c r="E62">
        <v>0.64444444444444449</v>
      </c>
      <c r="F62">
        <v>0.5636363636363636</v>
      </c>
      <c r="G62">
        <v>0.31914893617021278</v>
      </c>
      <c r="H62">
        <v>0.16129032258064516</v>
      </c>
      <c r="I62">
        <v>0.125</v>
      </c>
    </row>
    <row r="63" spans="1:9" hidden="1" x14ac:dyDescent="0.2">
      <c r="A63" t="s">
        <v>36</v>
      </c>
      <c r="B63" t="s">
        <v>27</v>
      </c>
      <c r="C63">
        <v>12</v>
      </c>
      <c r="D63">
        <v>0.1</v>
      </c>
      <c r="E63">
        <v>0.26315789473684209</v>
      </c>
      <c r="F63">
        <v>0.22115384615384615</v>
      </c>
      <c r="G63">
        <v>0.35294117647058826</v>
      </c>
      <c r="H63">
        <v>0.36585365853658536</v>
      </c>
      <c r="I63">
        <v>0.3</v>
      </c>
    </row>
    <row r="64" spans="1:9" hidden="1" x14ac:dyDescent="0.2">
      <c r="A64" t="s">
        <v>36</v>
      </c>
      <c r="B64" t="s">
        <v>146</v>
      </c>
      <c r="C64">
        <v>11</v>
      </c>
      <c r="D64">
        <v>0.5</v>
      </c>
      <c r="E64">
        <v>0.65517241379310343</v>
      </c>
      <c r="F64">
        <v>0.47058823529411764</v>
      </c>
      <c r="G64">
        <v>0.41379310344827586</v>
      </c>
      <c r="H64">
        <v>0.18181818181818182</v>
      </c>
      <c r="I64">
        <v>0.46153846153846156</v>
      </c>
    </row>
    <row r="65" spans="1:9" hidden="1" x14ac:dyDescent="0.2">
      <c r="A65" t="s">
        <v>38</v>
      </c>
      <c r="B65" t="s">
        <v>18</v>
      </c>
      <c r="C65">
        <v>15</v>
      </c>
      <c r="D65">
        <v>0.64516129032258063</v>
      </c>
      <c r="E65">
        <v>0.41818181818181815</v>
      </c>
      <c r="F65">
        <v>0.6015625</v>
      </c>
      <c r="G65">
        <v>0.18691588785046728</v>
      </c>
      <c r="H65">
        <v>0.54081632653061229</v>
      </c>
      <c r="I65">
        <v>0.48314606741573035</v>
      </c>
    </row>
    <row r="66" spans="1:9" hidden="1" x14ac:dyDescent="0.2">
      <c r="A66" t="s">
        <v>38</v>
      </c>
      <c r="B66" t="s">
        <v>15</v>
      </c>
      <c r="C66">
        <v>11</v>
      </c>
      <c r="D66">
        <v>0.8571428571428571</v>
      </c>
      <c r="E66">
        <v>0.43023255813953487</v>
      </c>
      <c r="F66">
        <v>0.64341085271317833</v>
      </c>
      <c r="G66">
        <v>0.15498154981549817</v>
      </c>
      <c r="H66">
        <v>7.2164948453608241E-2</v>
      </c>
      <c r="I66">
        <v>0.46636771300448432</v>
      </c>
    </row>
    <row r="67" spans="1:9" hidden="1" x14ac:dyDescent="0.2">
      <c r="A67" t="s">
        <v>38</v>
      </c>
      <c r="B67" t="s">
        <v>17</v>
      </c>
      <c r="C67">
        <v>14</v>
      </c>
      <c r="D67">
        <v>0</v>
      </c>
      <c r="E67">
        <v>0.8370786516853933</v>
      </c>
      <c r="F67">
        <v>0.54950495049504955</v>
      </c>
      <c r="G67">
        <v>0.26691729323308272</v>
      </c>
      <c r="H67">
        <v>0.25</v>
      </c>
      <c r="I67">
        <v>0.84931506849315064</v>
      </c>
    </row>
    <row r="68" spans="1:9" hidden="1" x14ac:dyDescent="0.2">
      <c r="A68" t="s">
        <v>38</v>
      </c>
      <c r="B68" t="s">
        <v>19</v>
      </c>
      <c r="C68">
        <v>16</v>
      </c>
      <c r="D68">
        <v>0.72727272727272729</v>
      </c>
      <c r="E68">
        <v>0.92753623188405798</v>
      </c>
      <c r="F68">
        <v>0.62424242424242427</v>
      </c>
      <c r="G68">
        <v>0.23547400611620795</v>
      </c>
      <c r="H68">
        <v>0.48571428571428571</v>
      </c>
      <c r="I68">
        <v>0.67567567567567566</v>
      </c>
    </row>
    <row r="69" spans="1:9" hidden="1" x14ac:dyDescent="0.2">
      <c r="A69" t="s">
        <v>38</v>
      </c>
      <c r="B69" t="s">
        <v>147</v>
      </c>
      <c r="C69">
        <v>15</v>
      </c>
      <c r="D69">
        <v>3.4482758620689655E-2</v>
      </c>
      <c r="E69">
        <v>0.65277777777777779</v>
      </c>
      <c r="F69">
        <v>0.6953125</v>
      </c>
      <c r="G69">
        <v>0.14049586776859505</v>
      </c>
      <c r="H69">
        <v>0.33035714285714285</v>
      </c>
      <c r="I69">
        <v>0.72268907563025209</v>
      </c>
    </row>
    <row r="70" spans="1:9" hidden="1" x14ac:dyDescent="0.2">
      <c r="A70" t="s">
        <v>38</v>
      </c>
      <c r="B70" t="s">
        <v>148</v>
      </c>
      <c r="C70">
        <v>14</v>
      </c>
      <c r="D70">
        <v>0.875</v>
      </c>
      <c r="E70">
        <v>0.78823529411764703</v>
      </c>
      <c r="F70">
        <v>0.6064516129032258</v>
      </c>
      <c r="G70">
        <v>0.19254658385093168</v>
      </c>
      <c r="H70">
        <v>0.35555555555555557</v>
      </c>
      <c r="I70">
        <v>0.47435897435897434</v>
      </c>
    </row>
    <row r="71" spans="1:9" hidden="1" x14ac:dyDescent="0.2">
      <c r="A71" t="s">
        <v>38</v>
      </c>
      <c r="B71" t="s">
        <v>149</v>
      </c>
      <c r="C71">
        <v>16</v>
      </c>
      <c r="D71">
        <v>0.2</v>
      </c>
      <c r="E71">
        <v>2.9411764705882353E-2</v>
      </c>
      <c r="F71">
        <v>1.6666666666666666E-2</v>
      </c>
      <c r="G71">
        <v>0.5220588235294118</v>
      </c>
      <c r="H71">
        <v>4.5454545454545456E-2</v>
      </c>
      <c r="I71">
        <v>0.7021276595744681</v>
      </c>
    </row>
    <row r="72" spans="1:9" x14ac:dyDescent="0.2">
      <c r="A72" t="s">
        <v>38</v>
      </c>
      <c r="B72" t="s">
        <v>24</v>
      </c>
      <c r="C72">
        <v>22</v>
      </c>
      <c r="D72">
        <v>0</v>
      </c>
      <c r="E72">
        <v>0</v>
      </c>
      <c r="F72">
        <v>0.15384615384615385</v>
      </c>
      <c r="G72">
        <v>0.14056224899598393</v>
      </c>
      <c r="H72">
        <v>0</v>
      </c>
      <c r="I72">
        <v>0</v>
      </c>
    </row>
    <row r="73" spans="1:9" hidden="1" x14ac:dyDescent="0.2">
      <c r="A73" t="s">
        <v>38</v>
      </c>
      <c r="B73" t="s">
        <v>150</v>
      </c>
      <c r="C73">
        <v>15</v>
      </c>
      <c r="D73">
        <v>0</v>
      </c>
      <c r="E73">
        <v>0.17948717948717949</v>
      </c>
      <c r="F73">
        <v>0</v>
      </c>
      <c r="G73">
        <v>0.76923076923076927</v>
      </c>
      <c r="H73">
        <v>0</v>
      </c>
      <c r="I73">
        <v>0.1111111111111111</v>
      </c>
    </row>
    <row r="74" spans="1:9" hidden="1" x14ac:dyDescent="0.2">
      <c r="A74" t="s">
        <v>44</v>
      </c>
      <c r="B74" t="s">
        <v>59</v>
      </c>
      <c r="C74">
        <v>13</v>
      </c>
      <c r="D74">
        <v>1</v>
      </c>
      <c r="E74">
        <v>0.93684210526315792</v>
      </c>
      <c r="F74">
        <v>0.93421052631578949</v>
      </c>
      <c r="G74">
        <v>0.9555555555555556</v>
      </c>
      <c r="H74">
        <v>0.6428571428571429</v>
      </c>
      <c r="I74">
        <v>9.7222222222222224E-2</v>
      </c>
    </row>
    <row r="75" spans="1:9" hidden="1" x14ac:dyDescent="0.2">
      <c r="A75" t="s">
        <v>44</v>
      </c>
      <c r="B75" t="s">
        <v>60</v>
      </c>
      <c r="C75">
        <v>12</v>
      </c>
      <c r="D75">
        <v>1</v>
      </c>
      <c r="E75">
        <v>0.79591836734693877</v>
      </c>
      <c r="F75">
        <v>0.8721804511278195</v>
      </c>
      <c r="G75">
        <v>0.90789473684210531</v>
      </c>
      <c r="H75">
        <v>0.78048780487804881</v>
      </c>
      <c r="I75">
        <v>0.96875</v>
      </c>
    </row>
    <row r="76" spans="1:9" x14ac:dyDescent="0.2">
      <c r="A76" t="s">
        <v>44</v>
      </c>
      <c r="B76" t="s">
        <v>121</v>
      </c>
      <c r="C76">
        <v>26</v>
      </c>
      <c r="D76">
        <v>1</v>
      </c>
      <c r="E76">
        <v>0.52459016393442626</v>
      </c>
      <c r="F76">
        <v>0.67289719626168221</v>
      </c>
      <c r="G76">
        <v>0.86301369863013699</v>
      </c>
      <c r="H76">
        <v>0.55555555555555558</v>
      </c>
      <c r="I76">
        <v>0.25</v>
      </c>
    </row>
    <row r="77" spans="1:9" x14ac:dyDescent="0.2">
      <c r="A77" t="s">
        <v>44</v>
      </c>
      <c r="B77" t="s">
        <v>58</v>
      </c>
      <c r="C77">
        <v>30</v>
      </c>
      <c r="D77">
        <v>0.83333333333333337</v>
      </c>
      <c r="E77">
        <v>0.53968253968253965</v>
      </c>
      <c r="F77">
        <v>0.4329896907216495</v>
      </c>
      <c r="G77">
        <v>0.75242718446601942</v>
      </c>
      <c r="H77">
        <v>0.48623853211009177</v>
      </c>
      <c r="I77">
        <v>0.28985507246376813</v>
      </c>
    </row>
    <row r="78" spans="1:9" hidden="1" x14ac:dyDescent="0.2">
      <c r="A78" t="s">
        <v>44</v>
      </c>
      <c r="B78" t="s">
        <v>61</v>
      </c>
      <c r="C78">
        <v>11</v>
      </c>
      <c r="D78">
        <v>0.2</v>
      </c>
      <c r="E78">
        <v>0.45454545454545453</v>
      </c>
      <c r="F78">
        <v>0.79699248120300747</v>
      </c>
      <c r="G78">
        <v>0.91836734693877553</v>
      </c>
      <c r="H78">
        <v>7.407407407407407E-2</v>
      </c>
      <c r="I78">
        <v>0.21311475409836064</v>
      </c>
    </row>
    <row r="79" spans="1:9" hidden="1" x14ac:dyDescent="0.2">
      <c r="A79" t="s">
        <v>44</v>
      </c>
      <c r="B79" t="s">
        <v>62</v>
      </c>
      <c r="C79">
        <v>17</v>
      </c>
      <c r="D79">
        <v>0.93333333333333335</v>
      </c>
      <c r="E79">
        <v>0.88749999999999996</v>
      </c>
      <c r="F79">
        <v>0.782258064516129</v>
      </c>
      <c r="G79">
        <v>0.87179487179487181</v>
      </c>
      <c r="H79">
        <v>0.82499999999999996</v>
      </c>
      <c r="I79">
        <v>0.88571428571428568</v>
      </c>
    </row>
    <row r="80" spans="1:9" hidden="1" x14ac:dyDescent="0.2">
      <c r="A80" t="s">
        <v>44</v>
      </c>
      <c r="B80" t="s">
        <v>63</v>
      </c>
      <c r="C80">
        <v>17</v>
      </c>
      <c r="D80">
        <v>1</v>
      </c>
      <c r="E80">
        <v>0.85344827586206895</v>
      </c>
      <c r="F80">
        <v>0.72959183673469385</v>
      </c>
      <c r="G80">
        <v>0.88571428571428568</v>
      </c>
      <c r="H80">
        <v>0.15584415584415584</v>
      </c>
      <c r="I80">
        <v>0.52777777777777779</v>
      </c>
    </row>
    <row r="81" spans="1:9" hidden="1" x14ac:dyDescent="0.2">
      <c r="A81" t="s">
        <v>44</v>
      </c>
      <c r="B81" t="s">
        <v>154</v>
      </c>
      <c r="C81">
        <v>12</v>
      </c>
      <c r="D81">
        <v>1</v>
      </c>
      <c r="E81">
        <v>0.69892473118279574</v>
      </c>
      <c r="F81">
        <v>0.72380952380952379</v>
      </c>
      <c r="G81">
        <v>0.65476190476190477</v>
      </c>
      <c r="H81">
        <v>0.77272727272727271</v>
      </c>
      <c r="I81">
        <v>0.32</v>
      </c>
    </row>
    <row r="82" spans="1:9" hidden="1" x14ac:dyDescent="0.2">
      <c r="A82" t="s">
        <v>44</v>
      </c>
      <c r="B82" t="s">
        <v>151</v>
      </c>
      <c r="C82">
        <v>18</v>
      </c>
      <c r="D82">
        <v>0.8571428571428571</v>
      </c>
      <c r="E82">
        <v>0.5714285714285714</v>
      </c>
      <c r="F82">
        <v>0.69938650306748462</v>
      </c>
      <c r="G82">
        <v>0.72352941176470587</v>
      </c>
      <c r="H82">
        <v>0.36</v>
      </c>
      <c r="I82">
        <v>0.64912280701754388</v>
      </c>
    </row>
    <row r="83" spans="1:9" hidden="1" x14ac:dyDescent="0.2">
      <c r="A83" t="s">
        <v>44</v>
      </c>
      <c r="B83" t="s">
        <v>152</v>
      </c>
      <c r="C83">
        <v>18</v>
      </c>
      <c r="D83">
        <v>1</v>
      </c>
      <c r="E83">
        <v>0.36363636363636365</v>
      </c>
      <c r="F83">
        <v>0</v>
      </c>
      <c r="G83">
        <v>0</v>
      </c>
      <c r="H83">
        <v>8.5714285714285715E-2</v>
      </c>
      <c r="I83">
        <v>0.46</v>
      </c>
    </row>
    <row r="84" spans="1:9" hidden="1" x14ac:dyDescent="0.2">
      <c r="A84" t="s">
        <v>44</v>
      </c>
      <c r="B84" t="s">
        <v>153</v>
      </c>
      <c r="C84">
        <v>17</v>
      </c>
      <c r="D84">
        <v>0.7142857142857143</v>
      </c>
      <c r="E84">
        <v>0.60869565217391308</v>
      </c>
      <c r="F84">
        <v>0.67346938775510201</v>
      </c>
      <c r="G84">
        <v>0.37185929648241206</v>
      </c>
      <c r="H84">
        <v>0.21739130434782608</v>
      </c>
      <c r="I84">
        <v>0.51428571428571423</v>
      </c>
    </row>
    <row r="85" spans="1:9" hidden="1" x14ac:dyDescent="0.2">
      <c r="A85" t="s">
        <v>42</v>
      </c>
      <c r="B85" t="s">
        <v>78</v>
      </c>
      <c r="C85">
        <v>14</v>
      </c>
      <c r="D85">
        <v>0.82352941176470584</v>
      </c>
      <c r="E85">
        <v>1.3442622950819672</v>
      </c>
      <c r="F85">
        <v>0</v>
      </c>
      <c r="G85">
        <v>1.0526315789473684</v>
      </c>
      <c r="H85">
        <v>0.57699115044247784</v>
      </c>
      <c r="I85">
        <v>0.67204301075268813</v>
      </c>
    </row>
    <row r="86" spans="1:9" x14ac:dyDescent="0.2">
      <c r="A86" t="s">
        <v>42</v>
      </c>
      <c r="B86" t="s">
        <v>65</v>
      </c>
      <c r="C86">
        <v>23</v>
      </c>
      <c r="D86">
        <v>0.44736842105263158</v>
      </c>
      <c r="E86">
        <v>0.52777777777777779</v>
      </c>
      <c r="F86">
        <v>0.7010309278350515</v>
      </c>
      <c r="G86">
        <v>0.61231281198003329</v>
      </c>
      <c r="H86">
        <v>0.59629629629629632</v>
      </c>
      <c r="I86">
        <v>0.37209302325581395</v>
      </c>
    </row>
    <row r="87" spans="1:9" hidden="1" x14ac:dyDescent="0.2">
      <c r="A87" t="s">
        <v>42</v>
      </c>
      <c r="B87" t="s">
        <v>77</v>
      </c>
      <c r="C87">
        <v>12</v>
      </c>
      <c r="D87">
        <v>0.9</v>
      </c>
      <c r="E87">
        <v>0.7857142857142857</v>
      </c>
      <c r="F87">
        <v>0.88888888888888884</v>
      </c>
      <c r="G87">
        <v>0.8125</v>
      </c>
      <c r="H87">
        <v>0.8</v>
      </c>
      <c r="I87">
        <v>1</v>
      </c>
    </row>
    <row r="88" spans="1:9" hidden="1" x14ac:dyDescent="0.2">
      <c r="A88" t="s">
        <v>42</v>
      </c>
      <c r="B88" t="s">
        <v>76</v>
      </c>
      <c r="C88">
        <v>16</v>
      </c>
      <c r="D88">
        <v>0.9464285714285714</v>
      </c>
      <c r="E88">
        <v>0.69503546099290781</v>
      </c>
      <c r="F88">
        <v>0.84188034188034189</v>
      </c>
      <c r="G88">
        <v>0.71720116618075802</v>
      </c>
      <c r="H88">
        <v>0.85263157894736841</v>
      </c>
      <c r="I88">
        <v>0.65</v>
      </c>
    </row>
    <row r="89" spans="1:9" hidden="1" x14ac:dyDescent="0.2">
      <c r="A89" t="s">
        <v>42</v>
      </c>
      <c r="B89" t="s">
        <v>64</v>
      </c>
      <c r="C89">
        <v>14</v>
      </c>
      <c r="D89">
        <v>1</v>
      </c>
      <c r="E89">
        <v>0.86250000000000004</v>
      </c>
      <c r="F89">
        <v>0.75510204081632648</v>
      </c>
      <c r="G89">
        <v>0.7558139534883721</v>
      </c>
      <c r="H89">
        <v>0.61061946902654862</v>
      </c>
      <c r="I89">
        <v>0.67669172932330823</v>
      </c>
    </row>
    <row r="90" spans="1:9" hidden="1" x14ac:dyDescent="0.2">
      <c r="A90" t="s">
        <v>42</v>
      </c>
      <c r="B90" t="s">
        <v>72</v>
      </c>
      <c r="C90">
        <v>20</v>
      </c>
      <c r="D90">
        <v>9.5238095238095233E-2</v>
      </c>
      <c r="E90">
        <v>0.49397590361445781</v>
      </c>
      <c r="F90">
        <v>0.50318471337579618</v>
      </c>
      <c r="G90">
        <v>0.65384615384615385</v>
      </c>
      <c r="H90">
        <v>0.13432835820895522</v>
      </c>
      <c r="I90">
        <v>0.22033898305084745</v>
      </c>
    </row>
    <row r="91" spans="1:9" hidden="1" x14ac:dyDescent="0.2">
      <c r="A91" t="s">
        <v>42</v>
      </c>
      <c r="B91" t="s">
        <v>80</v>
      </c>
      <c r="C91">
        <v>19</v>
      </c>
      <c r="D91">
        <v>0.13333333333333333</v>
      </c>
      <c r="E91">
        <v>0.1111111111111111</v>
      </c>
      <c r="F91">
        <v>0.53488372093023251</v>
      </c>
      <c r="G91">
        <v>0.40579710144927539</v>
      </c>
      <c r="H91">
        <v>8.1081081081081086E-2</v>
      </c>
      <c r="I91">
        <v>0.47222222222222221</v>
      </c>
    </row>
    <row r="92" spans="1:9" hidden="1" x14ac:dyDescent="0.2">
      <c r="A92" t="s">
        <v>42</v>
      </c>
      <c r="B92" t="s">
        <v>66</v>
      </c>
      <c r="C92">
        <v>11</v>
      </c>
      <c r="D92">
        <v>0.8214285714285714</v>
      </c>
      <c r="E92">
        <v>0.85593220338983056</v>
      </c>
      <c r="F92">
        <v>0.8257575757575758</v>
      </c>
      <c r="G92">
        <v>0.81188118811881194</v>
      </c>
      <c r="H92">
        <v>0.69696969696969702</v>
      </c>
      <c r="I92">
        <v>0.49295774647887325</v>
      </c>
    </row>
    <row r="93" spans="1:9" hidden="1" x14ac:dyDescent="0.2">
      <c r="A93" t="s">
        <v>42</v>
      </c>
      <c r="B93" t="s">
        <v>67</v>
      </c>
      <c r="C93">
        <v>19</v>
      </c>
      <c r="D93">
        <v>0.8571428571428571</v>
      </c>
      <c r="E93">
        <v>0.64885496183206104</v>
      </c>
      <c r="F93">
        <v>0.55924170616113744</v>
      </c>
      <c r="G93">
        <v>0.55309734513274333</v>
      </c>
      <c r="H93">
        <v>0.48351648351648352</v>
      </c>
      <c r="I93">
        <v>0.54545454545454541</v>
      </c>
    </row>
    <row r="94" spans="1:9" x14ac:dyDescent="0.2">
      <c r="A94" t="s">
        <v>42</v>
      </c>
      <c r="B94" t="s">
        <v>74</v>
      </c>
      <c r="C94">
        <v>30</v>
      </c>
      <c r="D94">
        <v>0.76470588235294112</v>
      </c>
      <c r="E94">
        <v>0.54385964912280704</v>
      </c>
      <c r="F94">
        <v>0.4642857142857143</v>
      </c>
      <c r="G94">
        <v>0.54166666666666663</v>
      </c>
      <c r="H94">
        <v>0.1875</v>
      </c>
      <c r="I94">
        <v>0.22058823529411764</v>
      </c>
    </row>
    <row r="95" spans="1:9" hidden="1" x14ac:dyDescent="0.2">
      <c r="A95" t="s">
        <v>42</v>
      </c>
      <c r="B95" t="s">
        <v>69</v>
      </c>
      <c r="C95">
        <v>11</v>
      </c>
      <c r="D95">
        <v>0.2</v>
      </c>
      <c r="E95">
        <v>0.67741935483870963</v>
      </c>
      <c r="F95">
        <v>0.69911504424778759</v>
      </c>
      <c r="G95">
        <v>1</v>
      </c>
      <c r="H95">
        <v>0.52173913043478259</v>
      </c>
      <c r="I95">
        <v>0.5083333333333333</v>
      </c>
    </row>
    <row r="96" spans="1:9" hidden="1" x14ac:dyDescent="0.2">
      <c r="A96" t="s">
        <v>42</v>
      </c>
      <c r="B96" t="s">
        <v>79</v>
      </c>
      <c r="C96">
        <v>19</v>
      </c>
      <c r="D96">
        <v>0.9</v>
      </c>
      <c r="E96">
        <v>0.45384615384615384</v>
      </c>
      <c r="F96">
        <v>0.62745098039215685</v>
      </c>
      <c r="G96">
        <v>0.77358490566037741</v>
      </c>
      <c r="H96">
        <v>0.71052631578947367</v>
      </c>
      <c r="I96">
        <v>0.72727272727272729</v>
      </c>
    </row>
    <row r="97" spans="1:9" hidden="1" x14ac:dyDescent="0.2">
      <c r="A97" t="s">
        <v>42</v>
      </c>
      <c r="B97" t="s">
        <v>75</v>
      </c>
      <c r="C97">
        <v>18</v>
      </c>
      <c r="D97">
        <v>0.625</v>
      </c>
      <c r="E97">
        <v>0.48333333333333334</v>
      </c>
      <c r="F97">
        <v>0.45901639344262296</v>
      </c>
      <c r="G97">
        <v>0.39726027397260272</v>
      </c>
      <c r="H97">
        <v>0.27160493827160492</v>
      </c>
      <c r="I97">
        <v>0.33333333333333331</v>
      </c>
    </row>
    <row r="98" spans="1:9" hidden="1" x14ac:dyDescent="0.2">
      <c r="A98" t="s">
        <v>42</v>
      </c>
      <c r="B98" t="s">
        <v>70</v>
      </c>
      <c r="C98">
        <v>19</v>
      </c>
      <c r="D98">
        <v>0.7142857142857143</v>
      </c>
      <c r="E98">
        <v>0.69801980198019797</v>
      </c>
      <c r="F98">
        <v>0.89864864864864868</v>
      </c>
      <c r="G98">
        <v>0.72101449275362317</v>
      </c>
      <c r="H98">
        <v>0.76315789473684215</v>
      </c>
      <c r="I98">
        <v>0.5114942528735632</v>
      </c>
    </row>
    <row r="99" spans="1:9" hidden="1" x14ac:dyDescent="0.2">
      <c r="A99" t="s">
        <v>42</v>
      </c>
      <c r="B99" t="s">
        <v>68</v>
      </c>
      <c r="C99">
        <v>16</v>
      </c>
      <c r="D99">
        <v>1</v>
      </c>
      <c r="E99">
        <v>0.83333333333333337</v>
      </c>
      <c r="F99">
        <v>0.77631578947368418</v>
      </c>
      <c r="G99">
        <v>0.73529411764705888</v>
      </c>
      <c r="H99">
        <v>0.76923076923076927</v>
      </c>
      <c r="I99">
        <v>0.84057971014492749</v>
      </c>
    </row>
    <row r="100" spans="1:9" hidden="1" x14ac:dyDescent="0.2">
      <c r="A100" t="s">
        <v>42</v>
      </c>
      <c r="B100" t="s">
        <v>73</v>
      </c>
      <c r="C100">
        <v>15</v>
      </c>
      <c r="D100">
        <v>0.875</v>
      </c>
      <c r="E100">
        <v>0.8666666666666667</v>
      </c>
      <c r="F100">
        <v>0.85116279069767442</v>
      </c>
      <c r="G100">
        <v>0.88153310104529614</v>
      </c>
      <c r="H100">
        <v>0.22123893805309736</v>
      </c>
      <c r="I100">
        <v>0.77519379844961245</v>
      </c>
    </row>
    <row r="101" spans="1:9" hidden="1" x14ac:dyDescent="0.2">
      <c r="A101" t="s">
        <v>42</v>
      </c>
      <c r="B101" t="s">
        <v>71</v>
      </c>
      <c r="C101">
        <v>11</v>
      </c>
      <c r="D101">
        <v>0</v>
      </c>
      <c r="E101">
        <v>0.55789473684210522</v>
      </c>
      <c r="F101">
        <v>0.65079365079365081</v>
      </c>
      <c r="G101">
        <v>0.86</v>
      </c>
      <c r="H101">
        <v>0.45833333333333331</v>
      </c>
      <c r="I101">
        <v>0.54285714285714282</v>
      </c>
    </row>
    <row r="102" spans="1:9" x14ac:dyDescent="0.2">
      <c r="A102" t="s">
        <v>43</v>
      </c>
      <c r="B102" t="s">
        <v>103</v>
      </c>
      <c r="C102">
        <v>25</v>
      </c>
      <c r="D102">
        <v>0.66666666666666663</v>
      </c>
      <c r="E102">
        <v>0.83333333333333337</v>
      </c>
      <c r="F102">
        <v>0.70238095238095233</v>
      </c>
      <c r="G102">
        <v>0.21666666666666667</v>
      </c>
      <c r="H102">
        <v>0.22500000000000001</v>
      </c>
      <c r="I102">
        <v>0.37795275590551181</v>
      </c>
    </row>
    <row r="103" spans="1:9" hidden="1" x14ac:dyDescent="0.2">
      <c r="A103" t="s">
        <v>43</v>
      </c>
      <c r="B103" t="s">
        <v>101</v>
      </c>
      <c r="C103">
        <v>14</v>
      </c>
      <c r="D103">
        <v>1</v>
      </c>
      <c r="E103">
        <v>0.8</v>
      </c>
      <c r="F103">
        <v>0.94827586206896552</v>
      </c>
      <c r="G103">
        <v>0.25</v>
      </c>
      <c r="H103">
        <v>0.36363636363636365</v>
      </c>
      <c r="I103">
        <v>0.9</v>
      </c>
    </row>
    <row r="104" spans="1:9" x14ac:dyDescent="0.2">
      <c r="A104" t="s">
        <v>43</v>
      </c>
      <c r="B104" t="s">
        <v>96</v>
      </c>
      <c r="C104">
        <v>21</v>
      </c>
      <c r="D104">
        <v>0.4</v>
      </c>
      <c r="E104">
        <v>0.55263157894736847</v>
      </c>
      <c r="F104">
        <v>0.59868421052631582</v>
      </c>
      <c r="G104">
        <v>0.39325842696629215</v>
      </c>
      <c r="H104">
        <v>4.6153846153846156E-2</v>
      </c>
      <c r="I104">
        <v>0</v>
      </c>
    </row>
    <row r="105" spans="1:9" hidden="1" x14ac:dyDescent="0.2">
      <c r="A105" t="s">
        <v>43</v>
      </c>
      <c r="B105" t="s">
        <v>87</v>
      </c>
      <c r="C105">
        <v>13</v>
      </c>
      <c r="D105">
        <v>0.4</v>
      </c>
      <c r="E105">
        <v>0.4</v>
      </c>
      <c r="F105">
        <v>0.48936170212765956</v>
      </c>
      <c r="G105">
        <v>0.2967032967032967</v>
      </c>
      <c r="H105">
        <v>0.25</v>
      </c>
      <c r="I105">
        <v>0.33333333333333331</v>
      </c>
    </row>
    <row r="106" spans="1:9" hidden="1" x14ac:dyDescent="0.2">
      <c r="A106" t="s">
        <v>43</v>
      </c>
      <c r="B106" t="s">
        <v>82</v>
      </c>
      <c r="C106">
        <v>13</v>
      </c>
      <c r="D106">
        <v>0.95</v>
      </c>
      <c r="E106">
        <v>0.59</v>
      </c>
      <c r="F106">
        <v>0.39690721649484534</v>
      </c>
      <c r="G106">
        <v>0.49717514124293788</v>
      </c>
      <c r="H106">
        <v>0.53900709219858156</v>
      </c>
      <c r="I106">
        <v>0.625</v>
      </c>
    </row>
    <row r="107" spans="1:9" hidden="1" x14ac:dyDescent="0.2">
      <c r="A107" t="s">
        <v>43</v>
      </c>
      <c r="B107" t="s">
        <v>93</v>
      </c>
      <c r="C107">
        <v>15</v>
      </c>
      <c r="D107">
        <v>1</v>
      </c>
      <c r="E107">
        <v>0.73333333333333328</v>
      </c>
      <c r="F107">
        <v>0.57851239669421484</v>
      </c>
      <c r="G107">
        <v>0.38157894736842107</v>
      </c>
      <c r="H107">
        <v>0.19354838709677419</v>
      </c>
      <c r="I107">
        <v>0.96875</v>
      </c>
    </row>
    <row r="108" spans="1:9" hidden="1" x14ac:dyDescent="0.2">
      <c r="A108" t="s">
        <v>43</v>
      </c>
      <c r="B108" t="s">
        <v>91</v>
      </c>
      <c r="C108">
        <v>12</v>
      </c>
      <c r="D108">
        <v>0</v>
      </c>
      <c r="E108">
        <v>0.4</v>
      </c>
      <c r="F108">
        <v>0</v>
      </c>
      <c r="G108">
        <v>0</v>
      </c>
      <c r="H108">
        <v>0</v>
      </c>
      <c r="I108">
        <v>0</v>
      </c>
    </row>
    <row r="109" spans="1:9" hidden="1" x14ac:dyDescent="0.2">
      <c r="A109" t="s">
        <v>43</v>
      </c>
      <c r="B109" t="s">
        <v>94</v>
      </c>
      <c r="C109">
        <v>16</v>
      </c>
      <c r="D109">
        <v>0.8</v>
      </c>
      <c r="E109">
        <v>0.23529411764705882</v>
      </c>
      <c r="F109">
        <v>0</v>
      </c>
      <c r="G109">
        <v>0.19354838709677419</v>
      </c>
      <c r="H109">
        <v>0</v>
      </c>
      <c r="I109">
        <v>0.16666666666666666</v>
      </c>
    </row>
    <row r="110" spans="1:9" x14ac:dyDescent="0.2">
      <c r="A110" t="s">
        <v>43</v>
      </c>
      <c r="B110" t="s">
        <v>106</v>
      </c>
      <c r="C110">
        <v>28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hidden="1" x14ac:dyDescent="0.2">
      <c r="A111" t="s">
        <v>43</v>
      </c>
      <c r="B111" t="s">
        <v>105</v>
      </c>
      <c r="C111">
        <v>13</v>
      </c>
      <c r="D111">
        <v>0.84615384615384615</v>
      </c>
      <c r="E111">
        <v>0.375</v>
      </c>
      <c r="F111">
        <v>0.8288288288288288</v>
      </c>
      <c r="G111">
        <v>0.27</v>
      </c>
      <c r="H111">
        <v>0.35135135135135137</v>
      </c>
      <c r="I111">
        <v>0.55737704918032782</v>
      </c>
    </row>
    <row r="112" spans="1:9" hidden="1" x14ac:dyDescent="0.2">
      <c r="A112" t="s">
        <v>43</v>
      </c>
      <c r="B112" t="s">
        <v>86</v>
      </c>
      <c r="C112">
        <v>19</v>
      </c>
      <c r="D112">
        <v>0.66666666666666663</v>
      </c>
      <c r="E112">
        <v>0.75362318840579712</v>
      </c>
      <c r="F112">
        <v>0.70731707317073167</v>
      </c>
      <c r="G112">
        <v>0.31818181818181818</v>
      </c>
      <c r="H112">
        <v>0.125</v>
      </c>
      <c r="I112">
        <v>1</v>
      </c>
    </row>
    <row r="113" spans="1:9" hidden="1" x14ac:dyDescent="0.2">
      <c r="A113" t="s">
        <v>43</v>
      </c>
      <c r="B113" t="s">
        <v>90</v>
      </c>
      <c r="C113">
        <v>12</v>
      </c>
      <c r="D113">
        <v>0</v>
      </c>
      <c r="E113">
        <v>0.61363636363636365</v>
      </c>
      <c r="F113">
        <v>0</v>
      </c>
      <c r="G113">
        <v>0.36842105263157893</v>
      </c>
      <c r="H113">
        <v>0</v>
      </c>
      <c r="I113">
        <v>0</v>
      </c>
    </row>
    <row r="114" spans="1:9" x14ac:dyDescent="0.2">
      <c r="A114" t="s">
        <v>43</v>
      </c>
      <c r="B114" t="s">
        <v>85</v>
      </c>
      <c r="C114">
        <v>31</v>
      </c>
      <c r="D114">
        <v>0.90909090909090906</v>
      </c>
      <c r="E114">
        <v>0.85161290322580641</v>
      </c>
      <c r="F114">
        <v>0.71345029239766078</v>
      </c>
      <c r="G114">
        <v>0.33043478260869563</v>
      </c>
      <c r="H114">
        <v>0.1118421052631579</v>
      </c>
      <c r="I114">
        <v>0.86956521739130432</v>
      </c>
    </row>
    <row r="115" spans="1:9" hidden="1" x14ac:dyDescent="0.2">
      <c r="A115" t="s">
        <v>43</v>
      </c>
      <c r="B115" t="s">
        <v>108</v>
      </c>
      <c r="C115">
        <v>13</v>
      </c>
      <c r="D115">
        <v>0.46666666666666667</v>
      </c>
      <c r="E115">
        <v>0.74683544303797467</v>
      </c>
      <c r="F115">
        <v>0.61956521739130432</v>
      </c>
      <c r="G115">
        <v>0.10344827586206896</v>
      </c>
      <c r="H115">
        <v>0.76923076923076927</v>
      </c>
      <c r="I115">
        <v>0.4</v>
      </c>
    </row>
    <row r="116" spans="1:9" hidden="1" x14ac:dyDescent="0.2">
      <c r="A116" t="s">
        <v>43</v>
      </c>
      <c r="B116" t="s">
        <v>95</v>
      </c>
      <c r="C116">
        <v>13</v>
      </c>
      <c r="D116">
        <v>0.9</v>
      </c>
      <c r="E116">
        <v>0.73076923076923073</v>
      </c>
      <c r="F116">
        <v>0.78947368421052633</v>
      </c>
      <c r="G116">
        <v>0.18421052631578946</v>
      </c>
      <c r="H116">
        <v>0.76923076923076927</v>
      </c>
      <c r="I116">
        <v>0.81818181818181823</v>
      </c>
    </row>
    <row r="117" spans="1:9" hidden="1" x14ac:dyDescent="0.2">
      <c r="A117" t="s">
        <v>43</v>
      </c>
      <c r="B117" t="s">
        <v>88</v>
      </c>
      <c r="C117">
        <v>19</v>
      </c>
      <c r="D117">
        <v>0</v>
      </c>
      <c r="E117">
        <v>0.57692307692307687</v>
      </c>
      <c r="F117">
        <v>0</v>
      </c>
      <c r="G117">
        <v>0</v>
      </c>
      <c r="H117">
        <v>0</v>
      </c>
      <c r="I117">
        <v>0.3888888888888889</v>
      </c>
    </row>
    <row r="118" spans="1:9" hidden="1" x14ac:dyDescent="0.2">
      <c r="A118" t="s">
        <v>43</v>
      </c>
      <c r="B118" t="s">
        <v>107</v>
      </c>
      <c r="C118">
        <v>12</v>
      </c>
      <c r="D118">
        <v>0.9</v>
      </c>
      <c r="E118">
        <v>0.7142857142857143</v>
      </c>
      <c r="F118">
        <v>0.6</v>
      </c>
      <c r="G118">
        <v>0.27083333333333331</v>
      </c>
      <c r="H118">
        <v>0.53333333333333333</v>
      </c>
      <c r="I118">
        <v>0.34285714285714286</v>
      </c>
    </row>
    <row r="119" spans="1:9" hidden="1" x14ac:dyDescent="0.2">
      <c r="A119" t="s">
        <v>43</v>
      </c>
      <c r="B119" t="s">
        <v>99</v>
      </c>
      <c r="C119">
        <v>14</v>
      </c>
      <c r="D119">
        <v>0</v>
      </c>
      <c r="E119">
        <v>0</v>
      </c>
      <c r="F119">
        <v>0</v>
      </c>
      <c r="G119">
        <v>0.28125</v>
      </c>
      <c r="H119">
        <v>0</v>
      </c>
      <c r="I119">
        <v>0</v>
      </c>
    </row>
    <row r="120" spans="1:9" hidden="1" x14ac:dyDescent="0.2">
      <c r="A120" t="s">
        <v>43</v>
      </c>
      <c r="B120" t="s">
        <v>104</v>
      </c>
      <c r="C120">
        <v>16</v>
      </c>
      <c r="D120">
        <v>0.5</v>
      </c>
      <c r="E120">
        <v>0.68269230769230771</v>
      </c>
      <c r="F120">
        <v>0.77586206896551724</v>
      </c>
      <c r="G120">
        <v>0.83908045977011492</v>
      </c>
      <c r="H120">
        <v>0.5</v>
      </c>
      <c r="I120">
        <v>0.87234042553191493</v>
      </c>
    </row>
    <row r="121" spans="1:9" hidden="1" x14ac:dyDescent="0.2">
      <c r="A121" t="s">
        <v>43</v>
      </c>
      <c r="B121" t="s">
        <v>89</v>
      </c>
      <c r="C121">
        <v>11</v>
      </c>
      <c r="D121">
        <v>0.95454545454545459</v>
      </c>
      <c r="E121">
        <v>0.71604938271604934</v>
      </c>
      <c r="F121">
        <v>0.69318181818181823</v>
      </c>
      <c r="G121">
        <v>0.65546218487394958</v>
      </c>
      <c r="H121">
        <v>0.18333333333333332</v>
      </c>
      <c r="I121">
        <v>0.71551724137931039</v>
      </c>
    </row>
    <row r="122" spans="1:9" hidden="1" x14ac:dyDescent="0.2">
      <c r="A122" t="s">
        <v>43</v>
      </c>
      <c r="B122" t="s">
        <v>97</v>
      </c>
      <c r="C122">
        <v>14</v>
      </c>
      <c r="D122">
        <v>0.66666666666666663</v>
      </c>
      <c r="E122">
        <v>0.7931034482758621</v>
      </c>
      <c r="F122">
        <v>1</v>
      </c>
      <c r="G122">
        <v>0.58823529411764708</v>
      </c>
      <c r="H122">
        <v>1</v>
      </c>
      <c r="I122">
        <v>0.8571428571428571</v>
      </c>
    </row>
    <row r="123" spans="1:9" x14ac:dyDescent="0.2">
      <c r="A123" t="s">
        <v>43</v>
      </c>
      <c r="B123" t="s">
        <v>84</v>
      </c>
      <c r="C123">
        <v>29</v>
      </c>
      <c r="D123">
        <v>0.95238095238095233</v>
      </c>
      <c r="E123">
        <v>0.59717314487632511</v>
      </c>
      <c r="F123">
        <v>0.70301624129930396</v>
      </c>
      <c r="G123">
        <v>0.56333333333333335</v>
      </c>
      <c r="H123">
        <v>0.77508650519031141</v>
      </c>
      <c r="I123">
        <v>0.36073059360730592</v>
      </c>
    </row>
    <row r="124" spans="1:9" hidden="1" x14ac:dyDescent="0.2">
      <c r="A124" t="s">
        <v>43</v>
      </c>
      <c r="B124" t="s">
        <v>83</v>
      </c>
      <c r="C124">
        <v>16</v>
      </c>
      <c r="D124">
        <v>0.42857142857142855</v>
      </c>
      <c r="E124">
        <v>0.30769230769230771</v>
      </c>
      <c r="F124">
        <v>0.54166666666666663</v>
      </c>
      <c r="G124">
        <v>0.375</v>
      </c>
      <c r="H124">
        <v>0.56000000000000005</v>
      </c>
      <c r="I124">
        <v>0.13043478260869565</v>
      </c>
    </row>
    <row r="125" spans="1:9" hidden="1" x14ac:dyDescent="0.2">
      <c r="A125" t="s">
        <v>43</v>
      </c>
      <c r="B125" t="s">
        <v>92</v>
      </c>
      <c r="C125">
        <v>14</v>
      </c>
      <c r="D125">
        <v>0.91836734693877553</v>
      </c>
      <c r="E125">
        <v>0.70866141732283461</v>
      </c>
      <c r="F125">
        <v>0.83760683760683763</v>
      </c>
      <c r="G125">
        <v>0.68503937007874016</v>
      </c>
      <c r="H125">
        <v>0.73983739837398377</v>
      </c>
      <c r="I125">
        <v>0.83333333333333337</v>
      </c>
    </row>
    <row r="126" spans="1:9" x14ac:dyDescent="0.2">
      <c r="A126" t="s">
        <v>43</v>
      </c>
      <c r="B126" t="s">
        <v>81</v>
      </c>
      <c r="C126">
        <v>23</v>
      </c>
      <c r="D126">
        <v>0.6</v>
      </c>
      <c r="E126">
        <v>0.21052631578947367</v>
      </c>
      <c r="F126">
        <v>0.35</v>
      </c>
      <c r="G126">
        <v>0.25</v>
      </c>
      <c r="H126">
        <v>0.60869565217391308</v>
      </c>
      <c r="I126">
        <v>0.31578947368421051</v>
      </c>
    </row>
    <row r="127" spans="1:9" hidden="1" x14ac:dyDescent="0.2">
      <c r="A127" t="s">
        <v>43</v>
      </c>
      <c r="B127" t="s">
        <v>98</v>
      </c>
      <c r="C127">
        <v>16</v>
      </c>
      <c r="D127">
        <v>0.5</v>
      </c>
      <c r="E127">
        <v>0.51470588235294112</v>
      </c>
      <c r="F127">
        <v>0.953125</v>
      </c>
      <c r="G127">
        <v>0.91304347826086951</v>
      </c>
      <c r="H127">
        <v>0.57894736842105265</v>
      </c>
      <c r="I127">
        <v>0.80769230769230771</v>
      </c>
    </row>
    <row r="128" spans="1:9" hidden="1" x14ac:dyDescent="0.2">
      <c r="A128" t="s">
        <v>43</v>
      </c>
      <c r="B128" t="s">
        <v>102</v>
      </c>
      <c r="C128">
        <v>13</v>
      </c>
      <c r="D128">
        <v>0.77777777777777779</v>
      </c>
      <c r="E128">
        <v>0.82608695652173914</v>
      </c>
      <c r="F128">
        <v>0.71276595744680848</v>
      </c>
      <c r="G128">
        <v>0.95522388059701491</v>
      </c>
      <c r="H128">
        <v>0.19354838709677419</v>
      </c>
      <c r="I128">
        <v>0.62616822429906538</v>
      </c>
    </row>
    <row r="129" spans="1:9" hidden="1" x14ac:dyDescent="0.2">
      <c r="A129" t="s">
        <v>43</v>
      </c>
      <c r="B129" t="s">
        <v>100</v>
      </c>
      <c r="C129">
        <v>15</v>
      </c>
      <c r="D129">
        <v>1</v>
      </c>
      <c r="E129">
        <v>0.56666666666666665</v>
      </c>
      <c r="F129">
        <v>0.63265306122448983</v>
      </c>
      <c r="G129">
        <v>0.91304347826086951</v>
      </c>
      <c r="H129">
        <v>0.16666666666666666</v>
      </c>
      <c r="I129">
        <v>0.61111111111111116</v>
      </c>
    </row>
    <row r="130" spans="1:9" hidden="1" x14ac:dyDescent="0.2">
      <c r="A130" t="s">
        <v>43</v>
      </c>
      <c r="B130" t="s">
        <v>156</v>
      </c>
      <c r="C130">
        <v>11</v>
      </c>
      <c r="D130">
        <v>0.5714285714285714</v>
      </c>
      <c r="E130">
        <v>0.24074074074074073</v>
      </c>
      <c r="F130">
        <v>0.74</v>
      </c>
      <c r="G130">
        <v>0.6</v>
      </c>
      <c r="H130">
        <v>0.42105263157894735</v>
      </c>
      <c r="I130">
        <v>0.54838709677419351</v>
      </c>
    </row>
    <row r="131" spans="1:9" hidden="1" x14ac:dyDescent="0.2">
      <c r="A131" t="s">
        <v>43</v>
      </c>
      <c r="B131" t="s">
        <v>155</v>
      </c>
      <c r="C131">
        <v>13</v>
      </c>
      <c r="D131">
        <v>0.77777777777777779</v>
      </c>
      <c r="E131">
        <v>0.63636363636363635</v>
      </c>
      <c r="F131">
        <v>0.57499999999999996</v>
      </c>
      <c r="G131">
        <v>0.72</v>
      </c>
      <c r="H131">
        <v>0.66666666666666663</v>
      </c>
      <c r="I131">
        <v>0.875</v>
      </c>
    </row>
    <row r="133" spans="1:9" x14ac:dyDescent="0.2">
      <c r="D133" t="s">
        <v>186</v>
      </c>
      <c r="E133" t="s">
        <v>165</v>
      </c>
      <c r="F133" t="s">
        <v>166</v>
      </c>
      <c r="G133" t="s">
        <v>45</v>
      </c>
      <c r="H133" t="s">
        <v>46</v>
      </c>
      <c r="I133" t="s">
        <v>185</v>
      </c>
    </row>
    <row r="134" spans="1:9" x14ac:dyDescent="0.2">
      <c r="A134" t="s">
        <v>48</v>
      </c>
      <c r="D134" s="2">
        <f>AVERAGE(D18:D19)</f>
        <v>0.2857142857142857</v>
      </c>
      <c r="E134" s="2">
        <f t="shared" ref="E134" si="0">AVERAGE(E18:E19)</f>
        <v>0.77641369047619047</v>
      </c>
      <c r="F134" s="2">
        <f>AVERAGE(F18:F19)</f>
        <v>0.66249999999999998</v>
      </c>
      <c r="G134" s="2">
        <f>AVERAGE(G18:G19)</f>
        <v>0.85209302325581393</v>
      </c>
      <c r="H134" s="2">
        <f>AVERAGE(H18:H19)</f>
        <v>0.29310344827586204</v>
      </c>
      <c r="I134" s="2">
        <f>AVERAGE(I18:I19)</f>
        <v>0.66734693877551021</v>
      </c>
    </row>
    <row r="135" spans="1:9" x14ac:dyDescent="0.2">
      <c r="A135" t="s">
        <v>32</v>
      </c>
      <c r="D135" s="2">
        <f>AVERAGE(D49:D55)</f>
        <v>0.41514041514041511</v>
      </c>
      <c r="E135" s="2">
        <f t="shared" ref="E135:F135" si="1">AVERAGE(E49:E55)</f>
        <v>0.62665457968233851</v>
      </c>
      <c r="F135" s="2">
        <f t="shared" si="1"/>
        <v>0.59854222817247427</v>
      </c>
      <c r="G135" s="2">
        <f>AVERAGE(G49:G55)</f>
        <v>0.72819307397944988</v>
      </c>
      <c r="H135" s="2">
        <f>AVERAGE(H49:H55)</f>
        <v>0.29038852455477893</v>
      </c>
      <c r="I135" s="2">
        <f>AVERAGE(I49:I55)</f>
        <v>0.43718077057121818</v>
      </c>
    </row>
    <row r="136" spans="1:9" x14ac:dyDescent="0.2">
      <c r="A136" t="s">
        <v>37</v>
      </c>
      <c r="D136" s="2">
        <f>AVERAGE(D9:D13)</f>
        <v>0.6079885654885655</v>
      </c>
      <c r="E136" s="2">
        <f t="shared" ref="E136:I136" si="2">AVERAGE(E9:E13)</f>
        <v>0.76375079162627368</v>
      </c>
      <c r="F136" s="2">
        <f>AVERAGE(F9:F13)</f>
        <v>0.75035997027419754</v>
      </c>
      <c r="G136" s="2">
        <f t="shared" si="2"/>
        <v>0.40009481522281198</v>
      </c>
      <c r="H136" s="2">
        <f t="shared" si="2"/>
        <v>0.4982537726385402</v>
      </c>
      <c r="I136" s="2">
        <f t="shared" si="2"/>
        <v>0.53644399479693594</v>
      </c>
    </row>
    <row r="137" spans="1:9" x14ac:dyDescent="0.2">
      <c r="A137" t="s">
        <v>36</v>
      </c>
      <c r="D137" s="2">
        <f>AVERAGE(D56:D64)</f>
        <v>0.1987914862914863</v>
      </c>
      <c r="E137" s="2">
        <f>AVERAGE(E56:E64)</f>
        <v>0.49901838645256014</v>
      </c>
      <c r="F137" s="2">
        <f>AVERAGE(F56:F64)</f>
        <v>0.40543612048659178</v>
      </c>
      <c r="G137" s="2">
        <f t="shared" ref="G137:I137" si="3">AVERAGE(G56:G64)</f>
        <v>0.43396797927429026</v>
      </c>
      <c r="H137" s="2">
        <f t="shared" si="3"/>
        <v>0.20291545008969622</v>
      </c>
      <c r="I137" s="2">
        <f t="shared" si="3"/>
        <v>0.23673546256260236</v>
      </c>
    </row>
    <row r="138" spans="1:9" x14ac:dyDescent="0.2">
      <c r="A138" t="s">
        <v>35</v>
      </c>
      <c r="D138" s="2">
        <f>AVERAGE(D6:D8)</f>
        <v>0.28703703703703703</v>
      </c>
      <c r="E138" s="2">
        <f t="shared" ref="E138:I138" si="4">AVERAGE(E6:E8)</f>
        <v>0.61109188108149681</v>
      </c>
      <c r="F138" s="2">
        <f t="shared" si="4"/>
        <v>0.61018103852007954</v>
      </c>
      <c r="G138" s="2">
        <f t="shared" si="4"/>
        <v>0.69879045439686172</v>
      </c>
      <c r="H138" s="2">
        <f t="shared" si="4"/>
        <v>0.34446548821548822</v>
      </c>
      <c r="I138" s="2">
        <f t="shared" si="4"/>
        <v>0.24233194893093368</v>
      </c>
    </row>
    <row r="139" spans="1:9" x14ac:dyDescent="0.2">
      <c r="A139" t="s">
        <v>34</v>
      </c>
      <c r="D139" s="2">
        <f>AVERAGE(D14:D17)</f>
        <v>0.52916666666666667</v>
      </c>
      <c r="E139" s="2">
        <f t="shared" ref="E139:I139" si="5">AVERAGE(E14:E17)</f>
        <v>0.64469104687486878</v>
      </c>
      <c r="F139" s="2">
        <f t="shared" si="5"/>
        <v>0.64457945120337834</v>
      </c>
      <c r="G139" s="2">
        <f t="shared" si="5"/>
        <v>0.72963901986194979</v>
      </c>
      <c r="H139" s="2">
        <f t="shared" si="5"/>
        <v>0.10443098486647645</v>
      </c>
      <c r="I139" s="2">
        <f t="shared" si="5"/>
        <v>0.34583008754401784</v>
      </c>
    </row>
    <row r="140" spans="1:9" x14ac:dyDescent="0.2">
      <c r="A140" t="s">
        <v>56</v>
      </c>
      <c r="D140" s="2">
        <f>AVERAGE(D20:D28)</f>
        <v>0.42603615520282184</v>
      </c>
      <c r="E140" s="2">
        <f t="shared" ref="E140:I140" si="6">AVERAGE(E20:E28)</f>
        <v>0.42649926328404236</v>
      </c>
      <c r="F140" s="2">
        <f t="shared" si="6"/>
        <v>0.45324521213471081</v>
      </c>
      <c r="G140" s="2">
        <f t="shared" si="6"/>
        <v>0.61739007233151622</v>
      </c>
      <c r="H140" s="2">
        <f t="shared" si="6"/>
        <v>0.36323421270413259</v>
      </c>
      <c r="I140" s="2">
        <f t="shared" si="6"/>
        <v>0.35724256581039948</v>
      </c>
    </row>
    <row r="141" spans="1:9" x14ac:dyDescent="0.2">
      <c r="A141" t="s">
        <v>38</v>
      </c>
      <c r="D141" s="2">
        <f>AVERAGE(D65:D73)</f>
        <v>0.37100662592876166</v>
      </c>
      <c r="E141" s="2">
        <f>AVERAGE(E65:E73)</f>
        <v>0.47366014177547683</v>
      </c>
      <c r="F141" s="2">
        <f>AVERAGE(F65:F73)</f>
        <v>0.43233307342963312</v>
      </c>
      <c r="G141" s="2">
        <f t="shared" ref="G141:I141" si="7">AVERAGE(G65:G73)</f>
        <v>0.28990922559899418</v>
      </c>
      <c r="H141" s="2">
        <f t="shared" si="7"/>
        <v>0.23111808939619444</v>
      </c>
      <c r="I141" s="2">
        <f t="shared" si="7"/>
        <v>0.49831014947376073</v>
      </c>
    </row>
    <row r="142" spans="1:9" x14ac:dyDescent="0.2">
      <c r="A142" t="s">
        <v>122</v>
      </c>
      <c r="D142" s="2">
        <f>AVERAGE(D2:D5)</f>
        <v>0.25219298245614036</v>
      </c>
      <c r="E142" s="2">
        <f t="shared" ref="E142:I142" si="8">AVERAGE(E2:E5)</f>
        <v>0.60705864854250557</v>
      </c>
      <c r="F142" s="2">
        <f t="shared" si="8"/>
        <v>0.37497387669801463</v>
      </c>
      <c r="G142" s="2">
        <f t="shared" si="8"/>
        <v>0.64180373266038204</v>
      </c>
      <c r="H142" s="2">
        <f t="shared" si="8"/>
        <v>0.26305347074418428</v>
      </c>
      <c r="I142" s="2">
        <f t="shared" si="8"/>
        <v>0.31874999999999998</v>
      </c>
    </row>
    <row r="143" spans="1:9" x14ac:dyDescent="0.2">
      <c r="A143" t="s">
        <v>33</v>
      </c>
      <c r="D143" s="2">
        <f>AVERAGE(D41:D48)</f>
        <v>0.55897626678876677</v>
      </c>
      <c r="E143" s="2">
        <f t="shared" ref="E143:I143" si="9">AVERAGE(E41:E48)</f>
        <v>0.52405504883244614</v>
      </c>
      <c r="F143" s="2">
        <f t="shared" si="9"/>
        <v>0.65191140440919593</v>
      </c>
      <c r="G143" s="2">
        <f t="shared" si="9"/>
        <v>0.6893335975246101</v>
      </c>
      <c r="H143" s="2">
        <f t="shared" si="9"/>
        <v>0.22919017692487284</v>
      </c>
      <c r="I143" s="2">
        <f t="shared" si="9"/>
        <v>0.48678275419777423</v>
      </c>
    </row>
    <row r="144" spans="1:9" x14ac:dyDescent="0.2">
      <c r="A144" t="s">
        <v>39</v>
      </c>
      <c r="D144" s="2">
        <f>AVERAGE(D29:D40)</f>
        <v>0.4208109020609021</v>
      </c>
      <c r="E144" s="2">
        <f t="shared" ref="E144:I144" si="10">AVERAGE(E29:E40)</f>
        <v>0.59600847550755065</v>
      </c>
      <c r="F144" s="2">
        <f t="shared" si="10"/>
        <v>0.47513059516364953</v>
      </c>
      <c r="G144" s="2">
        <f t="shared" si="10"/>
        <v>0.50966458415917604</v>
      </c>
      <c r="H144" s="2">
        <f t="shared" si="10"/>
        <v>0.14077419527529431</v>
      </c>
      <c r="I144" s="2">
        <f t="shared" si="10"/>
        <v>0.29038434508073974</v>
      </c>
    </row>
    <row r="145" spans="1:9" x14ac:dyDescent="0.2">
      <c r="A145" t="s">
        <v>42</v>
      </c>
      <c r="D145" s="2">
        <f>AVERAGE(D85:D101)</f>
        <v>0.65314475635455416</v>
      </c>
      <c r="E145" s="2">
        <f t="shared" ref="E145:I145" si="11">AVERAGE(E85:E101)</f>
        <v>0.67291394291045326</v>
      </c>
      <c r="F145" s="2">
        <f t="shared" si="11"/>
        <v>0.64922111338984068</v>
      </c>
      <c r="G145" s="2">
        <f t="shared" si="11"/>
        <v>0.72267263864053766</v>
      </c>
      <c r="H145" s="2">
        <f t="shared" si="11"/>
        <v>0.51386855496110662</v>
      </c>
      <c r="I145" s="2">
        <f t="shared" si="11"/>
        <v>0.56243845847629736</v>
      </c>
    </row>
    <row r="146" spans="1:9" x14ac:dyDescent="0.2">
      <c r="A146" t="s">
        <v>43</v>
      </c>
      <c r="D146" s="2">
        <f>AVERAGE(D102:D131)</f>
        <v>0.6184253577110721</v>
      </c>
      <c r="E146" s="2">
        <f t="shared" ref="E146:I146" si="12">AVERAGE(E102:E131)</f>
        <v>0.55692468301853137</v>
      </c>
      <c r="F146" s="2">
        <f t="shared" si="12"/>
        <v>0.54958783625611496</v>
      </c>
      <c r="G146" s="2">
        <f t="shared" si="12"/>
        <v>0.41377240447567376</v>
      </c>
      <c r="H146" s="2">
        <f t="shared" si="12"/>
        <v>0.3557056208998865</v>
      </c>
      <c r="I146" s="2">
        <f t="shared" si="12"/>
        <v>0.51007401065230995</v>
      </c>
    </row>
    <row r="147" spans="1:9" x14ac:dyDescent="0.2">
      <c r="A147" t="s">
        <v>44</v>
      </c>
      <c r="D147" s="2">
        <f>AVERAGE(D74:D84)</f>
        <v>0.86709956709956693</v>
      </c>
      <c r="E147" s="2">
        <f t="shared" ref="E147:I147" si="13">AVERAGE(E74:E84)</f>
        <v>0.65774656591420266</v>
      </c>
      <c r="F147" s="2">
        <f t="shared" si="13"/>
        <v>0.66525324195571656</v>
      </c>
      <c r="G147" s="2">
        <f t="shared" si="13"/>
        <v>0.71862893572279762</v>
      </c>
      <c r="H147" s="2">
        <f t="shared" si="13"/>
        <v>0.45053546619167761</v>
      </c>
      <c r="I147" s="2">
        <f t="shared" si="13"/>
        <v>0.47053114850724298</v>
      </c>
    </row>
    <row r="148" spans="1:9" x14ac:dyDescent="0.2">
      <c r="A148" s="3" t="s">
        <v>173</v>
      </c>
      <c r="B148" s="3"/>
      <c r="C148" s="3"/>
      <c r="D148" s="11">
        <f>AVERAGE(D2:D131)</f>
        <v>0.52447900158276928</v>
      </c>
      <c r="E148" s="11">
        <f t="shared" ref="E148:I148" si="14">AVERAGE(E2:E131)</f>
        <v>0.58398515220940672</v>
      </c>
      <c r="F148" s="11">
        <f t="shared" si="14"/>
        <v>0.55810399680202705</v>
      </c>
      <c r="G148" s="11">
        <f t="shared" si="14"/>
        <v>0.55915175832940078</v>
      </c>
      <c r="H148" s="11">
        <f t="shared" si="14"/>
        <v>0.32826596489671972</v>
      </c>
      <c r="I148" s="11">
        <f t="shared" si="14"/>
        <v>0.44393446126862357</v>
      </c>
    </row>
    <row r="150" spans="1:9" x14ac:dyDescent="0.2">
      <c r="A150" s="5" t="s">
        <v>183</v>
      </c>
      <c r="D150" s="2">
        <f>AVERAGEIF(C2:C131, "&lt;=20", D2:D131)</f>
        <v>0.51422786469522941</v>
      </c>
      <c r="E150" s="2">
        <f>AVERAGEIF(C2:C131, "&lt;=20", E2:E131)</f>
        <v>0.58209539932128229</v>
      </c>
      <c r="F150" s="2">
        <f>AVERAGEIF(C2:C131, "&lt;=20", F2:F131)</f>
        <v>0.55597359238658584</v>
      </c>
      <c r="G150" s="2">
        <f>AVERAGEIF(C2:C131, "&lt;=20", G2:G131)</f>
        <v>0.56104039811094586</v>
      </c>
      <c r="H150" s="2">
        <f>AVERAGEIF(C2:C131, "&lt;=20", H2:H131)</f>
        <v>0.33382914241155248</v>
      </c>
      <c r="I150" s="2">
        <f>AVERAGEIF(C2:C131, "&lt;=20", I2:I131)</f>
        <v>0.46069791858019149</v>
      </c>
    </row>
    <row r="151" spans="1:9" x14ac:dyDescent="0.2">
      <c r="A151" s="5" t="s">
        <v>176</v>
      </c>
      <c r="D151" s="2">
        <f>AVERAGEIF(C2:C131, "&gt;20", D2:D131)</f>
        <v>0.56548354913292986</v>
      </c>
      <c r="E151" s="2">
        <f>AVERAGEIF(C2:C131, "&gt;20", E2:E131)</f>
        <v>0.59154416376190577</v>
      </c>
      <c r="F151" s="2">
        <f>AVERAGEIF(C2:C131, "&gt;20", F2:F131)</f>
        <v>0.56662561446379156</v>
      </c>
      <c r="G151" s="2">
        <f>AVERAGEIF(C2:C131, "&gt;20", G2:G131)</f>
        <v>0.55159719920322003</v>
      </c>
      <c r="H151" s="2">
        <f>AVERAGEIF(C2:C131, "&gt;20", H2:H131)</f>
        <v>0.30601325483738867</v>
      </c>
      <c r="I151" s="2"/>
    </row>
    <row r="153" spans="1:9" x14ac:dyDescent="0.2">
      <c r="D153">
        <f>TTEST(D134:D148,E134:E148,2,1)</f>
        <v>1.3535613448863988E-2</v>
      </c>
      <c r="F153">
        <f>TTEST(E134:E148,F134:F148,2,1)</f>
        <v>0.10783631561205893</v>
      </c>
      <c r="G153">
        <f>TTEST(E134:E148,G134:G148,2,1)</f>
        <v>0.97878983487027327</v>
      </c>
      <c r="H153">
        <f>TTEST(G134:G148,H134:H148,2,1)</f>
        <v>4.2135904893392011E-5</v>
      </c>
    </row>
    <row r="155" spans="1:9" x14ac:dyDescent="0.2">
      <c r="F155" s="17">
        <f>AVERAGE(F134:F148,G134:G148,2,1)</f>
        <v>0.64020201482280892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H A A B Q S w M E F A A A C A g A h 7 y 6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h 7 y 6 W r p D b 9 r Z B A A A 3 q A A A B M A A A B G b 3 J t d W x h c y 9 T Z W N 0 a W 9 u M S 5 t 7 Z 1 d b 5 t I F I b v L f U / I H r j S P 6 o N 2 n a q u r F K t V q 9 2 a 1 q 2 S v q g q N Y Y J p h x m L G b K x q v 7 3 D v 6 I v 4 B Q g w s D 7 1 V i z m E 4 D O / D m W E O t q S u C g S 3 b l d / J + 9 7 P T k j E f U s V z z Q i P j U k Y q o Q K r A l d Y H i 1 H V s 6 x b E U c u 1 R 9 v 5 M P o o 3 D j k H L V / y N g d H Q j u N I f Z N 8 e / y d p J M c y + B I Q P x 7 7 g R o r K t X Q p 1 w 3 n B x t y A h 3 6 d i P A 4 9 6 w w P j e G W k D 4 T F q w 0 p E Y 1 c + W B f D K x P H y k L w k D R S A d l D + y B d S N Y H P I k 5 M l k Y P 0 b C 0 V v 1 Y I l Q W 8 / j P 4 W n H 6 + G O h T e m n / E 4 l Q G z x r R o m n I 7 e 1 6 x 2 Z a q + 1 5 c / V 9 v 7 q 7 P V B 1 9 t / Z + z W J Y x E y d F U F D + 1 e D M j 3 F 9 2 Z R K L p R Z z u m 3 0 L i J c 3 o s o X E V 6 p 4 2 y n x L F w P r 2 z X Y Z k c m / S R O W o o / q u 9 5 s B z x Q D g s 4 3 V h 4 H E 5 p t L R x 4 d x T 6 k 2 J + 9 W 5 D z h h W Y 5 T I m l i y v f S f f + c A 1 e R Y P l O y 4 C n + s T d W a G Q M 1 0 P g s 7 0 2 4 a d 4 7 I b e K r b 9 4 t e w D O v 6 B a Z l 3 Y a N P 3 f L m y Q A 3 J A z k + T c 2 k s O Z f m k z O P x B c 9 K j h i J 5 0 o V 4 R z R h 8 D t d C m v 7 i 6 v h o l z e 9 r L k P c y 1 5 3 t F f g 5 r s 8 X Y 1 c r w y j X I T 6 l M L 5 C v y n m D L l r R v b B J X n s x v W M 3 6 Z 5 m 1 o m S 7 V g n U F s A D W e c D K y z k G s F Y S r N c A C 2 A B r O r B u g Z Y A A t g V Q / W G 4 A F s A B W 9 W C 9 B V g A C 2 B V D 9 Y 7 g A W w A F b 1 Y E 1 e g S y Q B b L O Q N Y E Z I E s k H U G s s y t r n g N s r Z k u U R R X 0 Q p l q 9 0 8 b + I v K P W w G L j W D S 3 X g M s g s V 2 s W h u i Q d Y B I v t Y t H c q h C w C B b b x a K 5 h S R g E S y 2 i 0 V z a 0 / A I l h s F 4 v m l q u 8 A Y s d Y H G 7 t 3 M 5 v D S J z M M W k v h T X C r m 2 d w q G f D c P Z 4 N T 7 4 F E C / 7 E r m 5 t T n g G T y D 5 0 O e z a 0 I w t y 3 U p 4 P d m s I z s e 0 H s f Z E F j L k o g K I p D Y 5 M x q U u I s y y I q i M A i W G w G i 6 g g A o t g s R k s o o K o 5 S y G V M 2 E J 4 8 N g L E 2 G O f 6 8 j q a h w Z 9 B 2 5 a S E U w v O 4 a h T t Y P K u z L I c 8 Z e 0 d s P j d P V V S D f i G W O i q O b r a S Q B l h V X / d B r C a o 6 w q h y Q o o z W G G V h Q N q W A W k W j K i j b R u M + z u B x e a x m K J 4 J x Q e Z X V P E b M D K 0 L k O w B Z B k j G S E g y I V o a M 4 X p Z w P k n y t z m F v 1 3 b n M E Z J H J 0 + s M g 5 z 7 U g i z U s i W V i a W 7 w N L J / D 8 l B K 4 N I Q L j f D u w Y 8 r s U Y D 2 O 8 w j + i Z e 6 b A 0 g m S C Z t T y b 1 L 9 E g m S C Z F F 5 R r L 8 o 8 N Q V x c 6 9 h v a L V x S f 9 h n 6 J V Y b 0 1 V X f / n b q a p 7 2 z X V b T J 4 / h i j N k F W U q 9 T / + I 3 5 N g O O V Y 6 l K w / N 5 c b S r b h 9 8 a 7 N J Z c n 1 f s Z c 7 3 1 t Y z T p / q H x l A 8 9 D 8 r 9 V 8 / c O P k p r H b 4 p 0 S P P 7 T 9 J y j r / v d J a n F / U X y p 0 6 c O / c Y z Y z B u 5 b 2 w q B s 9 z v 6 1 d t y f t 9 5 9 Z x c L + v 5 n 6 / 7 B a t t 4 i w r F Y 2 5 l P y x Y v e i 2 I E N r J M D g S C w M 4 Q 2 M i K O B A I A l t F Y P q s q f 7 s d + q s a f K q a 9 S 1 Y t q 0 N a + V f b K k V R B W + u 0 N 6 Y I d K v I o u A g X W q h c k V 3 l H g R Q R L R X X d N s 0 k c p C k h 6 Z 9 m J 9 s + 8 E 7 9 3 P z u 8 / J W U 7 k I D Z m u g i o o 7 a M B s D V S x V A 4 N N F 0 D P w B Q S w M E F A A A C A g A h 7 y 6 W l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C H v L p a v b l t 4 a U A A A D 2 A A A A E g A A A A A A A A A A A A A A p I E A A A A A Q 2 9 u Z m l n L 1 B h Y 2 t h Z 2 U u e G 1 s U E s B A h Q D F A A A C A g A h 7 y 6 W r p D b 9 r Z B A A A 3 q A A A B M A A A A A A A A A A A A A A K S B 1 Q A A A E Z v c m 1 1 b G F z L 1 N l Y 3 R p b 2 4 x L m 1 Q S w E C F A M U A A A I C A C H v L p a U 3 I 4 L J s A A A D h A A A A E w A A A A A A A A A A A A A A p I H f B Q A A W 0 N v b n R l b n R f V H l w Z X N d L n h t b F B L B Q Y A A A A A A w A D A M I A A A C r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O w M A A A A A A M U 7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j b 3 Z l c m F n Z V 9 z d G F 0 a X N 0 a W N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j I 6 M j g 6 N T I u N z c 4 M j Q w M F o i I C 8 + P E V u d H J 5 I F R 5 c G U 9 I k Z p b G x D b 2 x 1 b W 5 U e X B l c y I g V m F s d W U 9 I n N C Z 1 V G Q l F V R k J R V U Z C U V U 9 I i A v P j x F b n R y e S B U e X B l P S J G a W x s Q 2 9 s d W 1 u T m F t Z X M i I F Z h b H V l P S J z W y Z x d W 9 0 O 2 N s Y X N z J n F 1 b 3 Q 7 L C Z x d W 9 0 O 2 l u a X R f b G l u Z S Z x d W 9 0 O y w m c X V v d D t u b 1 9 m Z W V k Y m F j a 1 9 m a W 5 h b F 9 s a W 5 l J n F 1 b 3 Q 7 L C Z x d W 9 0 O 2 J h c 2 V s a W 5 l X 2 Z p b m F s X 2 x p b m U m c X V v d D s s J n F 1 b 3 Q 7 Y 2 9 2 X 2 Z p b m F s X 2 x p b m U m c X V v d D s s J n F 1 b 3 Q 7 Y 2 9 u d H J v b F 9 m a W 5 h b F 9 s a W 5 l J n F 1 b 3 Q 7 L C Z x d W 9 0 O 2 l u a X R f Y n J h b m N o J n F 1 b 3 Q 7 L C Z x d W 9 0 O 2 5 v X 2 Z l Z W R i Y W N r X 2 Z p b m F s X 2 J y Y W 5 j a C Z x d W 9 0 O y w m c X V v d D t i Y X N l b G l u Z V 9 m a W 5 h b F 9 i c m F u Y 2 g m c X V v d D s s J n F 1 b 3 Q 7 Y 2 9 2 X 2 Z p b m F s X 2 J y Y W 5 j a C Z x d W 9 0 O y w m c X V v d D t j b 2 5 0 c m 9 s X 2 Z p b m F s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G R k Z G Y w M i 0 2 Z j M x L T R i M G Q t O W I z Y S 0 w M z I x O T J l N G Z k N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L 0 F 1 d G 9 S Z W 1 v d m V k Q 2 9 s d W 1 u c z E u e 2 N s Y X N z L D B 9 J n F 1 b 3 Q 7 L C Z x d W 9 0 O 1 N l Y 3 R p b 2 4 x L 2 N v d m V y Y W d l X 3 N 0 Y X R p c 3 R p Y 3 M v Q X V 0 b 1 J l b W 9 2 Z W R D b 2 x 1 b W 5 z M S 5 7 a W 5 p d F 9 s a W 5 l L D F 9 J n F 1 b 3 Q 7 L C Z x d W 9 0 O 1 N l Y 3 R p b 2 4 x L 2 N v d m V y Y W d l X 3 N 0 Y X R p c 3 R p Y 3 M v Q X V 0 b 1 J l b W 9 2 Z W R D b 2 x 1 b W 5 z M S 5 7 b m 9 f Z m V l Z G J h Y 2 t f Z m l u Y W x f b G l u Z S w y f S Z x d W 9 0 O y w m c X V v d D t T Z W N 0 a W 9 u M S 9 j b 3 Z l c m F n Z V 9 z d G F 0 a X N 0 a W N z L 0 F 1 d G 9 S Z W 1 v d m V k Q 2 9 s d W 1 u c z E u e 2 J h c 2 V s a W 5 l X 2 Z p b m F s X 2 x p b m U s M 3 0 m c X V v d D s s J n F 1 b 3 Q 7 U 2 V j d G l v b j E v Y 2 9 2 Z X J h Z 2 V f c 3 R h d G l z d G l j c y 9 B d X R v U m V t b 3 Z l Z E N v b H V t b n M x L n t j b 3 Z f Z m l u Y W x f b G l u Z S w 0 f S Z x d W 9 0 O y w m c X V v d D t T Z W N 0 a W 9 u M S 9 j b 3 Z l c m F n Z V 9 z d G F 0 a X N 0 a W N z L 0 F 1 d G 9 S Z W 1 v d m V k Q 2 9 s d W 1 u c z E u e 2 N v b n R y b 2 x f Z m l u Y W x f b G l u Z S w 1 f S Z x d W 9 0 O y w m c X V v d D t T Z W N 0 a W 9 u M S 9 j b 3 Z l c m F n Z V 9 z d G F 0 a X N 0 a W N z L 0 F 1 d G 9 S Z W 1 v d m V k Q 2 9 s d W 1 u c z E u e 2 l u a X R f Y n J h b m N o L D Z 9 J n F 1 b 3 Q 7 L C Z x d W 9 0 O 1 N l Y 3 R p b 2 4 x L 2 N v d m V y Y W d l X 3 N 0 Y X R p c 3 R p Y 3 M v Q X V 0 b 1 J l b W 9 2 Z W R D b 2 x 1 b W 5 z M S 5 7 b m 9 f Z m V l Z G J h Y 2 t f Z m l u Y W x f Y n J h b m N o L D d 9 J n F 1 b 3 Q 7 L C Z x d W 9 0 O 1 N l Y 3 R p b 2 4 x L 2 N v d m V y Y W d l X 3 N 0 Y X R p c 3 R p Y 3 M v Q X V 0 b 1 J l b W 9 2 Z W R D b 2 x 1 b W 5 z M S 5 7 Y m F z Z W x p b m V f Z m l u Y W x f Y n J h b m N o L D h 9 J n F 1 b 3 Q 7 L C Z x d W 9 0 O 1 N l Y 3 R p b 2 4 x L 2 N v d m V y Y W d l X 3 N 0 Y X R p c 3 R p Y 3 M v Q X V 0 b 1 J l b W 9 2 Z W R D b 2 x 1 b W 5 z M S 5 7 Y 2 9 2 X 2 Z p b m F s X 2 J y Y W 5 j a C w 5 f S Z x d W 9 0 O y w m c X V v d D t T Z W N 0 a W 9 u M S 9 j b 3 Z l c m F n Z V 9 z d G F 0 a X N 0 a W N z L 0 F 1 d G 9 S Z W 1 v d m V k Q 2 9 s d W 1 u c z E u e 2 N v b n R y b 2 x f Z m l u Y W x f Y n J h b m N o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9 2 Z X J h Z 2 V f c 3 R h d G l z d G l j c y 9 B d X R v U m V t b 3 Z l Z E N v b H V t b n M x L n t j b G F z c y w w f S Z x d W 9 0 O y w m c X V v d D t T Z W N 0 a W 9 u M S 9 j b 3 Z l c m F n Z V 9 z d G F 0 a X N 0 a W N z L 0 F 1 d G 9 S Z W 1 v d m V k Q 2 9 s d W 1 u c z E u e 2 l u a X R f b G l u Z S w x f S Z x d W 9 0 O y w m c X V v d D t T Z W N 0 a W 9 u M S 9 j b 3 Z l c m F n Z V 9 z d G F 0 a X N 0 a W N z L 0 F 1 d G 9 S Z W 1 v d m V k Q 2 9 s d W 1 u c z E u e 2 5 v X 2 Z l Z W R i Y W N r X 2 Z p b m F s X 2 x p b m U s M n 0 m c X V v d D s s J n F 1 b 3 Q 7 U 2 V j d G l v b j E v Y 2 9 2 Z X J h Z 2 V f c 3 R h d G l z d G l j c y 9 B d X R v U m V t b 3 Z l Z E N v b H V t b n M x L n t i Y X N l b G l u Z V 9 m a W 5 h b F 9 s a W 5 l L D N 9 J n F 1 b 3 Q 7 L C Z x d W 9 0 O 1 N l Y 3 R p b 2 4 x L 2 N v d m V y Y W d l X 3 N 0 Y X R p c 3 R p Y 3 M v Q X V 0 b 1 J l b W 9 2 Z W R D b 2 x 1 b W 5 z M S 5 7 Y 2 9 2 X 2 Z p b m F s X 2 x p b m U s N H 0 m c X V v d D s s J n F 1 b 3 Q 7 U 2 V j d G l v b j E v Y 2 9 2 Z X J h Z 2 V f c 3 R h d G l z d G l j c y 9 B d X R v U m V t b 3 Z l Z E N v b H V t b n M x L n t j b 2 5 0 c m 9 s X 2 Z p b m F s X 2 x p b m U s N X 0 m c X V v d D s s J n F 1 b 3 Q 7 U 2 V j d G l v b j E v Y 2 9 2 Z X J h Z 2 V f c 3 R h d G l z d G l j c y 9 B d X R v U m V t b 3 Z l Z E N v b H V t b n M x L n t p b m l 0 X 2 J y Y W 5 j a C w 2 f S Z x d W 9 0 O y w m c X V v d D t T Z W N 0 a W 9 u M S 9 j b 3 Z l c m F n Z V 9 z d G F 0 a X N 0 a W N z L 0 F 1 d G 9 S Z W 1 v d m V k Q 2 9 s d W 1 u c z E u e 2 5 v X 2 Z l Z W R i Y W N r X 2 Z p b m F s X 2 J y Y W 5 j a C w 3 f S Z x d W 9 0 O y w m c X V v d D t T Z W N 0 a W 9 u M S 9 j b 3 Z l c m F n Z V 9 z d G F 0 a X N 0 a W N z L 0 F 1 d G 9 S Z W 1 v d m V k Q 2 9 s d W 1 u c z E u e 2 J h c 2 V s a W 5 l X 2 Z p b m F s X 2 J y Y W 5 j a C w 4 f S Z x d W 9 0 O y w m c X V v d D t T Z W N 0 a W 9 u M S 9 j b 3 Z l c m F n Z V 9 z d G F 0 a X N 0 a W N z L 0 F 1 d G 9 S Z W 1 v d m V k Q 2 9 s d W 1 u c z E u e 2 N v d l 9 m a W 5 h b F 9 i c m F u Y 2 g s O X 0 m c X V v d D s s J n F 1 b 3 Q 7 U 2 V j d G l v b j E v Y 2 9 2 Z X J h Z 2 V f c 3 R h d G l z d G l j c y 9 B d X R v U m V t b 3 Z l Z E N v b H V t b n M x L n t j b 2 5 0 c m 9 s X 2 Z p b m F s X 2 J y Y W 5 j a C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I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w M T o w O D o 0 M y 4 0 M z M w M D U w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Y 2 x h c 3 M m c X V v d D s s J n F 1 b 3 Q 7 a W 5 p d F 9 s a W 5 l J n F 1 b 3 Q 7 L C Z x d W 9 0 O 2 5 v X 2 Z l Z W R i Y W N r X 2 Z p b m F s X 2 x p b m U m c X V v d D s s J n F 1 b 3 Q 7 Y m F z Z W x p b m V f Z m l u Y W x f b G l u Z S Z x d W 9 0 O y w m c X V v d D t j b 3 Z f Z m l u Y W x f b G l u Z S Z x d W 9 0 O y w m c X V v d D t j b 2 5 0 c m 9 s X 2 Z p b m F s X 2 x p b m U m c X V v d D s s J n F 1 b 3 Q 7 a W 5 p d F 9 i c m F u Y 2 g m c X V v d D s s J n F 1 b 3 Q 7 b m 9 f Z m V l Z G J h Y 2 t f Z m l u Y W x f Y n J h b m N o J n F 1 b 3 Q 7 L C Z x d W 9 0 O 2 J h c 2 V s a W 5 l X 2 Z p b m F s X 2 J y Y W 5 j a C Z x d W 9 0 O y w m c X V v d D t j b 3 Z f Z m l u Y W x f Y n J h b m N o J n F 1 b 3 Q 7 L C Z x d W 9 0 O 2 N v b n R y b 2 x f Z m l u Y W x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N G Z m N G I 3 L W N k O D U t N D F l M y 1 h Z T E z L W Q y O W E 1 Z D J l Z D F k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I p L 0 F 1 d G 9 S Z W 1 v d m V k Q 2 9 s d W 1 u c z E u e 2 N s Y X N z L D B 9 J n F 1 b 3 Q 7 L C Z x d W 9 0 O 1 N l Y 3 R p b 2 4 x L 2 N v d m V y Y W d l X 3 N 0 Y X R p c 3 R p Y 3 M g K D I p L 0 F 1 d G 9 S Z W 1 v d m V k Q 2 9 s d W 1 u c z E u e 2 l u a X R f b G l u Z S w x f S Z x d W 9 0 O y w m c X V v d D t T Z W N 0 a W 9 u M S 9 j b 3 Z l c m F n Z V 9 z d G F 0 a X N 0 a W N z I C g y K S 9 B d X R v U m V t b 3 Z l Z E N v b H V t b n M x L n t u b 1 9 m Z W V k Y m F j a 1 9 m a W 5 h b F 9 s a W 5 l L D J 9 J n F 1 b 3 Q 7 L C Z x d W 9 0 O 1 N l Y 3 R p b 2 4 x L 2 N v d m V y Y W d l X 3 N 0 Y X R p c 3 R p Y 3 M g K D I p L 0 F 1 d G 9 S Z W 1 v d m V k Q 2 9 s d W 1 u c z E u e 2 J h c 2 V s a W 5 l X 2 Z p b m F s X 2 x p b m U s M 3 0 m c X V v d D s s J n F 1 b 3 Q 7 U 2 V j d G l v b j E v Y 2 9 2 Z X J h Z 2 V f c 3 R h d G l z d G l j c y A o M i k v Q X V 0 b 1 J l b W 9 2 Z W R D b 2 x 1 b W 5 z M S 5 7 Y 2 9 2 X 2 Z p b m F s X 2 x p b m U s N H 0 m c X V v d D s s J n F 1 b 3 Q 7 U 2 V j d G l v b j E v Y 2 9 2 Z X J h Z 2 V f c 3 R h d G l z d G l j c y A o M i k v Q X V 0 b 1 J l b W 9 2 Z W R D b 2 x 1 b W 5 z M S 5 7 Y 2 9 u d H J v b F 9 m a W 5 h b F 9 s a W 5 l L D V 9 J n F 1 b 3 Q 7 L C Z x d W 9 0 O 1 N l Y 3 R p b 2 4 x L 2 N v d m V y Y W d l X 3 N 0 Y X R p c 3 R p Y 3 M g K D I p L 0 F 1 d G 9 S Z W 1 v d m V k Q 2 9 s d W 1 u c z E u e 2 l u a X R f Y n J h b m N o L D Z 9 J n F 1 b 3 Q 7 L C Z x d W 9 0 O 1 N l Y 3 R p b 2 4 x L 2 N v d m V y Y W d l X 3 N 0 Y X R p c 3 R p Y 3 M g K D I p L 0 F 1 d G 9 S Z W 1 v d m V k Q 2 9 s d W 1 u c z E u e 2 5 v X 2 Z l Z W R i Y W N r X 2 Z p b m F s X 2 J y Y W 5 j a C w 3 f S Z x d W 9 0 O y w m c X V v d D t T Z W N 0 a W 9 u M S 9 j b 3 Z l c m F n Z V 9 z d G F 0 a X N 0 a W N z I C g y K S 9 B d X R v U m V t b 3 Z l Z E N v b H V t b n M x L n t i Y X N l b G l u Z V 9 m a W 5 h b F 9 i c m F u Y 2 g s O H 0 m c X V v d D s s J n F 1 b 3 Q 7 U 2 V j d G l v b j E v Y 2 9 2 Z X J h Z 2 V f c 3 R h d G l z d G l j c y A o M i k v Q X V 0 b 1 J l b W 9 2 Z W R D b 2 x 1 b W 5 z M S 5 7 Y 2 9 2 X 2 Z p b m F s X 2 J y Y W 5 j a C w 5 f S Z x d W 9 0 O y w m c X V v d D t T Z W N 0 a W 9 u M S 9 j b 3 Z l c m F n Z V 9 z d G F 0 a X N 0 a W N z I C g y K S 9 B d X R v U m V t b 3 Z l Z E N v b H V t b n M x L n t j b 2 5 0 c m 9 s X 2 Z p b m F s X 2 J y Y W 5 j a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m V y Y W d l X 3 N 0 Y X R p c 3 R p Y 3 M g K D I p L 0 F 1 d G 9 S Z W 1 v d m V k Q 2 9 s d W 1 u c z E u e 2 N s Y X N z L D B 9 J n F 1 b 3 Q 7 L C Z x d W 9 0 O 1 N l Y 3 R p b 2 4 x L 2 N v d m V y Y W d l X 3 N 0 Y X R p c 3 R p Y 3 M g K D I p L 0 F 1 d G 9 S Z W 1 v d m V k Q 2 9 s d W 1 u c z E u e 2 l u a X R f b G l u Z S w x f S Z x d W 9 0 O y w m c X V v d D t T Z W N 0 a W 9 u M S 9 j b 3 Z l c m F n Z V 9 z d G F 0 a X N 0 a W N z I C g y K S 9 B d X R v U m V t b 3 Z l Z E N v b H V t b n M x L n t u b 1 9 m Z W V k Y m F j a 1 9 m a W 5 h b F 9 s a W 5 l L D J 9 J n F 1 b 3 Q 7 L C Z x d W 9 0 O 1 N l Y 3 R p b 2 4 x L 2 N v d m V y Y W d l X 3 N 0 Y X R p c 3 R p Y 3 M g K D I p L 0 F 1 d G 9 S Z W 1 v d m V k Q 2 9 s d W 1 u c z E u e 2 J h c 2 V s a W 5 l X 2 Z p b m F s X 2 x p b m U s M 3 0 m c X V v d D s s J n F 1 b 3 Q 7 U 2 V j d G l v b j E v Y 2 9 2 Z X J h Z 2 V f c 3 R h d G l z d G l j c y A o M i k v Q X V 0 b 1 J l b W 9 2 Z W R D b 2 x 1 b W 5 z M S 5 7 Y 2 9 2 X 2 Z p b m F s X 2 x p b m U s N H 0 m c X V v d D s s J n F 1 b 3 Q 7 U 2 V j d G l v b j E v Y 2 9 2 Z X J h Z 2 V f c 3 R h d G l z d G l j c y A o M i k v Q X V 0 b 1 J l b W 9 2 Z W R D b 2 x 1 b W 5 z M S 5 7 Y 2 9 u d H J v b F 9 m a W 5 h b F 9 s a W 5 l L D V 9 J n F 1 b 3 Q 7 L C Z x d W 9 0 O 1 N l Y 3 R p b 2 4 x L 2 N v d m V y Y W d l X 3 N 0 Y X R p c 3 R p Y 3 M g K D I p L 0 F 1 d G 9 S Z W 1 v d m V k Q 2 9 s d W 1 u c z E u e 2 l u a X R f Y n J h b m N o L D Z 9 J n F 1 b 3 Q 7 L C Z x d W 9 0 O 1 N l Y 3 R p b 2 4 x L 2 N v d m V y Y W d l X 3 N 0 Y X R p c 3 R p Y 3 M g K D I p L 0 F 1 d G 9 S Z W 1 v d m V k Q 2 9 s d W 1 u c z E u e 2 5 v X 2 Z l Z W R i Y W N r X 2 Z p b m F s X 2 J y Y W 5 j a C w 3 f S Z x d W 9 0 O y w m c X V v d D t T Z W N 0 a W 9 u M S 9 j b 3 Z l c m F n Z V 9 z d G F 0 a X N 0 a W N z I C g y K S 9 B d X R v U m V t b 3 Z l Z E N v b H V t b n M x L n t i Y X N l b G l u Z V 9 m a W 5 h b F 9 i c m F u Y 2 g s O H 0 m c X V v d D s s J n F 1 b 3 Q 7 U 2 V j d G l v b j E v Y 2 9 2 Z X J h Z 2 V f c 3 R h d G l z d G l j c y A o M i k v Q X V 0 b 1 J l b W 9 2 Z W R D b 2 x 1 b W 5 z M S 5 7 Y 2 9 2 X 2 Z p b m F s X 2 J y Y W 5 j a C w 5 f S Z x d W 9 0 O y w m c X V v d D t T Z W N 0 a W 9 u M S 9 j b 3 Z l c m F n Z V 9 z d G F 0 a X N 0 a W N z I C g y K S 9 B d X R v U m V t b 3 Z l Z E N v b H V t b n M x L n t j b 2 5 0 c m 9 s X 2 Z p b m F s X 2 J y Y W 5 j a C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M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D E 6 M D c 6 N T A u M T E y O D A 5 M F o i I C 8 + P E V u d H J 5 I F R 5 c G U 9 I k Z p b G x D b 2 x 1 b W 5 U e X B l c y I g V m F s d W U 9 I n N C Z 1 l E Q l F V R k J R V U Z C U V V G Q l E 9 P S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W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z g 1 Z D l j M y 1 k M z J m L T Q 5 Y z g t O D U y Y y 1 j N G U y N T c 5 Z j c x N m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z K S 9 B d X R v U m V t b 3 Z l Z E N v b H V t b n M x L n t w c m 9 q Z W N 0 L D B 9 J n F 1 b 3 Q 7 L C Z x d W 9 0 O 1 N l Y 3 R p b 2 4 x L 2 N v d m V y Y W d l X 3 N 0 Y X R p c 3 R p Y 3 M g K D M p L 0 F 1 d G 9 S Z W 1 v d m V k Q 2 9 s d W 1 u c z E u e 2 N s Y X N z L D F 9 J n F 1 b 3 Q 7 L C Z x d W 9 0 O 1 N l Y 3 R p b 2 4 x L 2 N v d m V y Y W d l X 3 N 0 Y X R p c 3 R p Y 3 M g K D M p L 0 F 1 d G 9 S Z W 1 v d m V k Q 2 9 s d W 1 u c z E u e 2 N v b X B s Z X h p d H k s M n 0 m c X V v d D s s J n F 1 b 3 Q 7 U 2 V j d G l v b j E v Y 2 9 2 Z X J h Z 2 V f c 3 R h d G l z d G l j c y A o M y k v Q X V 0 b 1 J l b W 9 2 Z W R D b 2 x 1 b W 5 z M S 5 7 Y m F z Z W x p b m V f b G l u Z S w z f S Z x d W 9 0 O y w m c X V v d D t T Z W N 0 a W 9 u M S 9 j b 3 Z l c m F n Z V 9 z d G F 0 a X N 0 a W N z I C g z K S 9 B d X R v U m V t b 3 Z l Z E N v b H V t b n M x L n t s Y W 5 j Z V 9 i Y X N p Y 1 9 s a W 5 l L D R 9 J n F 1 b 3 Q 7 L C Z x d W 9 0 O 1 N l Y 3 R p b 2 4 x L 2 N v d m V y Y W d l X 3 N 0 Y X R p c 3 R p Y 3 M g K D M p L 0 F 1 d G 9 S Z W 1 v d m V k Q 2 9 s d W 1 u c z E u e 2 x h b m N l X 2 N v d m V y Y W d l X 2 x p b m U s N X 0 m c X V v d D s s J n F 1 b 3 Q 7 U 2 V j d G l v b j E v Y 2 9 2 Z X J h Z 2 V f c 3 R h d G l z d G l j c y A o M y k v Q X V 0 b 1 J l b W 9 2 Z W R D b 2 x 1 b W 5 z M S 5 7 b G F u Y 2 V f b G l u Z S w 2 f S Z x d W 9 0 O y w m c X V v d D t T Z W N 0 a W 9 u M S 9 j b 3 Z l c m F n Z V 9 z d G F 0 a X N 0 a W N z I C g z K S 9 B d X R v U m V t b 3 Z l Z E N v b H V t b n M x L n t z e W 1 w c m 9 t c H R f b G l u Z W J h c 2 V s a W 5 l X 2 J y Y W 5 j a C w 3 f S Z x d W 9 0 O y w m c X V v d D t T Z W N 0 a W 9 u M S 9 j b 3 Z l c m F n Z V 9 z d G F 0 a X N 0 a W N z I C g z K S 9 B d X R v U m V t b 3 Z l Z E N v b H V t b n M x L n t s Y W 5 l X 2 J h c 2 l j X 2 J y Y W 5 j a C w 4 f S Z x d W 9 0 O y w m c X V v d D t T Z W N 0 a W 9 u M S 9 j b 3 Z l c m F n Z V 9 z d G F 0 a X N 0 a W N z I C g z K S 9 B d X R v U m V t b 3 Z l Z E N v b H V t b n M x L n t s Y W 5 j Z V 9 j b 3 Z l c m F n Z V 9 i c m F u Y 2 g s O X 0 m c X V v d D s s J n F 1 b 3 Q 7 U 2 V j d G l v b j E v Y 2 9 2 Z X J h Z 2 V f c 3 R h d G l z d G l j c y A o M y k v Q X V 0 b 1 J l b W 9 2 Z W R D b 2 x 1 b W 5 z M S 5 7 b G F u Y 2 V f Y n J h b m N o L D E w f S Z x d W 9 0 O y w m c X V v d D t T Z W N 0 a W 9 u M S 9 j b 3 Z l c m F n Z V 9 z d G F 0 a X N 0 a W N z I C g z K S 9 B d X R v U m V t b 3 Z l Z E N v b H V t b n M x L n t z e W 1 w c m 9 t c H R f Y n J h b m N o L D E x f S Z x d W 9 0 O y w m c X V v d D t T Z W N 0 a W 9 u M S 9 j b 3 Z l c m F n Z V 9 z d G F 0 a X N 0 a W N z I C g z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9 2 Z X J h Z 2 V f c 3 R h d G l z d G l j c y A o M y k v Q X V 0 b 1 J l b W 9 2 Z W R D b 2 x 1 b W 5 z M S 5 7 c H J v a m V j d C w w f S Z x d W 9 0 O y w m c X V v d D t T Z W N 0 a W 9 u M S 9 j b 3 Z l c m F n Z V 9 z d G F 0 a X N 0 a W N z I C g z K S 9 B d X R v U m V t b 3 Z l Z E N v b H V t b n M x L n t j b G F z c y w x f S Z x d W 9 0 O y w m c X V v d D t T Z W N 0 a W 9 u M S 9 j b 3 Z l c m F n Z V 9 z d G F 0 a X N 0 a W N z I C g z K S 9 B d X R v U m V t b 3 Z l Z E N v b H V t b n M x L n t j b 2 1 w b G V 4 a X R 5 L D J 9 J n F 1 b 3 Q 7 L C Z x d W 9 0 O 1 N l Y 3 R p b 2 4 x L 2 N v d m V y Y W d l X 3 N 0 Y X R p c 3 R p Y 3 M g K D M p L 0 F 1 d G 9 S Z W 1 v d m V k Q 2 9 s d W 1 u c z E u e 2 J h c 2 V s a W 5 l X 2 x p b m U s M 3 0 m c X V v d D s s J n F 1 b 3 Q 7 U 2 V j d G l v b j E v Y 2 9 2 Z X J h Z 2 V f c 3 R h d G l z d G l j c y A o M y k v Q X V 0 b 1 J l b W 9 2 Z W R D b 2 x 1 b W 5 z M S 5 7 b G F u Y 2 V f Y m F z a W N f b G l u Z S w 0 f S Z x d W 9 0 O y w m c X V v d D t T Z W N 0 a W 9 u M S 9 j b 3 Z l c m F n Z V 9 z d G F 0 a X N 0 a W N z I C g z K S 9 B d X R v U m V t b 3 Z l Z E N v b H V t b n M x L n t s Y W 5 j Z V 9 j b 3 Z l c m F n Z V 9 s a W 5 l L D V 9 J n F 1 b 3 Q 7 L C Z x d W 9 0 O 1 N l Y 3 R p b 2 4 x L 2 N v d m V y Y W d l X 3 N 0 Y X R p c 3 R p Y 3 M g K D M p L 0 F 1 d G 9 S Z W 1 v d m V k Q 2 9 s d W 1 u c z E u e 2 x h b m N l X 2 x p b m U s N n 0 m c X V v d D s s J n F 1 b 3 Q 7 U 2 V j d G l v b j E v Y 2 9 2 Z X J h Z 2 V f c 3 R h d G l z d G l j c y A o M y k v Q X V 0 b 1 J l b W 9 2 Z W R D b 2 x 1 b W 5 z M S 5 7 c 3 l t c H J v b X B 0 X 2 x p b m V i Y X N l b G l u Z V 9 i c m F u Y 2 g s N 3 0 m c X V v d D s s J n F 1 b 3 Q 7 U 2 V j d G l v b j E v Y 2 9 2 Z X J h Z 2 V f c 3 R h d G l z d G l j c y A o M y k v Q X V 0 b 1 J l b W 9 2 Z W R D b 2 x 1 b W 5 z M S 5 7 b G F u Z V 9 i Y X N p Y 1 9 i c m F u Y 2 g s O H 0 m c X V v d D s s J n F 1 b 3 Q 7 U 2 V j d G l v b j E v Y 2 9 2 Z X J h Z 2 V f c 3 R h d G l z d G l j c y A o M y k v Q X V 0 b 1 J l b W 9 2 Z W R D b 2 x 1 b W 5 z M S 5 7 b G F u Y 2 V f Y 2 9 2 Z X J h Z 2 V f Y n J h b m N o L D l 9 J n F 1 b 3 Q 7 L C Z x d W 9 0 O 1 N l Y 3 R p b 2 4 x L 2 N v d m V y Y W d l X 3 N 0 Y X R p c 3 R p Y 3 M g K D M p L 0 F 1 d G 9 S Z W 1 v d m V k Q 2 9 s d W 1 u c z E u e 2 x h b m N l X 2 J y Y W 5 j a C w x M H 0 m c X V v d D s s J n F 1 b 3 Q 7 U 2 V j d G l v b j E v Y 2 9 2 Z X J h Z 2 V f c 3 R h d G l z d G l j c y A o M y k v Q X V 0 b 1 J l b W 9 2 Z W R D b 2 x 1 b W 5 z M S 5 7 c 3 l t c H J v b X B 0 X 2 J y Y W 5 j a C w x M X 0 m c X V v d D s s J n F 1 b 3 Q 7 U 2 V j d G l v b j E v Y 2 9 2 Z X J h Z 2 V f c 3 R h d G l z d G l j c y A o M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Q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w M T o x N D o 1 N C 4 w N D Y 0 N D k w W i I g L z 4 8 R W 5 0 c n k g V H l w Z T 0 i R m l s b E N v b H V t b l R 5 c G V z I i B W Y W x 1 Z T 0 i c 0 J n W U R C U V V G Q l F V R k J R V U Z C U T 0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F k Z T k w N T U t Z j M 0 N C 0 0 Y z g 2 L W J i N 2 M t M 2 N j Y T I 5 O D M 5 Z T N k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N C k v Q X V 0 b 1 J l b W 9 2 Z W R D b 2 x 1 b W 5 z M S 5 7 c H J v a m V j d C w w f S Z x d W 9 0 O y w m c X V v d D t T Z W N 0 a W 9 u M S 9 j b 3 Z l c m F n Z V 9 z d G F 0 a X N 0 a W N z I C g 0 K S 9 B d X R v U m V t b 3 Z l Z E N v b H V t b n M x L n t j b G F z c y w x f S Z x d W 9 0 O y w m c X V v d D t T Z W N 0 a W 9 u M S 9 j b 3 Z l c m F n Z V 9 z d G F 0 a X N 0 a W N z I C g 0 K S 9 B d X R v U m V t b 3 Z l Z E N v b H V t b n M x L n t j b 2 1 w b G V 4 a X R 5 L D J 9 J n F 1 b 3 Q 7 L C Z x d W 9 0 O 1 N l Y 3 R p b 2 4 x L 2 N v d m V y Y W d l X 3 N 0 Y X R p c 3 R p Y 3 M g K D Q p L 0 F 1 d G 9 S Z W 1 v d m V k Q 2 9 s d W 1 u c z E u e 2 J h c 2 V s a W 5 l X 2 x p b m U s M 3 0 m c X V v d D s s J n F 1 b 3 Q 7 U 2 V j d G l v b j E v Y 2 9 2 Z X J h Z 2 V f c 3 R h d G l z d G l j c y A o N C k v Q X V 0 b 1 J l b W 9 2 Z W R D b 2 x 1 b W 5 z M S 5 7 b G F u Y 2 V f Y m F z a W N f b G l u Z S w 0 f S Z x d W 9 0 O y w m c X V v d D t T Z W N 0 a W 9 u M S 9 j b 3 Z l c m F n Z V 9 z d G F 0 a X N 0 a W N z I C g 0 K S 9 B d X R v U m V t b 3 Z l Z E N v b H V t b n M x L n t s Y W 5 j Z V 9 j b 3 Z l c m F n Z V 9 s a W 5 l L D V 9 J n F 1 b 3 Q 7 L C Z x d W 9 0 O 1 N l Y 3 R p b 2 4 x L 2 N v d m V y Y W d l X 3 N 0 Y X R p c 3 R p Y 3 M g K D Q p L 0 F 1 d G 9 S Z W 1 v d m V k Q 2 9 s d W 1 u c z E u e 2 x h b m N l X 2 x p b m U s N n 0 m c X V v d D s s J n F 1 b 3 Q 7 U 2 V j d G l v b j E v Y 2 9 2 Z X J h Z 2 V f c 3 R h d G l z d G l j c y A o N C k v Q X V 0 b 1 J l b W 9 2 Z W R D b 2 x 1 b W 5 z M S 5 7 c 3 l t c H J v b X B 0 X 2 x p b m U s N 3 0 m c X V v d D s s J n F 1 b 3 Q 7 U 2 V j d G l v b j E v Y 2 9 2 Z X J h Z 2 V f c 3 R h d G l z d G l j c y A o N C k v Q X V 0 b 1 J l b W 9 2 Z W R D b 2 x 1 b W 5 z M S 5 7 Y m F z Z W x p b m V f Y n J h b m N o L D h 9 J n F 1 b 3 Q 7 L C Z x d W 9 0 O 1 N l Y 3 R p b 2 4 x L 2 N v d m V y Y W d l X 3 N 0 Y X R p c 3 R p Y 3 M g K D Q p L 0 F 1 d G 9 S Z W 1 v d m V k Q 2 9 s d W 1 u c z E u e 2 x h b m V f Y m F z a W N f Y n J h b m N o L D l 9 J n F 1 b 3 Q 7 L C Z x d W 9 0 O 1 N l Y 3 R p b 2 4 x L 2 N v d m V y Y W d l X 3 N 0 Y X R p c 3 R p Y 3 M g K D Q p L 0 F 1 d G 9 S Z W 1 v d m V k Q 2 9 s d W 1 u c z E u e 2 x h b m N l X 2 N v d m V y Y W d l X 2 J y Y W 5 j a C w x M H 0 m c X V v d D s s J n F 1 b 3 Q 7 U 2 V j d G l v b j E v Y 2 9 2 Z X J h Z 2 V f c 3 R h d G l z d G l j c y A o N C k v Q X V 0 b 1 J l b W 9 2 Z W R D b 2 x 1 b W 5 z M S 5 7 b G F u Y 2 V f Y n J h b m N o L D E x f S Z x d W 9 0 O y w m c X V v d D t T Z W N 0 a W 9 u M S 9 j b 3 Z l c m F n Z V 9 z d G F 0 a X N 0 a W N z I C g 0 K S 9 B d X R v U m V t b 3 Z l Z E N v b H V t b n M x L n t z e W 1 w c m 9 t c H R f Y n J h b m N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9 2 Z X J h Z 2 V f c 3 R h d G l z d G l j c y A o N C k v Q X V 0 b 1 J l b W 9 2 Z W R D b 2 x 1 b W 5 z M S 5 7 c H J v a m V j d C w w f S Z x d W 9 0 O y w m c X V v d D t T Z W N 0 a W 9 u M S 9 j b 3 Z l c m F n Z V 9 z d G F 0 a X N 0 a W N z I C g 0 K S 9 B d X R v U m V t b 3 Z l Z E N v b H V t b n M x L n t j b G F z c y w x f S Z x d W 9 0 O y w m c X V v d D t T Z W N 0 a W 9 u M S 9 j b 3 Z l c m F n Z V 9 z d G F 0 a X N 0 a W N z I C g 0 K S 9 B d X R v U m V t b 3 Z l Z E N v b H V t b n M x L n t j b 2 1 w b G V 4 a X R 5 L D J 9 J n F 1 b 3 Q 7 L C Z x d W 9 0 O 1 N l Y 3 R p b 2 4 x L 2 N v d m V y Y W d l X 3 N 0 Y X R p c 3 R p Y 3 M g K D Q p L 0 F 1 d G 9 S Z W 1 v d m V k Q 2 9 s d W 1 u c z E u e 2 J h c 2 V s a W 5 l X 2 x p b m U s M 3 0 m c X V v d D s s J n F 1 b 3 Q 7 U 2 V j d G l v b j E v Y 2 9 2 Z X J h Z 2 V f c 3 R h d G l z d G l j c y A o N C k v Q X V 0 b 1 J l b W 9 2 Z W R D b 2 x 1 b W 5 z M S 5 7 b G F u Y 2 V f Y m F z a W N f b G l u Z S w 0 f S Z x d W 9 0 O y w m c X V v d D t T Z W N 0 a W 9 u M S 9 j b 3 Z l c m F n Z V 9 z d G F 0 a X N 0 a W N z I C g 0 K S 9 B d X R v U m V t b 3 Z l Z E N v b H V t b n M x L n t s Y W 5 j Z V 9 j b 3 Z l c m F n Z V 9 s a W 5 l L D V 9 J n F 1 b 3 Q 7 L C Z x d W 9 0 O 1 N l Y 3 R p b 2 4 x L 2 N v d m V y Y W d l X 3 N 0 Y X R p c 3 R p Y 3 M g K D Q p L 0 F 1 d G 9 S Z W 1 v d m V k Q 2 9 s d W 1 u c z E u e 2 x h b m N l X 2 x p b m U s N n 0 m c X V v d D s s J n F 1 b 3 Q 7 U 2 V j d G l v b j E v Y 2 9 2 Z X J h Z 2 V f c 3 R h d G l z d G l j c y A o N C k v Q X V 0 b 1 J l b W 9 2 Z W R D b 2 x 1 b W 5 z M S 5 7 c 3 l t c H J v b X B 0 X 2 x p b m U s N 3 0 m c X V v d D s s J n F 1 b 3 Q 7 U 2 V j d G l v b j E v Y 2 9 2 Z X J h Z 2 V f c 3 R h d G l z d G l j c y A o N C k v Q X V 0 b 1 J l b W 9 2 Z W R D b 2 x 1 b W 5 z M S 5 7 Y m F z Z W x p b m V f Y n J h b m N o L D h 9 J n F 1 b 3 Q 7 L C Z x d W 9 0 O 1 N l Y 3 R p b 2 4 x L 2 N v d m V y Y W d l X 3 N 0 Y X R p c 3 R p Y 3 M g K D Q p L 0 F 1 d G 9 S Z W 1 v d m V k Q 2 9 s d W 1 u c z E u e 2 x h b m V f Y m F z a W N f Y n J h b m N o L D l 9 J n F 1 b 3 Q 7 L C Z x d W 9 0 O 1 N l Y 3 R p b 2 4 x L 2 N v d m V y Y W d l X 3 N 0 Y X R p c 3 R p Y 3 M g K D Q p L 0 F 1 d G 9 S Z W 1 v d m V k Q 2 9 s d W 1 u c z E u e 2 x h b m N l X 2 N v d m V y Y W d l X 2 J y Y W 5 j a C w x M H 0 m c X V v d D s s J n F 1 b 3 Q 7 U 2 V j d G l v b j E v Y 2 9 2 Z X J h Z 2 V f c 3 R h d G l z d G l j c y A o N C k v Q X V 0 b 1 J l b W 9 2 Z W R D b 2 x 1 b W 5 z M S 5 7 b G F u Y 2 V f Y n J h b m N o L D E x f S Z x d W 9 0 O y w m c X V v d D t T Z W N 0 a W 9 u M S 9 j b 3 Z l c m F n Z V 9 z d G F 0 a X N 0 a W N z I C g 0 K S 9 B d X R v U m V t b 3 Z l Z E N v b H V t b n M x L n t z e W 1 w c m 9 t c H R f Y n J h b m N o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N S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x O j U 1 O j M 0 L j A 4 N D U z M T B a I i A v P j x F b n R y e S B U e X B l P S J G a W x s Q 2 9 s d W 1 u V H l w Z X M i I F Z h b H V l P S J z Q m d Z R E J R V U Z C U V V G Q l F V R k J R P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m U 0 M 2 N k Y y 0 4 M G F l L T Q 2 N D g t Y T l l M S 1 m Y T Y 0 M 2 U 0 Z m E y N z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1 K S 9 B d X R v U m V t b 3 Z l Z E N v b H V t b n M x L n t w c m 9 q Z W N 0 L D B 9 J n F 1 b 3 Q 7 L C Z x d W 9 0 O 1 N l Y 3 R p b 2 4 x L 2 N v d m V y Y W d l X 3 N 0 Y X R p c 3 R p Y 3 M g K D U p L 0 F 1 d G 9 S Z W 1 v d m V k Q 2 9 s d W 1 u c z E u e 2 N s Y X N z L D F 9 J n F 1 b 3 Q 7 L C Z x d W 9 0 O 1 N l Y 3 R p b 2 4 x L 2 N v d m V y Y W d l X 3 N 0 Y X R p c 3 R p Y 3 M g K D U p L 0 F 1 d G 9 S Z W 1 v d m V k Q 2 9 s d W 1 u c z E u e 2 N v b X B s Z X h p d H k s M n 0 m c X V v d D s s J n F 1 b 3 Q 7 U 2 V j d G l v b j E v Y 2 9 2 Z X J h Z 2 V f c 3 R h d G l z d G l j c y A o N S k v Q X V 0 b 1 J l b W 9 2 Z W R D b 2 x 1 b W 5 z M S 5 7 Y m F z Z W x p b m V f b G l u Z S w z f S Z x d W 9 0 O y w m c X V v d D t T Z W N 0 a W 9 u M S 9 j b 3 Z l c m F n Z V 9 z d G F 0 a X N 0 a W N z I C g 1 K S 9 B d X R v U m V t b 3 Z l Z E N v b H V t b n M x L n t s Y W 5 j Z V 9 i Y X N p Y 1 9 s a W 5 l L D R 9 J n F 1 b 3 Q 7 L C Z x d W 9 0 O 1 N l Y 3 R p b 2 4 x L 2 N v d m V y Y W d l X 3 N 0 Y X R p c 3 R p Y 3 M g K D U p L 0 F 1 d G 9 S Z W 1 v d m V k Q 2 9 s d W 1 u c z E u e 2 x h b m N l X 2 N v d m V y Y W d l X 2 x p b m U s N X 0 m c X V v d D s s J n F 1 b 3 Q 7 U 2 V j d G l v b j E v Y 2 9 2 Z X J h Z 2 V f c 3 R h d G l z d G l j c y A o N S k v Q X V 0 b 1 J l b W 9 2 Z W R D b 2 x 1 b W 5 z M S 5 7 b G F u Y 2 V f b G l u Z S w 2 f S Z x d W 9 0 O y w m c X V v d D t T Z W N 0 a W 9 u M S 9 j b 3 Z l c m F n Z V 9 z d G F 0 a X N 0 a W N z I C g 1 K S 9 B d X R v U m V t b 3 Z l Z E N v b H V t b n M x L n t z e W 1 w c m 9 t c H R f b G l u Z S w 3 f S Z x d W 9 0 O y w m c X V v d D t T Z W N 0 a W 9 u M S 9 j b 3 Z l c m F n Z V 9 z d G F 0 a X N 0 a W N z I C g 1 K S 9 B d X R v U m V t b 3 Z l Z E N v b H V t b n M x L n t i Y X N l b G l u Z V 9 i c m F u Y 2 g s O H 0 m c X V v d D s s J n F 1 b 3 Q 7 U 2 V j d G l v b j E v Y 2 9 2 Z X J h Z 2 V f c 3 R h d G l z d G l j c y A o N S k v Q X V 0 b 1 J l b W 9 2 Z W R D b 2 x 1 b W 5 z M S 5 7 b G F u Z V 9 i Y X N p Y 1 9 i c m F u Y 2 g s O X 0 m c X V v d D s s J n F 1 b 3 Q 7 U 2 V j d G l v b j E v Y 2 9 2 Z X J h Z 2 V f c 3 R h d G l z d G l j c y A o N S k v Q X V 0 b 1 J l b W 9 2 Z W R D b 2 x 1 b W 5 z M S 5 7 b G F u Y 2 V f Y 2 9 2 Z X J h Z 2 V f Y n J h b m N o L D E w f S Z x d W 9 0 O y w m c X V v d D t T Z W N 0 a W 9 u M S 9 j b 3 Z l c m F n Z V 9 z d G F 0 a X N 0 a W N z I C g 1 K S 9 B d X R v U m V t b 3 Z l Z E N v b H V t b n M x L n t s Y W 5 j Z V 9 i c m F u Y 2 g s M T F 9 J n F 1 b 3 Q 7 L C Z x d W 9 0 O 1 N l Y 3 R p b 2 4 x L 2 N v d m V y Y W d l X 3 N 0 Y X R p c 3 R p Y 3 M g K D U p L 0 F 1 d G 9 S Z W 1 v d m V k Q 2 9 s d W 1 u c z E u e 3 N 5 b X B y b 2 1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I C g 1 K S 9 B d X R v U m V t b 3 Z l Z E N v b H V t b n M x L n t w c m 9 q Z W N 0 L D B 9 J n F 1 b 3 Q 7 L C Z x d W 9 0 O 1 N l Y 3 R p b 2 4 x L 2 N v d m V y Y W d l X 3 N 0 Y X R p c 3 R p Y 3 M g K D U p L 0 F 1 d G 9 S Z W 1 v d m V k Q 2 9 s d W 1 u c z E u e 2 N s Y X N z L D F 9 J n F 1 b 3 Q 7 L C Z x d W 9 0 O 1 N l Y 3 R p b 2 4 x L 2 N v d m V y Y W d l X 3 N 0 Y X R p c 3 R p Y 3 M g K D U p L 0 F 1 d G 9 S Z W 1 v d m V k Q 2 9 s d W 1 u c z E u e 2 N v b X B s Z X h p d H k s M n 0 m c X V v d D s s J n F 1 b 3 Q 7 U 2 V j d G l v b j E v Y 2 9 2 Z X J h Z 2 V f c 3 R h d G l z d G l j c y A o N S k v Q X V 0 b 1 J l b W 9 2 Z W R D b 2 x 1 b W 5 z M S 5 7 Y m F z Z W x p b m V f b G l u Z S w z f S Z x d W 9 0 O y w m c X V v d D t T Z W N 0 a W 9 u M S 9 j b 3 Z l c m F n Z V 9 z d G F 0 a X N 0 a W N z I C g 1 K S 9 B d X R v U m V t b 3 Z l Z E N v b H V t b n M x L n t s Y W 5 j Z V 9 i Y X N p Y 1 9 s a W 5 l L D R 9 J n F 1 b 3 Q 7 L C Z x d W 9 0 O 1 N l Y 3 R p b 2 4 x L 2 N v d m V y Y W d l X 3 N 0 Y X R p c 3 R p Y 3 M g K D U p L 0 F 1 d G 9 S Z W 1 v d m V k Q 2 9 s d W 1 u c z E u e 2 x h b m N l X 2 N v d m V y Y W d l X 2 x p b m U s N X 0 m c X V v d D s s J n F 1 b 3 Q 7 U 2 V j d G l v b j E v Y 2 9 2 Z X J h Z 2 V f c 3 R h d G l z d G l j c y A o N S k v Q X V 0 b 1 J l b W 9 2 Z W R D b 2 x 1 b W 5 z M S 5 7 b G F u Y 2 V f b G l u Z S w 2 f S Z x d W 9 0 O y w m c X V v d D t T Z W N 0 a W 9 u M S 9 j b 3 Z l c m F n Z V 9 z d G F 0 a X N 0 a W N z I C g 1 K S 9 B d X R v U m V t b 3 Z l Z E N v b H V t b n M x L n t z e W 1 w c m 9 t c H R f b G l u Z S w 3 f S Z x d W 9 0 O y w m c X V v d D t T Z W N 0 a W 9 u M S 9 j b 3 Z l c m F n Z V 9 z d G F 0 a X N 0 a W N z I C g 1 K S 9 B d X R v U m V t b 3 Z l Z E N v b H V t b n M x L n t i Y X N l b G l u Z V 9 i c m F u Y 2 g s O H 0 m c X V v d D s s J n F 1 b 3 Q 7 U 2 V j d G l v b j E v Y 2 9 2 Z X J h Z 2 V f c 3 R h d G l z d G l j c y A o N S k v Q X V 0 b 1 J l b W 9 2 Z W R D b 2 x 1 b W 5 z M S 5 7 b G F u Z V 9 i Y X N p Y 1 9 i c m F u Y 2 g s O X 0 m c X V v d D s s J n F 1 b 3 Q 7 U 2 V j d G l v b j E v Y 2 9 2 Z X J h Z 2 V f c 3 R h d G l z d G l j c y A o N S k v Q X V 0 b 1 J l b W 9 2 Z W R D b 2 x 1 b W 5 z M S 5 7 b G F u Y 2 V f Y 2 9 2 Z X J h Z 2 V f Y n J h b m N o L D E w f S Z x d W 9 0 O y w m c X V v d D t T Z W N 0 a W 9 u M S 9 j b 3 Z l c m F n Z V 9 z d G F 0 a X N 0 a W N z I C g 1 K S 9 B d X R v U m V t b 3 Z l Z E N v b H V t b n M x L n t s Y W 5 j Z V 9 i c m F u Y 2 g s M T F 9 J n F 1 b 3 Q 7 L C Z x d W 9 0 O 1 N l Y 3 R p b 2 4 x L 2 N v d m V y Y W d l X 3 N 0 Y X R p c 3 R p Y 3 M g K D U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2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y O j A 3 O j Q 3 L j c 0 O T Q 1 O D B a I i A v P j x F b n R y e S B U e X B l P S J G a W x s Q 2 9 s d W 1 u V H l w Z X M i I F Z h b H V l P S J z Q m d Z R E J R V U Z C U V V G Q l F V R k J R P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z l i M D k 3 N S 0 y Z j Z i L T Q 0 Y T I t Y T U 3 N S 1 j N G M w M W E 1 N j M 1 N 2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2 K S 9 B d X R v U m V t b 3 Z l Z E N v b H V t b n M x L n t w c m 9 q Z W N 0 L D B 9 J n F 1 b 3 Q 7 L C Z x d W 9 0 O 1 N l Y 3 R p b 2 4 x L 2 N v d m V y Y W d l X 3 N 0 Y X R p c 3 R p Y 3 M g K D Y p L 0 F 1 d G 9 S Z W 1 v d m V k Q 2 9 s d W 1 u c z E u e 2 N s Y X N z L D F 9 J n F 1 b 3 Q 7 L C Z x d W 9 0 O 1 N l Y 3 R p b 2 4 x L 2 N v d m V y Y W d l X 3 N 0 Y X R p c 3 R p Y 3 M g K D Y p L 0 F 1 d G 9 S Z W 1 v d m V k Q 2 9 s d W 1 u c z E u e 2 N v b X B s Z X h p d H k s M n 0 m c X V v d D s s J n F 1 b 3 Q 7 U 2 V j d G l v b j E v Y 2 9 2 Z X J h Z 2 V f c 3 R h d G l z d G l j c y A o N i k v Q X V 0 b 1 J l b W 9 2 Z W R D b 2 x 1 b W 5 z M S 5 7 Y m F z Z W x p b m V f b G l u Z S w z f S Z x d W 9 0 O y w m c X V v d D t T Z W N 0 a W 9 u M S 9 j b 3 Z l c m F n Z V 9 z d G F 0 a X N 0 a W N z I C g 2 K S 9 B d X R v U m V t b 3 Z l Z E N v b H V t b n M x L n t s Y W 5 j Z V 9 i Y X N p Y 1 9 s a W 5 l L D R 9 J n F 1 b 3 Q 7 L C Z x d W 9 0 O 1 N l Y 3 R p b 2 4 x L 2 N v d m V y Y W d l X 3 N 0 Y X R p c 3 R p Y 3 M g K D Y p L 0 F 1 d G 9 S Z W 1 v d m V k Q 2 9 s d W 1 u c z E u e 2 x h b m N l X 2 N v d m V y Y W d l X 2 x p b m U s N X 0 m c X V v d D s s J n F 1 b 3 Q 7 U 2 V j d G l v b j E v Y 2 9 2 Z X J h Z 2 V f c 3 R h d G l z d G l j c y A o N i k v Q X V 0 b 1 J l b W 9 2 Z W R D b 2 x 1 b W 5 z M S 5 7 b G F u Y 2 V f b G l u Z S w 2 f S Z x d W 9 0 O y w m c X V v d D t T Z W N 0 a W 9 u M S 9 j b 3 Z l c m F n Z V 9 z d G F 0 a X N 0 a W N z I C g 2 K S 9 B d X R v U m V t b 3 Z l Z E N v b H V t b n M x L n t z e W 1 w c m 9 t c H R f b G l u Z S w 3 f S Z x d W 9 0 O y w m c X V v d D t T Z W N 0 a W 9 u M S 9 j b 3 Z l c m F n Z V 9 z d G F 0 a X N 0 a W N z I C g 2 K S 9 B d X R v U m V t b 3 Z l Z E N v b H V t b n M x L n t i Y X N l b G l u Z V 9 i c m F u Y 2 g s O H 0 m c X V v d D s s J n F 1 b 3 Q 7 U 2 V j d G l v b j E v Y 2 9 2 Z X J h Z 2 V f c 3 R h d G l z d G l j c y A o N i k v Q X V 0 b 1 J l b W 9 2 Z W R D b 2 x 1 b W 5 z M S 5 7 b G F u Z V 9 i Y X N p Y 1 9 i c m F u Y 2 g s O X 0 m c X V v d D s s J n F 1 b 3 Q 7 U 2 V j d G l v b j E v Y 2 9 2 Z X J h Z 2 V f c 3 R h d G l z d G l j c y A o N i k v Q X V 0 b 1 J l b W 9 2 Z W R D b 2 x 1 b W 5 z M S 5 7 b G F u Y 2 V f Y 2 9 2 Z X J h Z 2 V f Y n J h b m N o L D E w f S Z x d W 9 0 O y w m c X V v d D t T Z W N 0 a W 9 u M S 9 j b 3 Z l c m F n Z V 9 z d G F 0 a X N 0 a W N z I C g 2 K S 9 B d X R v U m V t b 3 Z l Z E N v b H V t b n M x L n t s Y W 5 j Z V 9 i c m F u Y 2 g s M T F 9 J n F 1 b 3 Q 7 L C Z x d W 9 0 O 1 N l Y 3 R p b 2 4 x L 2 N v d m V y Y W d l X 3 N 0 Y X R p c 3 R p Y 3 M g K D Y p L 0 F 1 d G 9 S Z W 1 v d m V k Q 2 9 s d W 1 u c z E u e 3 N 5 b X B y b 2 1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I C g 2 K S 9 B d X R v U m V t b 3 Z l Z E N v b H V t b n M x L n t w c m 9 q Z W N 0 L D B 9 J n F 1 b 3 Q 7 L C Z x d W 9 0 O 1 N l Y 3 R p b 2 4 x L 2 N v d m V y Y W d l X 3 N 0 Y X R p c 3 R p Y 3 M g K D Y p L 0 F 1 d G 9 S Z W 1 v d m V k Q 2 9 s d W 1 u c z E u e 2 N s Y X N z L D F 9 J n F 1 b 3 Q 7 L C Z x d W 9 0 O 1 N l Y 3 R p b 2 4 x L 2 N v d m V y Y W d l X 3 N 0 Y X R p c 3 R p Y 3 M g K D Y p L 0 F 1 d G 9 S Z W 1 v d m V k Q 2 9 s d W 1 u c z E u e 2 N v b X B s Z X h p d H k s M n 0 m c X V v d D s s J n F 1 b 3 Q 7 U 2 V j d G l v b j E v Y 2 9 2 Z X J h Z 2 V f c 3 R h d G l z d G l j c y A o N i k v Q X V 0 b 1 J l b W 9 2 Z W R D b 2 x 1 b W 5 z M S 5 7 Y m F z Z W x p b m V f b G l u Z S w z f S Z x d W 9 0 O y w m c X V v d D t T Z W N 0 a W 9 u M S 9 j b 3 Z l c m F n Z V 9 z d G F 0 a X N 0 a W N z I C g 2 K S 9 B d X R v U m V t b 3 Z l Z E N v b H V t b n M x L n t s Y W 5 j Z V 9 i Y X N p Y 1 9 s a W 5 l L D R 9 J n F 1 b 3 Q 7 L C Z x d W 9 0 O 1 N l Y 3 R p b 2 4 x L 2 N v d m V y Y W d l X 3 N 0 Y X R p c 3 R p Y 3 M g K D Y p L 0 F 1 d G 9 S Z W 1 v d m V k Q 2 9 s d W 1 u c z E u e 2 x h b m N l X 2 N v d m V y Y W d l X 2 x p b m U s N X 0 m c X V v d D s s J n F 1 b 3 Q 7 U 2 V j d G l v b j E v Y 2 9 2 Z X J h Z 2 V f c 3 R h d G l z d G l j c y A o N i k v Q X V 0 b 1 J l b W 9 2 Z W R D b 2 x 1 b W 5 z M S 5 7 b G F u Y 2 V f b G l u Z S w 2 f S Z x d W 9 0 O y w m c X V v d D t T Z W N 0 a W 9 u M S 9 j b 3 Z l c m F n Z V 9 z d G F 0 a X N 0 a W N z I C g 2 K S 9 B d X R v U m V t b 3 Z l Z E N v b H V t b n M x L n t z e W 1 w c m 9 t c H R f b G l u Z S w 3 f S Z x d W 9 0 O y w m c X V v d D t T Z W N 0 a W 9 u M S 9 j b 3 Z l c m F n Z V 9 z d G F 0 a X N 0 a W N z I C g 2 K S 9 B d X R v U m V t b 3 Z l Z E N v b H V t b n M x L n t i Y X N l b G l u Z V 9 i c m F u Y 2 g s O H 0 m c X V v d D s s J n F 1 b 3 Q 7 U 2 V j d G l v b j E v Y 2 9 2 Z X J h Z 2 V f c 3 R h d G l z d G l j c y A o N i k v Q X V 0 b 1 J l b W 9 2 Z W R D b 2 x 1 b W 5 z M S 5 7 b G F u Z V 9 i Y X N p Y 1 9 i c m F u Y 2 g s O X 0 m c X V v d D s s J n F 1 b 3 Q 7 U 2 V j d G l v b j E v Y 2 9 2 Z X J h Z 2 V f c 3 R h d G l z d G l j c y A o N i k v Q X V 0 b 1 J l b W 9 2 Z W R D b 2 x 1 b W 5 z M S 5 7 b G F u Y 2 V f Y 2 9 2 Z X J h Z 2 V f Y n J h b m N o L D E w f S Z x d W 9 0 O y w m c X V v d D t T Z W N 0 a W 9 u M S 9 j b 3 Z l c m F n Z V 9 z d G F 0 a X N 0 a W N z I C g 2 K S 9 B d X R v U m V t b 3 Z l Z E N v b H V t b n M x L n t s Y W 5 j Z V 9 i c m F u Y 2 g s M T F 9 J n F 1 b 3 Q 7 L C Z x d W 9 0 O 1 N l Y 3 R p b 2 4 x L 2 N v d m V y Y W d l X 3 N 0 Y X R p c 3 R p Y 3 M g K D Y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3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A y O j A z O j M 1 L j A 1 M j M 2 M D B a I i A v P j x F b n R y e S B U e X B l P S J G a W x s Q 2 9 s d W 1 u V H l w Z X M i I F Z h b H V l P S J z Q m d Z R E J R V U Z C U V V G Q l F V R k J R P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T U 0 Y j E y O C 1 k Z W U 5 L T Q y Y m Y t Y j U x Z i 0 w Y W N i N 2 U 2 Y z Q 4 Y W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3 K S 9 B d X R v U m V t b 3 Z l Z E N v b H V t b n M x L n t w c m 9 q Z W N 0 L D B 9 J n F 1 b 3 Q 7 L C Z x d W 9 0 O 1 N l Y 3 R p b 2 4 x L 2 N v d m V y Y W d l X 3 N 0 Y X R p c 3 R p Y 3 M g K D c p L 0 F 1 d G 9 S Z W 1 v d m V k Q 2 9 s d W 1 u c z E u e 2 N s Y X N z L D F 9 J n F 1 b 3 Q 7 L C Z x d W 9 0 O 1 N l Y 3 R p b 2 4 x L 2 N v d m V y Y W d l X 3 N 0 Y X R p c 3 R p Y 3 M g K D c p L 0 F 1 d G 9 S Z W 1 v d m V k Q 2 9 s d W 1 u c z E u e 2 N v b X B s Z X h p d H k s M n 0 m c X V v d D s s J n F 1 b 3 Q 7 U 2 V j d G l v b j E v Y 2 9 2 Z X J h Z 2 V f c 3 R h d G l z d G l j c y A o N y k v Q X V 0 b 1 J l b W 9 2 Z W R D b 2 x 1 b W 5 z M S 5 7 Y m F z Z W x p b m V f b G l u Z S w z f S Z x d W 9 0 O y w m c X V v d D t T Z W N 0 a W 9 u M S 9 j b 3 Z l c m F n Z V 9 z d G F 0 a X N 0 a W N z I C g 3 K S 9 B d X R v U m V t b 3 Z l Z E N v b H V t b n M x L n t s Y W 5 j Z V 9 i Y X N p Y 1 9 s a W 5 l L D R 9 J n F 1 b 3 Q 7 L C Z x d W 9 0 O 1 N l Y 3 R p b 2 4 x L 2 N v d m V y Y W d l X 3 N 0 Y X R p c 3 R p Y 3 M g K D c p L 0 F 1 d G 9 S Z W 1 v d m V k Q 2 9 s d W 1 u c z E u e 2 x h b m N l X 2 N v d m V y Y W d l X 2 x p b m U s N X 0 m c X V v d D s s J n F 1 b 3 Q 7 U 2 V j d G l v b j E v Y 2 9 2 Z X J h Z 2 V f c 3 R h d G l z d G l j c y A o N y k v Q X V 0 b 1 J l b W 9 2 Z W R D b 2 x 1 b W 5 z M S 5 7 b G F u Y 2 V f b G l u Z S w 2 f S Z x d W 9 0 O y w m c X V v d D t T Z W N 0 a W 9 u M S 9 j b 3 Z l c m F n Z V 9 z d G F 0 a X N 0 a W N z I C g 3 K S 9 B d X R v U m V t b 3 Z l Z E N v b H V t b n M x L n t z e W 1 w c m 9 t c H R f b G l u Z S w 3 f S Z x d W 9 0 O y w m c X V v d D t T Z W N 0 a W 9 u M S 9 j b 3 Z l c m F n Z V 9 z d G F 0 a X N 0 a W N z I C g 3 K S 9 B d X R v U m V t b 3 Z l Z E N v b H V t b n M x L n t i Y X N l b G l u Z V 9 i c m F u Y 2 g s O H 0 m c X V v d D s s J n F 1 b 3 Q 7 U 2 V j d G l v b j E v Y 2 9 2 Z X J h Z 2 V f c 3 R h d G l z d G l j c y A o N y k v Q X V 0 b 1 J l b W 9 2 Z W R D b 2 x 1 b W 5 z M S 5 7 b G F u Z V 9 i Y X N p Y 1 9 i c m F u Y 2 g s O X 0 m c X V v d D s s J n F 1 b 3 Q 7 U 2 V j d G l v b j E v Y 2 9 2 Z X J h Z 2 V f c 3 R h d G l z d G l j c y A o N y k v Q X V 0 b 1 J l b W 9 2 Z W R D b 2 x 1 b W 5 z M S 5 7 b G F u Y 2 V f Y 2 9 2 Z X J h Z 2 V f Y n J h b m N o L D E w f S Z x d W 9 0 O y w m c X V v d D t T Z W N 0 a W 9 u M S 9 j b 3 Z l c m F n Z V 9 z d G F 0 a X N 0 a W N z I C g 3 K S 9 B d X R v U m V t b 3 Z l Z E N v b H V t b n M x L n t s Y W 5 j Z V 9 i c m F u Y 2 g s M T F 9 J n F 1 b 3 Q 7 L C Z x d W 9 0 O 1 N l Y 3 R p b 2 4 x L 2 N v d m V y Y W d l X 3 N 0 Y X R p c 3 R p Y 3 M g K D c p L 0 F 1 d G 9 S Z W 1 v d m V k Q 2 9 s d W 1 u c z E u e 3 N 5 b X B y b 2 1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I C g 3 K S 9 B d X R v U m V t b 3 Z l Z E N v b H V t b n M x L n t w c m 9 q Z W N 0 L D B 9 J n F 1 b 3 Q 7 L C Z x d W 9 0 O 1 N l Y 3 R p b 2 4 x L 2 N v d m V y Y W d l X 3 N 0 Y X R p c 3 R p Y 3 M g K D c p L 0 F 1 d G 9 S Z W 1 v d m V k Q 2 9 s d W 1 u c z E u e 2 N s Y X N z L D F 9 J n F 1 b 3 Q 7 L C Z x d W 9 0 O 1 N l Y 3 R p b 2 4 x L 2 N v d m V y Y W d l X 3 N 0 Y X R p c 3 R p Y 3 M g K D c p L 0 F 1 d G 9 S Z W 1 v d m V k Q 2 9 s d W 1 u c z E u e 2 N v b X B s Z X h p d H k s M n 0 m c X V v d D s s J n F 1 b 3 Q 7 U 2 V j d G l v b j E v Y 2 9 2 Z X J h Z 2 V f c 3 R h d G l z d G l j c y A o N y k v Q X V 0 b 1 J l b W 9 2 Z W R D b 2 x 1 b W 5 z M S 5 7 Y m F z Z W x p b m V f b G l u Z S w z f S Z x d W 9 0 O y w m c X V v d D t T Z W N 0 a W 9 u M S 9 j b 3 Z l c m F n Z V 9 z d G F 0 a X N 0 a W N z I C g 3 K S 9 B d X R v U m V t b 3 Z l Z E N v b H V t b n M x L n t s Y W 5 j Z V 9 i Y X N p Y 1 9 s a W 5 l L D R 9 J n F 1 b 3 Q 7 L C Z x d W 9 0 O 1 N l Y 3 R p b 2 4 x L 2 N v d m V y Y W d l X 3 N 0 Y X R p c 3 R p Y 3 M g K D c p L 0 F 1 d G 9 S Z W 1 v d m V k Q 2 9 s d W 1 u c z E u e 2 x h b m N l X 2 N v d m V y Y W d l X 2 x p b m U s N X 0 m c X V v d D s s J n F 1 b 3 Q 7 U 2 V j d G l v b j E v Y 2 9 2 Z X J h Z 2 V f c 3 R h d G l z d G l j c y A o N y k v Q X V 0 b 1 J l b W 9 2 Z W R D b 2 x 1 b W 5 z M S 5 7 b G F u Y 2 V f b G l u Z S w 2 f S Z x d W 9 0 O y w m c X V v d D t T Z W N 0 a W 9 u M S 9 j b 3 Z l c m F n Z V 9 z d G F 0 a X N 0 a W N z I C g 3 K S 9 B d X R v U m V t b 3 Z l Z E N v b H V t b n M x L n t z e W 1 w c m 9 t c H R f b G l u Z S w 3 f S Z x d W 9 0 O y w m c X V v d D t T Z W N 0 a W 9 u M S 9 j b 3 Z l c m F n Z V 9 z d G F 0 a X N 0 a W N z I C g 3 K S 9 B d X R v U m V t b 3 Z l Z E N v b H V t b n M x L n t i Y X N l b G l u Z V 9 i c m F u Y 2 g s O H 0 m c X V v d D s s J n F 1 b 3 Q 7 U 2 V j d G l v b j E v Y 2 9 2 Z X J h Z 2 V f c 3 R h d G l z d G l j c y A o N y k v Q X V 0 b 1 J l b W 9 2 Z W R D b 2 x 1 b W 5 z M S 5 7 b G F u Z V 9 i Y X N p Y 1 9 i c m F u Y 2 g s O X 0 m c X V v d D s s J n F 1 b 3 Q 7 U 2 V j d G l v b j E v Y 2 9 2 Z X J h Z 2 V f c 3 R h d G l z d G l j c y A o N y k v Q X V 0 b 1 J l b W 9 2 Z W R D b 2 x 1 b W 5 z M S 5 7 b G F u Y 2 V f Y 2 9 2 Z X J h Z 2 V f Y n J h b m N o L D E w f S Z x d W 9 0 O y w m c X V v d D t T Z W N 0 a W 9 u M S 9 j b 3 Z l c m F n Z V 9 z d G F 0 a X N 0 a W N z I C g 3 K S 9 B d X R v U m V t b 3 Z l Z E N v b H V t b n M x L n t s Y W 5 j Z V 9 i c m F u Y 2 g s M T F 9 J n F 1 b 3 Q 7 L C Z x d W 9 0 O 1 N l Y 3 R p b 2 4 x L 2 N v d m V y Y W d l X 3 N 0 Y X R p c 3 R p Y 3 M g K D c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4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A w O j E 2 O j I 2 L j M 4 N T A 5 M j B a I i A v P j x F b n R y e S B U e X B l P S J G a W x s Q 2 9 s d W 1 u V H l w Z X M i I F Z h b H V l P S J z Q m d Z R E J R V U Z C U V V G Q l F V R k J R P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D Q 5 Z W F l M i 0 w N z V i L T R m N D M t O D R m Y i 0 4 Z m F k Y T I x Y T h i Z m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4 K S 9 B d X R v U m V t b 3 Z l Z E N v b H V t b n M x L n t w c m 9 q Z W N 0 L D B 9 J n F 1 b 3 Q 7 L C Z x d W 9 0 O 1 N l Y 3 R p b 2 4 x L 2 N v d m V y Y W d l X 3 N 0 Y X R p c 3 R p Y 3 M g K D g p L 0 F 1 d G 9 S Z W 1 v d m V k Q 2 9 s d W 1 u c z E u e 2 N s Y X N z L D F 9 J n F 1 b 3 Q 7 L C Z x d W 9 0 O 1 N l Y 3 R p b 2 4 x L 2 N v d m V y Y W d l X 3 N 0 Y X R p c 3 R p Y 3 M g K D g p L 0 F 1 d G 9 S Z W 1 v d m V k Q 2 9 s d W 1 u c z E u e 2 N v b X B s Z X h p d H k s M n 0 m c X V v d D s s J n F 1 b 3 Q 7 U 2 V j d G l v b j E v Y 2 9 2 Z X J h Z 2 V f c 3 R h d G l z d G l j c y A o O C k v Q X V 0 b 1 J l b W 9 2 Z W R D b 2 x 1 b W 5 z M S 5 7 Y m F z Z W x p b m V f b G l u Z S w z f S Z x d W 9 0 O y w m c X V v d D t T Z W N 0 a W 9 u M S 9 j b 3 Z l c m F n Z V 9 z d G F 0 a X N 0 a W N z I C g 4 K S 9 B d X R v U m V t b 3 Z l Z E N v b H V t b n M x L n t s Y W 5 j Z V 9 i Y X N p Y 1 9 s a W 5 l L D R 9 J n F 1 b 3 Q 7 L C Z x d W 9 0 O 1 N l Y 3 R p b 2 4 x L 2 N v d m V y Y W d l X 3 N 0 Y X R p c 3 R p Y 3 M g K D g p L 0 F 1 d G 9 S Z W 1 v d m V k Q 2 9 s d W 1 u c z E u e 2 x h b m N l X 2 N v d m V y Y W d l X 2 x p b m U s N X 0 m c X V v d D s s J n F 1 b 3 Q 7 U 2 V j d G l v b j E v Y 2 9 2 Z X J h Z 2 V f c 3 R h d G l z d G l j c y A o O C k v Q X V 0 b 1 J l b W 9 2 Z W R D b 2 x 1 b W 5 z M S 5 7 b G F u Y 2 V f b G l u Z S w 2 f S Z x d W 9 0 O y w m c X V v d D t T Z W N 0 a W 9 u M S 9 j b 3 Z l c m F n Z V 9 z d G F 0 a X N 0 a W N z I C g 4 K S 9 B d X R v U m V t b 3 Z l Z E N v b H V t b n M x L n t z e W 1 w c m 9 t c H R f b G l u Z S w 3 f S Z x d W 9 0 O y w m c X V v d D t T Z W N 0 a W 9 u M S 9 j b 3 Z l c m F n Z V 9 z d G F 0 a X N 0 a W N z I C g 4 K S 9 B d X R v U m V t b 3 Z l Z E N v b H V t b n M x L n t i Y X N l b G l u Z V 9 i c m F u Y 2 g s O H 0 m c X V v d D s s J n F 1 b 3 Q 7 U 2 V j d G l v b j E v Y 2 9 2 Z X J h Z 2 V f c 3 R h d G l z d G l j c y A o O C k v Q X V 0 b 1 J l b W 9 2 Z W R D b 2 x 1 b W 5 z M S 5 7 b G F u Z V 9 i Y X N p Y 1 9 i c m F u Y 2 g s O X 0 m c X V v d D s s J n F 1 b 3 Q 7 U 2 V j d G l v b j E v Y 2 9 2 Z X J h Z 2 V f c 3 R h d G l z d G l j c y A o O C k v Q X V 0 b 1 J l b W 9 2 Z W R D b 2 x 1 b W 5 z M S 5 7 b G F u Y 2 V f Y 2 9 2 Z X J h Z 2 V f Y n J h b m N o L D E w f S Z x d W 9 0 O y w m c X V v d D t T Z W N 0 a W 9 u M S 9 j b 3 Z l c m F n Z V 9 z d G F 0 a X N 0 a W N z I C g 4 K S 9 B d X R v U m V t b 3 Z l Z E N v b H V t b n M x L n t s Y W 5 j Z V 9 i c m F u Y 2 g s M T F 9 J n F 1 b 3 Q 7 L C Z x d W 9 0 O 1 N l Y 3 R p b 2 4 x L 2 N v d m V y Y W d l X 3 N 0 Y X R p c 3 R p Y 3 M g K D g p L 0 F 1 d G 9 S Z W 1 v d m V k Q 2 9 s d W 1 u c z E u e 3 N 5 b X B y b 2 1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I C g 4 K S 9 B d X R v U m V t b 3 Z l Z E N v b H V t b n M x L n t w c m 9 q Z W N 0 L D B 9 J n F 1 b 3 Q 7 L C Z x d W 9 0 O 1 N l Y 3 R p b 2 4 x L 2 N v d m V y Y W d l X 3 N 0 Y X R p c 3 R p Y 3 M g K D g p L 0 F 1 d G 9 S Z W 1 v d m V k Q 2 9 s d W 1 u c z E u e 2 N s Y X N z L D F 9 J n F 1 b 3 Q 7 L C Z x d W 9 0 O 1 N l Y 3 R p b 2 4 x L 2 N v d m V y Y W d l X 3 N 0 Y X R p c 3 R p Y 3 M g K D g p L 0 F 1 d G 9 S Z W 1 v d m V k Q 2 9 s d W 1 u c z E u e 2 N v b X B s Z X h p d H k s M n 0 m c X V v d D s s J n F 1 b 3 Q 7 U 2 V j d G l v b j E v Y 2 9 2 Z X J h Z 2 V f c 3 R h d G l z d G l j c y A o O C k v Q X V 0 b 1 J l b W 9 2 Z W R D b 2 x 1 b W 5 z M S 5 7 Y m F z Z W x p b m V f b G l u Z S w z f S Z x d W 9 0 O y w m c X V v d D t T Z W N 0 a W 9 u M S 9 j b 3 Z l c m F n Z V 9 z d G F 0 a X N 0 a W N z I C g 4 K S 9 B d X R v U m V t b 3 Z l Z E N v b H V t b n M x L n t s Y W 5 j Z V 9 i Y X N p Y 1 9 s a W 5 l L D R 9 J n F 1 b 3 Q 7 L C Z x d W 9 0 O 1 N l Y 3 R p b 2 4 x L 2 N v d m V y Y W d l X 3 N 0 Y X R p c 3 R p Y 3 M g K D g p L 0 F 1 d G 9 S Z W 1 v d m V k Q 2 9 s d W 1 u c z E u e 2 x h b m N l X 2 N v d m V y Y W d l X 2 x p b m U s N X 0 m c X V v d D s s J n F 1 b 3 Q 7 U 2 V j d G l v b j E v Y 2 9 2 Z X J h Z 2 V f c 3 R h d G l z d G l j c y A o O C k v Q X V 0 b 1 J l b W 9 2 Z W R D b 2 x 1 b W 5 z M S 5 7 b G F u Y 2 V f b G l u Z S w 2 f S Z x d W 9 0 O y w m c X V v d D t T Z W N 0 a W 9 u M S 9 j b 3 Z l c m F n Z V 9 z d G F 0 a X N 0 a W N z I C g 4 K S 9 B d X R v U m V t b 3 Z l Z E N v b H V t b n M x L n t z e W 1 w c m 9 t c H R f b G l u Z S w 3 f S Z x d W 9 0 O y w m c X V v d D t T Z W N 0 a W 9 u M S 9 j b 3 Z l c m F n Z V 9 z d G F 0 a X N 0 a W N z I C g 4 K S 9 B d X R v U m V t b 3 Z l Z E N v b H V t b n M x L n t i Y X N l b G l u Z V 9 i c m F u Y 2 g s O H 0 m c X V v d D s s J n F 1 b 3 Q 7 U 2 V j d G l v b j E v Y 2 9 2 Z X J h Z 2 V f c 3 R h d G l z d G l j c y A o O C k v Q X V 0 b 1 J l b W 9 2 Z W R D b 2 x 1 b W 5 z M S 5 7 b G F u Z V 9 i Y X N p Y 1 9 i c m F u Y 2 g s O X 0 m c X V v d D s s J n F 1 b 3 Q 7 U 2 V j d G l v b j E v Y 2 9 2 Z X J h Z 2 V f c 3 R h d G l z d G l j c y A o O C k v Q X V 0 b 1 J l b W 9 2 Z W R D b 2 x 1 b W 5 z M S 5 7 b G F u Y 2 V f Y 2 9 2 Z X J h Z 2 V f Y n J h b m N o L D E w f S Z x d W 9 0 O y w m c X V v d D t T Z W N 0 a W 9 u M S 9 j b 3 Z l c m F n Z V 9 z d G F 0 a X N 0 a W N z I C g 4 K S 9 B d X R v U m V t b 3 Z l Z E N v b H V t b n M x L n t s Y W 5 j Z V 9 i c m F u Y 2 g s M T F 9 J n F 1 b 3 Q 7 L C Z x d W 9 0 O 1 N l Y 3 R p b 2 4 x L 2 N v d m V y Y W d l X 3 N 0 Y X R p c 3 R p Y 3 M g K D g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5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I y O j Q 1 O j U z L j E w M T A 4 M j B a I i A v P j x F b n R y e S B U e X B l P S J G a W x s Q 2 9 s d W 1 u V H l w Z X M i I F Z h b H V l P S J z Q m d Z R E J R V U Z C U V V G Q l F V R k J R P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D B j O W I 0 M S 1 i M z M 0 L T Q 3 M W M t Y W U z Z C 1 i O T I 2 N j N k N G U 1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5 K S 9 B d X R v U m V t b 3 Z l Z E N v b H V t b n M x L n t w c m 9 q Z W N 0 L D B 9 J n F 1 b 3 Q 7 L C Z x d W 9 0 O 1 N l Y 3 R p b 2 4 x L 2 N v d m V y Y W d l X 3 N 0 Y X R p c 3 R p Y 3 M g K D k p L 0 F 1 d G 9 S Z W 1 v d m V k Q 2 9 s d W 1 u c z E u e 2 N s Y X N z L D F 9 J n F 1 b 3 Q 7 L C Z x d W 9 0 O 1 N l Y 3 R p b 2 4 x L 2 N v d m V y Y W d l X 3 N 0 Y X R p c 3 R p Y 3 M g K D k p L 0 F 1 d G 9 S Z W 1 v d m V k Q 2 9 s d W 1 u c z E u e 2 N v b X B s Z X h p d H k s M n 0 m c X V v d D s s J n F 1 b 3 Q 7 U 2 V j d G l v b j E v Y 2 9 2 Z X J h Z 2 V f c 3 R h d G l z d G l j c y A o O S k v Q X V 0 b 1 J l b W 9 2 Z W R D b 2 x 1 b W 5 z M S 5 7 Y m F z Z W x p b m V f b G l u Z S w z f S Z x d W 9 0 O y w m c X V v d D t T Z W N 0 a W 9 u M S 9 j b 3 Z l c m F n Z V 9 z d G F 0 a X N 0 a W N z I C g 5 K S 9 B d X R v U m V t b 3 Z l Z E N v b H V t b n M x L n t s Y W 5 j Z V 9 i Y X N p Y 1 9 s a W 5 l L D R 9 J n F 1 b 3 Q 7 L C Z x d W 9 0 O 1 N l Y 3 R p b 2 4 x L 2 N v d m V y Y W d l X 3 N 0 Y X R p c 3 R p Y 3 M g K D k p L 0 F 1 d G 9 S Z W 1 v d m V k Q 2 9 s d W 1 u c z E u e 2 x h b m N l X 2 N v d m V y Y W d l X 2 x p b m U s N X 0 m c X V v d D s s J n F 1 b 3 Q 7 U 2 V j d G l v b j E v Y 2 9 2 Z X J h Z 2 V f c 3 R h d G l z d G l j c y A o O S k v Q X V 0 b 1 J l b W 9 2 Z W R D b 2 x 1 b W 5 z M S 5 7 b G F u Y 2 V f b G l u Z S w 2 f S Z x d W 9 0 O y w m c X V v d D t T Z W N 0 a W 9 u M S 9 j b 3 Z l c m F n Z V 9 z d G F 0 a X N 0 a W N z I C g 5 K S 9 B d X R v U m V t b 3 Z l Z E N v b H V t b n M x L n t z e W 1 w c m 9 t c H R f b G l u Z S w 3 f S Z x d W 9 0 O y w m c X V v d D t T Z W N 0 a W 9 u M S 9 j b 3 Z l c m F n Z V 9 z d G F 0 a X N 0 a W N z I C g 5 K S 9 B d X R v U m V t b 3 Z l Z E N v b H V t b n M x L n t i Y X N l b G l u Z V 9 i c m F u Y 2 g s O H 0 m c X V v d D s s J n F 1 b 3 Q 7 U 2 V j d G l v b j E v Y 2 9 2 Z X J h Z 2 V f c 3 R h d G l z d G l j c y A o O S k v Q X V 0 b 1 J l b W 9 2 Z W R D b 2 x 1 b W 5 z M S 5 7 b G F u Z V 9 i Y X N p Y 1 9 i c m F u Y 2 g s O X 0 m c X V v d D s s J n F 1 b 3 Q 7 U 2 V j d G l v b j E v Y 2 9 2 Z X J h Z 2 V f c 3 R h d G l z d G l j c y A o O S k v Q X V 0 b 1 J l b W 9 2 Z W R D b 2 x 1 b W 5 z M S 5 7 b G F u Y 2 V f Y 2 9 2 Z X J h Z 2 V f Y n J h b m N o L D E w f S Z x d W 9 0 O y w m c X V v d D t T Z W N 0 a W 9 u M S 9 j b 3 Z l c m F n Z V 9 z d G F 0 a X N 0 a W N z I C g 5 K S 9 B d X R v U m V t b 3 Z l Z E N v b H V t b n M x L n t s Y W 5 j Z V 9 i c m F u Y 2 g s M T F 9 J n F 1 b 3 Q 7 L C Z x d W 9 0 O 1 N l Y 3 R p b 2 4 x L 2 N v d m V y Y W d l X 3 N 0 Y X R p c 3 R p Y 3 M g K D k p L 0 F 1 d G 9 S Z W 1 v d m V k Q 2 9 s d W 1 u c z E u e 3 N 5 b X B y b 2 1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I C g 5 K S 9 B d X R v U m V t b 3 Z l Z E N v b H V t b n M x L n t w c m 9 q Z W N 0 L D B 9 J n F 1 b 3 Q 7 L C Z x d W 9 0 O 1 N l Y 3 R p b 2 4 x L 2 N v d m V y Y W d l X 3 N 0 Y X R p c 3 R p Y 3 M g K D k p L 0 F 1 d G 9 S Z W 1 v d m V k Q 2 9 s d W 1 u c z E u e 2 N s Y X N z L D F 9 J n F 1 b 3 Q 7 L C Z x d W 9 0 O 1 N l Y 3 R p b 2 4 x L 2 N v d m V y Y W d l X 3 N 0 Y X R p c 3 R p Y 3 M g K D k p L 0 F 1 d G 9 S Z W 1 v d m V k Q 2 9 s d W 1 u c z E u e 2 N v b X B s Z X h p d H k s M n 0 m c X V v d D s s J n F 1 b 3 Q 7 U 2 V j d G l v b j E v Y 2 9 2 Z X J h Z 2 V f c 3 R h d G l z d G l j c y A o O S k v Q X V 0 b 1 J l b W 9 2 Z W R D b 2 x 1 b W 5 z M S 5 7 Y m F z Z W x p b m V f b G l u Z S w z f S Z x d W 9 0 O y w m c X V v d D t T Z W N 0 a W 9 u M S 9 j b 3 Z l c m F n Z V 9 z d G F 0 a X N 0 a W N z I C g 5 K S 9 B d X R v U m V t b 3 Z l Z E N v b H V t b n M x L n t s Y W 5 j Z V 9 i Y X N p Y 1 9 s a W 5 l L D R 9 J n F 1 b 3 Q 7 L C Z x d W 9 0 O 1 N l Y 3 R p b 2 4 x L 2 N v d m V y Y W d l X 3 N 0 Y X R p c 3 R p Y 3 M g K D k p L 0 F 1 d G 9 S Z W 1 v d m V k Q 2 9 s d W 1 u c z E u e 2 x h b m N l X 2 N v d m V y Y W d l X 2 x p b m U s N X 0 m c X V v d D s s J n F 1 b 3 Q 7 U 2 V j d G l v b j E v Y 2 9 2 Z X J h Z 2 V f c 3 R h d G l z d G l j c y A o O S k v Q X V 0 b 1 J l b W 9 2 Z W R D b 2 x 1 b W 5 z M S 5 7 b G F u Y 2 V f b G l u Z S w 2 f S Z x d W 9 0 O y w m c X V v d D t T Z W N 0 a W 9 u M S 9 j b 3 Z l c m F n Z V 9 z d G F 0 a X N 0 a W N z I C g 5 K S 9 B d X R v U m V t b 3 Z l Z E N v b H V t b n M x L n t z e W 1 w c m 9 t c H R f b G l u Z S w 3 f S Z x d W 9 0 O y w m c X V v d D t T Z W N 0 a W 9 u M S 9 j b 3 Z l c m F n Z V 9 z d G F 0 a X N 0 a W N z I C g 5 K S 9 B d X R v U m V t b 3 Z l Z E N v b H V t b n M x L n t i Y X N l b G l u Z V 9 i c m F u Y 2 g s O H 0 m c X V v d D s s J n F 1 b 3 Q 7 U 2 V j d G l v b j E v Y 2 9 2 Z X J h Z 2 V f c 3 R h d G l z d G l j c y A o O S k v Q X V 0 b 1 J l b W 9 2 Z W R D b 2 x 1 b W 5 z M S 5 7 b G F u Z V 9 i Y X N p Y 1 9 i c m F u Y 2 g s O X 0 m c X V v d D s s J n F 1 b 3 Q 7 U 2 V j d G l v b j E v Y 2 9 2 Z X J h Z 2 V f c 3 R h d G l z d G l j c y A o O S k v Q X V 0 b 1 J l b W 9 2 Z W R D b 2 x 1 b W 5 z M S 5 7 b G F u Y 2 V f Y 2 9 2 Z X J h Z 2 V f Y n J h b m N o L D E w f S Z x d W 9 0 O y w m c X V v d D t T Z W N 0 a W 9 u M S 9 j b 3 Z l c m F n Z V 9 z d G F 0 a X N 0 a W N z I C g 5 K S 9 B d X R v U m V t b 3 Z l Z E N v b H V t b n M x L n t s Y W 5 j Z V 9 i c m F u Y 2 g s M T F 9 J n F 1 b 3 Q 7 L C Z x d W 9 0 O 1 N l Y 3 R p b 2 4 x L 2 N v d m V y Y W d l X 3 N 0 Y X R p c 3 R p Y 3 M g K D k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x M C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5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N z o 0 O D o z M i 4 2 N D M 3 M D c w W i I g L z 4 8 R W 5 0 c n k g V H l w Z T 0 i R m l s b E N v b H V t b l R 5 c G V z I i B W Y W x 1 Z T 0 i c 0 J n W U R C U V V G Q l F V R k J R V U Z C U T 0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k N j V h Z j U t N m Q 5 M S 0 0 N z R i L W J h N T Y t Y z k y M 2 M 0 N W Q 4 O T I 4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T A p L 0 F 1 d G 9 S Z W 1 v d m V k Q 2 9 s d W 1 u c z E u e 3 B y b 2 p l Y 3 Q s M H 0 m c X V v d D s s J n F 1 b 3 Q 7 U 2 V j d G l v b j E v Y 2 9 2 Z X J h Z 2 V f c 3 R h d G l z d G l j c y A o M T A p L 0 F 1 d G 9 S Z W 1 v d m V k Q 2 9 s d W 1 u c z E u e 2 N s Y X N z L D F 9 J n F 1 b 3 Q 7 L C Z x d W 9 0 O 1 N l Y 3 R p b 2 4 x L 2 N v d m V y Y W d l X 3 N 0 Y X R p c 3 R p Y 3 M g K D E w K S 9 B d X R v U m V t b 3 Z l Z E N v b H V t b n M x L n t j b 2 1 w b G V 4 a X R 5 L D J 9 J n F 1 b 3 Q 7 L C Z x d W 9 0 O 1 N l Y 3 R p b 2 4 x L 2 N v d m V y Y W d l X 3 N 0 Y X R p c 3 R p Y 3 M g K D E w K S 9 B d X R v U m V t b 3 Z l Z E N v b H V t b n M x L n t i Y X N l b G l u Z V 9 s a W 5 l L D N 9 J n F 1 b 3 Q 7 L C Z x d W 9 0 O 1 N l Y 3 R p b 2 4 x L 2 N v d m V y Y W d l X 3 N 0 Y X R p c 3 R p Y 3 M g K D E w K S 9 B d X R v U m V t b 3 Z l Z E N v b H V t b n M x L n t s Y W 5 j Z V 9 i Y X N p Y 1 9 s a W 5 l L D R 9 J n F 1 b 3 Q 7 L C Z x d W 9 0 O 1 N l Y 3 R p b 2 4 x L 2 N v d m V y Y W d l X 3 N 0 Y X R p c 3 R p Y 3 M g K D E w K S 9 B d X R v U m V t b 3 Z l Z E N v b H V t b n M x L n t s Y W 5 j Z V 9 j b 3 Z l c m F n Z V 9 s a W 5 l L D V 9 J n F 1 b 3 Q 7 L C Z x d W 9 0 O 1 N l Y 3 R p b 2 4 x L 2 N v d m V y Y W d l X 3 N 0 Y X R p c 3 R p Y 3 M g K D E w K S 9 B d X R v U m V t b 3 Z l Z E N v b H V t b n M x L n t s Y W 5 j Z V 9 s a W 5 l L D Z 9 J n F 1 b 3 Q 7 L C Z x d W 9 0 O 1 N l Y 3 R p b 2 4 x L 2 N v d m V y Y W d l X 3 N 0 Y X R p c 3 R p Y 3 M g K D E w K S 9 B d X R v U m V t b 3 Z l Z E N v b H V t b n M x L n t z e W 1 w c m 9 t c H R f b G l u Z S w 3 f S Z x d W 9 0 O y w m c X V v d D t T Z W N 0 a W 9 u M S 9 j b 3 Z l c m F n Z V 9 z d G F 0 a X N 0 a W N z I C g x M C k v Q X V 0 b 1 J l b W 9 2 Z W R D b 2 x 1 b W 5 z M S 5 7 Y m F z Z W x p b m V f Y n J h b m N o L D h 9 J n F 1 b 3 Q 7 L C Z x d W 9 0 O 1 N l Y 3 R p b 2 4 x L 2 N v d m V y Y W d l X 3 N 0 Y X R p c 3 R p Y 3 M g K D E w K S 9 B d X R v U m V t b 3 Z l Z E N v b H V t b n M x L n t s Y W 5 l X 2 J h c 2 l j X 2 J y Y W 5 j a C w 5 f S Z x d W 9 0 O y w m c X V v d D t T Z W N 0 a W 9 u M S 9 j b 3 Z l c m F n Z V 9 z d G F 0 a X N 0 a W N z I C g x M C k v Q X V 0 b 1 J l b W 9 2 Z W R D b 2 x 1 b W 5 z M S 5 7 b G F u Y 2 V f Y 2 9 2 Z X J h Z 2 V f Y n J h b m N o L D E w f S Z x d W 9 0 O y w m c X V v d D t T Z W N 0 a W 9 u M S 9 j b 3 Z l c m F n Z V 9 z d G F 0 a X N 0 a W N z I C g x M C k v Q X V 0 b 1 J l b W 9 2 Z W R D b 2 x 1 b W 5 z M S 5 7 b G F u Y 2 V f Y n J h b m N o L D E x f S Z x d W 9 0 O y w m c X V v d D t T Z W N 0 a W 9 u M S 9 j b 3 Z l c m F n Z V 9 z d G F 0 a X N 0 a W N z I C g x M C k v Q X V 0 b 1 J l b W 9 2 Z W R D b 2 x 1 b W 5 z M S 5 7 c 3 l t c H J v b X B 0 X 2 J y Y W 5 j a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d m V y Y W d l X 3 N 0 Y X R p c 3 R p Y 3 M g K D E w K S 9 B d X R v U m V t b 3 Z l Z E N v b H V t b n M x L n t w c m 9 q Z W N 0 L D B 9 J n F 1 b 3 Q 7 L C Z x d W 9 0 O 1 N l Y 3 R p b 2 4 x L 2 N v d m V y Y W d l X 3 N 0 Y X R p c 3 R p Y 3 M g K D E w K S 9 B d X R v U m V t b 3 Z l Z E N v b H V t b n M x L n t j b G F z c y w x f S Z x d W 9 0 O y w m c X V v d D t T Z W N 0 a W 9 u M S 9 j b 3 Z l c m F n Z V 9 z d G F 0 a X N 0 a W N z I C g x M C k v Q X V 0 b 1 J l b W 9 2 Z W R D b 2 x 1 b W 5 z M S 5 7 Y 2 9 t c G x l e G l 0 e S w y f S Z x d W 9 0 O y w m c X V v d D t T Z W N 0 a W 9 u M S 9 j b 3 Z l c m F n Z V 9 z d G F 0 a X N 0 a W N z I C g x M C k v Q X V 0 b 1 J l b W 9 2 Z W R D b 2 x 1 b W 5 z M S 5 7 Y m F z Z W x p b m V f b G l u Z S w z f S Z x d W 9 0 O y w m c X V v d D t T Z W N 0 a W 9 u M S 9 j b 3 Z l c m F n Z V 9 z d G F 0 a X N 0 a W N z I C g x M C k v Q X V 0 b 1 J l b W 9 2 Z W R D b 2 x 1 b W 5 z M S 5 7 b G F u Y 2 V f Y m F z a W N f b G l u Z S w 0 f S Z x d W 9 0 O y w m c X V v d D t T Z W N 0 a W 9 u M S 9 j b 3 Z l c m F n Z V 9 z d G F 0 a X N 0 a W N z I C g x M C k v Q X V 0 b 1 J l b W 9 2 Z W R D b 2 x 1 b W 5 z M S 5 7 b G F u Y 2 V f Y 2 9 2 Z X J h Z 2 V f b G l u Z S w 1 f S Z x d W 9 0 O y w m c X V v d D t T Z W N 0 a W 9 u M S 9 j b 3 Z l c m F n Z V 9 z d G F 0 a X N 0 a W N z I C g x M C k v Q X V 0 b 1 J l b W 9 2 Z W R D b 2 x 1 b W 5 z M S 5 7 b G F u Y 2 V f b G l u Z S w 2 f S Z x d W 9 0 O y w m c X V v d D t T Z W N 0 a W 9 u M S 9 j b 3 Z l c m F n Z V 9 z d G F 0 a X N 0 a W N z I C g x M C k v Q X V 0 b 1 J l b W 9 2 Z W R D b 2 x 1 b W 5 z M S 5 7 c 3 l t c H J v b X B 0 X 2 x p b m U s N 3 0 m c X V v d D s s J n F 1 b 3 Q 7 U 2 V j d G l v b j E v Y 2 9 2 Z X J h Z 2 V f c 3 R h d G l z d G l j c y A o M T A p L 0 F 1 d G 9 S Z W 1 v d m V k Q 2 9 s d W 1 u c z E u e 2 J h c 2 V s a W 5 l X 2 J y Y W 5 j a C w 4 f S Z x d W 9 0 O y w m c X V v d D t T Z W N 0 a W 9 u M S 9 j b 3 Z l c m F n Z V 9 z d G F 0 a X N 0 a W N z I C g x M C k v Q X V 0 b 1 J l b W 9 2 Z W R D b 2 x 1 b W 5 z M S 5 7 b G F u Z V 9 i Y X N p Y 1 9 i c m F u Y 2 g s O X 0 m c X V v d D s s J n F 1 b 3 Q 7 U 2 V j d G l v b j E v Y 2 9 2 Z X J h Z 2 V f c 3 R h d G l z d G l j c y A o M T A p L 0 F 1 d G 9 S Z W 1 v d m V k Q 2 9 s d W 1 u c z E u e 2 x h b m N l X 2 N v d m V y Y W d l X 2 J y Y W 5 j a C w x M H 0 m c X V v d D s s J n F 1 b 3 Q 7 U 2 V j d G l v b j E v Y 2 9 2 Z X J h Z 2 V f c 3 R h d G l z d G l j c y A o M T A p L 0 F 1 d G 9 S Z W 1 v d m V k Q 2 9 s d W 1 u c z E u e 2 x h b m N l X 2 J y Y W 5 j a C w x M X 0 m c X V v d D s s J n F 1 b 3 Q 7 U 2 V j d G l v b j E v Y 2 9 2 Z X J h Z 2 V f c 3 R h d G l z d G l j c y A o M T A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x M S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w M D o 0 N D o 1 O S 4 4 N T I y M j g w W i I g L z 4 8 R W 5 0 c n k g V H l w Z T 0 i R m l s b E N v b H V t b l R 5 c G V z I i B W Y W x 1 Z T 0 i c 0 J n W U R C U V V G Q l F V R k J R V U Z C U T 0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h k O W Y 2 N z M t M z U 2 Y S 0 0 Z j d m L T k 0 N D U t N W I z M z M 3 Y W N j O G Z j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T E p L 0 F 1 d G 9 S Z W 1 v d m V k Q 2 9 s d W 1 u c z E u e 3 B y b 2 p l Y 3 Q s M H 0 m c X V v d D s s J n F 1 b 3 Q 7 U 2 V j d G l v b j E v Y 2 9 2 Z X J h Z 2 V f c 3 R h d G l z d G l j c y A o M T E p L 0 F 1 d G 9 S Z W 1 v d m V k Q 2 9 s d W 1 u c z E u e 2 N s Y X N z L D F 9 J n F 1 b 3 Q 7 L C Z x d W 9 0 O 1 N l Y 3 R p b 2 4 x L 2 N v d m V y Y W d l X 3 N 0 Y X R p c 3 R p Y 3 M g K D E x K S 9 B d X R v U m V t b 3 Z l Z E N v b H V t b n M x L n t j b 2 1 w b G V 4 a X R 5 L D J 9 J n F 1 b 3 Q 7 L C Z x d W 9 0 O 1 N l Y 3 R p b 2 4 x L 2 N v d m V y Y W d l X 3 N 0 Y X R p c 3 R p Y 3 M g K D E x K S 9 B d X R v U m V t b 3 Z l Z E N v b H V t b n M x L n t i Y X N l b G l u Z V 9 s a W 5 l L D N 9 J n F 1 b 3 Q 7 L C Z x d W 9 0 O 1 N l Y 3 R p b 2 4 x L 2 N v d m V y Y W d l X 3 N 0 Y X R p c 3 R p Y 3 M g K D E x K S 9 B d X R v U m V t b 3 Z l Z E N v b H V t b n M x L n t s Y W 5 j Z V 9 i Y X N p Y 1 9 s a W 5 l L D R 9 J n F 1 b 3 Q 7 L C Z x d W 9 0 O 1 N l Y 3 R p b 2 4 x L 2 N v d m V y Y W d l X 3 N 0 Y X R p c 3 R p Y 3 M g K D E x K S 9 B d X R v U m V t b 3 Z l Z E N v b H V t b n M x L n t s Y W 5 j Z V 9 j b 3 Z l c m F n Z V 9 s a W 5 l L D V 9 J n F 1 b 3 Q 7 L C Z x d W 9 0 O 1 N l Y 3 R p b 2 4 x L 2 N v d m V y Y W d l X 3 N 0 Y X R p c 3 R p Y 3 M g K D E x K S 9 B d X R v U m V t b 3 Z l Z E N v b H V t b n M x L n t s Y W 5 j Z V 9 s a W 5 l L D Z 9 J n F 1 b 3 Q 7 L C Z x d W 9 0 O 1 N l Y 3 R p b 2 4 x L 2 N v d m V y Y W d l X 3 N 0 Y X R p c 3 R p Y 3 M g K D E x K S 9 B d X R v U m V t b 3 Z l Z E N v b H V t b n M x L n t z e W 1 w c m 9 t c H R f b G l u Z S w 3 f S Z x d W 9 0 O y w m c X V v d D t T Z W N 0 a W 9 u M S 9 j b 3 Z l c m F n Z V 9 z d G F 0 a X N 0 a W N z I C g x M S k v Q X V 0 b 1 J l b W 9 2 Z W R D b 2 x 1 b W 5 z M S 5 7 Y m F z Z W x p b m V f Y n J h b m N o L D h 9 J n F 1 b 3 Q 7 L C Z x d W 9 0 O 1 N l Y 3 R p b 2 4 x L 2 N v d m V y Y W d l X 3 N 0 Y X R p c 3 R p Y 3 M g K D E x K S 9 B d X R v U m V t b 3 Z l Z E N v b H V t b n M x L n t s Y W 5 l X 2 J h c 2 l j X 2 J y Y W 5 j a C w 5 f S Z x d W 9 0 O y w m c X V v d D t T Z W N 0 a W 9 u M S 9 j b 3 Z l c m F n Z V 9 z d G F 0 a X N 0 a W N z I C g x M S k v Q X V 0 b 1 J l b W 9 2 Z W R D b 2 x 1 b W 5 z M S 5 7 b G F u Y 2 V f Y 2 9 2 Z X J h Z 2 V f Y n J h b m N o L D E w f S Z x d W 9 0 O y w m c X V v d D t T Z W N 0 a W 9 u M S 9 j b 3 Z l c m F n Z V 9 z d G F 0 a X N 0 a W N z I C g x M S k v Q X V 0 b 1 J l b W 9 2 Z W R D b 2 x 1 b W 5 z M S 5 7 b G F u Y 2 V f Y n J h b m N o L D E x f S Z x d W 9 0 O y w m c X V v d D t T Z W N 0 a W 9 u M S 9 j b 3 Z l c m F n Z V 9 z d G F 0 a X N 0 a W N z I C g x M S k v Q X V 0 b 1 J l b W 9 2 Z W R D b 2 x 1 b W 5 z M S 5 7 c 3 l t c H J v b X B 0 X 2 J y Y W 5 j a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d m V y Y W d l X 3 N 0 Y X R p c 3 R p Y 3 M g K D E x K S 9 B d X R v U m V t b 3 Z l Z E N v b H V t b n M x L n t w c m 9 q Z W N 0 L D B 9 J n F 1 b 3 Q 7 L C Z x d W 9 0 O 1 N l Y 3 R p b 2 4 x L 2 N v d m V y Y W d l X 3 N 0 Y X R p c 3 R p Y 3 M g K D E x K S 9 B d X R v U m V t b 3 Z l Z E N v b H V t b n M x L n t j b G F z c y w x f S Z x d W 9 0 O y w m c X V v d D t T Z W N 0 a W 9 u M S 9 j b 3 Z l c m F n Z V 9 z d G F 0 a X N 0 a W N z I C g x M S k v Q X V 0 b 1 J l b W 9 2 Z W R D b 2 x 1 b W 5 z M S 5 7 Y 2 9 t c G x l e G l 0 e S w y f S Z x d W 9 0 O y w m c X V v d D t T Z W N 0 a W 9 u M S 9 j b 3 Z l c m F n Z V 9 z d G F 0 a X N 0 a W N z I C g x M S k v Q X V 0 b 1 J l b W 9 2 Z W R D b 2 x 1 b W 5 z M S 5 7 Y m F z Z W x p b m V f b G l u Z S w z f S Z x d W 9 0 O y w m c X V v d D t T Z W N 0 a W 9 u M S 9 j b 3 Z l c m F n Z V 9 z d G F 0 a X N 0 a W N z I C g x M S k v Q X V 0 b 1 J l b W 9 2 Z W R D b 2 x 1 b W 5 z M S 5 7 b G F u Y 2 V f Y m F z a W N f b G l u Z S w 0 f S Z x d W 9 0 O y w m c X V v d D t T Z W N 0 a W 9 u M S 9 j b 3 Z l c m F n Z V 9 z d G F 0 a X N 0 a W N z I C g x M S k v Q X V 0 b 1 J l b W 9 2 Z W R D b 2 x 1 b W 5 z M S 5 7 b G F u Y 2 V f Y 2 9 2 Z X J h Z 2 V f b G l u Z S w 1 f S Z x d W 9 0 O y w m c X V v d D t T Z W N 0 a W 9 u M S 9 j b 3 Z l c m F n Z V 9 z d G F 0 a X N 0 a W N z I C g x M S k v Q X V 0 b 1 J l b W 9 2 Z W R D b 2 x 1 b W 5 z M S 5 7 b G F u Y 2 V f b G l u Z S w 2 f S Z x d W 9 0 O y w m c X V v d D t T Z W N 0 a W 9 u M S 9 j b 3 Z l c m F n Z V 9 z d G F 0 a X N 0 a W N z I C g x M S k v Q X V 0 b 1 J l b W 9 2 Z W R D b 2 x 1 b W 5 z M S 5 7 c 3 l t c H J v b X B 0 X 2 x p b m U s N 3 0 m c X V v d D s s J n F 1 b 3 Q 7 U 2 V j d G l v b j E v Y 2 9 2 Z X J h Z 2 V f c 3 R h d G l z d G l j c y A o M T E p L 0 F 1 d G 9 S Z W 1 v d m V k Q 2 9 s d W 1 u c z E u e 2 J h c 2 V s a W 5 l X 2 J y Y W 5 j a C w 4 f S Z x d W 9 0 O y w m c X V v d D t T Z W N 0 a W 9 u M S 9 j b 3 Z l c m F n Z V 9 z d G F 0 a X N 0 a W N z I C g x M S k v Q X V 0 b 1 J l b W 9 2 Z W R D b 2 x 1 b W 5 z M S 5 7 b G F u Z V 9 i Y X N p Y 1 9 i c m F u Y 2 g s O X 0 m c X V v d D s s J n F 1 b 3 Q 7 U 2 V j d G l v b j E v Y 2 9 2 Z X J h Z 2 V f c 3 R h d G l z d G l j c y A o M T E p L 0 F 1 d G 9 S Z W 1 v d m V k Q 2 9 s d W 1 u c z E u e 2 x h b m N l X 2 N v d m V y Y W d l X 2 J y Y W 5 j a C w x M H 0 m c X V v d D s s J n F 1 b 3 Q 7 U 2 V j d G l v b j E v Y 2 9 2 Z X J h Z 2 V f c 3 R h d G l z d G l j c y A o M T E p L 0 F 1 d G 9 S Z W 1 v d m V k Q 2 9 s d W 1 u c z E u e 2 x h b m N l X 2 J y Y W 5 j a C w x M X 0 m c X V v d D s s J n F 1 b 3 Q 7 U 2 V j d G l v b j E v Y 2 9 2 Z X J h Z 2 V f c 3 R h d G l z d G l j c y A o M T E p L 0 F 1 d G 9 S Z W 1 v d m V k Q 2 9 s d W 1 u c z E u e 3 N 5 b X B y b 2 1 w d F 9 i c m F u Y 2 g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x M i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w N D o 1 N T o x O S 4 w O D k z N j E w W i I g L z 4 8 R W 5 0 c n k g V H l w Z T 0 i R m l s b E N v b H V t b l R 5 c G V z I i B W Y W x 1 Z T 0 i c 0 J n W U R B d 1 l G Q l F V R k J R V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r Z X l 3 b 3 J k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j R j M W M 1 Y y 1 j Z m E 5 L T Q 2 N z Y t O G N l N i 0 2 Y T F h Z m Z k Y T E 2 M 2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x M i k v Q X V 0 b 1 J l b W 9 2 Z W R D b 2 x 1 b W 5 z M S 5 7 c H J v a m V j d C w w f S Z x d W 9 0 O y w m c X V v d D t T Z W N 0 a W 9 u M S 9 j b 3 Z l c m F n Z V 9 z d G F 0 a X N 0 a W N z I C g x M i k v Q X V 0 b 1 J l b W 9 2 Z W R D b 2 x 1 b W 5 z M S 5 7 Y 2 x h c 3 M s M X 0 m c X V v d D s s J n F 1 b 3 Q 7 U 2 V j d G l v b j E v Y 2 9 2 Z X J h Z 2 V f c 3 R h d G l z d G l j c y A o M T I p L 0 F 1 d G 9 S Z W 1 v d m V k Q 2 9 s d W 1 u c z E u e 2 N v b X B s Z X h p d H k s M n 0 m c X V v d D s s J n F 1 b 3 Q 7 U 2 V j d G l v b j E v Y 2 9 2 Z X J h Z 2 V f c 3 R h d G l z d G l j c y A o M T I p L 0 F 1 d G 9 S Z W 1 v d m V k Q 2 9 s d W 1 u c z E u e 2 N h d G V n b 3 J 5 L D N 9 J n F 1 b 3 Q 7 L C Z x d W 9 0 O 1 N l Y 3 R p b 2 4 x L 2 N v d m V y Y W d l X 3 N 0 Y X R p c 3 R p Y 3 M g K D E y K S 9 B d X R v U m V t b 3 Z l Z E N v b H V t b n M x L n t r Z X l 3 b 3 J k L D R 9 J n F 1 b 3 Q 7 L C Z x d W 9 0 O 1 N l Y 3 R p b 2 4 x L 2 N v d m V y Y W d l X 3 N 0 Y X R p c 3 R p Y 3 M g K D E y K S 9 B d X R v U m V t b 3 Z l Z E N v b H V t b n M x L n t i Y X N l b G l u Z V 9 s a W 5 l L D V 9 J n F 1 b 3 Q 7 L C Z x d W 9 0 O 1 N l Y 3 R p b 2 4 x L 2 N v d m V y Y W d l X 3 N 0 Y X R p c 3 R p Y 3 M g K D E y K S 9 B d X R v U m V t b 3 Z l Z E N v b H V t b n M x L n t s Y W 5 j Z V 9 i Y X N p Y 1 9 s a W 5 l L D Z 9 J n F 1 b 3 Q 7 L C Z x d W 9 0 O 1 N l Y 3 R p b 2 4 x L 2 N v d m V y Y W d l X 3 N 0 Y X R p c 3 R p Y 3 M g K D E y K S 9 B d X R v U m V t b 3 Z l Z E N v b H V t b n M x L n t s Y W 5 j Z V 9 j b 3 Z l c m F n Z V 9 s a W 5 l L D d 9 J n F 1 b 3 Q 7 L C Z x d W 9 0 O 1 N l Y 3 R p b 2 4 x L 2 N v d m V y Y W d l X 3 N 0 Y X R p c 3 R p Y 3 M g K D E y K S 9 B d X R v U m V t b 3 Z l Z E N v b H V t b n M x L n t s Y W 5 j Z V 9 s a W 5 l L D h 9 J n F 1 b 3 Q 7 L C Z x d W 9 0 O 1 N l Y 3 R p b 2 4 x L 2 N v d m V y Y W d l X 3 N 0 Y X R p c 3 R p Y 3 M g K D E y K S 9 B d X R v U m V t b 3 Z l Z E N v b H V t b n M x L n t z e W 1 w c m 9 t c H R f b G l u Z S w 5 f S Z x d W 9 0 O y w m c X V v d D t T Z W N 0 a W 9 u M S 9 j b 3 Z l c m F n Z V 9 z d G F 0 a X N 0 a W N z I C g x M i k v Q X V 0 b 1 J l b W 9 2 Z W R D b 2 x 1 b W 5 z M S 5 7 Y m F z Z W x p b m V f Y n J h b m N o L D E w f S Z x d W 9 0 O y w m c X V v d D t T Z W N 0 a W 9 u M S 9 j b 3 Z l c m F n Z V 9 z d G F 0 a X N 0 a W N z I C g x M i k v Q X V 0 b 1 J l b W 9 2 Z W R D b 2 x 1 b W 5 z M S 5 7 b G F u Z V 9 i Y X N p Y 1 9 i c m F u Y 2 g s M T F 9 J n F 1 b 3 Q 7 L C Z x d W 9 0 O 1 N l Y 3 R p b 2 4 x L 2 N v d m V y Y W d l X 3 N 0 Y X R p c 3 R p Y 3 M g K D E y K S 9 B d X R v U m V t b 3 Z l Z E N v b H V t b n M x L n t s Y W 5 j Z V 9 j b 3 Z l c m F n Z V 9 i c m F u Y 2 g s M T J 9 J n F 1 b 3 Q 7 L C Z x d W 9 0 O 1 N l Y 3 R p b 2 4 x L 2 N v d m V y Y W d l X 3 N 0 Y X R p c 3 R p Y 3 M g K D E y K S 9 B d X R v U m V t b 3 Z l Z E N v b H V t b n M x L n t s Y W 5 j Z V 9 i c m F u Y 2 g s M T N 9 J n F 1 b 3 Q 7 L C Z x d W 9 0 O 1 N l Y 3 R p b 2 4 x L 2 N v d m V y Y W d l X 3 N 0 Y X R p c 3 R p Y 3 M g K D E y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T I p L 0 F 1 d G 9 S Z W 1 v d m V k Q 2 9 s d W 1 u c z E u e 3 B y b 2 p l Y 3 Q s M H 0 m c X V v d D s s J n F 1 b 3 Q 7 U 2 V j d G l v b j E v Y 2 9 2 Z X J h Z 2 V f c 3 R h d G l z d G l j c y A o M T I p L 0 F 1 d G 9 S Z W 1 v d m V k Q 2 9 s d W 1 u c z E u e 2 N s Y X N z L D F 9 J n F 1 b 3 Q 7 L C Z x d W 9 0 O 1 N l Y 3 R p b 2 4 x L 2 N v d m V y Y W d l X 3 N 0 Y X R p c 3 R p Y 3 M g K D E y K S 9 B d X R v U m V t b 3 Z l Z E N v b H V t b n M x L n t j b 2 1 w b G V 4 a X R 5 L D J 9 J n F 1 b 3 Q 7 L C Z x d W 9 0 O 1 N l Y 3 R p b 2 4 x L 2 N v d m V y Y W d l X 3 N 0 Y X R p c 3 R p Y 3 M g K D E y K S 9 B d X R v U m V t b 3 Z l Z E N v b H V t b n M x L n t j Y X R l Z 2 9 y e S w z f S Z x d W 9 0 O y w m c X V v d D t T Z W N 0 a W 9 u M S 9 j b 3 Z l c m F n Z V 9 z d G F 0 a X N 0 a W N z I C g x M i k v Q X V 0 b 1 J l b W 9 2 Z W R D b 2 x 1 b W 5 z M S 5 7 a 2 V 5 d 2 9 y Z C w 0 f S Z x d W 9 0 O y w m c X V v d D t T Z W N 0 a W 9 u M S 9 j b 3 Z l c m F n Z V 9 z d G F 0 a X N 0 a W N z I C g x M i k v Q X V 0 b 1 J l b W 9 2 Z W R D b 2 x 1 b W 5 z M S 5 7 Y m F z Z W x p b m V f b G l u Z S w 1 f S Z x d W 9 0 O y w m c X V v d D t T Z W N 0 a W 9 u M S 9 j b 3 Z l c m F n Z V 9 z d G F 0 a X N 0 a W N z I C g x M i k v Q X V 0 b 1 J l b W 9 2 Z W R D b 2 x 1 b W 5 z M S 5 7 b G F u Y 2 V f Y m F z a W N f b G l u Z S w 2 f S Z x d W 9 0 O y w m c X V v d D t T Z W N 0 a W 9 u M S 9 j b 3 Z l c m F n Z V 9 z d G F 0 a X N 0 a W N z I C g x M i k v Q X V 0 b 1 J l b W 9 2 Z W R D b 2 x 1 b W 5 z M S 5 7 b G F u Y 2 V f Y 2 9 2 Z X J h Z 2 V f b G l u Z S w 3 f S Z x d W 9 0 O y w m c X V v d D t T Z W N 0 a W 9 u M S 9 j b 3 Z l c m F n Z V 9 z d G F 0 a X N 0 a W N z I C g x M i k v Q X V 0 b 1 J l b W 9 2 Z W R D b 2 x 1 b W 5 z M S 5 7 b G F u Y 2 V f b G l u Z S w 4 f S Z x d W 9 0 O y w m c X V v d D t T Z W N 0 a W 9 u M S 9 j b 3 Z l c m F n Z V 9 z d G F 0 a X N 0 a W N z I C g x M i k v Q X V 0 b 1 J l b W 9 2 Z W R D b 2 x 1 b W 5 z M S 5 7 c 3 l t c H J v b X B 0 X 2 x p b m U s O X 0 m c X V v d D s s J n F 1 b 3 Q 7 U 2 V j d G l v b j E v Y 2 9 2 Z X J h Z 2 V f c 3 R h d G l z d G l j c y A o M T I p L 0 F 1 d G 9 S Z W 1 v d m V k Q 2 9 s d W 1 u c z E u e 2 J h c 2 V s a W 5 l X 2 J y Y W 5 j a C w x M H 0 m c X V v d D s s J n F 1 b 3 Q 7 U 2 V j d G l v b j E v Y 2 9 2 Z X J h Z 2 V f c 3 R h d G l z d G l j c y A o M T I p L 0 F 1 d G 9 S Z W 1 v d m V k Q 2 9 s d W 1 u c z E u e 2 x h b m V f Y m F z a W N f Y n J h b m N o L D E x f S Z x d W 9 0 O y w m c X V v d D t T Z W N 0 a W 9 u M S 9 j b 3 Z l c m F n Z V 9 z d G F 0 a X N 0 a W N z I C g x M i k v Q X V 0 b 1 J l b W 9 2 Z W R D b 2 x 1 b W 5 z M S 5 7 b G F u Y 2 V f Y 2 9 2 Z X J h Z 2 V f Y n J h b m N o L D E y f S Z x d W 9 0 O y w m c X V v d D t T Z W N 0 a W 9 u M S 9 j b 3 Z l c m F n Z V 9 z d G F 0 a X N 0 a W N z I C g x M i k v Q X V 0 b 1 J l b W 9 2 Z W R D b 2 x 1 b W 5 z M S 5 7 b G F u Y 2 V f Y n J h b m N o L D E z f S Z x d W 9 0 O y w m c X V v d D t T Z W N 0 a W 9 u M S 9 j b 3 Z l c m F n Z V 9 z d G F 0 a X N 0 a W N z I C g x M i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E z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y V D A 1 O j M z O j Q z L j Q y M D c 3 O D B a I i A v P j x F b n R y e S B U e X B l P S J G a W x s Q 2 9 s d W 1 u V H l w Z X M i I F Z h b H V l P S J z Q m d Z R E F 3 W U Z C U V V G Q l F V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t l e X d v c m Q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z N m Y 2 Z D U w L W I w Y j k t N D k 3 N C 0 4 N j g 0 L T R h M z M 2 O G I 3 N G U y N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E z K S 9 B d X R v U m V t b 3 Z l Z E N v b H V t b n M x L n t w c m 9 q Z W N 0 L D B 9 J n F 1 b 3 Q 7 L C Z x d W 9 0 O 1 N l Y 3 R p b 2 4 x L 2 N v d m V y Y W d l X 3 N 0 Y X R p c 3 R p Y 3 M g K D E z K S 9 B d X R v U m V t b 3 Z l Z E N v b H V t b n M x L n t j b G F z c y w x f S Z x d W 9 0 O y w m c X V v d D t T Z W N 0 a W 9 u M S 9 j b 3 Z l c m F n Z V 9 z d G F 0 a X N 0 a W N z I C g x M y k v Q X V 0 b 1 J l b W 9 2 Z W R D b 2 x 1 b W 5 z M S 5 7 Y 2 9 t c G x l e G l 0 e S w y f S Z x d W 9 0 O y w m c X V v d D t T Z W N 0 a W 9 u M S 9 j b 3 Z l c m F n Z V 9 z d G F 0 a X N 0 a W N z I C g x M y k v Q X V 0 b 1 J l b W 9 2 Z W R D b 2 x 1 b W 5 z M S 5 7 Y 2 F 0 Z W d v c n k s M 3 0 m c X V v d D s s J n F 1 b 3 Q 7 U 2 V j d G l v b j E v Y 2 9 2 Z X J h Z 2 V f c 3 R h d G l z d G l j c y A o M T M p L 0 F 1 d G 9 S Z W 1 v d m V k Q 2 9 s d W 1 u c z E u e 2 t l e X d v c m Q s N H 0 m c X V v d D s s J n F 1 b 3 Q 7 U 2 V j d G l v b j E v Y 2 9 2 Z X J h Z 2 V f c 3 R h d G l z d G l j c y A o M T M p L 0 F 1 d G 9 S Z W 1 v d m V k Q 2 9 s d W 1 u c z E u e 2 J h c 2 V s a W 5 l X 2 x p b m U s N X 0 m c X V v d D s s J n F 1 b 3 Q 7 U 2 V j d G l v b j E v Y 2 9 2 Z X J h Z 2 V f c 3 R h d G l z d G l j c y A o M T M p L 0 F 1 d G 9 S Z W 1 v d m V k Q 2 9 s d W 1 u c z E u e 2 x h b m N l X 2 J h c 2 l j X 2 x p b m U s N n 0 m c X V v d D s s J n F 1 b 3 Q 7 U 2 V j d G l v b j E v Y 2 9 2 Z X J h Z 2 V f c 3 R h d G l z d G l j c y A o M T M p L 0 F 1 d G 9 S Z W 1 v d m V k Q 2 9 s d W 1 u c z E u e 2 x h b m N l X 2 N v d m V y Y W d l X 2 x p b m U s N 3 0 m c X V v d D s s J n F 1 b 3 Q 7 U 2 V j d G l v b j E v Y 2 9 2 Z X J h Z 2 V f c 3 R h d G l z d G l j c y A o M T M p L 0 F 1 d G 9 S Z W 1 v d m V k Q 2 9 s d W 1 u c z E u e 2 x h b m N l X 2 x p b m U s O H 0 m c X V v d D s s J n F 1 b 3 Q 7 U 2 V j d G l v b j E v Y 2 9 2 Z X J h Z 2 V f c 3 R h d G l z d G l j c y A o M T M p L 0 F 1 d G 9 S Z W 1 v d m V k Q 2 9 s d W 1 u c z E u e 3 N 5 b X B y b 2 1 w d F 9 s a W 5 l L D l 9 J n F 1 b 3 Q 7 L C Z x d W 9 0 O 1 N l Y 3 R p b 2 4 x L 2 N v d m V y Y W d l X 3 N 0 Y X R p c 3 R p Y 3 M g K D E z K S 9 B d X R v U m V t b 3 Z l Z E N v b H V t b n M x L n t i Y X N l b G l u Z V 9 i c m F u Y 2 g s M T B 9 J n F 1 b 3 Q 7 L C Z x d W 9 0 O 1 N l Y 3 R p b 2 4 x L 2 N v d m V y Y W d l X 3 N 0 Y X R p c 3 R p Y 3 M g K D E z K S 9 B d X R v U m V t b 3 Z l Z E N v b H V t b n M x L n t s Y W 5 l X 2 J h c 2 l j X 2 J y Y W 5 j a C w x M X 0 m c X V v d D s s J n F 1 b 3 Q 7 U 2 V j d G l v b j E v Y 2 9 2 Z X J h Z 2 V f c 3 R h d G l z d G l j c y A o M T M p L 0 F 1 d G 9 S Z W 1 v d m V k Q 2 9 s d W 1 u c z E u e 2 x h b m N l X 2 N v d m V y Y W d l X 2 J y Y W 5 j a C w x M n 0 m c X V v d D s s J n F 1 b 3 Q 7 U 2 V j d G l v b j E v Y 2 9 2 Z X J h Z 2 V f c 3 R h d G l z d G l j c y A o M T M p L 0 F 1 d G 9 S Z W 1 v d m V k Q 2 9 s d W 1 u c z E u e 2 x h b m N l X 2 J y Y W 5 j a C w x M 3 0 m c X V v d D s s J n F 1 b 3 Q 7 U 2 V j d G l v b j E v Y 2 9 2 Z X J h Z 2 V f c 3 R h d G l z d G l j c y A o M T M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x M y k v Q X V 0 b 1 J l b W 9 2 Z W R D b 2 x 1 b W 5 z M S 5 7 c H J v a m V j d C w w f S Z x d W 9 0 O y w m c X V v d D t T Z W N 0 a W 9 u M S 9 j b 3 Z l c m F n Z V 9 z d G F 0 a X N 0 a W N z I C g x M y k v Q X V 0 b 1 J l b W 9 2 Z W R D b 2 x 1 b W 5 z M S 5 7 Y 2 x h c 3 M s M X 0 m c X V v d D s s J n F 1 b 3 Q 7 U 2 V j d G l v b j E v Y 2 9 2 Z X J h Z 2 V f c 3 R h d G l z d G l j c y A o M T M p L 0 F 1 d G 9 S Z W 1 v d m V k Q 2 9 s d W 1 u c z E u e 2 N v b X B s Z X h p d H k s M n 0 m c X V v d D s s J n F 1 b 3 Q 7 U 2 V j d G l v b j E v Y 2 9 2 Z X J h Z 2 V f c 3 R h d G l z d G l j c y A o M T M p L 0 F 1 d G 9 S Z W 1 v d m V k Q 2 9 s d W 1 u c z E u e 2 N h d G V n b 3 J 5 L D N 9 J n F 1 b 3 Q 7 L C Z x d W 9 0 O 1 N l Y 3 R p b 2 4 x L 2 N v d m V y Y W d l X 3 N 0 Y X R p c 3 R p Y 3 M g K D E z K S 9 B d X R v U m V t b 3 Z l Z E N v b H V t b n M x L n t r Z X l 3 b 3 J k L D R 9 J n F 1 b 3 Q 7 L C Z x d W 9 0 O 1 N l Y 3 R p b 2 4 x L 2 N v d m V y Y W d l X 3 N 0 Y X R p c 3 R p Y 3 M g K D E z K S 9 B d X R v U m V t b 3 Z l Z E N v b H V t b n M x L n t i Y X N l b G l u Z V 9 s a W 5 l L D V 9 J n F 1 b 3 Q 7 L C Z x d W 9 0 O 1 N l Y 3 R p b 2 4 x L 2 N v d m V y Y W d l X 3 N 0 Y X R p c 3 R p Y 3 M g K D E z K S 9 B d X R v U m V t b 3 Z l Z E N v b H V t b n M x L n t s Y W 5 j Z V 9 i Y X N p Y 1 9 s a W 5 l L D Z 9 J n F 1 b 3 Q 7 L C Z x d W 9 0 O 1 N l Y 3 R p b 2 4 x L 2 N v d m V y Y W d l X 3 N 0 Y X R p c 3 R p Y 3 M g K D E z K S 9 B d X R v U m V t b 3 Z l Z E N v b H V t b n M x L n t s Y W 5 j Z V 9 j b 3 Z l c m F n Z V 9 s a W 5 l L D d 9 J n F 1 b 3 Q 7 L C Z x d W 9 0 O 1 N l Y 3 R p b 2 4 x L 2 N v d m V y Y W d l X 3 N 0 Y X R p c 3 R p Y 3 M g K D E z K S 9 B d X R v U m V t b 3 Z l Z E N v b H V t b n M x L n t s Y W 5 j Z V 9 s a W 5 l L D h 9 J n F 1 b 3 Q 7 L C Z x d W 9 0 O 1 N l Y 3 R p b 2 4 x L 2 N v d m V y Y W d l X 3 N 0 Y X R p c 3 R p Y 3 M g K D E z K S 9 B d X R v U m V t b 3 Z l Z E N v b H V t b n M x L n t z e W 1 w c m 9 t c H R f b G l u Z S w 5 f S Z x d W 9 0 O y w m c X V v d D t T Z W N 0 a W 9 u M S 9 j b 3 Z l c m F n Z V 9 z d G F 0 a X N 0 a W N z I C g x M y k v Q X V 0 b 1 J l b W 9 2 Z W R D b 2 x 1 b W 5 z M S 5 7 Y m F z Z W x p b m V f Y n J h b m N o L D E w f S Z x d W 9 0 O y w m c X V v d D t T Z W N 0 a W 9 u M S 9 j b 3 Z l c m F n Z V 9 z d G F 0 a X N 0 a W N z I C g x M y k v Q X V 0 b 1 J l b W 9 2 Z W R D b 2 x 1 b W 5 z M S 5 7 b G F u Z V 9 i Y X N p Y 1 9 i c m F u Y 2 g s M T F 9 J n F 1 b 3 Q 7 L C Z x d W 9 0 O 1 N l Y 3 R p b 2 4 x L 2 N v d m V y Y W d l X 3 N 0 Y X R p c 3 R p Y 3 M g K D E z K S 9 B d X R v U m V t b 3 Z l Z E N v b H V t b n M x L n t s Y W 5 j Z V 9 j b 3 Z l c m F n Z V 9 i c m F u Y 2 g s M T J 9 J n F 1 b 3 Q 7 L C Z x d W 9 0 O 1 N l Y 3 R p b 2 4 x L 2 N v d m V y Y W d l X 3 N 0 Y X R p c 3 R p Y 3 M g K D E z K S 9 B d X R v U m V t b 3 Z l Z E N v b H V t b n M x L n t s Y W 5 j Z V 9 i c m F u Y 2 g s M T N 9 J n F 1 b 3 Q 7 L C Z x d W 9 0 O 1 N l Y 3 R p b 2 4 x L 2 N v d m V y Y W d l X 3 N 0 Y X R p c 3 R p Y 3 M g K D E z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M T Q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A 6 M j M 6 M T k u N T Q z N T c w M F o i I C 8 + P E V u d H J 5 I F R 5 c G U 9 I k Z p b G x D b 2 x 1 b W 5 U e X B l c y I g V m F s d W U 9 I n N C Z 1 l E Q X d Z R k J R V U Z C U V V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a 2 V 5 d 2 9 y Z C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E 2 M z A 4 Y T k t M j R k N i 0 0 Y W Y z L T g z O G U t Z D h l O G E z M G Y y O G Q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T Q p L 0 F 1 d G 9 S Z W 1 v d m V k Q 2 9 s d W 1 u c z E u e 3 B y b 2 p l Y 3 Q s M H 0 m c X V v d D s s J n F 1 b 3 Q 7 U 2 V j d G l v b j E v Y 2 9 2 Z X J h Z 2 V f c 3 R h d G l z d G l j c y A o M T Q p L 0 F 1 d G 9 S Z W 1 v d m V k Q 2 9 s d W 1 u c z E u e 2 N s Y X N z L D F 9 J n F 1 b 3 Q 7 L C Z x d W 9 0 O 1 N l Y 3 R p b 2 4 x L 2 N v d m V y Y W d l X 3 N 0 Y X R p c 3 R p Y 3 M g K D E 0 K S 9 B d X R v U m V t b 3 Z l Z E N v b H V t b n M x L n t j b 2 1 w b G V 4 a X R 5 L D J 9 J n F 1 b 3 Q 7 L C Z x d W 9 0 O 1 N l Y 3 R p b 2 4 x L 2 N v d m V y Y W d l X 3 N 0 Y X R p c 3 R p Y 3 M g K D E 0 K S 9 B d X R v U m V t b 3 Z l Z E N v b H V t b n M x L n t j Y X R l Z 2 9 y e S w z f S Z x d W 9 0 O y w m c X V v d D t T Z W N 0 a W 9 u M S 9 j b 3 Z l c m F n Z V 9 z d G F 0 a X N 0 a W N z I C g x N C k v Q X V 0 b 1 J l b W 9 2 Z W R D b 2 x 1 b W 5 z M S 5 7 a 2 V 5 d 2 9 y Z C w 0 f S Z x d W 9 0 O y w m c X V v d D t T Z W N 0 a W 9 u M S 9 j b 3 Z l c m F n Z V 9 z d G F 0 a X N 0 a W N z I C g x N C k v Q X V 0 b 1 J l b W 9 2 Z W R D b 2 x 1 b W 5 z M S 5 7 Y m F z Z W x p b m V f b G l u Z S w 1 f S Z x d W 9 0 O y w m c X V v d D t T Z W N 0 a W 9 u M S 9 j b 3 Z l c m F n Z V 9 z d G F 0 a X N 0 a W N z I C g x N C k v Q X V 0 b 1 J l b W 9 2 Z W R D b 2 x 1 b W 5 z M S 5 7 b G F u Y 2 V f Y m F z a W N f b G l u Z S w 2 f S Z x d W 9 0 O y w m c X V v d D t T Z W N 0 a W 9 u M S 9 j b 3 Z l c m F n Z V 9 z d G F 0 a X N 0 a W N z I C g x N C k v Q X V 0 b 1 J l b W 9 2 Z W R D b 2 x 1 b W 5 z M S 5 7 b G F u Y 2 V f Y 2 9 2 Z X J h Z 2 V f b G l u Z S w 3 f S Z x d W 9 0 O y w m c X V v d D t T Z W N 0 a W 9 u M S 9 j b 3 Z l c m F n Z V 9 z d G F 0 a X N 0 a W N z I C g x N C k v Q X V 0 b 1 J l b W 9 2 Z W R D b 2 x 1 b W 5 z M S 5 7 b G F u Y 2 V f b G l u Z S w 4 f S Z x d W 9 0 O y w m c X V v d D t T Z W N 0 a W 9 u M S 9 j b 3 Z l c m F n Z V 9 z d G F 0 a X N 0 a W N z I C g x N C k v Q X V 0 b 1 J l b W 9 2 Z W R D b 2 x 1 b W 5 z M S 5 7 c 3 l t c H J v b X B 0 X 2 x p b m U s O X 0 m c X V v d D s s J n F 1 b 3 Q 7 U 2 V j d G l v b j E v Y 2 9 2 Z X J h Z 2 V f c 3 R h d G l z d G l j c y A o M T Q p L 0 F 1 d G 9 S Z W 1 v d m V k Q 2 9 s d W 1 u c z E u e 2 J h c 2 V s a W 5 l X 2 J y Y W 5 j a C w x M H 0 m c X V v d D s s J n F 1 b 3 Q 7 U 2 V j d G l v b j E v Y 2 9 2 Z X J h Z 2 V f c 3 R h d G l z d G l j c y A o M T Q p L 0 F 1 d G 9 S Z W 1 v d m V k Q 2 9 s d W 1 u c z E u e 2 x h b m V f Y m F z a W N f Y n J h b m N o L D E x f S Z x d W 9 0 O y w m c X V v d D t T Z W N 0 a W 9 u M S 9 j b 3 Z l c m F n Z V 9 z d G F 0 a X N 0 a W N z I C g x N C k v Q X V 0 b 1 J l b W 9 2 Z W R D b 2 x 1 b W 5 z M S 5 7 b G F u Y 2 V f Y 2 9 2 Z X J h Z 2 V f Y n J h b m N o L D E y f S Z x d W 9 0 O y w m c X V v d D t T Z W N 0 a W 9 u M S 9 j b 3 Z l c m F n Z V 9 z d G F 0 a X N 0 a W N z I C g x N C k v Q X V 0 b 1 J l b W 9 2 Z W R D b 2 x 1 b W 5 z M S 5 7 b G F u Y 2 V f Y n J h b m N o L D E z f S Z x d W 9 0 O y w m c X V v d D t T Z W N 0 a W 9 u M S 9 j b 3 Z l c m F n Z V 9 z d G F 0 a X N 0 a W N z I C g x N C k v Q X V 0 b 1 J l b W 9 2 Z W R D b 2 x 1 b W 5 z M S 5 7 c 3 l t c H J v b X B 0 X 2 J y Y W 5 j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m V y Y W d l X 3 N 0 Y X R p c 3 R p Y 3 M g K D E 0 K S 9 B d X R v U m V t b 3 Z l Z E N v b H V t b n M x L n t w c m 9 q Z W N 0 L D B 9 J n F 1 b 3 Q 7 L C Z x d W 9 0 O 1 N l Y 3 R p b 2 4 x L 2 N v d m V y Y W d l X 3 N 0 Y X R p c 3 R p Y 3 M g K D E 0 K S 9 B d X R v U m V t b 3 Z l Z E N v b H V t b n M x L n t j b G F z c y w x f S Z x d W 9 0 O y w m c X V v d D t T Z W N 0 a W 9 u M S 9 j b 3 Z l c m F n Z V 9 z d G F 0 a X N 0 a W N z I C g x N C k v Q X V 0 b 1 J l b W 9 2 Z W R D b 2 x 1 b W 5 z M S 5 7 Y 2 9 t c G x l e G l 0 e S w y f S Z x d W 9 0 O y w m c X V v d D t T Z W N 0 a W 9 u M S 9 j b 3 Z l c m F n Z V 9 z d G F 0 a X N 0 a W N z I C g x N C k v Q X V 0 b 1 J l b W 9 2 Z W R D b 2 x 1 b W 5 z M S 5 7 Y 2 F 0 Z W d v c n k s M 3 0 m c X V v d D s s J n F 1 b 3 Q 7 U 2 V j d G l v b j E v Y 2 9 2 Z X J h Z 2 V f c 3 R h d G l z d G l j c y A o M T Q p L 0 F 1 d G 9 S Z W 1 v d m V k Q 2 9 s d W 1 u c z E u e 2 t l e X d v c m Q s N H 0 m c X V v d D s s J n F 1 b 3 Q 7 U 2 V j d G l v b j E v Y 2 9 2 Z X J h Z 2 V f c 3 R h d G l z d G l j c y A o M T Q p L 0 F 1 d G 9 S Z W 1 v d m V k Q 2 9 s d W 1 u c z E u e 2 J h c 2 V s a W 5 l X 2 x p b m U s N X 0 m c X V v d D s s J n F 1 b 3 Q 7 U 2 V j d G l v b j E v Y 2 9 2 Z X J h Z 2 V f c 3 R h d G l z d G l j c y A o M T Q p L 0 F 1 d G 9 S Z W 1 v d m V k Q 2 9 s d W 1 u c z E u e 2 x h b m N l X 2 J h c 2 l j X 2 x p b m U s N n 0 m c X V v d D s s J n F 1 b 3 Q 7 U 2 V j d G l v b j E v Y 2 9 2 Z X J h Z 2 V f c 3 R h d G l z d G l j c y A o M T Q p L 0 F 1 d G 9 S Z W 1 v d m V k Q 2 9 s d W 1 u c z E u e 2 x h b m N l X 2 N v d m V y Y W d l X 2 x p b m U s N 3 0 m c X V v d D s s J n F 1 b 3 Q 7 U 2 V j d G l v b j E v Y 2 9 2 Z X J h Z 2 V f c 3 R h d G l z d G l j c y A o M T Q p L 0 F 1 d G 9 S Z W 1 v d m V k Q 2 9 s d W 1 u c z E u e 2 x h b m N l X 2 x p b m U s O H 0 m c X V v d D s s J n F 1 b 3 Q 7 U 2 V j d G l v b j E v Y 2 9 2 Z X J h Z 2 V f c 3 R h d G l z d G l j c y A o M T Q p L 0 F 1 d G 9 S Z W 1 v d m V k Q 2 9 s d W 1 u c z E u e 3 N 5 b X B y b 2 1 w d F 9 s a W 5 l L D l 9 J n F 1 b 3 Q 7 L C Z x d W 9 0 O 1 N l Y 3 R p b 2 4 x L 2 N v d m V y Y W d l X 3 N 0 Y X R p c 3 R p Y 3 M g K D E 0 K S 9 B d X R v U m V t b 3 Z l Z E N v b H V t b n M x L n t i Y X N l b G l u Z V 9 i c m F u Y 2 g s M T B 9 J n F 1 b 3 Q 7 L C Z x d W 9 0 O 1 N l Y 3 R p b 2 4 x L 2 N v d m V y Y W d l X 3 N 0 Y X R p c 3 R p Y 3 M g K D E 0 K S 9 B d X R v U m V t b 3 Z l Z E N v b H V t b n M x L n t s Y W 5 l X 2 J h c 2 l j X 2 J y Y W 5 j a C w x M X 0 m c X V v d D s s J n F 1 b 3 Q 7 U 2 V j d G l v b j E v Y 2 9 2 Z X J h Z 2 V f c 3 R h d G l z d G l j c y A o M T Q p L 0 F 1 d G 9 S Z W 1 v d m V k Q 2 9 s d W 1 u c z E u e 2 x h b m N l X 2 N v d m V y Y W d l X 2 J y Y W 5 j a C w x M n 0 m c X V v d D s s J n F 1 b 3 Q 7 U 2 V j d G l v b j E v Y 2 9 2 Z X J h Z 2 V f c 3 R h d G l z d G l j c y A o M T Q p L 0 F 1 d G 9 S Z W 1 v d m V k Q 2 9 s d W 1 u c z E u e 2 x h b m N l X 2 J y Y W 5 j a C w x M 3 0 m c X V v d D s s J n F 1 b 3 Q 7 U 2 V j d G l v b j E v Y 2 9 2 Z X J h Z 2 V f c 3 R h d G l z d G l j c y A o M T Q p L 0 F 1 d G 9 S Z W 1 v d m V k Q 2 9 s d W 1 u c z E u e 3 N 5 b X B y b 2 1 w d F 9 i c m F u Y 2 g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x N S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x O D o x M C 4 x N T Q z M j U w W i I g L z 4 8 R W 5 0 c n k g V H l w Z T 0 i R m l s b E N v b H V t b l R 5 c G V z I i B W Y W x 1 Z T 0 i c 0 J n W U R B d 1 l G Q l F V R k J R V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r Z X l 3 b 3 J k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Y j J k N j I 0 Z S 1 j Y j Q 2 L T Q 1 M D g t O T F h M i 0 3 N D E 0 N D g 3 N D Z m O T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x N S k v Q X V 0 b 1 J l b W 9 2 Z W R D b 2 x 1 b W 5 z M S 5 7 c H J v a m V j d C w w f S Z x d W 9 0 O y w m c X V v d D t T Z W N 0 a W 9 u M S 9 j b 3 Z l c m F n Z V 9 z d G F 0 a X N 0 a W N z I C g x N S k v Q X V 0 b 1 J l b W 9 2 Z W R D b 2 x 1 b W 5 z M S 5 7 Y 2 x h c 3 M s M X 0 m c X V v d D s s J n F 1 b 3 Q 7 U 2 V j d G l v b j E v Y 2 9 2 Z X J h Z 2 V f c 3 R h d G l z d G l j c y A o M T U p L 0 F 1 d G 9 S Z W 1 v d m V k Q 2 9 s d W 1 u c z E u e 2 N v b X B s Z X h p d H k s M n 0 m c X V v d D s s J n F 1 b 3 Q 7 U 2 V j d G l v b j E v Y 2 9 2 Z X J h Z 2 V f c 3 R h d G l z d G l j c y A o M T U p L 0 F 1 d G 9 S Z W 1 v d m V k Q 2 9 s d W 1 u c z E u e 2 N h d G V n b 3 J 5 L D N 9 J n F 1 b 3 Q 7 L C Z x d W 9 0 O 1 N l Y 3 R p b 2 4 x L 2 N v d m V y Y W d l X 3 N 0 Y X R p c 3 R p Y 3 M g K D E 1 K S 9 B d X R v U m V t b 3 Z l Z E N v b H V t b n M x L n t r Z X l 3 b 3 J k L D R 9 J n F 1 b 3 Q 7 L C Z x d W 9 0 O 1 N l Y 3 R p b 2 4 x L 2 N v d m V y Y W d l X 3 N 0 Y X R p c 3 R p Y 3 M g K D E 1 K S 9 B d X R v U m V t b 3 Z l Z E N v b H V t b n M x L n t i Y X N l b G l u Z V 9 s a W 5 l L D V 9 J n F 1 b 3 Q 7 L C Z x d W 9 0 O 1 N l Y 3 R p b 2 4 x L 2 N v d m V y Y W d l X 3 N 0 Y X R p c 3 R p Y 3 M g K D E 1 K S 9 B d X R v U m V t b 3 Z l Z E N v b H V t b n M x L n t s Y W 5 j Z V 9 i Y X N p Y 1 9 s a W 5 l L D Z 9 J n F 1 b 3 Q 7 L C Z x d W 9 0 O 1 N l Y 3 R p b 2 4 x L 2 N v d m V y Y W d l X 3 N 0 Y X R p c 3 R p Y 3 M g K D E 1 K S 9 B d X R v U m V t b 3 Z l Z E N v b H V t b n M x L n t s Y W 5 j Z V 9 j b 3 Z l c m F n Z V 9 s a W 5 l L D d 9 J n F 1 b 3 Q 7 L C Z x d W 9 0 O 1 N l Y 3 R p b 2 4 x L 2 N v d m V y Y W d l X 3 N 0 Y X R p c 3 R p Y 3 M g K D E 1 K S 9 B d X R v U m V t b 3 Z l Z E N v b H V t b n M x L n t s Y W 5 j Z V 9 s a W 5 l L D h 9 J n F 1 b 3 Q 7 L C Z x d W 9 0 O 1 N l Y 3 R p b 2 4 x L 2 N v d m V y Y W d l X 3 N 0 Y X R p c 3 R p Y 3 M g K D E 1 K S 9 B d X R v U m V t b 3 Z l Z E N v b H V t b n M x L n t z e W 1 w c m 9 t c H R f b G l u Z S w 5 f S Z x d W 9 0 O y w m c X V v d D t T Z W N 0 a W 9 u M S 9 j b 3 Z l c m F n Z V 9 z d G F 0 a X N 0 a W N z I C g x N S k v Q X V 0 b 1 J l b W 9 2 Z W R D b 2 x 1 b W 5 z M S 5 7 Y m F z Z W x p b m V f Y n J h b m N o L D E w f S Z x d W 9 0 O y w m c X V v d D t T Z W N 0 a W 9 u M S 9 j b 3 Z l c m F n Z V 9 z d G F 0 a X N 0 a W N z I C g x N S k v Q X V 0 b 1 J l b W 9 2 Z W R D b 2 x 1 b W 5 z M S 5 7 b G F u Z V 9 i Y X N p Y 1 9 i c m F u Y 2 g s M T F 9 J n F 1 b 3 Q 7 L C Z x d W 9 0 O 1 N l Y 3 R p b 2 4 x L 2 N v d m V y Y W d l X 3 N 0 Y X R p c 3 R p Y 3 M g K D E 1 K S 9 B d X R v U m V t b 3 Z l Z E N v b H V t b n M x L n t s Y W 5 j Z V 9 j b 3 Z l c m F n Z V 9 i c m F u Y 2 g s M T J 9 J n F 1 b 3 Q 7 L C Z x d W 9 0 O 1 N l Y 3 R p b 2 4 x L 2 N v d m V y Y W d l X 3 N 0 Y X R p c 3 R p Y 3 M g K D E 1 K S 9 B d X R v U m V t b 3 Z l Z E N v b H V t b n M x L n t s Y W 5 j Z V 9 i c m F u Y 2 g s M T N 9 J n F 1 b 3 Q 7 L C Z x d W 9 0 O 1 N l Y 3 R p b 2 4 x L 2 N v d m V y Y W d l X 3 N 0 Y X R p c 3 R p Y 3 M g K D E 1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T U p L 0 F 1 d G 9 S Z W 1 v d m V k Q 2 9 s d W 1 u c z E u e 3 B y b 2 p l Y 3 Q s M H 0 m c X V v d D s s J n F 1 b 3 Q 7 U 2 V j d G l v b j E v Y 2 9 2 Z X J h Z 2 V f c 3 R h d G l z d G l j c y A o M T U p L 0 F 1 d G 9 S Z W 1 v d m V k Q 2 9 s d W 1 u c z E u e 2 N s Y X N z L D F 9 J n F 1 b 3 Q 7 L C Z x d W 9 0 O 1 N l Y 3 R p b 2 4 x L 2 N v d m V y Y W d l X 3 N 0 Y X R p c 3 R p Y 3 M g K D E 1 K S 9 B d X R v U m V t b 3 Z l Z E N v b H V t b n M x L n t j b 2 1 w b G V 4 a X R 5 L D J 9 J n F 1 b 3 Q 7 L C Z x d W 9 0 O 1 N l Y 3 R p b 2 4 x L 2 N v d m V y Y W d l X 3 N 0 Y X R p c 3 R p Y 3 M g K D E 1 K S 9 B d X R v U m V t b 3 Z l Z E N v b H V t b n M x L n t j Y X R l Z 2 9 y e S w z f S Z x d W 9 0 O y w m c X V v d D t T Z W N 0 a W 9 u M S 9 j b 3 Z l c m F n Z V 9 z d G F 0 a X N 0 a W N z I C g x N S k v Q X V 0 b 1 J l b W 9 2 Z W R D b 2 x 1 b W 5 z M S 5 7 a 2 V 5 d 2 9 y Z C w 0 f S Z x d W 9 0 O y w m c X V v d D t T Z W N 0 a W 9 u M S 9 j b 3 Z l c m F n Z V 9 z d G F 0 a X N 0 a W N z I C g x N S k v Q X V 0 b 1 J l b W 9 2 Z W R D b 2 x 1 b W 5 z M S 5 7 Y m F z Z W x p b m V f b G l u Z S w 1 f S Z x d W 9 0 O y w m c X V v d D t T Z W N 0 a W 9 u M S 9 j b 3 Z l c m F n Z V 9 z d G F 0 a X N 0 a W N z I C g x N S k v Q X V 0 b 1 J l b W 9 2 Z W R D b 2 x 1 b W 5 z M S 5 7 b G F u Y 2 V f Y m F z a W N f b G l u Z S w 2 f S Z x d W 9 0 O y w m c X V v d D t T Z W N 0 a W 9 u M S 9 j b 3 Z l c m F n Z V 9 z d G F 0 a X N 0 a W N z I C g x N S k v Q X V 0 b 1 J l b W 9 2 Z W R D b 2 x 1 b W 5 z M S 5 7 b G F u Y 2 V f Y 2 9 2 Z X J h Z 2 V f b G l u Z S w 3 f S Z x d W 9 0 O y w m c X V v d D t T Z W N 0 a W 9 u M S 9 j b 3 Z l c m F n Z V 9 z d G F 0 a X N 0 a W N z I C g x N S k v Q X V 0 b 1 J l b W 9 2 Z W R D b 2 x 1 b W 5 z M S 5 7 b G F u Y 2 V f b G l u Z S w 4 f S Z x d W 9 0 O y w m c X V v d D t T Z W N 0 a W 9 u M S 9 j b 3 Z l c m F n Z V 9 z d G F 0 a X N 0 a W N z I C g x N S k v Q X V 0 b 1 J l b W 9 2 Z W R D b 2 x 1 b W 5 z M S 5 7 c 3 l t c H J v b X B 0 X 2 x p b m U s O X 0 m c X V v d D s s J n F 1 b 3 Q 7 U 2 V j d G l v b j E v Y 2 9 2 Z X J h Z 2 V f c 3 R h d G l z d G l j c y A o M T U p L 0 F 1 d G 9 S Z W 1 v d m V k Q 2 9 s d W 1 u c z E u e 2 J h c 2 V s a W 5 l X 2 J y Y W 5 j a C w x M H 0 m c X V v d D s s J n F 1 b 3 Q 7 U 2 V j d G l v b j E v Y 2 9 2 Z X J h Z 2 V f c 3 R h d G l z d G l j c y A o M T U p L 0 F 1 d G 9 S Z W 1 v d m V k Q 2 9 s d W 1 u c z E u e 2 x h b m V f Y m F z a W N f Y n J h b m N o L D E x f S Z x d W 9 0 O y w m c X V v d D t T Z W N 0 a W 9 u M S 9 j b 3 Z l c m F n Z V 9 z d G F 0 a X N 0 a W N z I C g x N S k v Q X V 0 b 1 J l b W 9 2 Z W R D b 2 x 1 b W 5 z M S 5 7 b G F u Y 2 V f Y 2 9 2 Z X J h Z 2 V f Y n J h b m N o L D E y f S Z x d W 9 0 O y w m c X V v d D t T Z W N 0 a W 9 u M S 9 j b 3 Z l c m F n Z V 9 z d G F 0 a X N 0 a W N z I C g x N S k v Q X V 0 b 1 J l b W 9 2 Z W R D b 2 x 1 b W 5 z M S 5 7 b G F u Y 2 V f Y n J h b m N o L D E z f S Z x d W 9 0 O y w m c X V v d D t T Z W N 0 a W 9 u M S 9 j b 3 Z l c m F n Z V 9 z d G F 0 a X N 0 a W N z I C g x N S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E 2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I w O j Q 0 O j I 5 L j c z M j E z M T B a I i A v P j x F b n R y e S B U e X B l P S J G a W x s Q 2 9 s d W 1 u V H l w Z X M i I F Z h b H V l P S J z Q m d Z R E F 3 W U Z C U V V G Q l F V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t l e X d v c m Q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m M j Q 0 M j d k L T I 0 M D E t N D l k N y 0 5 N T h h L T V i Z G M 0 O D A y M z c y Z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E 2 K S 9 B d X R v U m V t b 3 Z l Z E N v b H V t b n M x L n t w c m 9 q Z W N 0 L D B 9 J n F 1 b 3 Q 7 L C Z x d W 9 0 O 1 N l Y 3 R p b 2 4 x L 2 N v d m V y Y W d l X 3 N 0 Y X R p c 3 R p Y 3 M g K D E 2 K S 9 B d X R v U m V t b 3 Z l Z E N v b H V t b n M x L n t j b G F z c y w x f S Z x d W 9 0 O y w m c X V v d D t T Z W N 0 a W 9 u M S 9 j b 3 Z l c m F n Z V 9 z d G F 0 a X N 0 a W N z I C g x N i k v Q X V 0 b 1 J l b W 9 2 Z W R D b 2 x 1 b W 5 z M S 5 7 Y 2 9 t c G x l e G l 0 e S w y f S Z x d W 9 0 O y w m c X V v d D t T Z W N 0 a W 9 u M S 9 j b 3 Z l c m F n Z V 9 z d G F 0 a X N 0 a W N z I C g x N i k v Q X V 0 b 1 J l b W 9 2 Z W R D b 2 x 1 b W 5 z M S 5 7 Y 2 F 0 Z W d v c n k s M 3 0 m c X V v d D s s J n F 1 b 3 Q 7 U 2 V j d G l v b j E v Y 2 9 2 Z X J h Z 2 V f c 3 R h d G l z d G l j c y A o M T Y p L 0 F 1 d G 9 S Z W 1 v d m V k Q 2 9 s d W 1 u c z E u e 2 t l e X d v c m Q s N H 0 m c X V v d D s s J n F 1 b 3 Q 7 U 2 V j d G l v b j E v Y 2 9 2 Z X J h Z 2 V f c 3 R h d G l z d G l j c y A o M T Y p L 0 F 1 d G 9 S Z W 1 v d m V k Q 2 9 s d W 1 u c z E u e 2 J h c 2 V s a W 5 l X 2 x p b m U s N X 0 m c X V v d D s s J n F 1 b 3 Q 7 U 2 V j d G l v b j E v Y 2 9 2 Z X J h Z 2 V f c 3 R h d G l z d G l j c y A o M T Y p L 0 F 1 d G 9 S Z W 1 v d m V k Q 2 9 s d W 1 u c z E u e 2 x h b m N l X 2 J h c 2 l j X 2 x p b m U s N n 0 m c X V v d D s s J n F 1 b 3 Q 7 U 2 V j d G l v b j E v Y 2 9 2 Z X J h Z 2 V f c 3 R h d G l z d G l j c y A o M T Y p L 0 F 1 d G 9 S Z W 1 v d m V k Q 2 9 s d W 1 u c z E u e 2 x h b m N l X 2 N v d m V y Y W d l X 2 x p b m U s N 3 0 m c X V v d D s s J n F 1 b 3 Q 7 U 2 V j d G l v b j E v Y 2 9 2 Z X J h Z 2 V f c 3 R h d G l z d G l j c y A o M T Y p L 0 F 1 d G 9 S Z W 1 v d m V k Q 2 9 s d W 1 u c z E u e 2 x h b m N l X 2 x p b m U s O H 0 m c X V v d D s s J n F 1 b 3 Q 7 U 2 V j d G l v b j E v Y 2 9 2 Z X J h Z 2 V f c 3 R h d G l z d G l j c y A o M T Y p L 0 F 1 d G 9 S Z W 1 v d m V k Q 2 9 s d W 1 u c z E u e 3 N 5 b X B y b 2 1 w d F 9 s a W 5 l L D l 9 J n F 1 b 3 Q 7 L C Z x d W 9 0 O 1 N l Y 3 R p b 2 4 x L 2 N v d m V y Y W d l X 3 N 0 Y X R p c 3 R p Y 3 M g K D E 2 K S 9 B d X R v U m V t b 3 Z l Z E N v b H V t b n M x L n t i Y X N l b G l u Z V 9 i c m F u Y 2 g s M T B 9 J n F 1 b 3 Q 7 L C Z x d W 9 0 O 1 N l Y 3 R p b 2 4 x L 2 N v d m V y Y W d l X 3 N 0 Y X R p c 3 R p Y 3 M g K D E 2 K S 9 B d X R v U m V t b 3 Z l Z E N v b H V t b n M x L n t s Y W 5 l X 2 J h c 2 l j X 2 J y Y W 5 j a C w x M X 0 m c X V v d D s s J n F 1 b 3 Q 7 U 2 V j d G l v b j E v Y 2 9 2 Z X J h Z 2 V f c 3 R h d G l z d G l j c y A o M T Y p L 0 F 1 d G 9 S Z W 1 v d m V k Q 2 9 s d W 1 u c z E u e 2 x h b m N l X 2 N v d m V y Y W d l X 2 J y Y W 5 j a C w x M n 0 m c X V v d D s s J n F 1 b 3 Q 7 U 2 V j d G l v b j E v Y 2 9 2 Z X J h Z 2 V f c 3 R h d G l z d G l j c y A o M T Y p L 0 F 1 d G 9 S Z W 1 v d m V k Q 2 9 s d W 1 u c z E u e 2 x h b m N l X 2 J y Y W 5 j a C w x M 3 0 m c X V v d D s s J n F 1 b 3 Q 7 U 2 V j d G l v b j E v Y 2 9 2 Z X J h Z 2 V f c 3 R h d G l z d G l j c y A o M T Y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x N i k v Q X V 0 b 1 J l b W 9 2 Z W R D b 2 x 1 b W 5 z M S 5 7 c H J v a m V j d C w w f S Z x d W 9 0 O y w m c X V v d D t T Z W N 0 a W 9 u M S 9 j b 3 Z l c m F n Z V 9 z d G F 0 a X N 0 a W N z I C g x N i k v Q X V 0 b 1 J l b W 9 2 Z W R D b 2 x 1 b W 5 z M S 5 7 Y 2 x h c 3 M s M X 0 m c X V v d D s s J n F 1 b 3 Q 7 U 2 V j d G l v b j E v Y 2 9 2 Z X J h Z 2 V f c 3 R h d G l z d G l j c y A o M T Y p L 0 F 1 d G 9 S Z W 1 v d m V k Q 2 9 s d W 1 u c z E u e 2 N v b X B s Z X h p d H k s M n 0 m c X V v d D s s J n F 1 b 3 Q 7 U 2 V j d G l v b j E v Y 2 9 2 Z X J h Z 2 V f c 3 R h d G l z d G l j c y A o M T Y p L 0 F 1 d G 9 S Z W 1 v d m V k Q 2 9 s d W 1 u c z E u e 2 N h d G V n b 3 J 5 L D N 9 J n F 1 b 3 Q 7 L C Z x d W 9 0 O 1 N l Y 3 R p b 2 4 x L 2 N v d m V y Y W d l X 3 N 0 Y X R p c 3 R p Y 3 M g K D E 2 K S 9 B d X R v U m V t b 3 Z l Z E N v b H V t b n M x L n t r Z X l 3 b 3 J k L D R 9 J n F 1 b 3 Q 7 L C Z x d W 9 0 O 1 N l Y 3 R p b 2 4 x L 2 N v d m V y Y W d l X 3 N 0 Y X R p c 3 R p Y 3 M g K D E 2 K S 9 B d X R v U m V t b 3 Z l Z E N v b H V t b n M x L n t i Y X N l b G l u Z V 9 s a W 5 l L D V 9 J n F 1 b 3 Q 7 L C Z x d W 9 0 O 1 N l Y 3 R p b 2 4 x L 2 N v d m V y Y W d l X 3 N 0 Y X R p c 3 R p Y 3 M g K D E 2 K S 9 B d X R v U m V t b 3 Z l Z E N v b H V t b n M x L n t s Y W 5 j Z V 9 i Y X N p Y 1 9 s a W 5 l L D Z 9 J n F 1 b 3 Q 7 L C Z x d W 9 0 O 1 N l Y 3 R p b 2 4 x L 2 N v d m V y Y W d l X 3 N 0 Y X R p c 3 R p Y 3 M g K D E 2 K S 9 B d X R v U m V t b 3 Z l Z E N v b H V t b n M x L n t s Y W 5 j Z V 9 j b 3 Z l c m F n Z V 9 s a W 5 l L D d 9 J n F 1 b 3 Q 7 L C Z x d W 9 0 O 1 N l Y 3 R p b 2 4 x L 2 N v d m V y Y W d l X 3 N 0 Y X R p c 3 R p Y 3 M g K D E 2 K S 9 B d X R v U m V t b 3 Z l Z E N v b H V t b n M x L n t s Y W 5 j Z V 9 s a W 5 l L D h 9 J n F 1 b 3 Q 7 L C Z x d W 9 0 O 1 N l Y 3 R p b 2 4 x L 2 N v d m V y Y W d l X 3 N 0 Y X R p c 3 R p Y 3 M g K D E 2 K S 9 B d X R v U m V t b 3 Z l Z E N v b H V t b n M x L n t z e W 1 w c m 9 t c H R f b G l u Z S w 5 f S Z x d W 9 0 O y w m c X V v d D t T Z W N 0 a W 9 u M S 9 j b 3 Z l c m F n Z V 9 z d G F 0 a X N 0 a W N z I C g x N i k v Q X V 0 b 1 J l b W 9 2 Z W R D b 2 x 1 b W 5 z M S 5 7 Y m F z Z W x p b m V f Y n J h b m N o L D E w f S Z x d W 9 0 O y w m c X V v d D t T Z W N 0 a W 9 u M S 9 j b 3 Z l c m F n Z V 9 z d G F 0 a X N 0 a W N z I C g x N i k v Q X V 0 b 1 J l b W 9 2 Z W R D b 2 x 1 b W 5 z M S 5 7 b G F u Z V 9 i Y X N p Y 1 9 i c m F u Y 2 g s M T F 9 J n F 1 b 3 Q 7 L C Z x d W 9 0 O 1 N l Y 3 R p b 2 4 x L 2 N v d m V y Y W d l X 3 N 0 Y X R p c 3 R p Y 3 M g K D E 2 K S 9 B d X R v U m V t b 3 Z l Z E N v b H V t b n M x L n t s Y W 5 j Z V 9 j b 3 Z l c m F n Z V 9 i c m F u Y 2 g s M T J 9 J n F 1 b 3 Q 7 L C Z x d W 9 0 O 1 N l Y 3 R p b 2 4 x L 2 N v d m V y Y W d l X 3 N 0 Y X R p c 3 R p Y 3 M g K D E 2 K S 9 B d X R v U m V t b 3 Z l Z E N v b H V t b n M x L n t s Y W 5 j Z V 9 i c m F u Y 2 g s M T N 9 J n F 1 b 3 Q 7 L C Z x d W 9 0 O 1 N l Y 3 R p b 2 4 x L 2 N v d m V y Y W d l X 3 N 0 Y X R p c 3 R p Y 3 M g K D E 2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M T c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j A 6 N T c 6 M T g u O D U x O D U 4 M F o i I C 8 + P E V u d H J 5 I F R 5 c G U 9 I k Z p b G x D b 2 x 1 b W 5 U e X B l c y I g V m F s d W U 9 I n N C Z 1 l E Q X d Z R k J R V U Z C U V V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a 2 V 5 d 2 9 y Z C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F j M T J h N 2 E t M m N l O C 0 0 N G N m L T l m Y W I t Z j I 1 Y T E w Z m U w Z m U 4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T c p L 0 F 1 d G 9 S Z W 1 v d m V k Q 2 9 s d W 1 u c z E u e 3 B y b 2 p l Y 3 Q s M H 0 m c X V v d D s s J n F 1 b 3 Q 7 U 2 V j d G l v b j E v Y 2 9 2 Z X J h Z 2 V f c 3 R h d G l z d G l j c y A o M T c p L 0 F 1 d G 9 S Z W 1 v d m V k Q 2 9 s d W 1 u c z E u e 2 N s Y X N z L D F 9 J n F 1 b 3 Q 7 L C Z x d W 9 0 O 1 N l Y 3 R p b 2 4 x L 2 N v d m V y Y W d l X 3 N 0 Y X R p c 3 R p Y 3 M g K D E 3 K S 9 B d X R v U m V t b 3 Z l Z E N v b H V t b n M x L n t j b 2 1 w b G V 4 a X R 5 L D J 9 J n F 1 b 3 Q 7 L C Z x d W 9 0 O 1 N l Y 3 R p b 2 4 x L 2 N v d m V y Y W d l X 3 N 0 Y X R p c 3 R p Y 3 M g K D E 3 K S 9 B d X R v U m V t b 3 Z l Z E N v b H V t b n M x L n t j Y X R l Z 2 9 y e S w z f S Z x d W 9 0 O y w m c X V v d D t T Z W N 0 a W 9 u M S 9 j b 3 Z l c m F n Z V 9 z d G F 0 a X N 0 a W N z I C g x N y k v Q X V 0 b 1 J l b W 9 2 Z W R D b 2 x 1 b W 5 z M S 5 7 a 2 V 5 d 2 9 y Z C w 0 f S Z x d W 9 0 O y w m c X V v d D t T Z W N 0 a W 9 u M S 9 j b 3 Z l c m F n Z V 9 z d G F 0 a X N 0 a W N z I C g x N y k v Q X V 0 b 1 J l b W 9 2 Z W R D b 2 x 1 b W 5 z M S 5 7 Y m F z Z W x p b m V f b G l u Z S w 1 f S Z x d W 9 0 O y w m c X V v d D t T Z W N 0 a W 9 u M S 9 j b 3 Z l c m F n Z V 9 z d G F 0 a X N 0 a W N z I C g x N y k v Q X V 0 b 1 J l b W 9 2 Z W R D b 2 x 1 b W 5 z M S 5 7 b G F u Y 2 V f Y m F z a W N f b G l u Z S w 2 f S Z x d W 9 0 O y w m c X V v d D t T Z W N 0 a W 9 u M S 9 j b 3 Z l c m F n Z V 9 z d G F 0 a X N 0 a W N z I C g x N y k v Q X V 0 b 1 J l b W 9 2 Z W R D b 2 x 1 b W 5 z M S 5 7 b G F u Y 2 V f Y 2 9 2 Z X J h Z 2 V f b G l u Z S w 3 f S Z x d W 9 0 O y w m c X V v d D t T Z W N 0 a W 9 u M S 9 j b 3 Z l c m F n Z V 9 z d G F 0 a X N 0 a W N z I C g x N y k v Q X V 0 b 1 J l b W 9 2 Z W R D b 2 x 1 b W 5 z M S 5 7 b G F u Y 2 V f b G l u Z S w 4 f S Z x d W 9 0 O y w m c X V v d D t T Z W N 0 a W 9 u M S 9 j b 3 Z l c m F n Z V 9 z d G F 0 a X N 0 a W N z I C g x N y k v Q X V 0 b 1 J l b W 9 2 Z W R D b 2 x 1 b W 5 z M S 5 7 c 3 l t c H J v b X B 0 X 2 x p b m U s O X 0 m c X V v d D s s J n F 1 b 3 Q 7 U 2 V j d G l v b j E v Y 2 9 2 Z X J h Z 2 V f c 3 R h d G l z d G l j c y A o M T c p L 0 F 1 d G 9 S Z W 1 v d m V k Q 2 9 s d W 1 u c z E u e 2 J h c 2 V s a W 5 l X 2 J y Y W 5 j a C w x M H 0 m c X V v d D s s J n F 1 b 3 Q 7 U 2 V j d G l v b j E v Y 2 9 2 Z X J h Z 2 V f c 3 R h d G l z d G l j c y A o M T c p L 0 F 1 d G 9 S Z W 1 v d m V k Q 2 9 s d W 1 u c z E u e 2 x h b m V f Y m F z a W N f Y n J h b m N o L D E x f S Z x d W 9 0 O y w m c X V v d D t T Z W N 0 a W 9 u M S 9 j b 3 Z l c m F n Z V 9 z d G F 0 a X N 0 a W N z I C g x N y k v Q X V 0 b 1 J l b W 9 2 Z W R D b 2 x 1 b W 5 z M S 5 7 b G F u Y 2 V f Y 2 9 2 Z X J h Z 2 V f Y n J h b m N o L D E y f S Z x d W 9 0 O y w m c X V v d D t T Z W N 0 a W 9 u M S 9 j b 3 Z l c m F n Z V 9 z d G F 0 a X N 0 a W N z I C g x N y k v Q X V 0 b 1 J l b W 9 2 Z W R D b 2 x 1 b W 5 z M S 5 7 b G F u Y 2 V f Y n J h b m N o L D E z f S Z x d W 9 0 O y w m c X V v d D t T Z W N 0 a W 9 u M S 9 j b 3 Z l c m F n Z V 9 z d G F 0 a X N 0 a W N z I C g x N y k v Q X V 0 b 1 J l b W 9 2 Z W R D b 2 x 1 b W 5 z M S 5 7 c 3 l t c H J v b X B 0 X 2 J y Y W 5 j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m V y Y W d l X 3 N 0 Y X R p c 3 R p Y 3 M g K D E 3 K S 9 B d X R v U m V t b 3 Z l Z E N v b H V t b n M x L n t w c m 9 q Z W N 0 L D B 9 J n F 1 b 3 Q 7 L C Z x d W 9 0 O 1 N l Y 3 R p b 2 4 x L 2 N v d m V y Y W d l X 3 N 0 Y X R p c 3 R p Y 3 M g K D E 3 K S 9 B d X R v U m V t b 3 Z l Z E N v b H V t b n M x L n t j b G F z c y w x f S Z x d W 9 0 O y w m c X V v d D t T Z W N 0 a W 9 u M S 9 j b 3 Z l c m F n Z V 9 z d G F 0 a X N 0 a W N z I C g x N y k v Q X V 0 b 1 J l b W 9 2 Z W R D b 2 x 1 b W 5 z M S 5 7 Y 2 9 t c G x l e G l 0 e S w y f S Z x d W 9 0 O y w m c X V v d D t T Z W N 0 a W 9 u M S 9 j b 3 Z l c m F n Z V 9 z d G F 0 a X N 0 a W N z I C g x N y k v Q X V 0 b 1 J l b W 9 2 Z W R D b 2 x 1 b W 5 z M S 5 7 Y 2 F 0 Z W d v c n k s M 3 0 m c X V v d D s s J n F 1 b 3 Q 7 U 2 V j d G l v b j E v Y 2 9 2 Z X J h Z 2 V f c 3 R h d G l z d G l j c y A o M T c p L 0 F 1 d G 9 S Z W 1 v d m V k Q 2 9 s d W 1 u c z E u e 2 t l e X d v c m Q s N H 0 m c X V v d D s s J n F 1 b 3 Q 7 U 2 V j d G l v b j E v Y 2 9 2 Z X J h Z 2 V f c 3 R h d G l z d G l j c y A o M T c p L 0 F 1 d G 9 S Z W 1 v d m V k Q 2 9 s d W 1 u c z E u e 2 J h c 2 V s a W 5 l X 2 x p b m U s N X 0 m c X V v d D s s J n F 1 b 3 Q 7 U 2 V j d G l v b j E v Y 2 9 2 Z X J h Z 2 V f c 3 R h d G l z d G l j c y A o M T c p L 0 F 1 d G 9 S Z W 1 v d m V k Q 2 9 s d W 1 u c z E u e 2 x h b m N l X 2 J h c 2 l j X 2 x p b m U s N n 0 m c X V v d D s s J n F 1 b 3 Q 7 U 2 V j d G l v b j E v Y 2 9 2 Z X J h Z 2 V f c 3 R h d G l z d G l j c y A o M T c p L 0 F 1 d G 9 S Z W 1 v d m V k Q 2 9 s d W 1 u c z E u e 2 x h b m N l X 2 N v d m V y Y W d l X 2 x p b m U s N 3 0 m c X V v d D s s J n F 1 b 3 Q 7 U 2 V j d G l v b j E v Y 2 9 2 Z X J h Z 2 V f c 3 R h d G l z d G l j c y A o M T c p L 0 F 1 d G 9 S Z W 1 v d m V k Q 2 9 s d W 1 u c z E u e 2 x h b m N l X 2 x p b m U s O H 0 m c X V v d D s s J n F 1 b 3 Q 7 U 2 V j d G l v b j E v Y 2 9 2 Z X J h Z 2 V f c 3 R h d G l z d G l j c y A o M T c p L 0 F 1 d G 9 S Z W 1 v d m V k Q 2 9 s d W 1 u c z E u e 3 N 5 b X B y b 2 1 w d F 9 s a W 5 l L D l 9 J n F 1 b 3 Q 7 L C Z x d W 9 0 O 1 N l Y 3 R p b 2 4 x L 2 N v d m V y Y W d l X 3 N 0 Y X R p c 3 R p Y 3 M g K D E 3 K S 9 B d X R v U m V t b 3 Z l Z E N v b H V t b n M x L n t i Y X N l b G l u Z V 9 i c m F u Y 2 g s M T B 9 J n F 1 b 3 Q 7 L C Z x d W 9 0 O 1 N l Y 3 R p b 2 4 x L 2 N v d m V y Y W d l X 3 N 0 Y X R p c 3 R p Y 3 M g K D E 3 K S 9 B d X R v U m V t b 3 Z l Z E N v b H V t b n M x L n t s Y W 5 l X 2 J h c 2 l j X 2 J y Y W 5 j a C w x M X 0 m c X V v d D s s J n F 1 b 3 Q 7 U 2 V j d G l v b j E v Y 2 9 2 Z X J h Z 2 V f c 3 R h d G l z d G l j c y A o M T c p L 0 F 1 d G 9 S Z W 1 v d m V k Q 2 9 s d W 1 u c z E u e 2 x h b m N l X 2 N v d m V y Y W d l X 2 J y Y W 5 j a C w x M n 0 m c X V v d D s s J n F 1 b 3 Q 7 U 2 V j d G l v b j E v Y 2 9 2 Z X J h Z 2 V f c 3 R h d G l z d G l j c y A o M T c p L 0 F 1 d G 9 S Z W 1 v d m V k Q 2 9 s d W 1 u c z E u e 2 x h b m N l X 2 J y Y W 5 j a C w x M 3 0 m c X V v d D s s J n F 1 b 3 Q 7 U 2 V j d G l v b j E v Y 2 9 2 Z X J h Z 2 V f c 3 R h d G l z d G l j c y A o M T c p L 0 F 1 d G 9 S Z W 1 v d m V k Q 2 9 s d W 1 u c z E u e 3 N 5 b X B y b 2 1 w d F 9 i c m F u Y 2 g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x O C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y M T o 1 O D o z M i 4 y O D c x M D Q w W i I g L z 4 8 R W 5 0 c n k g V H l w Z T 0 i R m l s b E N v b H V t b l R 5 c G V z I i B W Y W x 1 Z T 0 i c 0 J n W U R B d 1 l G Q l F V R k J R V U Z C U V V G Q l F V P S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a 2 V 5 d 2 9 y Z C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x h b m N l X 2 x p b m V f M y 0 z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y w m c X V v d D t s Y W 5 j Z V 9 i c m F u Y 2 h f M y 0 z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k 1 Z W N k O G U t M m J j N C 0 0 N j l h L T g 4 M 2 M t Y T l m N D U 3 Z W U w Y m E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T g p L 0 F 1 d G 9 S Z W 1 v d m V k Q 2 9 s d W 1 u c z E u e 3 B y b 2 p l Y 3 Q s M H 0 m c X V v d D s s J n F 1 b 3 Q 7 U 2 V j d G l v b j E v Y 2 9 2 Z X J h Z 2 V f c 3 R h d G l z d G l j c y A o M T g p L 0 F 1 d G 9 S Z W 1 v d m V k Q 2 9 s d W 1 u c z E u e 2 N s Y X N z L D F 9 J n F 1 b 3 Q 7 L C Z x d W 9 0 O 1 N l Y 3 R p b 2 4 x L 2 N v d m V y Y W d l X 3 N 0 Y X R p c 3 R p Y 3 M g K D E 4 K S 9 B d X R v U m V t b 3 Z l Z E N v b H V t b n M x L n t j b 2 1 w b G V 4 a X R 5 L D J 9 J n F 1 b 3 Q 7 L C Z x d W 9 0 O 1 N l Y 3 R p b 2 4 x L 2 N v d m V y Y W d l X 3 N 0 Y X R p c 3 R p Y 3 M g K D E 4 K S 9 B d X R v U m V t b 3 Z l Z E N v b H V t b n M x L n t j Y X R l Z 2 9 y e S w z f S Z x d W 9 0 O y w m c X V v d D t T Z W N 0 a W 9 u M S 9 j b 3 Z l c m F n Z V 9 z d G F 0 a X N 0 a W N z I C g x O C k v Q X V 0 b 1 J l b W 9 2 Z W R D b 2 x 1 b W 5 z M S 5 7 a 2 V 5 d 2 9 y Z C w 0 f S Z x d W 9 0 O y w m c X V v d D t T Z W N 0 a W 9 u M S 9 j b 3 Z l c m F n Z V 9 z d G F 0 a X N 0 a W N z I C g x O C k v Q X V 0 b 1 J l b W 9 2 Z W R D b 2 x 1 b W 5 z M S 5 7 Y m F z Z W x p b m V f b G l u Z S w 1 f S Z x d W 9 0 O y w m c X V v d D t T Z W N 0 a W 9 u M S 9 j b 3 Z l c m F n Z V 9 z d G F 0 a X N 0 a W N z I C g x O C k v Q X V 0 b 1 J l b W 9 2 Z W R D b 2 x 1 b W 5 z M S 5 7 b G F u Y 2 V f Y m F z a W N f b G l u Z S w 2 f S Z x d W 9 0 O y w m c X V v d D t T Z W N 0 a W 9 u M S 9 j b 3 Z l c m F n Z V 9 z d G F 0 a X N 0 a W N z I C g x O C k v Q X V 0 b 1 J l b W 9 2 Z W R D b 2 x 1 b W 5 z M S 5 7 b G F u Y 2 V f Y 2 9 2 Z X J h Z 2 V f b G l u Z S w 3 f S Z x d W 9 0 O y w m c X V v d D t T Z W N 0 a W 9 u M S 9 j b 3 Z l c m F n Z V 9 z d G F 0 a X N 0 a W N z I C g x O C k v Q X V 0 b 1 J l b W 9 2 Z W R D b 2 x 1 b W 5 z M S 5 7 b G F u Y 2 V f b G l u Z S w 4 f S Z x d W 9 0 O y w m c X V v d D t T Z W N 0 a W 9 u M S 9 j b 3 Z l c m F n Z V 9 z d G F 0 a X N 0 a W N z I C g x O C k v Q X V 0 b 1 J l b W 9 2 Z W R D b 2 x 1 b W 5 z M S 5 7 c 3 l t c H J v b X B 0 X 2 x p b m U s O X 0 m c X V v d D s s J n F 1 b 3 Q 7 U 2 V j d G l v b j E v Y 2 9 2 Z X J h Z 2 V f c 3 R h d G l z d G l j c y A o M T g p L 0 F 1 d G 9 S Z W 1 v d m V k Q 2 9 s d W 1 u c z E u e 2 x h b m N l X 2 x p b m V f M y 0 z Y m F z Z W x p b m V f Y n J h b m N o L D E w f S Z x d W 9 0 O y w m c X V v d D t T Z W N 0 a W 9 u M S 9 j b 3 Z l c m F n Z V 9 z d G F 0 a X N 0 a W N z I C g x O C k v Q X V 0 b 1 J l b W 9 2 Z W R D b 2 x 1 b W 5 z M S 5 7 b G F u Z V 9 i Y X N p Y 1 9 i c m F u Y 2 g s M T F 9 J n F 1 b 3 Q 7 L C Z x d W 9 0 O 1 N l Y 3 R p b 2 4 x L 2 N v d m V y Y W d l X 3 N 0 Y X R p c 3 R p Y 3 M g K D E 4 K S 9 B d X R v U m V t b 3 Z l Z E N v b H V t b n M x L n t s Y W 5 j Z V 9 j b 3 Z l c m F n Z V 9 i c m F u Y 2 g s M T J 9 J n F 1 b 3 Q 7 L C Z x d W 9 0 O 1 N l Y 3 R p b 2 4 x L 2 N v d m V y Y W d l X 3 N 0 Y X R p c 3 R p Y 3 M g K D E 4 K S 9 B d X R v U m V t b 3 Z l Z E N v b H V t b n M x L n t s Y W 5 j Z V 9 i c m F u Y 2 g s M T N 9 J n F 1 b 3 Q 7 L C Z x d W 9 0 O 1 N l Y 3 R p b 2 4 x L 2 N v d m V y Y W d l X 3 N 0 Y X R p c 3 R p Y 3 M g K D E 4 K S 9 B d X R v U m V t b 3 Z l Z E N v b H V t b n M x L n t z e W 1 w c m 9 t c H R f Y n J h b m N o L D E 0 f S Z x d W 9 0 O y w m c X V v d D t T Z W N 0 a W 9 u M S 9 j b 3 Z l c m F n Z V 9 z d G F 0 a X N 0 a W N z I C g x O C k v Q X V 0 b 1 J l b W 9 2 Z W R D b 2 x 1 b W 5 z M S 5 7 b G F u Y 2 V f Y n J h b m N o X z M t M y w x N X 0 m c X V v d D s s J n F 1 b 3 Q 7 U 2 V j d G l v b j E v Y 2 9 2 Z X J h Z 2 V f c 3 R h d G l z d G l j c y A o M T g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b 3 Z l c m F n Z V 9 z d G F 0 a X N 0 a W N z I C g x O C k v Q X V 0 b 1 J l b W 9 2 Z W R D b 2 x 1 b W 5 z M S 5 7 c H J v a m V j d C w w f S Z x d W 9 0 O y w m c X V v d D t T Z W N 0 a W 9 u M S 9 j b 3 Z l c m F n Z V 9 z d G F 0 a X N 0 a W N z I C g x O C k v Q X V 0 b 1 J l b W 9 2 Z W R D b 2 x 1 b W 5 z M S 5 7 Y 2 x h c 3 M s M X 0 m c X V v d D s s J n F 1 b 3 Q 7 U 2 V j d G l v b j E v Y 2 9 2 Z X J h Z 2 V f c 3 R h d G l z d G l j c y A o M T g p L 0 F 1 d G 9 S Z W 1 v d m V k Q 2 9 s d W 1 u c z E u e 2 N v b X B s Z X h p d H k s M n 0 m c X V v d D s s J n F 1 b 3 Q 7 U 2 V j d G l v b j E v Y 2 9 2 Z X J h Z 2 V f c 3 R h d G l z d G l j c y A o M T g p L 0 F 1 d G 9 S Z W 1 v d m V k Q 2 9 s d W 1 u c z E u e 2 N h d G V n b 3 J 5 L D N 9 J n F 1 b 3 Q 7 L C Z x d W 9 0 O 1 N l Y 3 R p b 2 4 x L 2 N v d m V y Y W d l X 3 N 0 Y X R p c 3 R p Y 3 M g K D E 4 K S 9 B d X R v U m V t b 3 Z l Z E N v b H V t b n M x L n t r Z X l 3 b 3 J k L D R 9 J n F 1 b 3 Q 7 L C Z x d W 9 0 O 1 N l Y 3 R p b 2 4 x L 2 N v d m V y Y W d l X 3 N 0 Y X R p c 3 R p Y 3 M g K D E 4 K S 9 B d X R v U m V t b 3 Z l Z E N v b H V t b n M x L n t i Y X N l b G l u Z V 9 s a W 5 l L D V 9 J n F 1 b 3 Q 7 L C Z x d W 9 0 O 1 N l Y 3 R p b 2 4 x L 2 N v d m V y Y W d l X 3 N 0 Y X R p c 3 R p Y 3 M g K D E 4 K S 9 B d X R v U m V t b 3 Z l Z E N v b H V t b n M x L n t s Y W 5 j Z V 9 i Y X N p Y 1 9 s a W 5 l L D Z 9 J n F 1 b 3 Q 7 L C Z x d W 9 0 O 1 N l Y 3 R p b 2 4 x L 2 N v d m V y Y W d l X 3 N 0 Y X R p c 3 R p Y 3 M g K D E 4 K S 9 B d X R v U m V t b 3 Z l Z E N v b H V t b n M x L n t s Y W 5 j Z V 9 j b 3 Z l c m F n Z V 9 s a W 5 l L D d 9 J n F 1 b 3 Q 7 L C Z x d W 9 0 O 1 N l Y 3 R p b 2 4 x L 2 N v d m V y Y W d l X 3 N 0 Y X R p c 3 R p Y 3 M g K D E 4 K S 9 B d X R v U m V t b 3 Z l Z E N v b H V t b n M x L n t s Y W 5 j Z V 9 s a W 5 l L D h 9 J n F 1 b 3 Q 7 L C Z x d W 9 0 O 1 N l Y 3 R p b 2 4 x L 2 N v d m V y Y W d l X 3 N 0 Y X R p c 3 R p Y 3 M g K D E 4 K S 9 B d X R v U m V t b 3 Z l Z E N v b H V t b n M x L n t z e W 1 w c m 9 t c H R f b G l u Z S w 5 f S Z x d W 9 0 O y w m c X V v d D t T Z W N 0 a W 9 u M S 9 j b 3 Z l c m F n Z V 9 z d G F 0 a X N 0 a W N z I C g x O C k v Q X V 0 b 1 J l b W 9 2 Z W R D b 2 x 1 b W 5 z M S 5 7 b G F u Y 2 V f b G l u Z V 8 z L T N i Y X N l b G l u Z V 9 i c m F u Y 2 g s M T B 9 J n F 1 b 3 Q 7 L C Z x d W 9 0 O 1 N l Y 3 R p b 2 4 x L 2 N v d m V y Y W d l X 3 N 0 Y X R p c 3 R p Y 3 M g K D E 4 K S 9 B d X R v U m V t b 3 Z l Z E N v b H V t b n M x L n t s Y W 5 l X 2 J h c 2 l j X 2 J y Y W 5 j a C w x M X 0 m c X V v d D s s J n F 1 b 3 Q 7 U 2 V j d G l v b j E v Y 2 9 2 Z X J h Z 2 V f c 3 R h d G l z d G l j c y A o M T g p L 0 F 1 d G 9 S Z W 1 v d m V k Q 2 9 s d W 1 u c z E u e 2 x h b m N l X 2 N v d m V y Y W d l X 2 J y Y W 5 j a C w x M n 0 m c X V v d D s s J n F 1 b 3 Q 7 U 2 V j d G l v b j E v Y 2 9 2 Z X J h Z 2 V f c 3 R h d G l z d G l j c y A o M T g p L 0 F 1 d G 9 S Z W 1 v d m V k Q 2 9 s d W 1 u c z E u e 2 x h b m N l X 2 J y Y W 5 j a C w x M 3 0 m c X V v d D s s J n F 1 b 3 Q 7 U 2 V j d G l v b j E v Y 2 9 2 Z X J h Z 2 V f c 3 R h d G l z d G l j c y A o M T g p L 0 F 1 d G 9 S Z W 1 v d m V k Q 2 9 s d W 1 u c z E u e 3 N 5 b X B y b 2 1 w d F 9 i c m F u Y 2 g s M T R 9 J n F 1 b 3 Q 7 L C Z x d W 9 0 O 1 N l Y 3 R p b 2 4 x L 2 N v d m V y Y W d l X 3 N 0 Y X R p c 3 R p Y 3 M g K D E 4 K S 9 B d X R v U m V t b 3 Z l Z E N v b H V t b n M x L n t s Y W 5 j Z V 9 i c m F u Y 2 h f M y 0 z L D E 1 f S Z x d W 9 0 O y w m c X V v d D t T Z W N 0 a W 9 u M S 9 j b 3 Z l c m F n Z V 9 z d G F 0 a X N 0 a W N z I C g x O C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E 5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I y O j A x O j A y L j M 3 M z g 0 N z B a I i A v P j x F b n R y e S B U e X B l P S J G a W x s Q 2 9 s d W 1 u V H l w Z X M i I F Z h b H V l P S J z Q m d Z R E F 3 W U Z C U V V G Q l F V R k J R V U Z C U V U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r Z X l 3 b 3 J k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b G F u Y 2 V f b G l u Z V 8 z L T M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y w m c X V v d D t s Y W 5 j Z V 9 i c m F u Y 2 h f M y 0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h M j E w Z D B j L T h h Y T Q t N D I 5 M S 0 4 M G Y 4 L T g w N T I 2 Z G I 5 N G R l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E 5 K S 9 B d X R v U m V t b 3 Z l Z E N v b H V t b n M x L n t w c m 9 q Z W N 0 L D B 9 J n F 1 b 3 Q 7 L C Z x d W 9 0 O 1 N l Y 3 R p b 2 4 x L 2 N v d m V y Y W d l X 3 N 0 Y X R p c 3 R p Y 3 M g K D E 5 K S 9 B d X R v U m V t b 3 Z l Z E N v b H V t b n M x L n t j b G F z c y w x f S Z x d W 9 0 O y w m c X V v d D t T Z W N 0 a W 9 u M S 9 j b 3 Z l c m F n Z V 9 z d G F 0 a X N 0 a W N z I C g x O S k v Q X V 0 b 1 J l b W 9 2 Z W R D b 2 x 1 b W 5 z M S 5 7 Y 2 9 t c G x l e G l 0 e S w y f S Z x d W 9 0 O y w m c X V v d D t T Z W N 0 a W 9 u M S 9 j b 3 Z l c m F n Z V 9 z d G F 0 a X N 0 a W N z I C g x O S k v Q X V 0 b 1 J l b W 9 2 Z W R D b 2 x 1 b W 5 z M S 5 7 Y 2 F 0 Z W d v c n k s M 3 0 m c X V v d D s s J n F 1 b 3 Q 7 U 2 V j d G l v b j E v Y 2 9 2 Z X J h Z 2 V f c 3 R h d G l z d G l j c y A o M T k p L 0 F 1 d G 9 S Z W 1 v d m V k Q 2 9 s d W 1 u c z E u e 2 t l e X d v c m Q s N H 0 m c X V v d D s s J n F 1 b 3 Q 7 U 2 V j d G l v b j E v Y 2 9 2 Z X J h Z 2 V f c 3 R h d G l z d G l j c y A o M T k p L 0 F 1 d G 9 S Z W 1 v d m V k Q 2 9 s d W 1 u c z E u e 2 J h c 2 V s a W 5 l X 2 x p b m U s N X 0 m c X V v d D s s J n F 1 b 3 Q 7 U 2 V j d G l v b j E v Y 2 9 2 Z X J h Z 2 V f c 3 R h d G l z d G l j c y A o M T k p L 0 F 1 d G 9 S Z W 1 v d m V k Q 2 9 s d W 1 u c z E u e 2 x h b m N l X 2 J h c 2 l j X 2 x p b m U s N n 0 m c X V v d D s s J n F 1 b 3 Q 7 U 2 V j d G l v b j E v Y 2 9 2 Z X J h Z 2 V f c 3 R h d G l z d G l j c y A o M T k p L 0 F 1 d G 9 S Z W 1 v d m V k Q 2 9 s d W 1 u c z E u e 2 x h b m N l X 2 N v d m V y Y W d l X 2 x p b m U s N 3 0 m c X V v d D s s J n F 1 b 3 Q 7 U 2 V j d G l v b j E v Y 2 9 2 Z X J h Z 2 V f c 3 R h d G l z d G l j c y A o M T k p L 0 F 1 d G 9 S Z W 1 v d m V k Q 2 9 s d W 1 u c z E u e 2 x h b m N l X 2 x p b m U s O H 0 m c X V v d D s s J n F 1 b 3 Q 7 U 2 V j d G l v b j E v Y 2 9 2 Z X J h Z 2 V f c 3 R h d G l z d G l j c y A o M T k p L 0 F 1 d G 9 S Z W 1 v d m V k Q 2 9 s d W 1 u c z E u e 3 N 5 b X B y b 2 1 w d F 9 s a W 5 l L D l 9 J n F 1 b 3 Q 7 L C Z x d W 9 0 O 1 N l Y 3 R p b 2 4 x L 2 N v d m V y Y W d l X 3 N 0 Y X R p c 3 R p Y 3 M g K D E 5 K S 9 B d X R v U m V t b 3 Z l Z E N v b H V t b n M x L n t s Y W 5 j Z V 9 s a W 5 l X z M t M y w x M H 0 m c X V v d D s s J n F 1 b 3 Q 7 U 2 V j d G l v b j E v Y 2 9 2 Z X J h Z 2 V f c 3 R h d G l z d G l j c y A o M T k p L 0 F 1 d G 9 S Z W 1 v d m V k Q 2 9 s d W 1 u c z E u e 2 J h c 2 V s a W 5 l X 2 J y Y W 5 j a C w x M X 0 m c X V v d D s s J n F 1 b 3 Q 7 U 2 V j d G l v b j E v Y 2 9 2 Z X J h Z 2 V f c 3 R h d G l z d G l j c y A o M T k p L 0 F 1 d G 9 S Z W 1 v d m V k Q 2 9 s d W 1 u c z E u e 2 x h b m V f Y m F z a W N f Y n J h b m N o L D E y f S Z x d W 9 0 O y w m c X V v d D t T Z W N 0 a W 9 u M S 9 j b 3 Z l c m F n Z V 9 z d G F 0 a X N 0 a W N z I C g x O S k v Q X V 0 b 1 J l b W 9 2 Z W R D b 2 x 1 b W 5 z M S 5 7 b G F u Y 2 V f Y 2 9 2 Z X J h Z 2 V f Y n J h b m N o L D E z f S Z x d W 9 0 O y w m c X V v d D t T Z W N 0 a W 9 u M S 9 j b 3 Z l c m F n Z V 9 z d G F 0 a X N 0 a W N z I C g x O S k v Q X V 0 b 1 J l b W 9 2 Z W R D b 2 x 1 b W 5 z M S 5 7 b G F u Y 2 V f Y n J h b m N o L D E 0 f S Z x d W 9 0 O y w m c X V v d D t T Z W N 0 a W 9 u M S 9 j b 3 Z l c m F n Z V 9 z d G F 0 a X N 0 a W N z I C g x O S k v Q X V 0 b 1 J l b W 9 2 Z W R D b 2 x 1 b W 5 z M S 5 7 c 3 l t c H J v b X B 0 X 2 J y Y W 5 j a C w x N X 0 m c X V v d D s s J n F 1 b 3 Q 7 U 2 V j d G l v b j E v Y 2 9 2 Z X J h Z 2 V f c 3 R h d G l z d G l j c y A o M T k p L 0 F 1 d G 9 S Z W 1 v d m V k Q 2 9 s d W 1 u c z E u e 2 x h b m N l X 2 J y Y W 5 j a F 8 z L T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b 3 Z l c m F n Z V 9 z d G F 0 a X N 0 a W N z I C g x O S k v Q X V 0 b 1 J l b W 9 2 Z W R D b 2 x 1 b W 5 z M S 5 7 c H J v a m V j d C w w f S Z x d W 9 0 O y w m c X V v d D t T Z W N 0 a W 9 u M S 9 j b 3 Z l c m F n Z V 9 z d G F 0 a X N 0 a W N z I C g x O S k v Q X V 0 b 1 J l b W 9 2 Z W R D b 2 x 1 b W 5 z M S 5 7 Y 2 x h c 3 M s M X 0 m c X V v d D s s J n F 1 b 3 Q 7 U 2 V j d G l v b j E v Y 2 9 2 Z X J h Z 2 V f c 3 R h d G l z d G l j c y A o M T k p L 0 F 1 d G 9 S Z W 1 v d m V k Q 2 9 s d W 1 u c z E u e 2 N v b X B s Z X h p d H k s M n 0 m c X V v d D s s J n F 1 b 3 Q 7 U 2 V j d G l v b j E v Y 2 9 2 Z X J h Z 2 V f c 3 R h d G l z d G l j c y A o M T k p L 0 F 1 d G 9 S Z W 1 v d m V k Q 2 9 s d W 1 u c z E u e 2 N h d G V n b 3 J 5 L D N 9 J n F 1 b 3 Q 7 L C Z x d W 9 0 O 1 N l Y 3 R p b 2 4 x L 2 N v d m V y Y W d l X 3 N 0 Y X R p c 3 R p Y 3 M g K D E 5 K S 9 B d X R v U m V t b 3 Z l Z E N v b H V t b n M x L n t r Z X l 3 b 3 J k L D R 9 J n F 1 b 3 Q 7 L C Z x d W 9 0 O 1 N l Y 3 R p b 2 4 x L 2 N v d m V y Y W d l X 3 N 0 Y X R p c 3 R p Y 3 M g K D E 5 K S 9 B d X R v U m V t b 3 Z l Z E N v b H V t b n M x L n t i Y X N l b G l u Z V 9 s a W 5 l L D V 9 J n F 1 b 3 Q 7 L C Z x d W 9 0 O 1 N l Y 3 R p b 2 4 x L 2 N v d m V y Y W d l X 3 N 0 Y X R p c 3 R p Y 3 M g K D E 5 K S 9 B d X R v U m V t b 3 Z l Z E N v b H V t b n M x L n t s Y W 5 j Z V 9 i Y X N p Y 1 9 s a W 5 l L D Z 9 J n F 1 b 3 Q 7 L C Z x d W 9 0 O 1 N l Y 3 R p b 2 4 x L 2 N v d m V y Y W d l X 3 N 0 Y X R p c 3 R p Y 3 M g K D E 5 K S 9 B d X R v U m V t b 3 Z l Z E N v b H V t b n M x L n t s Y W 5 j Z V 9 j b 3 Z l c m F n Z V 9 s a W 5 l L D d 9 J n F 1 b 3 Q 7 L C Z x d W 9 0 O 1 N l Y 3 R p b 2 4 x L 2 N v d m V y Y W d l X 3 N 0 Y X R p c 3 R p Y 3 M g K D E 5 K S 9 B d X R v U m V t b 3 Z l Z E N v b H V t b n M x L n t s Y W 5 j Z V 9 s a W 5 l L D h 9 J n F 1 b 3 Q 7 L C Z x d W 9 0 O 1 N l Y 3 R p b 2 4 x L 2 N v d m V y Y W d l X 3 N 0 Y X R p c 3 R p Y 3 M g K D E 5 K S 9 B d X R v U m V t b 3 Z l Z E N v b H V t b n M x L n t z e W 1 w c m 9 t c H R f b G l u Z S w 5 f S Z x d W 9 0 O y w m c X V v d D t T Z W N 0 a W 9 u M S 9 j b 3 Z l c m F n Z V 9 z d G F 0 a X N 0 a W N z I C g x O S k v Q X V 0 b 1 J l b W 9 2 Z W R D b 2 x 1 b W 5 z M S 5 7 b G F u Y 2 V f b G l u Z V 8 z L T M s M T B 9 J n F 1 b 3 Q 7 L C Z x d W 9 0 O 1 N l Y 3 R p b 2 4 x L 2 N v d m V y Y W d l X 3 N 0 Y X R p c 3 R p Y 3 M g K D E 5 K S 9 B d X R v U m V t b 3 Z l Z E N v b H V t b n M x L n t i Y X N l b G l u Z V 9 i c m F u Y 2 g s M T F 9 J n F 1 b 3 Q 7 L C Z x d W 9 0 O 1 N l Y 3 R p b 2 4 x L 2 N v d m V y Y W d l X 3 N 0 Y X R p c 3 R p Y 3 M g K D E 5 K S 9 B d X R v U m V t b 3 Z l Z E N v b H V t b n M x L n t s Y W 5 l X 2 J h c 2 l j X 2 J y Y W 5 j a C w x M n 0 m c X V v d D s s J n F 1 b 3 Q 7 U 2 V j d G l v b j E v Y 2 9 2 Z X J h Z 2 V f c 3 R h d G l z d G l j c y A o M T k p L 0 F 1 d G 9 S Z W 1 v d m V k Q 2 9 s d W 1 u c z E u e 2 x h b m N l X 2 N v d m V y Y W d l X 2 J y Y W 5 j a C w x M 3 0 m c X V v d D s s J n F 1 b 3 Q 7 U 2 V j d G l v b j E v Y 2 9 2 Z X J h Z 2 V f c 3 R h d G l z d G l j c y A o M T k p L 0 F 1 d G 9 S Z W 1 v d m V k Q 2 9 s d W 1 u c z E u e 2 x h b m N l X 2 J y Y W 5 j a C w x N H 0 m c X V v d D s s J n F 1 b 3 Q 7 U 2 V j d G l v b j E v Y 2 9 2 Z X J h Z 2 V f c 3 R h d G l z d G l j c y A o M T k p L 0 F 1 d G 9 S Z W 1 v d m V k Q 2 9 s d W 1 u c z E u e 3 N 5 b X B y b 2 1 w d F 9 i c m F u Y 2 g s M T V 9 J n F 1 b 3 Q 7 L C Z x d W 9 0 O 1 N l Y 3 R p b 2 4 x L 2 N v d m V y Y W d l X 3 N 0 Y X R p c 3 R p Y 3 M g K D E 5 K S 9 B d X R v U m V t b 3 Z l Z E N v b H V t b n M x L n t s Y W 5 j Z V 9 i c m F u Y 2 h f M y 0 z L D E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M j A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A 6 N T c 6 M z I u N z g y N j I w M F o i I C 8 + P E V u d H J 5 I F R 5 c G U 9 I k Z p b G x D b 2 x 1 b W 5 U e X B l c y I g V m F s d W U 9 I n N C Z 1 l E Q X d Z R k J R V U Z C U V V G Q l F V R k J R V T 0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t l e X d v c m Q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s Y W 5 j Z V 9 s a W 5 l X z M t M y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L C Z x d W 9 0 O 2 x h b m N l X 2 J y Y W 5 j a F 8 z L T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Y y N z U 5 O D U t M T g 3 Z C 0 0 N j g 1 L W E 2 Y z U t N T h h M G M 0 Z T Y 0 N z F k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j A p L 0 F 1 d G 9 S Z W 1 v d m V k Q 2 9 s d W 1 u c z E u e 3 B y b 2 p l Y 3 Q s M H 0 m c X V v d D s s J n F 1 b 3 Q 7 U 2 V j d G l v b j E v Y 2 9 2 Z X J h Z 2 V f c 3 R h d G l z d G l j c y A o M j A p L 0 F 1 d G 9 S Z W 1 v d m V k Q 2 9 s d W 1 u c z E u e 2 N s Y X N z L D F 9 J n F 1 b 3 Q 7 L C Z x d W 9 0 O 1 N l Y 3 R p b 2 4 x L 2 N v d m V y Y W d l X 3 N 0 Y X R p c 3 R p Y 3 M g K D I w K S 9 B d X R v U m V t b 3 Z l Z E N v b H V t b n M x L n t j b 2 1 w b G V 4 a X R 5 L D J 9 J n F 1 b 3 Q 7 L C Z x d W 9 0 O 1 N l Y 3 R p b 2 4 x L 2 N v d m V y Y W d l X 3 N 0 Y X R p c 3 R p Y 3 M g K D I w K S 9 B d X R v U m V t b 3 Z l Z E N v b H V t b n M x L n t j Y X R l Z 2 9 y e S w z f S Z x d W 9 0 O y w m c X V v d D t T Z W N 0 a W 9 u M S 9 j b 3 Z l c m F n Z V 9 z d G F 0 a X N 0 a W N z I C g y M C k v Q X V 0 b 1 J l b W 9 2 Z W R D b 2 x 1 b W 5 z M S 5 7 a 2 V 5 d 2 9 y Z C w 0 f S Z x d W 9 0 O y w m c X V v d D t T Z W N 0 a W 9 u M S 9 j b 3 Z l c m F n Z V 9 z d G F 0 a X N 0 a W N z I C g y M C k v Q X V 0 b 1 J l b W 9 2 Z W R D b 2 x 1 b W 5 z M S 5 7 Y m F z Z W x p b m V f b G l u Z S w 1 f S Z x d W 9 0 O y w m c X V v d D t T Z W N 0 a W 9 u M S 9 j b 3 Z l c m F n Z V 9 z d G F 0 a X N 0 a W N z I C g y M C k v Q X V 0 b 1 J l b W 9 2 Z W R D b 2 x 1 b W 5 z M S 5 7 b G F u Y 2 V f Y m F z a W N f b G l u Z S w 2 f S Z x d W 9 0 O y w m c X V v d D t T Z W N 0 a W 9 u M S 9 j b 3 Z l c m F n Z V 9 z d G F 0 a X N 0 a W N z I C g y M C k v Q X V 0 b 1 J l b W 9 2 Z W R D b 2 x 1 b W 5 z M S 5 7 b G F u Y 2 V f Y 2 9 2 Z X J h Z 2 V f b G l u Z S w 3 f S Z x d W 9 0 O y w m c X V v d D t T Z W N 0 a W 9 u M S 9 j b 3 Z l c m F n Z V 9 z d G F 0 a X N 0 a W N z I C g y M C k v Q X V 0 b 1 J l b W 9 2 Z W R D b 2 x 1 b W 5 z M S 5 7 b G F u Y 2 V f b G l u Z S w 4 f S Z x d W 9 0 O y w m c X V v d D t T Z W N 0 a W 9 u M S 9 j b 3 Z l c m F n Z V 9 z d G F 0 a X N 0 a W N z I C g y M C k v Q X V 0 b 1 J l b W 9 2 Z W R D b 2 x 1 b W 5 z M S 5 7 c 3 l t c H J v b X B 0 X 2 x p b m U s O X 0 m c X V v d D s s J n F 1 b 3 Q 7 U 2 V j d G l v b j E v Y 2 9 2 Z X J h Z 2 V f c 3 R h d G l z d G l j c y A o M j A p L 0 F 1 d G 9 S Z W 1 v d m V k Q 2 9 s d W 1 u c z E u e 2 x h b m N l X 2 x p b m V f M y 0 z L D E w f S Z x d W 9 0 O y w m c X V v d D t T Z W N 0 a W 9 u M S 9 j b 3 Z l c m F n Z V 9 z d G F 0 a X N 0 a W N z I C g y M C k v Q X V 0 b 1 J l b W 9 2 Z W R D b 2 x 1 b W 5 z M S 5 7 Y m F z Z W x p b m V f Y n J h b m N o L D E x f S Z x d W 9 0 O y w m c X V v d D t T Z W N 0 a W 9 u M S 9 j b 3 Z l c m F n Z V 9 z d G F 0 a X N 0 a W N z I C g y M C k v Q X V 0 b 1 J l b W 9 2 Z W R D b 2 x 1 b W 5 z M S 5 7 b G F u Z V 9 i Y X N p Y 1 9 i c m F u Y 2 g s M T J 9 J n F 1 b 3 Q 7 L C Z x d W 9 0 O 1 N l Y 3 R p b 2 4 x L 2 N v d m V y Y W d l X 3 N 0 Y X R p c 3 R p Y 3 M g K D I w K S 9 B d X R v U m V t b 3 Z l Z E N v b H V t b n M x L n t s Y W 5 j Z V 9 j b 3 Z l c m F n Z V 9 i c m F u Y 2 g s M T N 9 J n F 1 b 3 Q 7 L C Z x d W 9 0 O 1 N l Y 3 R p b 2 4 x L 2 N v d m V y Y W d l X 3 N 0 Y X R p c 3 R p Y 3 M g K D I w K S 9 B d X R v U m V t b 3 Z l Z E N v b H V t b n M x L n t s Y W 5 j Z V 9 i c m F u Y 2 g s M T R 9 J n F 1 b 3 Q 7 L C Z x d W 9 0 O 1 N l Y 3 R p b 2 4 x L 2 N v d m V y Y W d l X 3 N 0 Y X R p c 3 R p Y 3 M g K D I w K S 9 B d X R v U m V t b 3 Z l Z E N v b H V t b n M x L n t z e W 1 w c m 9 t c H R f Y n J h b m N o L D E 1 f S Z x d W 9 0 O y w m c X V v d D t T Z W N 0 a W 9 u M S 9 j b 3 Z l c m F n Z V 9 z d G F 0 a X N 0 a W N z I C g y M C k v Q X V 0 b 1 J l b W 9 2 Z W R D b 2 x 1 b W 5 z M S 5 7 b G F u Y 2 V f Y n J h b m N o X z M t M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N v d m V y Y W d l X 3 N 0 Y X R p c 3 R p Y 3 M g K D I w K S 9 B d X R v U m V t b 3 Z l Z E N v b H V t b n M x L n t w c m 9 q Z W N 0 L D B 9 J n F 1 b 3 Q 7 L C Z x d W 9 0 O 1 N l Y 3 R p b 2 4 x L 2 N v d m V y Y W d l X 3 N 0 Y X R p c 3 R p Y 3 M g K D I w K S 9 B d X R v U m V t b 3 Z l Z E N v b H V t b n M x L n t j b G F z c y w x f S Z x d W 9 0 O y w m c X V v d D t T Z W N 0 a W 9 u M S 9 j b 3 Z l c m F n Z V 9 z d G F 0 a X N 0 a W N z I C g y M C k v Q X V 0 b 1 J l b W 9 2 Z W R D b 2 x 1 b W 5 z M S 5 7 Y 2 9 t c G x l e G l 0 e S w y f S Z x d W 9 0 O y w m c X V v d D t T Z W N 0 a W 9 u M S 9 j b 3 Z l c m F n Z V 9 z d G F 0 a X N 0 a W N z I C g y M C k v Q X V 0 b 1 J l b W 9 2 Z W R D b 2 x 1 b W 5 z M S 5 7 Y 2 F 0 Z W d v c n k s M 3 0 m c X V v d D s s J n F 1 b 3 Q 7 U 2 V j d G l v b j E v Y 2 9 2 Z X J h Z 2 V f c 3 R h d G l z d G l j c y A o M j A p L 0 F 1 d G 9 S Z W 1 v d m V k Q 2 9 s d W 1 u c z E u e 2 t l e X d v c m Q s N H 0 m c X V v d D s s J n F 1 b 3 Q 7 U 2 V j d G l v b j E v Y 2 9 2 Z X J h Z 2 V f c 3 R h d G l z d G l j c y A o M j A p L 0 F 1 d G 9 S Z W 1 v d m V k Q 2 9 s d W 1 u c z E u e 2 J h c 2 V s a W 5 l X 2 x p b m U s N X 0 m c X V v d D s s J n F 1 b 3 Q 7 U 2 V j d G l v b j E v Y 2 9 2 Z X J h Z 2 V f c 3 R h d G l z d G l j c y A o M j A p L 0 F 1 d G 9 S Z W 1 v d m V k Q 2 9 s d W 1 u c z E u e 2 x h b m N l X 2 J h c 2 l j X 2 x p b m U s N n 0 m c X V v d D s s J n F 1 b 3 Q 7 U 2 V j d G l v b j E v Y 2 9 2 Z X J h Z 2 V f c 3 R h d G l z d G l j c y A o M j A p L 0 F 1 d G 9 S Z W 1 v d m V k Q 2 9 s d W 1 u c z E u e 2 x h b m N l X 2 N v d m V y Y W d l X 2 x p b m U s N 3 0 m c X V v d D s s J n F 1 b 3 Q 7 U 2 V j d G l v b j E v Y 2 9 2 Z X J h Z 2 V f c 3 R h d G l z d G l j c y A o M j A p L 0 F 1 d G 9 S Z W 1 v d m V k Q 2 9 s d W 1 u c z E u e 2 x h b m N l X 2 x p b m U s O H 0 m c X V v d D s s J n F 1 b 3 Q 7 U 2 V j d G l v b j E v Y 2 9 2 Z X J h Z 2 V f c 3 R h d G l z d G l j c y A o M j A p L 0 F 1 d G 9 S Z W 1 v d m V k Q 2 9 s d W 1 u c z E u e 3 N 5 b X B y b 2 1 w d F 9 s a W 5 l L D l 9 J n F 1 b 3 Q 7 L C Z x d W 9 0 O 1 N l Y 3 R p b 2 4 x L 2 N v d m V y Y W d l X 3 N 0 Y X R p c 3 R p Y 3 M g K D I w K S 9 B d X R v U m V t b 3 Z l Z E N v b H V t b n M x L n t s Y W 5 j Z V 9 s a W 5 l X z M t M y w x M H 0 m c X V v d D s s J n F 1 b 3 Q 7 U 2 V j d G l v b j E v Y 2 9 2 Z X J h Z 2 V f c 3 R h d G l z d G l j c y A o M j A p L 0 F 1 d G 9 S Z W 1 v d m V k Q 2 9 s d W 1 u c z E u e 2 J h c 2 V s a W 5 l X 2 J y Y W 5 j a C w x M X 0 m c X V v d D s s J n F 1 b 3 Q 7 U 2 V j d G l v b j E v Y 2 9 2 Z X J h Z 2 V f c 3 R h d G l z d G l j c y A o M j A p L 0 F 1 d G 9 S Z W 1 v d m V k Q 2 9 s d W 1 u c z E u e 2 x h b m V f Y m F z a W N f Y n J h b m N o L D E y f S Z x d W 9 0 O y w m c X V v d D t T Z W N 0 a W 9 u M S 9 j b 3 Z l c m F n Z V 9 z d G F 0 a X N 0 a W N z I C g y M C k v Q X V 0 b 1 J l b W 9 2 Z W R D b 2 x 1 b W 5 z M S 5 7 b G F u Y 2 V f Y 2 9 2 Z X J h Z 2 V f Y n J h b m N o L D E z f S Z x d W 9 0 O y w m c X V v d D t T Z W N 0 a W 9 u M S 9 j b 3 Z l c m F n Z V 9 z d G F 0 a X N 0 a W N z I C g y M C k v Q X V 0 b 1 J l b W 9 2 Z W R D b 2 x 1 b W 5 z M S 5 7 b G F u Y 2 V f Y n J h b m N o L D E 0 f S Z x d W 9 0 O y w m c X V v d D t T Z W N 0 a W 9 u M S 9 j b 3 Z l c m F n Z V 9 z d G F 0 a X N 0 a W N z I C g y M C k v Q X V 0 b 1 J l b W 9 2 Z W R D b 2 x 1 b W 5 z M S 5 7 c 3 l t c H J v b X B 0 X 2 J y Y W 5 j a C w x N X 0 m c X V v d D s s J n F 1 b 3 Q 7 U 2 V j d G l v b j E v Y 2 9 2 Z X J h Z 2 V f c 3 R h d G l z d G l j c y A o M j A p L 0 F 1 d G 9 S Z W 1 v d m V k Q 2 9 s d W 1 u c z E u e 2 x h b m N l X 2 J y Y W 5 j a F 8 z L T M s M T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y M S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w M D o z N T o y O S 4 w M j E w M z A w W i I g L z 4 8 R W 5 0 c n k g V H l w Z T 0 i R m l s b E N v b H V t b l R 5 c G V z I i B W Y W x 1 Z T 0 i c 0 J n W U R B d 1 l E Q l F V R k J R T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r Z X l 3 b 3 J k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j I w Y j c w M C 0 x Y T g 5 L T R j Z j A t O T k y Z S 1 k N 2 I 0 M 2 I y O T g 3 N T c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y M S k v Q X V 0 b 1 J l b W 9 2 Z W R D b 2 x 1 b W 5 z M S 5 7 c H J v a m V j d C w w f S Z x d W 9 0 O y w m c X V v d D t T Z W N 0 a W 9 u M S 9 j b 3 Z l c m F n Z V 9 z d G F 0 a X N 0 a W N z I C g y M S k v Q X V 0 b 1 J l b W 9 2 Z W R D b 2 x 1 b W 5 z M S 5 7 Y 2 x h c 3 M s M X 0 m c X V v d D s s J n F 1 b 3 Q 7 U 2 V j d G l v b j E v Y 2 9 2 Z X J h Z 2 V f c 3 R h d G l z d G l j c y A o M j E p L 0 F 1 d G 9 S Z W 1 v d m V k Q 2 9 s d W 1 u c z E u e 2 N v b X B s Z X h p d H k s M n 0 m c X V v d D s s J n F 1 b 3 Q 7 U 2 V j d G l v b j E v Y 2 9 2 Z X J h Z 2 V f c 3 R h d G l z d G l j c y A o M j E p L 0 F 1 d G 9 S Z W 1 v d m V k Q 2 9 s d W 1 u c z E u e 2 N h d G V n b 3 J 5 L D N 9 J n F 1 b 3 Q 7 L C Z x d W 9 0 O 1 N l Y 3 R p b 2 4 x L 2 N v d m V y Y W d l X 3 N 0 Y X R p c 3 R p Y 3 M g K D I x K S 9 B d X R v U m V t b 3 Z l Z E N v b H V t b n M x L n t r Z X l 3 b 3 J k L D R 9 J n F 1 b 3 Q 7 L C Z x d W 9 0 O 1 N l Y 3 R p b 2 4 x L 2 N v d m V y Y W d l X 3 N 0 Y X R p c 3 R p Y 3 M g K D I x K S 9 B d X R v U m V t b 3 Z l Z E N v b H V t b n M x L n t i Y X N l b G l u Z V 9 s a W 5 l L D V 9 J n F 1 b 3 Q 7 L C Z x d W 9 0 O 1 N l Y 3 R p b 2 4 x L 2 N v d m V y Y W d l X 3 N 0 Y X R p c 3 R p Y 3 M g K D I x K S 9 B d X R v U m V t b 3 Z l Z E N v b H V t b n M x L n t s Y W 5 j Z V 9 i Y X N p Y 1 9 s a W 5 l L D Z 9 J n F 1 b 3 Q 7 L C Z x d W 9 0 O 1 N l Y 3 R p b 2 4 x L 2 N v d m V y Y W d l X 3 N 0 Y X R p c 3 R p Y 3 M g K D I x K S 9 B d X R v U m V t b 3 Z l Z E N v b H V t b n M x L n t s Y W 5 j Z V 9 j b 3 Z l c m F n Z V 9 s a W 5 l L D d 9 J n F 1 b 3 Q 7 L C Z x d W 9 0 O 1 N l Y 3 R p b 2 4 x L 2 N v d m V y Y W d l X 3 N 0 Y X R p c 3 R p Y 3 M g K D I x K S 9 B d X R v U m V t b 3 Z l Z E N v b H V t b n M x L n t s Y W 5 j Z V 9 s a W 5 l L D h 9 J n F 1 b 3 Q 7 L C Z x d W 9 0 O 1 N l Y 3 R p b 2 4 x L 2 N v d m V y Y W d l X 3 N 0 Y X R p c 3 R p Y 3 M g K D I x K S 9 B d X R v U m V t b 3 Z l Z E N v b H V t b n M x L n t z e W 1 w c m 9 t c H R f b G l u Z S w 5 f S Z x d W 9 0 O y w m c X V v d D t T Z W N 0 a W 9 u M S 9 j b 3 Z l c m F n Z V 9 z d G F 0 a X N 0 a W N z I C g y M S k v Q X V 0 b 1 J l b W 9 2 Z W R D b 2 x 1 b W 5 z M S 5 7 Y m F z Z W x p b m V f Y n J h b m N o L D E w f S Z x d W 9 0 O y w m c X V v d D t T Z W N 0 a W 9 u M S 9 j b 3 Z l c m F n Z V 9 z d G F 0 a X N 0 a W N z I C g y M S k v Q X V 0 b 1 J l b W 9 2 Z W R D b 2 x 1 b W 5 z M S 5 7 b G F u Z V 9 i Y X N p Y 1 9 i c m F u Y 2 g s M T F 9 J n F 1 b 3 Q 7 L C Z x d W 9 0 O 1 N l Y 3 R p b 2 4 x L 2 N v d m V y Y W d l X 3 N 0 Y X R p c 3 R p Y 3 M g K D I x K S 9 B d X R v U m V t b 3 Z l Z E N v b H V t b n M x L n t s Y W 5 j Z V 9 j b 3 Z l c m F n Z V 9 i c m F u Y 2 g s M T J 9 J n F 1 b 3 Q 7 L C Z x d W 9 0 O 1 N l Y 3 R p b 2 4 x L 2 N v d m V y Y W d l X 3 N 0 Y X R p c 3 R p Y 3 M g K D I x K S 9 B d X R v U m V t b 3 Z l Z E N v b H V t b n M x L n t s Y W 5 j Z V 9 i c m F u Y 2 g s M T N 9 J n F 1 b 3 Q 7 L C Z x d W 9 0 O 1 N l Y 3 R p b 2 4 x L 2 N v d m V y Y W d l X 3 N 0 Y X R p c 3 R p Y 3 M g K D I x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j E p L 0 F 1 d G 9 S Z W 1 v d m V k Q 2 9 s d W 1 u c z E u e 3 B y b 2 p l Y 3 Q s M H 0 m c X V v d D s s J n F 1 b 3 Q 7 U 2 V j d G l v b j E v Y 2 9 2 Z X J h Z 2 V f c 3 R h d G l z d G l j c y A o M j E p L 0 F 1 d G 9 S Z W 1 v d m V k Q 2 9 s d W 1 u c z E u e 2 N s Y X N z L D F 9 J n F 1 b 3 Q 7 L C Z x d W 9 0 O 1 N l Y 3 R p b 2 4 x L 2 N v d m V y Y W d l X 3 N 0 Y X R p c 3 R p Y 3 M g K D I x K S 9 B d X R v U m V t b 3 Z l Z E N v b H V t b n M x L n t j b 2 1 w b G V 4 a X R 5 L D J 9 J n F 1 b 3 Q 7 L C Z x d W 9 0 O 1 N l Y 3 R p b 2 4 x L 2 N v d m V y Y W d l X 3 N 0 Y X R p c 3 R p Y 3 M g K D I x K S 9 B d X R v U m V t b 3 Z l Z E N v b H V t b n M x L n t j Y X R l Z 2 9 y e S w z f S Z x d W 9 0 O y w m c X V v d D t T Z W N 0 a W 9 u M S 9 j b 3 Z l c m F n Z V 9 z d G F 0 a X N 0 a W N z I C g y M S k v Q X V 0 b 1 J l b W 9 2 Z W R D b 2 x 1 b W 5 z M S 5 7 a 2 V 5 d 2 9 y Z C w 0 f S Z x d W 9 0 O y w m c X V v d D t T Z W N 0 a W 9 u M S 9 j b 3 Z l c m F n Z V 9 z d G F 0 a X N 0 a W N z I C g y M S k v Q X V 0 b 1 J l b W 9 2 Z W R D b 2 x 1 b W 5 z M S 5 7 Y m F z Z W x p b m V f b G l u Z S w 1 f S Z x d W 9 0 O y w m c X V v d D t T Z W N 0 a W 9 u M S 9 j b 3 Z l c m F n Z V 9 z d G F 0 a X N 0 a W N z I C g y M S k v Q X V 0 b 1 J l b W 9 2 Z W R D b 2 x 1 b W 5 z M S 5 7 b G F u Y 2 V f Y m F z a W N f b G l u Z S w 2 f S Z x d W 9 0 O y w m c X V v d D t T Z W N 0 a W 9 u M S 9 j b 3 Z l c m F n Z V 9 z d G F 0 a X N 0 a W N z I C g y M S k v Q X V 0 b 1 J l b W 9 2 Z W R D b 2 x 1 b W 5 z M S 5 7 b G F u Y 2 V f Y 2 9 2 Z X J h Z 2 V f b G l u Z S w 3 f S Z x d W 9 0 O y w m c X V v d D t T Z W N 0 a W 9 u M S 9 j b 3 Z l c m F n Z V 9 z d G F 0 a X N 0 a W N z I C g y M S k v Q X V 0 b 1 J l b W 9 2 Z W R D b 2 x 1 b W 5 z M S 5 7 b G F u Y 2 V f b G l u Z S w 4 f S Z x d W 9 0 O y w m c X V v d D t T Z W N 0 a W 9 u M S 9 j b 3 Z l c m F n Z V 9 z d G F 0 a X N 0 a W N z I C g y M S k v Q X V 0 b 1 J l b W 9 2 Z W R D b 2 x 1 b W 5 z M S 5 7 c 3 l t c H J v b X B 0 X 2 x p b m U s O X 0 m c X V v d D s s J n F 1 b 3 Q 7 U 2 V j d G l v b j E v Y 2 9 2 Z X J h Z 2 V f c 3 R h d G l z d G l j c y A o M j E p L 0 F 1 d G 9 S Z W 1 v d m V k Q 2 9 s d W 1 u c z E u e 2 J h c 2 V s a W 5 l X 2 J y Y W 5 j a C w x M H 0 m c X V v d D s s J n F 1 b 3 Q 7 U 2 V j d G l v b j E v Y 2 9 2 Z X J h Z 2 V f c 3 R h d G l z d G l j c y A o M j E p L 0 F 1 d G 9 S Z W 1 v d m V k Q 2 9 s d W 1 u c z E u e 2 x h b m V f Y m F z a W N f Y n J h b m N o L D E x f S Z x d W 9 0 O y w m c X V v d D t T Z W N 0 a W 9 u M S 9 j b 3 Z l c m F n Z V 9 z d G F 0 a X N 0 a W N z I C g y M S k v Q X V 0 b 1 J l b W 9 2 Z W R D b 2 x 1 b W 5 z M S 5 7 b G F u Y 2 V f Y 2 9 2 Z X J h Z 2 V f Y n J h b m N o L D E y f S Z x d W 9 0 O y w m c X V v d D t T Z W N 0 a W 9 u M S 9 j b 3 Z l c m F n Z V 9 z d G F 0 a X N 0 a W N z I C g y M S k v Q X V 0 b 1 J l b W 9 2 Z W R D b 2 x 1 b W 5 z M S 5 7 b G F u Y 2 V f Y n J h b m N o L D E z f S Z x d W 9 0 O y w m c X V v d D t T Z W N 0 a W 9 u M S 9 j b 3 Z l c m F n Z V 9 z d G F 0 a X N 0 a W N z I C g y M S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I y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A 4 O j A 0 O j M 0 L j M 0 M D Y 5 N j B a I i A v P j x F b n R y e S B U e X B l P S J G a W x s Q 2 9 s d W 1 u V H l w Z X M i I F Z h b H V l P S J z Q m d Z R E F 3 W U Z C U V V G Q l F V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t l e X d v c m Q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O G U 2 Y z Z l L T c 5 N z Y t N G Q 3 O C 0 4 N D k x L T N m N T h k N W I 0 O D M 2 Y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I y K S 9 B d X R v U m V t b 3 Z l Z E N v b H V t b n M x L n t w c m 9 q Z W N 0 L D B 9 J n F 1 b 3 Q 7 L C Z x d W 9 0 O 1 N l Y 3 R p b 2 4 x L 2 N v d m V y Y W d l X 3 N 0 Y X R p c 3 R p Y 3 M g K D I y K S 9 B d X R v U m V t b 3 Z l Z E N v b H V t b n M x L n t j b G F z c y w x f S Z x d W 9 0 O y w m c X V v d D t T Z W N 0 a W 9 u M S 9 j b 3 Z l c m F n Z V 9 z d G F 0 a X N 0 a W N z I C g y M i k v Q X V 0 b 1 J l b W 9 2 Z W R D b 2 x 1 b W 5 z M S 5 7 Y 2 9 t c G x l e G l 0 e S w y f S Z x d W 9 0 O y w m c X V v d D t T Z W N 0 a W 9 u M S 9 j b 3 Z l c m F n Z V 9 z d G F 0 a X N 0 a W N z I C g y M i k v Q X V 0 b 1 J l b W 9 2 Z W R D b 2 x 1 b W 5 z M S 5 7 Y 2 F 0 Z W d v c n k s M 3 0 m c X V v d D s s J n F 1 b 3 Q 7 U 2 V j d G l v b j E v Y 2 9 2 Z X J h Z 2 V f c 3 R h d G l z d G l j c y A o M j I p L 0 F 1 d G 9 S Z W 1 v d m V k Q 2 9 s d W 1 u c z E u e 2 t l e X d v c m Q s N H 0 m c X V v d D s s J n F 1 b 3 Q 7 U 2 V j d G l v b j E v Y 2 9 2 Z X J h Z 2 V f c 3 R h d G l z d G l j c y A o M j I p L 0 F 1 d G 9 S Z W 1 v d m V k Q 2 9 s d W 1 u c z E u e 2 J h c 2 V s a W 5 l X 2 x p b m U s N X 0 m c X V v d D s s J n F 1 b 3 Q 7 U 2 V j d G l v b j E v Y 2 9 2 Z X J h Z 2 V f c 3 R h d G l z d G l j c y A o M j I p L 0 F 1 d G 9 S Z W 1 v d m V k Q 2 9 s d W 1 u c z E u e 2 x h b m N l X 2 J h c 2 l j X 2 x p b m U s N n 0 m c X V v d D s s J n F 1 b 3 Q 7 U 2 V j d G l v b j E v Y 2 9 2 Z X J h Z 2 V f c 3 R h d G l z d G l j c y A o M j I p L 0 F 1 d G 9 S Z W 1 v d m V k Q 2 9 s d W 1 u c z E u e 2 x h b m N l X 2 N v d m V y Y W d l X 2 x p b m U s N 3 0 m c X V v d D s s J n F 1 b 3 Q 7 U 2 V j d G l v b j E v Y 2 9 2 Z X J h Z 2 V f c 3 R h d G l z d G l j c y A o M j I p L 0 F 1 d G 9 S Z W 1 v d m V k Q 2 9 s d W 1 u c z E u e 2 x h b m N l X 2 x p b m U s O H 0 m c X V v d D s s J n F 1 b 3 Q 7 U 2 V j d G l v b j E v Y 2 9 2 Z X J h Z 2 V f c 3 R h d G l z d G l j c y A o M j I p L 0 F 1 d G 9 S Z W 1 v d m V k Q 2 9 s d W 1 u c z E u e 3 N 5 b X B y b 2 1 w d F 9 s a W 5 l L D l 9 J n F 1 b 3 Q 7 L C Z x d W 9 0 O 1 N l Y 3 R p b 2 4 x L 2 N v d m V y Y W d l X 3 N 0 Y X R p c 3 R p Y 3 M g K D I y K S 9 B d X R v U m V t b 3 Z l Z E N v b H V t b n M x L n t i Y X N l b G l u Z V 9 i c m F u Y 2 g s M T B 9 J n F 1 b 3 Q 7 L C Z x d W 9 0 O 1 N l Y 3 R p b 2 4 x L 2 N v d m V y Y W d l X 3 N 0 Y X R p c 3 R p Y 3 M g K D I y K S 9 B d X R v U m V t b 3 Z l Z E N v b H V t b n M x L n t s Y W 5 l X 2 J h c 2 l j X 2 J y Y W 5 j a C w x M X 0 m c X V v d D s s J n F 1 b 3 Q 7 U 2 V j d G l v b j E v Y 2 9 2 Z X J h Z 2 V f c 3 R h d G l z d G l j c y A o M j I p L 0 F 1 d G 9 S Z W 1 v d m V k Q 2 9 s d W 1 u c z E u e 2 x h b m N l X 2 N v d m V y Y W d l X 2 J y Y W 5 j a C w x M n 0 m c X V v d D s s J n F 1 b 3 Q 7 U 2 V j d G l v b j E v Y 2 9 2 Z X J h Z 2 V f c 3 R h d G l z d G l j c y A o M j I p L 0 F 1 d G 9 S Z W 1 v d m V k Q 2 9 s d W 1 u c z E u e 2 x h b m N l X 2 J y Y W 5 j a C w x M 3 0 m c X V v d D s s J n F 1 b 3 Q 7 U 2 V j d G l v b j E v Y 2 9 2 Z X J h Z 2 V f c 3 R h d G l z d G l j c y A o M j I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y M i k v Q X V 0 b 1 J l b W 9 2 Z W R D b 2 x 1 b W 5 z M S 5 7 c H J v a m V j d C w w f S Z x d W 9 0 O y w m c X V v d D t T Z W N 0 a W 9 u M S 9 j b 3 Z l c m F n Z V 9 z d G F 0 a X N 0 a W N z I C g y M i k v Q X V 0 b 1 J l b W 9 2 Z W R D b 2 x 1 b W 5 z M S 5 7 Y 2 x h c 3 M s M X 0 m c X V v d D s s J n F 1 b 3 Q 7 U 2 V j d G l v b j E v Y 2 9 2 Z X J h Z 2 V f c 3 R h d G l z d G l j c y A o M j I p L 0 F 1 d G 9 S Z W 1 v d m V k Q 2 9 s d W 1 u c z E u e 2 N v b X B s Z X h p d H k s M n 0 m c X V v d D s s J n F 1 b 3 Q 7 U 2 V j d G l v b j E v Y 2 9 2 Z X J h Z 2 V f c 3 R h d G l z d G l j c y A o M j I p L 0 F 1 d G 9 S Z W 1 v d m V k Q 2 9 s d W 1 u c z E u e 2 N h d G V n b 3 J 5 L D N 9 J n F 1 b 3 Q 7 L C Z x d W 9 0 O 1 N l Y 3 R p b 2 4 x L 2 N v d m V y Y W d l X 3 N 0 Y X R p c 3 R p Y 3 M g K D I y K S 9 B d X R v U m V t b 3 Z l Z E N v b H V t b n M x L n t r Z X l 3 b 3 J k L D R 9 J n F 1 b 3 Q 7 L C Z x d W 9 0 O 1 N l Y 3 R p b 2 4 x L 2 N v d m V y Y W d l X 3 N 0 Y X R p c 3 R p Y 3 M g K D I y K S 9 B d X R v U m V t b 3 Z l Z E N v b H V t b n M x L n t i Y X N l b G l u Z V 9 s a W 5 l L D V 9 J n F 1 b 3 Q 7 L C Z x d W 9 0 O 1 N l Y 3 R p b 2 4 x L 2 N v d m V y Y W d l X 3 N 0 Y X R p c 3 R p Y 3 M g K D I y K S 9 B d X R v U m V t b 3 Z l Z E N v b H V t b n M x L n t s Y W 5 j Z V 9 i Y X N p Y 1 9 s a W 5 l L D Z 9 J n F 1 b 3 Q 7 L C Z x d W 9 0 O 1 N l Y 3 R p b 2 4 x L 2 N v d m V y Y W d l X 3 N 0 Y X R p c 3 R p Y 3 M g K D I y K S 9 B d X R v U m V t b 3 Z l Z E N v b H V t b n M x L n t s Y W 5 j Z V 9 j b 3 Z l c m F n Z V 9 s a W 5 l L D d 9 J n F 1 b 3 Q 7 L C Z x d W 9 0 O 1 N l Y 3 R p b 2 4 x L 2 N v d m V y Y W d l X 3 N 0 Y X R p c 3 R p Y 3 M g K D I y K S 9 B d X R v U m V t b 3 Z l Z E N v b H V t b n M x L n t s Y W 5 j Z V 9 s a W 5 l L D h 9 J n F 1 b 3 Q 7 L C Z x d W 9 0 O 1 N l Y 3 R p b 2 4 x L 2 N v d m V y Y W d l X 3 N 0 Y X R p c 3 R p Y 3 M g K D I y K S 9 B d X R v U m V t b 3 Z l Z E N v b H V t b n M x L n t z e W 1 w c m 9 t c H R f b G l u Z S w 5 f S Z x d W 9 0 O y w m c X V v d D t T Z W N 0 a W 9 u M S 9 j b 3 Z l c m F n Z V 9 z d G F 0 a X N 0 a W N z I C g y M i k v Q X V 0 b 1 J l b W 9 2 Z W R D b 2 x 1 b W 5 z M S 5 7 Y m F z Z W x p b m V f Y n J h b m N o L D E w f S Z x d W 9 0 O y w m c X V v d D t T Z W N 0 a W 9 u M S 9 j b 3 Z l c m F n Z V 9 z d G F 0 a X N 0 a W N z I C g y M i k v Q X V 0 b 1 J l b W 9 2 Z W R D b 2 x 1 b W 5 z M S 5 7 b G F u Z V 9 i Y X N p Y 1 9 i c m F u Y 2 g s M T F 9 J n F 1 b 3 Q 7 L C Z x d W 9 0 O 1 N l Y 3 R p b 2 4 x L 2 N v d m V y Y W d l X 3 N 0 Y X R p c 3 R p Y 3 M g K D I y K S 9 B d X R v U m V t b 3 Z l Z E N v b H V t b n M x L n t s Y W 5 j Z V 9 j b 3 Z l c m F n Z V 9 i c m F u Y 2 g s M T J 9 J n F 1 b 3 Q 7 L C Z x d W 9 0 O 1 N l Y 3 R p b 2 4 x L 2 N v d m V y Y W d l X 3 N 0 Y X R p c 3 R p Y 3 M g K D I y K S 9 B d X R v U m V t b 3 Z l Z E N v b H V t b n M x L n t s Y W 5 j Z V 9 i c m F u Y 2 g s M T N 9 J n F 1 b 3 Q 7 L C Z x d W 9 0 O 1 N l Y 3 R p b 2 4 x L 2 N v d m V y Y W d l X 3 N 0 Y X R p c 3 R p Y 3 M g K D I y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M j M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D g 6 M T E 6 N T g u M D Y y M D Q 3 M F o i I C 8 + P E V u d H J 5 I F R 5 c G U 9 I k Z p b G x D b 2 x 1 b W 5 U e X B l c y I g V m F s d W U 9 I n N C Z 1 l E Q X d Z R k J R V U Z C U V V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a 2 V 5 d 2 9 y Z C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I w Y T E z O D k t N j k y M y 0 0 N j A 1 L T g w Z D U t M T l k Y m F m Z T E 3 N T g z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j M p L 0 F 1 d G 9 S Z W 1 v d m V k Q 2 9 s d W 1 u c z E u e 3 B y b 2 p l Y 3 Q s M H 0 m c X V v d D s s J n F 1 b 3 Q 7 U 2 V j d G l v b j E v Y 2 9 2 Z X J h Z 2 V f c 3 R h d G l z d G l j c y A o M j M p L 0 F 1 d G 9 S Z W 1 v d m V k Q 2 9 s d W 1 u c z E u e 2 N s Y X N z L D F 9 J n F 1 b 3 Q 7 L C Z x d W 9 0 O 1 N l Y 3 R p b 2 4 x L 2 N v d m V y Y W d l X 3 N 0 Y X R p c 3 R p Y 3 M g K D I z K S 9 B d X R v U m V t b 3 Z l Z E N v b H V t b n M x L n t j b 2 1 w b G V 4 a X R 5 L D J 9 J n F 1 b 3 Q 7 L C Z x d W 9 0 O 1 N l Y 3 R p b 2 4 x L 2 N v d m V y Y W d l X 3 N 0 Y X R p c 3 R p Y 3 M g K D I z K S 9 B d X R v U m V t b 3 Z l Z E N v b H V t b n M x L n t j Y X R l Z 2 9 y e S w z f S Z x d W 9 0 O y w m c X V v d D t T Z W N 0 a W 9 u M S 9 j b 3 Z l c m F n Z V 9 z d G F 0 a X N 0 a W N z I C g y M y k v Q X V 0 b 1 J l b W 9 2 Z W R D b 2 x 1 b W 5 z M S 5 7 a 2 V 5 d 2 9 y Z C w 0 f S Z x d W 9 0 O y w m c X V v d D t T Z W N 0 a W 9 u M S 9 j b 3 Z l c m F n Z V 9 z d G F 0 a X N 0 a W N z I C g y M y k v Q X V 0 b 1 J l b W 9 2 Z W R D b 2 x 1 b W 5 z M S 5 7 Y m F z Z W x p b m V f b G l u Z S w 1 f S Z x d W 9 0 O y w m c X V v d D t T Z W N 0 a W 9 u M S 9 j b 3 Z l c m F n Z V 9 z d G F 0 a X N 0 a W N z I C g y M y k v Q X V 0 b 1 J l b W 9 2 Z W R D b 2 x 1 b W 5 z M S 5 7 b G F u Y 2 V f Y m F z a W N f b G l u Z S w 2 f S Z x d W 9 0 O y w m c X V v d D t T Z W N 0 a W 9 u M S 9 j b 3 Z l c m F n Z V 9 z d G F 0 a X N 0 a W N z I C g y M y k v Q X V 0 b 1 J l b W 9 2 Z W R D b 2 x 1 b W 5 z M S 5 7 b G F u Y 2 V f Y 2 9 2 Z X J h Z 2 V f b G l u Z S w 3 f S Z x d W 9 0 O y w m c X V v d D t T Z W N 0 a W 9 u M S 9 j b 3 Z l c m F n Z V 9 z d G F 0 a X N 0 a W N z I C g y M y k v Q X V 0 b 1 J l b W 9 2 Z W R D b 2 x 1 b W 5 z M S 5 7 b G F u Y 2 V f b G l u Z S w 4 f S Z x d W 9 0 O y w m c X V v d D t T Z W N 0 a W 9 u M S 9 j b 3 Z l c m F n Z V 9 z d G F 0 a X N 0 a W N z I C g y M y k v Q X V 0 b 1 J l b W 9 2 Z W R D b 2 x 1 b W 5 z M S 5 7 c 3 l t c H J v b X B 0 X 2 x p b m U s O X 0 m c X V v d D s s J n F 1 b 3 Q 7 U 2 V j d G l v b j E v Y 2 9 2 Z X J h Z 2 V f c 3 R h d G l z d G l j c y A o M j M p L 0 F 1 d G 9 S Z W 1 v d m V k Q 2 9 s d W 1 u c z E u e 2 J h c 2 V s a W 5 l X 2 J y Y W 5 j a C w x M H 0 m c X V v d D s s J n F 1 b 3 Q 7 U 2 V j d G l v b j E v Y 2 9 2 Z X J h Z 2 V f c 3 R h d G l z d G l j c y A o M j M p L 0 F 1 d G 9 S Z W 1 v d m V k Q 2 9 s d W 1 u c z E u e 2 x h b m V f Y m F z a W N f Y n J h b m N o L D E x f S Z x d W 9 0 O y w m c X V v d D t T Z W N 0 a W 9 u M S 9 j b 3 Z l c m F n Z V 9 z d G F 0 a X N 0 a W N z I C g y M y k v Q X V 0 b 1 J l b W 9 2 Z W R D b 2 x 1 b W 5 z M S 5 7 b G F u Y 2 V f Y 2 9 2 Z X J h Z 2 V f Y n J h b m N o L D E y f S Z x d W 9 0 O y w m c X V v d D t T Z W N 0 a W 9 u M S 9 j b 3 Z l c m F n Z V 9 z d G F 0 a X N 0 a W N z I C g y M y k v Q X V 0 b 1 J l b W 9 2 Z W R D b 2 x 1 b W 5 z M S 5 7 b G F u Y 2 V f Y n J h b m N o L D E z f S Z x d W 9 0 O y w m c X V v d D t T Z W N 0 a W 9 u M S 9 j b 3 Z l c m F n Z V 9 z d G F 0 a X N 0 a W N z I C g y M y k v Q X V 0 b 1 J l b W 9 2 Z W R D b 2 x 1 b W 5 z M S 5 7 c 3 l t c H J v b X B 0 X 2 J y Y W 5 j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m V y Y W d l X 3 N 0 Y X R p c 3 R p Y 3 M g K D I z K S 9 B d X R v U m V t b 3 Z l Z E N v b H V t b n M x L n t w c m 9 q Z W N 0 L D B 9 J n F 1 b 3 Q 7 L C Z x d W 9 0 O 1 N l Y 3 R p b 2 4 x L 2 N v d m V y Y W d l X 3 N 0 Y X R p c 3 R p Y 3 M g K D I z K S 9 B d X R v U m V t b 3 Z l Z E N v b H V t b n M x L n t j b G F z c y w x f S Z x d W 9 0 O y w m c X V v d D t T Z W N 0 a W 9 u M S 9 j b 3 Z l c m F n Z V 9 z d G F 0 a X N 0 a W N z I C g y M y k v Q X V 0 b 1 J l b W 9 2 Z W R D b 2 x 1 b W 5 z M S 5 7 Y 2 9 t c G x l e G l 0 e S w y f S Z x d W 9 0 O y w m c X V v d D t T Z W N 0 a W 9 u M S 9 j b 3 Z l c m F n Z V 9 z d G F 0 a X N 0 a W N z I C g y M y k v Q X V 0 b 1 J l b W 9 2 Z W R D b 2 x 1 b W 5 z M S 5 7 Y 2 F 0 Z W d v c n k s M 3 0 m c X V v d D s s J n F 1 b 3 Q 7 U 2 V j d G l v b j E v Y 2 9 2 Z X J h Z 2 V f c 3 R h d G l z d G l j c y A o M j M p L 0 F 1 d G 9 S Z W 1 v d m V k Q 2 9 s d W 1 u c z E u e 2 t l e X d v c m Q s N H 0 m c X V v d D s s J n F 1 b 3 Q 7 U 2 V j d G l v b j E v Y 2 9 2 Z X J h Z 2 V f c 3 R h d G l z d G l j c y A o M j M p L 0 F 1 d G 9 S Z W 1 v d m V k Q 2 9 s d W 1 u c z E u e 2 J h c 2 V s a W 5 l X 2 x p b m U s N X 0 m c X V v d D s s J n F 1 b 3 Q 7 U 2 V j d G l v b j E v Y 2 9 2 Z X J h Z 2 V f c 3 R h d G l z d G l j c y A o M j M p L 0 F 1 d G 9 S Z W 1 v d m V k Q 2 9 s d W 1 u c z E u e 2 x h b m N l X 2 J h c 2 l j X 2 x p b m U s N n 0 m c X V v d D s s J n F 1 b 3 Q 7 U 2 V j d G l v b j E v Y 2 9 2 Z X J h Z 2 V f c 3 R h d G l z d G l j c y A o M j M p L 0 F 1 d G 9 S Z W 1 v d m V k Q 2 9 s d W 1 u c z E u e 2 x h b m N l X 2 N v d m V y Y W d l X 2 x p b m U s N 3 0 m c X V v d D s s J n F 1 b 3 Q 7 U 2 V j d G l v b j E v Y 2 9 2 Z X J h Z 2 V f c 3 R h d G l z d G l j c y A o M j M p L 0 F 1 d G 9 S Z W 1 v d m V k Q 2 9 s d W 1 u c z E u e 2 x h b m N l X 2 x p b m U s O H 0 m c X V v d D s s J n F 1 b 3 Q 7 U 2 V j d G l v b j E v Y 2 9 2 Z X J h Z 2 V f c 3 R h d G l z d G l j c y A o M j M p L 0 F 1 d G 9 S Z W 1 v d m V k Q 2 9 s d W 1 u c z E u e 3 N 5 b X B y b 2 1 w d F 9 s a W 5 l L D l 9 J n F 1 b 3 Q 7 L C Z x d W 9 0 O 1 N l Y 3 R p b 2 4 x L 2 N v d m V y Y W d l X 3 N 0 Y X R p c 3 R p Y 3 M g K D I z K S 9 B d X R v U m V t b 3 Z l Z E N v b H V t b n M x L n t i Y X N l b G l u Z V 9 i c m F u Y 2 g s M T B 9 J n F 1 b 3 Q 7 L C Z x d W 9 0 O 1 N l Y 3 R p b 2 4 x L 2 N v d m V y Y W d l X 3 N 0 Y X R p c 3 R p Y 3 M g K D I z K S 9 B d X R v U m V t b 3 Z l Z E N v b H V t b n M x L n t s Y W 5 l X 2 J h c 2 l j X 2 J y Y W 5 j a C w x M X 0 m c X V v d D s s J n F 1 b 3 Q 7 U 2 V j d G l v b j E v Y 2 9 2 Z X J h Z 2 V f c 3 R h d G l z d G l j c y A o M j M p L 0 F 1 d G 9 S Z W 1 v d m V k Q 2 9 s d W 1 u c z E u e 2 x h b m N l X 2 N v d m V y Y W d l X 2 J y Y W 5 j a C w x M n 0 m c X V v d D s s J n F 1 b 3 Q 7 U 2 V j d G l v b j E v Y 2 9 2 Z X J h Z 2 V f c 3 R h d G l z d G l j c y A o M j M p L 0 F 1 d G 9 S Z W 1 v d m V k Q 2 9 s d W 1 u c z E u e 2 x h b m N l X 2 J y Y W 5 j a C w x M 3 0 m c X V v d D s s J n F 1 b 3 Q 7 U 2 V j d G l v b j E v Y 2 9 2 Z X J h Z 2 V f c 3 R h d G l z d G l j c y A o M j M p L 0 F 1 d G 9 S Z W 1 v d m V k Q 2 9 s d W 1 u c z E u e 3 N 5 b X B y b 2 1 w d F 9 i c m F u Y 2 g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y N C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y M j o w O D o 0 M i 4 x O T A x N D E w W i I g L z 4 8 R W 5 0 c n k g V H l w Z T 0 i R m l s b E N v b H V t b l R 5 c G V z I i B W Y W x 1 Z T 0 i c 0 J n W U R B d 1 l G Q l F V R k J R V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r Z X l 3 b 3 J k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j R h Y z N j Y y 0 w M G R j L T R l N j M t Y W F i N y 1 j M G I y N z l i M T Z k N W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y N C k v Q X V 0 b 1 J l b W 9 2 Z W R D b 2 x 1 b W 5 z M S 5 7 c H J v a m V j d C w w f S Z x d W 9 0 O y w m c X V v d D t T Z W N 0 a W 9 u M S 9 j b 3 Z l c m F n Z V 9 z d G F 0 a X N 0 a W N z I C g y N C k v Q X V 0 b 1 J l b W 9 2 Z W R D b 2 x 1 b W 5 z M S 5 7 Y 2 x h c 3 M s M X 0 m c X V v d D s s J n F 1 b 3 Q 7 U 2 V j d G l v b j E v Y 2 9 2 Z X J h Z 2 V f c 3 R h d G l z d G l j c y A o M j Q p L 0 F 1 d G 9 S Z W 1 v d m V k Q 2 9 s d W 1 u c z E u e 2 N v b X B s Z X h p d H k s M n 0 m c X V v d D s s J n F 1 b 3 Q 7 U 2 V j d G l v b j E v Y 2 9 2 Z X J h Z 2 V f c 3 R h d G l z d G l j c y A o M j Q p L 0 F 1 d G 9 S Z W 1 v d m V k Q 2 9 s d W 1 u c z E u e 2 N h d G V n b 3 J 5 L D N 9 J n F 1 b 3 Q 7 L C Z x d W 9 0 O 1 N l Y 3 R p b 2 4 x L 2 N v d m V y Y W d l X 3 N 0 Y X R p c 3 R p Y 3 M g K D I 0 K S 9 B d X R v U m V t b 3 Z l Z E N v b H V t b n M x L n t r Z X l 3 b 3 J k L D R 9 J n F 1 b 3 Q 7 L C Z x d W 9 0 O 1 N l Y 3 R p b 2 4 x L 2 N v d m V y Y W d l X 3 N 0 Y X R p c 3 R p Y 3 M g K D I 0 K S 9 B d X R v U m V t b 3 Z l Z E N v b H V t b n M x L n t i Y X N l b G l u Z V 9 s a W 5 l L D V 9 J n F 1 b 3 Q 7 L C Z x d W 9 0 O 1 N l Y 3 R p b 2 4 x L 2 N v d m V y Y W d l X 3 N 0 Y X R p c 3 R p Y 3 M g K D I 0 K S 9 B d X R v U m V t b 3 Z l Z E N v b H V t b n M x L n t s Y W 5 j Z V 9 i Y X N p Y 1 9 s a W 5 l L D Z 9 J n F 1 b 3 Q 7 L C Z x d W 9 0 O 1 N l Y 3 R p b 2 4 x L 2 N v d m V y Y W d l X 3 N 0 Y X R p c 3 R p Y 3 M g K D I 0 K S 9 B d X R v U m V t b 3 Z l Z E N v b H V t b n M x L n t s Y W 5 j Z V 9 j b 3 Z l c m F n Z V 9 s a W 5 l L D d 9 J n F 1 b 3 Q 7 L C Z x d W 9 0 O 1 N l Y 3 R p b 2 4 x L 2 N v d m V y Y W d l X 3 N 0 Y X R p c 3 R p Y 3 M g K D I 0 K S 9 B d X R v U m V t b 3 Z l Z E N v b H V t b n M x L n t s Y W 5 j Z V 9 s a W 5 l L D h 9 J n F 1 b 3 Q 7 L C Z x d W 9 0 O 1 N l Y 3 R p b 2 4 x L 2 N v d m V y Y W d l X 3 N 0 Y X R p c 3 R p Y 3 M g K D I 0 K S 9 B d X R v U m V t b 3 Z l Z E N v b H V t b n M x L n t z e W 1 w c m 9 t c H R f b G l u Z S w 5 f S Z x d W 9 0 O y w m c X V v d D t T Z W N 0 a W 9 u M S 9 j b 3 Z l c m F n Z V 9 z d G F 0 a X N 0 a W N z I C g y N C k v Q X V 0 b 1 J l b W 9 2 Z W R D b 2 x 1 b W 5 z M S 5 7 Y m F z Z W x p b m V f Y n J h b m N o L D E w f S Z x d W 9 0 O y w m c X V v d D t T Z W N 0 a W 9 u M S 9 j b 3 Z l c m F n Z V 9 z d G F 0 a X N 0 a W N z I C g y N C k v Q X V 0 b 1 J l b W 9 2 Z W R D b 2 x 1 b W 5 z M S 5 7 b G F u Z V 9 i Y X N p Y 1 9 i c m F u Y 2 g s M T F 9 J n F 1 b 3 Q 7 L C Z x d W 9 0 O 1 N l Y 3 R p b 2 4 x L 2 N v d m V y Y W d l X 3 N 0 Y X R p c 3 R p Y 3 M g K D I 0 K S 9 B d X R v U m V t b 3 Z l Z E N v b H V t b n M x L n t s Y W 5 j Z V 9 j b 3 Z l c m F n Z V 9 i c m F u Y 2 g s M T J 9 J n F 1 b 3 Q 7 L C Z x d W 9 0 O 1 N l Y 3 R p b 2 4 x L 2 N v d m V y Y W d l X 3 N 0 Y X R p c 3 R p Y 3 M g K D I 0 K S 9 B d X R v U m V t b 3 Z l Z E N v b H V t b n M x L n t s Y W 5 j Z V 9 i c m F u Y 2 g s M T N 9 J n F 1 b 3 Q 7 L C Z x d W 9 0 O 1 N l Y 3 R p b 2 4 x L 2 N v d m V y Y W d l X 3 N 0 Y X R p c 3 R p Y 3 M g K D I 0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j Q p L 0 F 1 d G 9 S Z W 1 v d m V k Q 2 9 s d W 1 u c z E u e 3 B y b 2 p l Y 3 Q s M H 0 m c X V v d D s s J n F 1 b 3 Q 7 U 2 V j d G l v b j E v Y 2 9 2 Z X J h Z 2 V f c 3 R h d G l z d G l j c y A o M j Q p L 0 F 1 d G 9 S Z W 1 v d m V k Q 2 9 s d W 1 u c z E u e 2 N s Y X N z L D F 9 J n F 1 b 3 Q 7 L C Z x d W 9 0 O 1 N l Y 3 R p b 2 4 x L 2 N v d m V y Y W d l X 3 N 0 Y X R p c 3 R p Y 3 M g K D I 0 K S 9 B d X R v U m V t b 3 Z l Z E N v b H V t b n M x L n t j b 2 1 w b G V 4 a X R 5 L D J 9 J n F 1 b 3 Q 7 L C Z x d W 9 0 O 1 N l Y 3 R p b 2 4 x L 2 N v d m V y Y W d l X 3 N 0 Y X R p c 3 R p Y 3 M g K D I 0 K S 9 B d X R v U m V t b 3 Z l Z E N v b H V t b n M x L n t j Y X R l Z 2 9 y e S w z f S Z x d W 9 0 O y w m c X V v d D t T Z W N 0 a W 9 u M S 9 j b 3 Z l c m F n Z V 9 z d G F 0 a X N 0 a W N z I C g y N C k v Q X V 0 b 1 J l b W 9 2 Z W R D b 2 x 1 b W 5 z M S 5 7 a 2 V 5 d 2 9 y Z C w 0 f S Z x d W 9 0 O y w m c X V v d D t T Z W N 0 a W 9 u M S 9 j b 3 Z l c m F n Z V 9 z d G F 0 a X N 0 a W N z I C g y N C k v Q X V 0 b 1 J l b W 9 2 Z W R D b 2 x 1 b W 5 z M S 5 7 Y m F z Z W x p b m V f b G l u Z S w 1 f S Z x d W 9 0 O y w m c X V v d D t T Z W N 0 a W 9 u M S 9 j b 3 Z l c m F n Z V 9 z d G F 0 a X N 0 a W N z I C g y N C k v Q X V 0 b 1 J l b W 9 2 Z W R D b 2 x 1 b W 5 z M S 5 7 b G F u Y 2 V f Y m F z a W N f b G l u Z S w 2 f S Z x d W 9 0 O y w m c X V v d D t T Z W N 0 a W 9 u M S 9 j b 3 Z l c m F n Z V 9 z d G F 0 a X N 0 a W N z I C g y N C k v Q X V 0 b 1 J l b W 9 2 Z W R D b 2 x 1 b W 5 z M S 5 7 b G F u Y 2 V f Y 2 9 2 Z X J h Z 2 V f b G l u Z S w 3 f S Z x d W 9 0 O y w m c X V v d D t T Z W N 0 a W 9 u M S 9 j b 3 Z l c m F n Z V 9 z d G F 0 a X N 0 a W N z I C g y N C k v Q X V 0 b 1 J l b W 9 2 Z W R D b 2 x 1 b W 5 z M S 5 7 b G F u Y 2 V f b G l u Z S w 4 f S Z x d W 9 0 O y w m c X V v d D t T Z W N 0 a W 9 u M S 9 j b 3 Z l c m F n Z V 9 z d G F 0 a X N 0 a W N z I C g y N C k v Q X V 0 b 1 J l b W 9 2 Z W R D b 2 x 1 b W 5 z M S 5 7 c 3 l t c H J v b X B 0 X 2 x p b m U s O X 0 m c X V v d D s s J n F 1 b 3 Q 7 U 2 V j d G l v b j E v Y 2 9 2 Z X J h Z 2 V f c 3 R h d G l z d G l j c y A o M j Q p L 0 F 1 d G 9 S Z W 1 v d m V k Q 2 9 s d W 1 u c z E u e 2 J h c 2 V s a W 5 l X 2 J y Y W 5 j a C w x M H 0 m c X V v d D s s J n F 1 b 3 Q 7 U 2 V j d G l v b j E v Y 2 9 2 Z X J h Z 2 V f c 3 R h d G l z d G l j c y A o M j Q p L 0 F 1 d G 9 S Z W 1 v d m V k Q 2 9 s d W 1 u c z E u e 2 x h b m V f Y m F z a W N f Y n J h b m N o L D E x f S Z x d W 9 0 O y w m c X V v d D t T Z W N 0 a W 9 u M S 9 j b 3 Z l c m F n Z V 9 z d G F 0 a X N 0 a W N z I C g y N C k v Q X V 0 b 1 J l b W 9 2 Z W R D b 2 x 1 b W 5 z M S 5 7 b G F u Y 2 V f Y 2 9 2 Z X J h Z 2 V f Y n J h b m N o L D E y f S Z x d W 9 0 O y w m c X V v d D t T Z W N 0 a W 9 u M S 9 j b 3 Z l c m F n Z V 9 z d G F 0 a X N 0 a W N z I C g y N C k v Q X V 0 b 1 J l b W 9 2 Z W R D b 2 x 1 b W 5 z M S 5 7 b G F u Y 2 V f Y n J h b m N o L D E z f S Z x d W 9 0 O y w m c X V v d D t T Z W N 0 a W 9 u M S 9 j b 3 Z l c m F n Z V 9 z d G F 0 a X N 0 a W N z I C g y N C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I 1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x O j M z O j Q 5 L j E 4 M j U y M D B a I i A v P j x F b n R y e S B U e X B l P S J G a W x s Q 2 9 s d W 1 u V H l w Z X M i I F Z h b H V l P S J z Q m d Z R E F 3 T U Z C U V V G Q l F V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1 l d G h v Z H M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h M W Q x M j l i L W U x O T E t N D Q 2 M S 0 4 Y j k w L T E w M j Y 0 Y z l j M T l j Y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I 1 K S 9 B d X R v U m V t b 3 Z l Z E N v b H V t b n M x L n t w c m 9 q Z W N 0 L D B 9 J n F 1 b 3 Q 7 L C Z x d W 9 0 O 1 N l Y 3 R p b 2 4 x L 2 N v d m V y Y W d l X 3 N 0 Y X R p c 3 R p Y 3 M g K D I 1 K S 9 B d X R v U m V t b 3 Z l Z E N v b H V t b n M x L n t j b G F z c y w x f S Z x d W 9 0 O y w m c X V v d D t T Z W N 0 a W 9 u M S 9 j b 3 Z l c m F n Z V 9 z d G F 0 a X N 0 a W N z I C g y N S k v Q X V 0 b 1 J l b W 9 2 Z W R D b 2 x 1 b W 5 z M S 5 7 Y 2 9 t c G x l e G l 0 e S w y f S Z x d W 9 0 O y w m c X V v d D t T Z W N 0 a W 9 u M S 9 j b 3 Z l c m F n Z V 9 z d G F 0 a X N 0 a W N z I C g y N S k v Q X V 0 b 1 J l b W 9 2 Z W R D b 2 x 1 b W 5 z M S 5 7 Y 2 F 0 Z W d v c n k s M 3 0 m c X V v d D s s J n F 1 b 3 Q 7 U 2 V j d G l v b j E v Y 2 9 2 Z X J h Z 2 V f c 3 R h d G l z d G l j c y A o M j U p L 0 F 1 d G 9 S Z W 1 v d m V k Q 2 9 s d W 1 u c z E u e 2 1 l d G h v Z H M s N H 0 m c X V v d D s s J n F 1 b 3 Q 7 U 2 V j d G l v b j E v Y 2 9 2 Z X J h Z 2 V f c 3 R h d G l z d G l j c y A o M j U p L 0 F 1 d G 9 S Z W 1 v d m V k Q 2 9 s d W 1 u c z E u e 2 J h c 2 V s a W 5 l X 2 x p b m U s N X 0 m c X V v d D s s J n F 1 b 3 Q 7 U 2 V j d G l v b j E v Y 2 9 2 Z X J h Z 2 V f c 3 R h d G l z d G l j c y A o M j U p L 0 F 1 d G 9 S Z W 1 v d m V k Q 2 9 s d W 1 u c z E u e 2 x h b m N l X 2 J h c 2 l j X 2 x p b m U s N n 0 m c X V v d D s s J n F 1 b 3 Q 7 U 2 V j d G l v b j E v Y 2 9 2 Z X J h Z 2 V f c 3 R h d G l z d G l j c y A o M j U p L 0 F 1 d G 9 S Z W 1 v d m V k Q 2 9 s d W 1 u c z E u e 2 x h b m N l X 2 N v d m V y Y W d l X 2 x p b m U s N 3 0 m c X V v d D s s J n F 1 b 3 Q 7 U 2 V j d G l v b j E v Y 2 9 2 Z X J h Z 2 V f c 3 R h d G l z d G l j c y A o M j U p L 0 F 1 d G 9 S Z W 1 v d m V k Q 2 9 s d W 1 u c z E u e 2 x h b m N l X 2 x p b m U s O H 0 m c X V v d D s s J n F 1 b 3 Q 7 U 2 V j d G l v b j E v Y 2 9 2 Z X J h Z 2 V f c 3 R h d G l z d G l j c y A o M j U p L 0 F 1 d G 9 S Z W 1 v d m V k Q 2 9 s d W 1 u c z E u e 3 N 5 b X B y b 2 1 w d F 9 s a W 5 l L D l 9 J n F 1 b 3 Q 7 L C Z x d W 9 0 O 1 N l Y 3 R p b 2 4 x L 2 N v d m V y Y W d l X 3 N 0 Y X R p c 3 R p Y 3 M g K D I 1 K S 9 B d X R v U m V t b 3 Z l Z E N v b H V t b n M x L n t i Y X N l b G l u Z V 9 i c m F u Y 2 g s M T B 9 J n F 1 b 3 Q 7 L C Z x d W 9 0 O 1 N l Y 3 R p b 2 4 x L 2 N v d m V y Y W d l X 3 N 0 Y X R p c 3 R p Y 3 M g K D I 1 K S 9 B d X R v U m V t b 3 Z l Z E N v b H V t b n M x L n t s Y W 5 l X 2 J h c 2 l j X 2 J y Y W 5 j a C w x M X 0 m c X V v d D s s J n F 1 b 3 Q 7 U 2 V j d G l v b j E v Y 2 9 2 Z X J h Z 2 V f c 3 R h d G l z d G l j c y A o M j U p L 0 F 1 d G 9 S Z W 1 v d m V k Q 2 9 s d W 1 u c z E u e 2 x h b m N l X 2 N v d m V y Y W d l X 2 J y Y W 5 j a C w x M n 0 m c X V v d D s s J n F 1 b 3 Q 7 U 2 V j d G l v b j E v Y 2 9 2 Z X J h Z 2 V f c 3 R h d G l z d G l j c y A o M j U p L 0 F 1 d G 9 S Z W 1 v d m V k Q 2 9 s d W 1 u c z E u e 2 x h b m N l X 2 J y Y W 5 j a C w x M 3 0 m c X V v d D s s J n F 1 b 3 Q 7 U 2 V j d G l v b j E v Y 2 9 2 Z X J h Z 2 V f c 3 R h d G l z d G l j c y A o M j U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y N S k v Q X V 0 b 1 J l b W 9 2 Z W R D b 2 x 1 b W 5 z M S 5 7 c H J v a m V j d C w w f S Z x d W 9 0 O y w m c X V v d D t T Z W N 0 a W 9 u M S 9 j b 3 Z l c m F n Z V 9 z d G F 0 a X N 0 a W N z I C g y N S k v Q X V 0 b 1 J l b W 9 2 Z W R D b 2 x 1 b W 5 z M S 5 7 Y 2 x h c 3 M s M X 0 m c X V v d D s s J n F 1 b 3 Q 7 U 2 V j d G l v b j E v Y 2 9 2 Z X J h Z 2 V f c 3 R h d G l z d G l j c y A o M j U p L 0 F 1 d G 9 S Z W 1 v d m V k Q 2 9 s d W 1 u c z E u e 2 N v b X B s Z X h p d H k s M n 0 m c X V v d D s s J n F 1 b 3 Q 7 U 2 V j d G l v b j E v Y 2 9 2 Z X J h Z 2 V f c 3 R h d G l z d G l j c y A o M j U p L 0 F 1 d G 9 S Z W 1 v d m V k Q 2 9 s d W 1 u c z E u e 2 N h d G V n b 3 J 5 L D N 9 J n F 1 b 3 Q 7 L C Z x d W 9 0 O 1 N l Y 3 R p b 2 4 x L 2 N v d m V y Y W d l X 3 N 0 Y X R p c 3 R p Y 3 M g K D I 1 K S 9 B d X R v U m V t b 3 Z l Z E N v b H V t b n M x L n t t Z X R o b 2 R z L D R 9 J n F 1 b 3 Q 7 L C Z x d W 9 0 O 1 N l Y 3 R p b 2 4 x L 2 N v d m V y Y W d l X 3 N 0 Y X R p c 3 R p Y 3 M g K D I 1 K S 9 B d X R v U m V t b 3 Z l Z E N v b H V t b n M x L n t i Y X N l b G l u Z V 9 s a W 5 l L D V 9 J n F 1 b 3 Q 7 L C Z x d W 9 0 O 1 N l Y 3 R p b 2 4 x L 2 N v d m V y Y W d l X 3 N 0 Y X R p c 3 R p Y 3 M g K D I 1 K S 9 B d X R v U m V t b 3 Z l Z E N v b H V t b n M x L n t s Y W 5 j Z V 9 i Y X N p Y 1 9 s a W 5 l L D Z 9 J n F 1 b 3 Q 7 L C Z x d W 9 0 O 1 N l Y 3 R p b 2 4 x L 2 N v d m V y Y W d l X 3 N 0 Y X R p c 3 R p Y 3 M g K D I 1 K S 9 B d X R v U m V t b 3 Z l Z E N v b H V t b n M x L n t s Y W 5 j Z V 9 j b 3 Z l c m F n Z V 9 s a W 5 l L D d 9 J n F 1 b 3 Q 7 L C Z x d W 9 0 O 1 N l Y 3 R p b 2 4 x L 2 N v d m V y Y W d l X 3 N 0 Y X R p c 3 R p Y 3 M g K D I 1 K S 9 B d X R v U m V t b 3 Z l Z E N v b H V t b n M x L n t s Y W 5 j Z V 9 s a W 5 l L D h 9 J n F 1 b 3 Q 7 L C Z x d W 9 0 O 1 N l Y 3 R p b 2 4 x L 2 N v d m V y Y W d l X 3 N 0 Y X R p c 3 R p Y 3 M g K D I 1 K S 9 B d X R v U m V t b 3 Z l Z E N v b H V t b n M x L n t z e W 1 w c m 9 t c H R f b G l u Z S w 5 f S Z x d W 9 0 O y w m c X V v d D t T Z W N 0 a W 9 u M S 9 j b 3 Z l c m F n Z V 9 z d G F 0 a X N 0 a W N z I C g y N S k v Q X V 0 b 1 J l b W 9 2 Z W R D b 2 x 1 b W 5 z M S 5 7 Y m F z Z W x p b m V f Y n J h b m N o L D E w f S Z x d W 9 0 O y w m c X V v d D t T Z W N 0 a W 9 u M S 9 j b 3 Z l c m F n Z V 9 z d G F 0 a X N 0 a W N z I C g y N S k v Q X V 0 b 1 J l b W 9 2 Z W R D b 2 x 1 b W 5 z M S 5 7 b G F u Z V 9 i Y X N p Y 1 9 i c m F u Y 2 g s M T F 9 J n F 1 b 3 Q 7 L C Z x d W 9 0 O 1 N l Y 3 R p b 2 4 x L 2 N v d m V y Y W d l X 3 N 0 Y X R p c 3 R p Y 3 M g K D I 1 K S 9 B d X R v U m V t b 3 Z l Z E N v b H V t b n M x L n t s Y W 5 j Z V 9 j b 3 Z l c m F n Z V 9 i c m F u Y 2 g s M T J 9 J n F 1 b 3 Q 7 L C Z x d W 9 0 O 1 N l Y 3 R p b 2 4 x L 2 N v d m V y Y W d l X 3 N 0 Y X R p c 3 R p Y 3 M g K D I 1 K S 9 B d X R v U m V t b 3 Z l Z E N v b H V t b n M x L n t s Y W 5 j Z V 9 i c m F u Y 2 g s M T N 9 J n F 1 b 3 Q 7 L C Z x d W 9 0 O 1 N l Y 3 R p b 2 4 x L 2 N v d m V y Y W d l X 3 N 0 Y X R p c 3 R p Y 3 M g K D I 1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N z X 3 J h d G V f c 3 R h d G l z d G l j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x M D o z M i 4 1 O T A 0 O T Q w W i I g L z 4 8 R W 5 0 c n k g V H l w Z T 0 i R m l s b E N v b H V t b l R 5 c G V z I i B W Y W x 1 Z T 0 i c 0 J n W U Z C U V V H I i A v P j x F b n R y e S B U e X B l P S J G a W x s Q 2 9 s d W 1 u T m F t Z X M i I F Z h b H V l P S J z W y Z x d W 9 0 O 3 B y b 2 p l Y 3 Q m c X V v d D s s J n F 1 b 3 Q 7 Y 2 x h c 3 M m c X V v d D s s J n F 1 b 3 Q 7 b G F u Y 2 V f Y m F z a W M m c X V v d D s s J n F 1 b 3 Q 7 b G F u Y 2 V f Y 2 9 2 Z X J h Z 2 U m c X V v d D s s J n F 1 b 3 Q 7 b G F u Y 2 U m c X V v d D s s J n F 1 b 3 Q 7 c 3 l t c H J v b X B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i N z U x Y z d j L W I 4 Y 2 Q t N G U 5 Z i 0 5 N j k 3 L T U 1 O G V j Y m M x Y z Q x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z c 1 9 y Y X R l X 3 N 0 Y X R p c 3 R p Y 3 M v Q X V 0 b 1 J l b W 9 2 Z W R D b 2 x 1 b W 5 z M S 5 7 c H J v a m V j d C w w f S Z x d W 9 0 O y w m c X V v d D t T Z W N 0 a W 9 u M S 9 w Y X N z X 3 J h d G V f c 3 R h d G l z d G l j c y 9 B d X R v U m V t b 3 Z l Z E N v b H V t b n M x L n t j b G F z c y w x f S Z x d W 9 0 O y w m c X V v d D t T Z W N 0 a W 9 u M S 9 w Y X N z X 3 J h d G V f c 3 R h d G l z d G l j c y 9 B d X R v U m V t b 3 Z l Z E N v b H V t b n M x L n t s Y W 5 j Z V 9 i Y X N p Y y w y f S Z x d W 9 0 O y w m c X V v d D t T Z W N 0 a W 9 u M S 9 w Y X N z X 3 J h d G V f c 3 R h d G l z d G l j c y 9 B d X R v U m V t b 3 Z l Z E N v b H V t b n M x L n t s Y W 5 j Z V 9 j b 3 Z l c m F n Z S w z f S Z x d W 9 0 O y w m c X V v d D t T Z W N 0 a W 9 u M S 9 w Y X N z X 3 J h d G V f c 3 R h d G l z d G l j c y 9 B d X R v U m V t b 3 Z l Z E N v b H V t b n M x L n t s Y W 5 j Z S w 0 f S Z x d W 9 0 O y w m c X V v d D t T Z W N 0 a W 9 u M S 9 w Y X N z X 3 J h d G V f c 3 R h d G l z d G l j c y 9 B d X R v U m V t b 3 Z l Z E N v b H V t b n M x L n t z e W 1 w c m 9 t c H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F z c 1 9 y Y X R l X 3 N 0 Y X R p c 3 R p Y 3 M v Q X V 0 b 1 J l b W 9 2 Z W R D b 2 x 1 b W 5 z M S 5 7 c H J v a m V j d C w w f S Z x d W 9 0 O y w m c X V v d D t T Z W N 0 a W 9 u M S 9 w Y X N z X 3 J h d G V f c 3 R h d G l z d G l j c y 9 B d X R v U m V t b 3 Z l Z E N v b H V t b n M x L n t j b G F z c y w x f S Z x d W 9 0 O y w m c X V v d D t T Z W N 0 a W 9 u M S 9 w Y X N z X 3 J h d G V f c 3 R h d G l z d G l j c y 9 B d X R v U m V t b 3 Z l Z E N v b H V t b n M x L n t s Y W 5 j Z V 9 i Y X N p Y y w y f S Z x d W 9 0 O y w m c X V v d D t T Z W N 0 a W 9 u M S 9 w Y X N z X 3 J h d G V f c 3 R h d G l z d G l j c y 9 B d X R v U m V t b 3 Z l Z E N v b H V t b n M x L n t s Y W 5 j Z V 9 j b 3 Z l c m F n Z S w z f S Z x d W 9 0 O y w m c X V v d D t T Z W N 0 a W 9 u M S 9 w Y X N z X 3 J h d G V f c 3 R h d G l z d G l j c y 9 B d X R v U m V t b 3 Z l Z E N v b H V t b n M x L n t s Y W 5 j Z S w 0 f S Z x d W 9 0 O y w m c X V v d D t T Z W N 0 a W 9 u M S 9 w Y X N z X 3 J h d G V f c 3 R h d G l z d G l j c y 9 B d X R v U m V t b 3 Z l Z E N v b H V t b n M x L n t z e W 1 w c m 9 t c H Q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z c 1 9 y Y X R l X 3 N 0 Y X R p c 3 R p Y 3 M l M j A l M j g y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x O j I 4 L j E 5 M z I 4 O D B a I i A v P j x F b n R y e S B U e X B l P S J G a W x s Q 2 9 s d W 1 u V H l w Z X M i I F Z h b H V l P S J z Q m d Z R k J R V U Q i I C 8 + P E V u d H J 5 I F R 5 c G U 9 I k Z p b G x D b 2 x 1 b W 5 O Y W 1 l c y I g V m F s d W U 9 I n N b J n F 1 b 3 Q 7 c H J v a m V j d C Z x d W 9 0 O y w m c X V v d D t j b G F z c y Z x d W 9 0 O y w m c X V v d D t s Y W 5 j Z V 9 i Y X N p Y y Z x d W 9 0 O y w m c X V v d D t s Y W 5 j Z V 9 j b 3 Z l c m F n Z S Z x d W 9 0 O y w m c X V v d D t s Y W 5 j Z S Z x d W 9 0 O y w m c X V v d D t z e W 1 w c m 9 t c H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Q 4 Z G Z i N m Y t Z W E 1 Z S 0 0 N j Q 4 L W I 4 N W Y t O T M 4 N 2 M 2 M j B i N T g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N z X 3 J h d G V f c 3 R h d G l z d G l j c y A o M i k v Q X V 0 b 1 J l b W 9 2 Z W R D b 2 x 1 b W 5 z M S 5 7 c H J v a m V j d C w w f S Z x d W 9 0 O y w m c X V v d D t T Z W N 0 a W 9 u M S 9 w Y X N z X 3 J h d G V f c 3 R h d G l z d G l j c y A o M i k v Q X V 0 b 1 J l b W 9 2 Z W R D b 2 x 1 b W 5 z M S 5 7 Y 2 x h c 3 M s M X 0 m c X V v d D s s J n F 1 b 3 Q 7 U 2 V j d G l v b j E v c G F z c 1 9 y Y X R l X 3 N 0 Y X R p c 3 R p Y 3 M g K D I p L 0 F 1 d G 9 S Z W 1 v d m V k Q 2 9 s d W 1 u c z E u e 2 x h b m N l X 2 J h c 2 l j L D J 9 J n F 1 b 3 Q 7 L C Z x d W 9 0 O 1 N l Y 3 R p b 2 4 x L 3 B h c 3 N f c m F 0 Z V 9 z d G F 0 a X N 0 a W N z I C g y K S 9 B d X R v U m V t b 3 Z l Z E N v b H V t b n M x L n t s Y W 5 j Z V 9 j b 3 Z l c m F n Z S w z f S Z x d W 9 0 O y w m c X V v d D t T Z W N 0 a W 9 u M S 9 w Y X N z X 3 J h d G V f c 3 R h d G l z d G l j c y A o M i k v Q X V 0 b 1 J l b W 9 2 Z W R D b 2 x 1 b W 5 z M S 5 7 b G F u Y 2 U s N H 0 m c X V v d D s s J n F 1 b 3 Q 7 U 2 V j d G l v b j E v c G F z c 1 9 y Y X R l X 3 N 0 Y X R p c 3 R p Y 3 M g K D I p L 0 F 1 d G 9 S Z W 1 v d m V k Q 2 9 s d W 1 u c z E u e 3 N 5 b X B y b 2 1 w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Y X N z X 3 J h d G V f c 3 R h d G l z d G l j c y A o M i k v Q X V 0 b 1 J l b W 9 2 Z W R D b 2 x 1 b W 5 z M S 5 7 c H J v a m V j d C w w f S Z x d W 9 0 O y w m c X V v d D t T Z W N 0 a W 9 u M S 9 w Y X N z X 3 J h d G V f c 3 R h d G l z d G l j c y A o M i k v Q X V 0 b 1 J l b W 9 2 Z W R D b 2 x 1 b W 5 z M S 5 7 Y 2 x h c 3 M s M X 0 m c X V v d D s s J n F 1 b 3 Q 7 U 2 V j d G l v b j E v c G F z c 1 9 y Y X R l X 3 N 0 Y X R p c 3 R p Y 3 M g K D I p L 0 F 1 d G 9 S Z W 1 v d m V k Q 2 9 s d W 1 u c z E u e 2 x h b m N l X 2 J h c 2 l j L D J 9 J n F 1 b 3 Q 7 L C Z x d W 9 0 O 1 N l Y 3 R p b 2 4 x L 3 B h c 3 N f c m F 0 Z V 9 z d G F 0 a X N 0 a W N z I C g y K S 9 B d X R v U m V t b 3 Z l Z E N v b H V t b n M x L n t s Y W 5 j Z V 9 j b 3 Z l c m F n Z S w z f S Z x d W 9 0 O y w m c X V v d D t T Z W N 0 a W 9 u M S 9 w Y X N z X 3 J h d G V f c 3 R h d G l z d G l j c y A o M i k v Q X V 0 b 1 J l b W 9 2 Z W R D b 2 x 1 b W 5 z M S 5 7 b G F u Y 2 U s N H 0 m c X V v d D s s J n F 1 b 3 Q 7 U 2 V j d G l v b j E v c G F z c 1 9 y Y X R l X 3 N 0 Y X R p c 3 R p Y 3 M g K D I p L 0 F 1 d G 9 S Z W 1 v d m V k Q 2 9 s d W 1 u c z E u e 3 N 5 b X B y b 2 1 w d C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N z X 3 J h d G V f c 3 R h d G l z d G l j c y U y M C U y O D M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Y 6 M z A u M z M x N T E w M F o i I C 8 + P E V u d H J 5 I F R 5 c G U 9 I k Z p b G x D b 2 x 1 b W 5 U e X B l c y I g V m F s d W U 9 I n N C Z 1 l G Q l F V R i I g L z 4 8 R W 5 0 c n k g V H l w Z T 0 i R m l s b E N v b H V t b k 5 h b W V z I i B W Y W x 1 Z T 0 i c 1 s m c X V v d D t w c m 9 q Z W N 0 J n F 1 b 3 Q 7 L C Z x d W 9 0 O 2 N s Y X N z J n F 1 b 3 Q 7 L C Z x d W 9 0 O 2 x h b m N l X 2 J h c 2 l j J n F 1 b 3 Q 7 L C Z x d W 9 0 O 2 x h b m N l X 2 N v d m V y Y W d l J n F 1 b 3 Q 7 L C Z x d W 9 0 O 2 x h b m N l J n F 1 b 3 Q 7 L C Z x d W 9 0 O 3 N 5 b X B y b 2 1 w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G I z N W E 1 Y y 0 y M z h i L T Q 4 Y m E t O T B k M C 0 0 O T c z Z T Q 5 N G F i Y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N f c m F 0 Z V 9 z d G F 0 a X N 0 a W N z I C g z K S 9 B d X R v U m V t b 3 Z l Z E N v b H V t b n M x L n t w c m 9 q Z W N 0 L D B 9 J n F 1 b 3 Q 7 L C Z x d W 9 0 O 1 N l Y 3 R p b 2 4 x L 3 B h c 3 N f c m F 0 Z V 9 z d G F 0 a X N 0 a W N z I C g z K S 9 B d X R v U m V t b 3 Z l Z E N v b H V t b n M x L n t j b G F z c y w x f S Z x d W 9 0 O y w m c X V v d D t T Z W N 0 a W 9 u M S 9 w Y X N z X 3 J h d G V f c 3 R h d G l z d G l j c y A o M y k v Q X V 0 b 1 J l b W 9 2 Z W R D b 2 x 1 b W 5 z M S 5 7 b G F u Y 2 V f Y m F z a W M s M n 0 m c X V v d D s s J n F 1 b 3 Q 7 U 2 V j d G l v b j E v c G F z c 1 9 y Y X R l X 3 N 0 Y X R p c 3 R p Y 3 M g K D M p L 0 F 1 d G 9 S Z W 1 v d m V k Q 2 9 s d W 1 u c z E u e 2 x h b m N l X 2 N v d m V y Y W d l L D N 9 J n F 1 b 3 Q 7 L C Z x d W 9 0 O 1 N l Y 3 R p b 2 4 x L 3 B h c 3 N f c m F 0 Z V 9 z d G F 0 a X N 0 a W N z I C g z K S 9 B d X R v U m V t b 3 Z l Z E N v b H V t b n M x L n t s Y W 5 j Z S w 0 f S Z x d W 9 0 O y w m c X V v d D t T Z W N 0 a W 9 u M S 9 w Y X N z X 3 J h d G V f c 3 R h d G l z d G l j c y A o M y k v Q X V 0 b 1 J l b W 9 2 Z W R D b 2 x 1 b W 5 z M S 5 7 c 3 l t c H J v b X B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h c 3 N f c m F 0 Z V 9 z d G F 0 a X N 0 a W N z I C g z K S 9 B d X R v U m V t b 3 Z l Z E N v b H V t b n M x L n t w c m 9 q Z W N 0 L D B 9 J n F 1 b 3 Q 7 L C Z x d W 9 0 O 1 N l Y 3 R p b 2 4 x L 3 B h c 3 N f c m F 0 Z V 9 z d G F 0 a X N 0 a W N z I C g z K S 9 B d X R v U m V t b 3 Z l Z E N v b H V t b n M x L n t j b G F z c y w x f S Z x d W 9 0 O y w m c X V v d D t T Z W N 0 a W 9 u M S 9 w Y X N z X 3 J h d G V f c 3 R h d G l z d G l j c y A o M y k v Q X V 0 b 1 J l b W 9 2 Z W R D b 2 x 1 b W 5 z M S 5 7 b G F u Y 2 V f Y m F z a W M s M n 0 m c X V v d D s s J n F 1 b 3 Q 7 U 2 V j d G l v b j E v c G F z c 1 9 y Y X R l X 3 N 0 Y X R p c 3 R p Y 3 M g K D M p L 0 F 1 d G 9 S Z W 1 v d m V k Q 2 9 s d W 1 u c z E u e 2 x h b m N l X 2 N v d m V y Y W d l L D N 9 J n F 1 b 3 Q 7 L C Z x d W 9 0 O 1 N l Y 3 R p b 2 4 x L 3 B h c 3 N f c m F 0 Z V 9 z d G F 0 a X N 0 a W N z I C g z K S 9 B d X R v U m V t b 3 Z l Z E N v b H V t b n M x L n t s Y W 5 j Z S w 0 f S Z x d W 9 0 O y w m c X V v d D t T Z W N 0 a W 9 u M S 9 w Y X N z X 3 J h d G V f c 3 R h d G l z d G l j c y A o M y k v Q X V 0 b 1 J l b W 9 2 Z W R D b 2 x 1 b W 5 z M S 5 7 c 3 l t c H J v b X B 0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y N i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N z o z O C 4 w N z k 3 M D Q w W i I g L z 4 8 R W 5 0 c n k g V H l w Z T 0 i R m l s b E N v b H V t b l R 5 c G V z I i B W Y W x 1 Z T 0 i c 0 J n W U R B d 0 1 G Q l F V R k J R V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t Z X R o b 2 R z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T M w N T E z N S 1 j Z D k y L T Q 1 Y j g t O T Z i Y i 0 x Z D U 0 Z m R j Z j Z i M j M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y N i k v Q X V 0 b 1 J l b W 9 2 Z W R D b 2 x 1 b W 5 z M S 5 7 c H J v a m V j d C w w f S Z x d W 9 0 O y w m c X V v d D t T Z W N 0 a W 9 u M S 9 j b 3 Z l c m F n Z V 9 z d G F 0 a X N 0 a W N z I C g y N i k v Q X V 0 b 1 J l b W 9 2 Z W R D b 2 x 1 b W 5 z M S 5 7 Y 2 x h c 3 M s M X 0 m c X V v d D s s J n F 1 b 3 Q 7 U 2 V j d G l v b j E v Y 2 9 2 Z X J h Z 2 V f c 3 R h d G l z d G l j c y A o M j Y p L 0 F 1 d G 9 S Z W 1 v d m V k Q 2 9 s d W 1 u c z E u e 2 N v b X B s Z X h p d H k s M n 0 m c X V v d D s s J n F 1 b 3 Q 7 U 2 V j d G l v b j E v Y 2 9 2 Z X J h Z 2 V f c 3 R h d G l z d G l j c y A o M j Y p L 0 F 1 d G 9 S Z W 1 v d m V k Q 2 9 s d W 1 u c z E u e 2 N h d G V n b 3 J 5 L D N 9 J n F 1 b 3 Q 7 L C Z x d W 9 0 O 1 N l Y 3 R p b 2 4 x L 2 N v d m V y Y W d l X 3 N 0 Y X R p c 3 R p Y 3 M g K D I 2 K S 9 B d X R v U m V t b 3 Z l Z E N v b H V t b n M x L n t t Z X R o b 2 R z L D R 9 J n F 1 b 3 Q 7 L C Z x d W 9 0 O 1 N l Y 3 R p b 2 4 x L 2 N v d m V y Y W d l X 3 N 0 Y X R p c 3 R p Y 3 M g K D I 2 K S 9 B d X R v U m V t b 3 Z l Z E N v b H V t b n M x L n t i Y X N l b G l u Z V 9 s a W 5 l L D V 9 J n F 1 b 3 Q 7 L C Z x d W 9 0 O 1 N l Y 3 R p b 2 4 x L 2 N v d m V y Y W d l X 3 N 0 Y X R p c 3 R p Y 3 M g K D I 2 K S 9 B d X R v U m V t b 3 Z l Z E N v b H V t b n M x L n t s Y W 5 j Z V 9 i Y X N p Y 1 9 s a W 5 l L D Z 9 J n F 1 b 3 Q 7 L C Z x d W 9 0 O 1 N l Y 3 R p b 2 4 x L 2 N v d m V y Y W d l X 3 N 0 Y X R p c 3 R p Y 3 M g K D I 2 K S 9 B d X R v U m V t b 3 Z l Z E N v b H V t b n M x L n t s Y W 5 j Z V 9 j b 3 Z l c m F n Z V 9 s a W 5 l L D d 9 J n F 1 b 3 Q 7 L C Z x d W 9 0 O 1 N l Y 3 R p b 2 4 x L 2 N v d m V y Y W d l X 3 N 0 Y X R p c 3 R p Y 3 M g K D I 2 K S 9 B d X R v U m V t b 3 Z l Z E N v b H V t b n M x L n t s Y W 5 j Z V 9 s a W 5 l L D h 9 J n F 1 b 3 Q 7 L C Z x d W 9 0 O 1 N l Y 3 R p b 2 4 x L 2 N v d m V y Y W d l X 3 N 0 Y X R p c 3 R p Y 3 M g K D I 2 K S 9 B d X R v U m V t b 3 Z l Z E N v b H V t b n M x L n t z e W 1 w c m 9 t c H R f b G l u Z S w 5 f S Z x d W 9 0 O y w m c X V v d D t T Z W N 0 a W 9 u M S 9 j b 3 Z l c m F n Z V 9 z d G F 0 a X N 0 a W N z I C g y N i k v Q X V 0 b 1 J l b W 9 2 Z W R D b 2 x 1 b W 5 z M S 5 7 Y m F z Z W x p b m V f Y n J h b m N o L D E w f S Z x d W 9 0 O y w m c X V v d D t T Z W N 0 a W 9 u M S 9 j b 3 Z l c m F n Z V 9 z d G F 0 a X N 0 a W N z I C g y N i k v Q X V 0 b 1 J l b W 9 2 Z W R D b 2 x 1 b W 5 z M S 5 7 b G F u Z V 9 i Y X N p Y 1 9 i c m F u Y 2 g s M T F 9 J n F 1 b 3 Q 7 L C Z x d W 9 0 O 1 N l Y 3 R p b 2 4 x L 2 N v d m V y Y W d l X 3 N 0 Y X R p c 3 R p Y 3 M g K D I 2 K S 9 B d X R v U m V t b 3 Z l Z E N v b H V t b n M x L n t s Y W 5 j Z V 9 j b 3 Z l c m F n Z V 9 i c m F u Y 2 g s M T J 9 J n F 1 b 3 Q 7 L C Z x d W 9 0 O 1 N l Y 3 R p b 2 4 x L 2 N v d m V y Y W d l X 3 N 0 Y X R p c 3 R p Y 3 M g K D I 2 K S 9 B d X R v U m V t b 3 Z l Z E N v b H V t b n M x L n t s Y W 5 j Z V 9 i c m F u Y 2 g s M T N 9 J n F 1 b 3 Q 7 L C Z x d W 9 0 O 1 N l Y 3 R p b 2 4 x L 2 N v d m V y Y W d l X 3 N 0 Y X R p c 3 R p Y 3 M g K D I 2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j Y p L 0 F 1 d G 9 S Z W 1 v d m V k Q 2 9 s d W 1 u c z E u e 3 B y b 2 p l Y 3 Q s M H 0 m c X V v d D s s J n F 1 b 3 Q 7 U 2 V j d G l v b j E v Y 2 9 2 Z X J h Z 2 V f c 3 R h d G l z d G l j c y A o M j Y p L 0 F 1 d G 9 S Z W 1 v d m V k Q 2 9 s d W 1 u c z E u e 2 N s Y X N z L D F 9 J n F 1 b 3 Q 7 L C Z x d W 9 0 O 1 N l Y 3 R p b 2 4 x L 2 N v d m V y Y W d l X 3 N 0 Y X R p c 3 R p Y 3 M g K D I 2 K S 9 B d X R v U m V t b 3 Z l Z E N v b H V t b n M x L n t j b 2 1 w b G V 4 a X R 5 L D J 9 J n F 1 b 3 Q 7 L C Z x d W 9 0 O 1 N l Y 3 R p b 2 4 x L 2 N v d m V y Y W d l X 3 N 0 Y X R p c 3 R p Y 3 M g K D I 2 K S 9 B d X R v U m V t b 3 Z l Z E N v b H V t b n M x L n t j Y X R l Z 2 9 y e S w z f S Z x d W 9 0 O y w m c X V v d D t T Z W N 0 a W 9 u M S 9 j b 3 Z l c m F n Z V 9 z d G F 0 a X N 0 a W N z I C g y N i k v Q X V 0 b 1 J l b W 9 2 Z W R D b 2 x 1 b W 5 z M S 5 7 b W V 0 a G 9 k c y w 0 f S Z x d W 9 0 O y w m c X V v d D t T Z W N 0 a W 9 u M S 9 j b 3 Z l c m F n Z V 9 z d G F 0 a X N 0 a W N z I C g y N i k v Q X V 0 b 1 J l b W 9 2 Z W R D b 2 x 1 b W 5 z M S 5 7 Y m F z Z W x p b m V f b G l u Z S w 1 f S Z x d W 9 0 O y w m c X V v d D t T Z W N 0 a W 9 u M S 9 j b 3 Z l c m F n Z V 9 z d G F 0 a X N 0 a W N z I C g y N i k v Q X V 0 b 1 J l b W 9 2 Z W R D b 2 x 1 b W 5 z M S 5 7 b G F u Y 2 V f Y m F z a W N f b G l u Z S w 2 f S Z x d W 9 0 O y w m c X V v d D t T Z W N 0 a W 9 u M S 9 j b 3 Z l c m F n Z V 9 z d G F 0 a X N 0 a W N z I C g y N i k v Q X V 0 b 1 J l b W 9 2 Z W R D b 2 x 1 b W 5 z M S 5 7 b G F u Y 2 V f Y 2 9 2 Z X J h Z 2 V f b G l u Z S w 3 f S Z x d W 9 0 O y w m c X V v d D t T Z W N 0 a W 9 u M S 9 j b 3 Z l c m F n Z V 9 z d G F 0 a X N 0 a W N z I C g y N i k v Q X V 0 b 1 J l b W 9 2 Z W R D b 2 x 1 b W 5 z M S 5 7 b G F u Y 2 V f b G l u Z S w 4 f S Z x d W 9 0 O y w m c X V v d D t T Z W N 0 a W 9 u M S 9 j b 3 Z l c m F n Z V 9 z d G F 0 a X N 0 a W N z I C g y N i k v Q X V 0 b 1 J l b W 9 2 Z W R D b 2 x 1 b W 5 z M S 5 7 c 3 l t c H J v b X B 0 X 2 x p b m U s O X 0 m c X V v d D s s J n F 1 b 3 Q 7 U 2 V j d G l v b j E v Y 2 9 2 Z X J h Z 2 V f c 3 R h d G l z d G l j c y A o M j Y p L 0 F 1 d G 9 S Z W 1 v d m V k Q 2 9 s d W 1 u c z E u e 2 J h c 2 V s a W 5 l X 2 J y Y W 5 j a C w x M H 0 m c X V v d D s s J n F 1 b 3 Q 7 U 2 V j d G l v b j E v Y 2 9 2 Z X J h Z 2 V f c 3 R h d G l z d G l j c y A o M j Y p L 0 F 1 d G 9 S Z W 1 v d m V k Q 2 9 s d W 1 u c z E u e 2 x h b m V f Y m F z a W N f Y n J h b m N o L D E x f S Z x d W 9 0 O y w m c X V v d D t T Z W N 0 a W 9 u M S 9 j b 3 Z l c m F n Z V 9 z d G F 0 a X N 0 a W N z I C g y N i k v Q X V 0 b 1 J l b W 9 2 Z W R D b 2 x 1 b W 5 z M S 5 7 b G F u Y 2 V f Y 2 9 2 Z X J h Z 2 V f Y n J h b m N o L D E y f S Z x d W 9 0 O y w m c X V v d D t T Z W N 0 a W 9 u M S 9 j b 3 Z l c m F n Z V 9 z d G F 0 a X N 0 a W N z I C g y N i k v Q X V 0 b 1 J l b W 9 2 Z W R D b 2 x 1 b W 5 z M S 5 7 b G F u Y 2 V f Y n J h b m N o L D E z f S Z x d W 9 0 O y w m c X V v d D t T Z W N 0 a W 9 u M S 9 j b 3 Z l c m F n Z V 9 z d G F 0 a X N 0 a W N z I C g y N i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I 3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A 2 O j E z O j I x L j M 1 M j Q 4 N z B a I i A v P j x F b n R y e S B U e X B l P S J G a W x s Q 2 9 s d W 1 u V H l w Z X M i I F Z h b H V l P S J z Q m d Z R E J n T U Z C U V V G Q l F V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1 l d G h v Z H M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w M D Q x Z D F j L T A 3 N D c t N D A y Z S 1 h N 2 F i L T c 2 Y m Q 3 Y T R k N W Y 5 Y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I 3 K S 9 B d X R v U m V t b 3 Z l Z E N v b H V t b n M x L n t w c m 9 q Z W N 0 L D B 9 J n F 1 b 3 Q 7 L C Z x d W 9 0 O 1 N l Y 3 R p b 2 4 x L 2 N v d m V y Y W d l X 3 N 0 Y X R p c 3 R p Y 3 M g K D I 3 K S 9 B d X R v U m V t b 3 Z l Z E N v b H V t b n M x L n t j b G F z c y w x f S Z x d W 9 0 O y w m c X V v d D t T Z W N 0 a W 9 u M S 9 j b 3 Z l c m F n Z V 9 z d G F 0 a X N 0 a W N z I C g y N y k v Q X V 0 b 1 J l b W 9 2 Z W R D b 2 x 1 b W 5 z M S 5 7 Y 2 9 t c G x l e G l 0 e S w y f S Z x d W 9 0 O y w m c X V v d D t T Z W N 0 a W 9 u M S 9 j b 3 Z l c m F n Z V 9 z d G F 0 a X N 0 a W N z I C g y N y k v Q X V 0 b 1 J l b W 9 2 Z W R D b 2 x 1 b W 5 z M S 5 7 Y 2 F 0 Z W d v c n k s M 3 0 m c X V v d D s s J n F 1 b 3 Q 7 U 2 V j d G l v b j E v Y 2 9 2 Z X J h Z 2 V f c 3 R h d G l z d G l j c y A o M j c p L 0 F 1 d G 9 S Z W 1 v d m V k Q 2 9 s d W 1 u c z E u e 2 1 l d G h v Z H M s N H 0 m c X V v d D s s J n F 1 b 3 Q 7 U 2 V j d G l v b j E v Y 2 9 2 Z X J h Z 2 V f c 3 R h d G l z d G l j c y A o M j c p L 0 F 1 d G 9 S Z W 1 v d m V k Q 2 9 s d W 1 u c z E u e 2 J h c 2 V s a W 5 l X 2 x p b m U s N X 0 m c X V v d D s s J n F 1 b 3 Q 7 U 2 V j d G l v b j E v Y 2 9 2 Z X J h Z 2 V f c 3 R h d G l z d G l j c y A o M j c p L 0 F 1 d G 9 S Z W 1 v d m V k Q 2 9 s d W 1 u c z E u e 2 x h b m N l X 2 J h c 2 l j X 2 x p b m U s N n 0 m c X V v d D s s J n F 1 b 3 Q 7 U 2 V j d G l v b j E v Y 2 9 2 Z X J h Z 2 V f c 3 R h d G l z d G l j c y A o M j c p L 0 F 1 d G 9 S Z W 1 v d m V k Q 2 9 s d W 1 u c z E u e 2 x h b m N l X 2 N v d m V y Y W d l X 2 x p b m U s N 3 0 m c X V v d D s s J n F 1 b 3 Q 7 U 2 V j d G l v b j E v Y 2 9 2 Z X J h Z 2 V f c 3 R h d G l z d G l j c y A o M j c p L 0 F 1 d G 9 S Z W 1 v d m V k Q 2 9 s d W 1 u c z E u e 2 x h b m N l X 2 x p b m U s O H 0 m c X V v d D s s J n F 1 b 3 Q 7 U 2 V j d G l v b j E v Y 2 9 2 Z X J h Z 2 V f c 3 R h d G l z d G l j c y A o M j c p L 0 F 1 d G 9 S Z W 1 v d m V k Q 2 9 s d W 1 u c z E u e 3 N 5 b X B y b 2 1 w d F 9 s a W 5 l L D l 9 J n F 1 b 3 Q 7 L C Z x d W 9 0 O 1 N l Y 3 R p b 2 4 x L 2 N v d m V y Y W d l X 3 N 0 Y X R p c 3 R p Y 3 M g K D I 3 K S 9 B d X R v U m V t b 3 Z l Z E N v b H V t b n M x L n t i Y X N l b G l u Z V 9 i c m F u Y 2 g s M T B 9 J n F 1 b 3 Q 7 L C Z x d W 9 0 O 1 N l Y 3 R p b 2 4 x L 2 N v d m V y Y W d l X 3 N 0 Y X R p c 3 R p Y 3 M g K D I 3 K S 9 B d X R v U m V t b 3 Z l Z E N v b H V t b n M x L n t s Y W 5 l X 2 J h c 2 l j X 2 J y Y W 5 j a C w x M X 0 m c X V v d D s s J n F 1 b 3 Q 7 U 2 V j d G l v b j E v Y 2 9 2 Z X J h Z 2 V f c 3 R h d G l z d G l j c y A o M j c p L 0 F 1 d G 9 S Z W 1 v d m V k Q 2 9 s d W 1 u c z E u e 2 x h b m N l X 2 N v d m V y Y W d l X 2 J y Y W 5 j a C w x M n 0 m c X V v d D s s J n F 1 b 3 Q 7 U 2 V j d G l v b j E v Y 2 9 2 Z X J h Z 2 V f c 3 R h d G l z d G l j c y A o M j c p L 0 F 1 d G 9 S Z W 1 v d m V k Q 2 9 s d W 1 u c z E u e 2 x h b m N l X 2 J y Y W 5 j a C w x M 3 0 m c X V v d D s s J n F 1 b 3 Q 7 U 2 V j d G l v b j E v Y 2 9 2 Z X J h Z 2 V f c 3 R h d G l z d G l j c y A o M j c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y N y k v Q X V 0 b 1 J l b W 9 2 Z W R D b 2 x 1 b W 5 z M S 5 7 c H J v a m V j d C w w f S Z x d W 9 0 O y w m c X V v d D t T Z W N 0 a W 9 u M S 9 j b 3 Z l c m F n Z V 9 z d G F 0 a X N 0 a W N z I C g y N y k v Q X V 0 b 1 J l b W 9 2 Z W R D b 2 x 1 b W 5 z M S 5 7 Y 2 x h c 3 M s M X 0 m c X V v d D s s J n F 1 b 3 Q 7 U 2 V j d G l v b j E v Y 2 9 2 Z X J h Z 2 V f c 3 R h d G l z d G l j c y A o M j c p L 0 F 1 d G 9 S Z W 1 v d m V k Q 2 9 s d W 1 u c z E u e 2 N v b X B s Z X h p d H k s M n 0 m c X V v d D s s J n F 1 b 3 Q 7 U 2 V j d G l v b j E v Y 2 9 2 Z X J h Z 2 V f c 3 R h d G l z d G l j c y A o M j c p L 0 F 1 d G 9 S Z W 1 v d m V k Q 2 9 s d W 1 u c z E u e 2 N h d G V n b 3 J 5 L D N 9 J n F 1 b 3 Q 7 L C Z x d W 9 0 O 1 N l Y 3 R p b 2 4 x L 2 N v d m V y Y W d l X 3 N 0 Y X R p c 3 R p Y 3 M g K D I 3 K S 9 B d X R v U m V t b 3 Z l Z E N v b H V t b n M x L n t t Z X R o b 2 R z L D R 9 J n F 1 b 3 Q 7 L C Z x d W 9 0 O 1 N l Y 3 R p b 2 4 x L 2 N v d m V y Y W d l X 3 N 0 Y X R p c 3 R p Y 3 M g K D I 3 K S 9 B d X R v U m V t b 3 Z l Z E N v b H V t b n M x L n t i Y X N l b G l u Z V 9 s a W 5 l L D V 9 J n F 1 b 3 Q 7 L C Z x d W 9 0 O 1 N l Y 3 R p b 2 4 x L 2 N v d m V y Y W d l X 3 N 0 Y X R p c 3 R p Y 3 M g K D I 3 K S 9 B d X R v U m V t b 3 Z l Z E N v b H V t b n M x L n t s Y W 5 j Z V 9 i Y X N p Y 1 9 s a W 5 l L D Z 9 J n F 1 b 3 Q 7 L C Z x d W 9 0 O 1 N l Y 3 R p b 2 4 x L 2 N v d m V y Y W d l X 3 N 0 Y X R p c 3 R p Y 3 M g K D I 3 K S 9 B d X R v U m V t b 3 Z l Z E N v b H V t b n M x L n t s Y W 5 j Z V 9 j b 3 Z l c m F n Z V 9 s a W 5 l L D d 9 J n F 1 b 3 Q 7 L C Z x d W 9 0 O 1 N l Y 3 R p b 2 4 x L 2 N v d m V y Y W d l X 3 N 0 Y X R p c 3 R p Y 3 M g K D I 3 K S 9 B d X R v U m V t b 3 Z l Z E N v b H V t b n M x L n t s Y W 5 j Z V 9 s a W 5 l L D h 9 J n F 1 b 3 Q 7 L C Z x d W 9 0 O 1 N l Y 3 R p b 2 4 x L 2 N v d m V y Y W d l X 3 N 0 Y X R p c 3 R p Y 3 M g K D I 3 K S 9 B d X R v U m V t b 3 Z l Z E N v b H V t b n M x L n t z e W 1 w c m 9 t c H R f b G l u Z S w 5 f S Z x d W 9 0 O y w m c X V v d D t T Z W N 0 a W 9 u M S 9 j b 3 Z l c m F n Z V 9 z d G F 0 a X N 0 a W N z I C g y N y k v Q X V 0 b 1 J l b W 9 2 Z W R D b 2 x 1 b W 5 z M S 5 7 Y m F z Z W x p b m V f Y n J h b m N o L D E w f S Z x d W 9 0 O y w m c X V v d D t T Z W N 0 a W 9 u M S 9 j b 3 Z l c m F n Z V 9 z d G F 0 a X N 0 a W N z I C g y N y k v Q X V 0 b 1 J l b W 9 2 Z W R D b 2 x 1 b W 5 z M S 5 7 b G F u Z V 9 i Y X N p Y 1 9 i c m F u Y 2 g s M T F 9 J n F 1 b 3 Q 7 L C Z x d W 9 0 O 1 N l Y 3 R p b 2 4 x L 2 N v d m V y Y W d l X 3 N 0 Y X R p c 3 R p Y 3 M g K D I 3 K S 9 B d X R v U m V t b 3 Z l Z E N v b H V t b n M x L n t s Y W 5 j Z V 9 j b 3 Z l c m F n Z V 9 i c m F u Y 2 g s M T J 9 J n F 1 b 3 Q 7 L C Z x d W 9 0 O 1 N l Y 3 R p b 2 4 x L 2 N v d m V y Y W d l X 3 N 0 Y X R p c 3 R p Y 3 M g K D I 3 K S 9 B d X R v U m V t b 3 Z l Z E N v b H V t b n M x L n t s Y W 5 j Z V 9 i c m F u Y 2 g s M T N 9 J n F 1 b 3 Q 7 L C Z x d W 9 0 O 1 N l Y 3 R p b 2 4 x L 2 N v d m V y Y W d l X 3 N 0 Y X R p c 3 R p Y 3 M g K D I 3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w N j o z O D o y M y 4 4 N T A w M D I w W i I g L z 4 8 R W 5 0 c n k g V H l w Z T 0 i R m l s b E N v b H V t b l R 5 c G V z I i B W Y W x 1 Z T 0 i c 0 J n W U R C Z 0 1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b W V 0 a G 9 k c y Z x d W 9 0 O y w m c X V v d D t s b G F t Y V 9 s a W 5 l J n F 1 b 3 Q 7 L C Z x d W 9 0 O 2 x s Y W 1 h X 2 J y Y W 5 j a C Z x d W 9 0 O y w m c X V v d D t n c H R f b G l u Z S Z x d W 9 0 O y w m c X V v d D t n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G Y 5 Z j B l L W E z O G Q t N D k 5 M y 1 i N G E y L T M z Y z V j N W U 4 Z W J k Z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1 9 t b 2 R l b H M v Q X V 0 b 1 J l b W 9 2 Z W R D b 2 x 1 b W 5 z M S 5 7 c H J v a m V j d C w w f S Z x d W 9 0 O y w m c X V v d D t T Z W N 0 a W 9 u M S 9 j b 3 Z l c m F n Z V 9 z d G F 0 a X N 0 a W N z X 2 1 v Z G V s c y 9 B d X R v U m V t b 3 Z l Z E N v b H V t b n M x L n t j b G F z c y w x f S Z x d W 9 0 O y w m c X V v d D t T Z W N 0 a W 9 u M S 9 j b 3 Z l c m F n Z V 9 z d G F 0 a X N 0 a W N z X 2 1 v Z G V s c y 9 B d X R v U m V t b 3 Z l Z E N v b H V t b n M x L n t j b 2 1 w b G V 4 a X R 5 L D J 9 J n F 1 b 3 Q 7 L C Z x d W 9 0 O 1 N l Y 3 R p b 2 4 x L 2 N v d m V y Y W d l X 3 N 0 Y X R p c 3 R p Y 3 N f b W 9 k Z W x z L 0 F 1 d G 9 S Z W 1 v d m V k Q 2 9 s d W 1 u c z E u e 2 N h d G V n b 3 J 5 L D N 9 J n F 1 b 3 Q 7 L C Z x d W 9 0 O 1 N l Y 3 R p b 2 4 x L 2 N v d m V y Y W d l X 3 N 0 Y X R p c 3 R p Y 3 N f b W 9 k Z W x z L 0 F 1 d G 9 S Z W 1 v d m V k Q 2 9 s d W 1 u c z E u e 2 1 l d G h v Z H M s N H 0 m c X V v d D s s J n F 1 b 3 Q 7 U 2 V j d G l v b j E v Y 2 9 2 Z X J h Z 2 V f c 3 R h d G l z d G l j c 1 9 t b 2 R l b H M v Q X V 0 b 1 J l b W 9 2 Z W R D b 2 x 1 b W 5 z M S 5 7 b G x h b W F f b G l u Z S w 1 f S Z x d W 9 0 O y w m c X V v d D t T Z W N 0 a W 9 u M S 9 j b 3 Z l c m F n Z V 9 z d G F 0 a X N 0 a W N z X 2 1 v Z G V s c y 9 B d X R v U m V t b 3 Z l Z E N v b H V t b n M x L n t s b G F t Y V 9 i c m F u Y 2 g s N n 0 m c X V v d D s s J n F 1 b 3 Q 7 U 2 V j d G l v b j E v Y 2 9 2 Z X J h Z 2 V f c 3 R h d G l z d G l j c 1 9 t b 2 R l b H M v Q X V 0 b 1 J l b W 9 2 Z W R D b 2 x 1 b W 5 z M S 5 7 Z 3 B 0 X 2 x p b m U s N 3 0 m c X V v d D s s J n F 1 b 3 Q 7 U 2 V j d G l v b j E v Y 2 9 2 Z X J h Z 2 V f c 3 R h d G l z d G l j c 1 9 t b 2 R l b H M v Q X V 0 b 1 J l b W 9 2 Z W R D b 2 x 1 b W 5 z M S 5 7 Z 3 B 0 X 2 J y Y W 5 j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3 Z l c m F n Z V 9 z d G F 0 a X N 0 a W N z X 2 1 v Z G V s c y 9 B d X R v U m V t b 3 Z l Z E N v b H V t b n M x L n t w c m 9 q Z W N 0 L D B 9 J n F 1 b 3 Q 7 L C Z x d W 9 0 O 1 N l Y 3 R p b 2 4 x L 2 N v d m V y Y W d l X 3 N 0 Y X R p c 3 R p Y 3 N f b W 9 k Z W x z L 0 F 1 d G 9 S Z W 1 v d m V k Q 2 9 s d W 1 u c z E u e 2 N s Y X N z L D F 9 J n F 1 b 3 Q 7 L C Z x d W 9 0 O 1 N l Y 3 R p b 2 4 x L 2 N v d m V y Y W d l X 3 N 0 Y X R p c 3 R p Y 3 N f b W 9 k Z W x z L 0 F 1 d G 9 S Z W 1 v d m V k Q 2 9 s d W 1 u c z E u e 2 N v b X B s Z X h p d H k s M n 0 m c X V v d D s s J n F 1 b 3 Q 7 U 2 V j d G l v b j E v Y 2 9 2 Z X J h Z 2 V f c 3 R h d G l z d G l j c 1 9 t b 2 R l b H M v Q X V 0 b 1 J l b W 9 2 Z W R D b 2 x 1 b W 5 z M S 5 7 Y 2 F 0 Z W d v c n k s M 3 0 m c X V v d D s s J n F 1 b 3 Q 7 U 2 V j d G l v b j E v Y 2 9 2 Z X J h Z 2 V f c 3 R h d G l z d G l j c 1 9 t b 2 R l b H M v Q X V 0 b 1 J l b W 9 2 Z W R D b 2 x 1 b W 5 z M S 5 7 b W V 0 a G 9 k c y w 0 f S Z x d W 9 0 O y w m c X V v d D t T Z W N 0 a W 9 u M S 9 j b 3 Z l c m F n Z V 9 z d G F 0 a X N 0 a W N z X 2 1 v Z G V s c y 9 B d X R v U m V t b 3 Z l Z E N v b H V t b n M x L n t s b G F t Y V 9 s a W 5 l L D V 9 J n F 1 b 3 Q 7 L C Z x d W 9 0 O 1 N l Y 3 R p b 2 4 x L 2 N v d m V y Y W d l X 3 N 0 Y X R p c 3 R p Y 3 N f b W 9 k Z W x z L 0 F 1 d G 9 S Z W 1 v d m V k Q 2 9 s d W 1 u c z E u e 2 x s Y W 1 h X 2 J y Y W 5 j a C w 2 f S Z x d W 9 0 O y w m c X V v d D t T Z W N 0 a W 9 u M S 9 j b 3 Z l c m F n Z V 9 z d G F 0 a X N 0 a W N z X 2 1 v Z G V s c y 9 B d X R v U m V t b 3 Z l Z E N v b H V t b n M x L n t n c H R f b G l u Z S w 3 f S Z x d W 9 0 O y w m c X V v d D t T Z W N 0 a W 9 u M S 9 j b 3 Z l c m F n Z V 9 z d G F 0 a X N 0 a W N z X 2 1 v Z G V s c y 9 B d X R v U m V t b 3 Z l Z E N v b H V t b n M x L n t n c H R f Y n J h b m N o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l M j A l M j g y O C U y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w N z o 0 N z o y M S 4 w M j k y N T U w W i I g L z 4 8 R W 5 0 c n k g V H l w Z T 0 i R m l s b E N v b H V t b l R 5 c G V z I i B W Y W x 1 Z T 0 i c 0 J n W U R B d 0 1 G Q l F V R k J R V U Z C U V V G I i A v P j x F b n R y e S B U e X B l P S J G a W x s Q 2 9 s d W 1 u T m F t Z X M i I F Z h b H V l P S J z W y Z x d W 9 0 O 3 B y b 2 p l Y 3 Q m c X V v d D s s J n F 1 b 3 Q 7 Y 2 x h c 3 M m c X V v d D s s J n F 1 b 3 Q 7 b W F 4 X 2 N v b X B s Z X h p d H k m c X V v d D s s J n F 1 b 3 Q 7 c 3 V t X 2 N v b X B s Z X h p d H k m c X V v d D s s J n F 1 b 3 Q 7 b W V 0 a G 9 k c y Z x d W 9 0 O y w m c X V v d D t i Y X N l b G l u Z V 9 s a W 5 l J n F 1 b 3 Q 7 L C Z x d W 9 0 O 2 x h b m N l X 2 J h c 2 l j X 2 x p b m U m c X V v d D s s J n F 1 b 3 Q 7 b G F u Y 2 V f Y 2 9 2 Z X J h Z 2 V f b G l u Z S Z x d W 9 0 O y w m c X V v d D t s Y W 5 j Z V 9 s a W 5 l J n F 1 b 3 Q 7 L C Z x d W 9 0 O 3 N 5 b X B y b 2 1 w d F 9 s a W 5 l J n F 1 b 3 Q 7 L C Z x d W 9 0 O 2 J h c 2 V s a W 5 l X 2 J y Y W 5 j a C Z x d W 9 0 O y w m c X V v d D t s Y W 5 l X 2 J h c 2 l j X 2 J y Y W 5 j a C Z x d W 9 0 O y w m c X V v d D t s Y W 5 j Z V 9 j b 3 Z l c m F n Z V 9 i c m F u Y 2 g m c X V v d D s s J n F 1 b 3 Q 7 b G F u Y 2 V f Y n J h b m N o J n F 1 b 3 Q 7 L C Z x d W 9 0 O 3 N 5 b X B y b 2 1 w d F 9 i c m F u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g y O T V k M m E t O W U 0 Z i 0 0 M z A 3 L W I 1 M j c t Z m M 5 N W M y M D c x M D k 5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y A o M j g p L 0 F 1 d G 9 S Z W 1 v d m V k Q 2 9 s d W 1 u c z E u e 3 B y b 2 p l Y 3 Q s M H 0 m c X V v d D s s J n F 1 b 3 Q 7 U 2 V j d G l v b j E v Y 2 9 2 Z X J h Z 2 V f c 3 R h d G l z d G l j c y A o M j g p L 0 F 1 d G 9 S Z W 1 v d m V k Q 2 9 s d W 1 u c z E u e 2 N s Y X N z L D F 9 J n F 1 b 3 Q 7 L C Z x d W 9 0 O 1 N l Y 3 R p b 2 4 x L 2 N v d m V y Y W d l X 3 N 0 Y X R p c 3 R p Y 3 M g K D I 4 K S 9 B d X R v U m V t b 3 Z l Z E N v b H V t b n M x L n t t Y X h f Y 2 9 t c G x l e G l 0 e S w y f S Z x d W 9 0 O y w m c X V v d D t T Z W N 0 a W 9 u M S 9 j b 3 Z l c m F n Z V 9 z d G F 0 a X N 0 a W N z I C g y O C k v Q X V 0 b 1 J l b W 9 2 Z W R D b 2 x 1 b W 5 z M S 5 7 c 3 V t X 2 N v b X B s Z X h p d H k s M 3 0 m c X V v d D s s J n F 1 b 3 Q 7 U 2 V j d G l v b j E v Y 2 9 2 Z X J h Z 2 V f c 3 R h d G l z d G l j c y A o M j g p L 0 F 1 d G 9 S Z W 1 v d m V k Q 2 9 s d W 1 u c z E u e 2 1 l d G h v Z H M s N H 0 m c X V v d D s s J n F 1 b 3 Q 7 U 2 V j d G l v b j E v Y 2 9 2 Z X J h Z 2 V f c 3 R h d G l z d G l j c y A o M j g p L 0 F 1 d G 9 S Z W 1 v d m V k Q 2 9 s d W 1 u c z E u e 2 J h c 2 V s a W 5 l X 2 x p b m U s N X 0 m c X V v d D s s J n F 1 b 3 Q 7 U 2 V j d G l v b j E v Y 2 9 2 Z X J h Z 2 V f c 3 R h d G l z d G l j c y A o M j g p L 0 F 1 d G 9 S Z W 1 v d m V k Q 2 9 s d W 1 u c z E u e 2 x h b m N l X 2 J h c 2 l j X 2 x p b m U s N n 0 m c X V v d D s s J n F 1 b 3 Q 7 U 2 V j d G l v b j E v Y 2 9 2 Z X J h Z 2 V f c 3 R h d G l z d G l j c y A o M j g p L 0 F 1 d G 9 S Z W 1 v d m V k Q 2 9 s d W 1 u c z E u e 2 x h b m N l X 2 N v d m V y Y W d l X 2 x p b m U s N 3 0 m c X V v d D s s J n F 1 b 3 Q 7 U 2 V j d G l v b j E v Y 2 9 2 Z X J h Z 2 V f c 3 R h d G l z d G l j c y A o M j g p L 0 F 1 d G 9 S Z W 1 v d m V k Q 2 9 s d W 1 u c z E u e 2 x h b m N l X 2 x p b m U s O H 0 m c X V v d D s s J n F 1 b 3 Q 7 U 2 V j d G l v b j E v Y 2 9 2 Z X J h Z 2 V f c 3 R h d G l z d G l j c y A o M j g p L 0 F 1 d G 9 S Z W 1 v d m V k Q 2 9 s d W 1 u c z E u e 3 N 5 b X B y b 2 1 w d F 9 s a W 5 l L D l 9 J n F 1 b 3 Q 7 L C Z x d W 9 0 O 1 N l Y 3 R p b 2 4 x L 2 N v d m V y Y W d l X 3 N 0 Y X R p c 3 R p Y 3 M g K D I 4 K S 9 B d X R v U m V t b 3 Z l Z E N v b H V t b n M x L n t i Y X N l b G l u Z V 9 i c m F u Y 2 g s M T B 9 J n F 1 b 3 Q 7 L C Z x d W 9 0 O 1 N l Y 3 R p b 2 4 x L 2 N v d m V y Y W d l X 3 N 0 Y X R p c 3 R p Y 3 M g K D I 4 K S 9 B d X R v U m V t b 3 Z l Z E N v b H V t b n M x L n t s Y W 5 l X 2 J h c 2 l j X 2 J y Y W 5 j a C w x M X 0 m c X V v d D s s J n F 1 b 3 Q 7 U 2 V j d G l v b j E v Y 2 9 2 Z X J h Z 2 V f c 3 R h d G l z d G l j c y A o M j g p L 0 F 1 d G 9 S Z W 1 v d m V k Q 2 9 s d W 1 u c z E u e 2 x h b m N l X 2 N v d m V y Y W d l X 2 J y Y W 5 j a C w x M n 0 m c X V v d D s s J n F 1 b 3 Q 7 U 2 V j d G l v b j E v Y 2 9 2 Z X J h Z 2 V f c 3 R h d G l z d G l j c y A o M j g p L 0 F 1 d G 9 S Z W 1 v d m V k Q 2 9 s d W 1 u c z E u e 2 x h b m N l X 2 J y Y W 5 j a C w x M 3 0 m c X V v d D s s J n F 1 b 3 Q 7 U 2 V j d G l v b j E v Y 2 9 2 Z X J h Z 2 V f c 3 R h d G l z d G l j c y A o M j g p L 0 F 1 d G 9 S Z W 1 v d m V k Q 2 9 s d W 1 u c z E u e 3 N 5 b X B y b 2 1 w d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I C g y O C k v Q X V 0 b 1 J l b W 9 2 Z W R D b 2 x 1 b W 5 z M S 5 7 c H J v a m V j d C w w f S Z x d W 9 0 O y w m c X V v d D t T Z W N 0 a W 9 u M S 9 j b 3 Z l c m F n Z V 9 z d G F 0 a X N 0 a W N z I C g y O C k v Q X V 0 b 1 J l b W 9 2 Z W R D b 2 x 1 b W 5 z M S 5 7 Y 2 x h c 3 M s M X 0 m c X V v d D s s J n F 1 b 3 Q 7 U 2 V j d G l v b j E v Y 2 9 2 Z X J h Z 2 V f c 3 R h d G l z d G l j c y A o M j g p L 0 F 1 d G 9 S Z W 1 v d m V k Q 2 9 s d W 1 u c z E u e 2 1 h e F 9 j b 2 1 w b G V 4 a X R 5 L D J 9 J n F 1 b 3 Q 7 L C Z x d W 9 0 O 1 N l Y 3 R p b 2 4 x L 2 N v d m V y Y W d l X 3 N 0 Y X R p c 3 R p Y 3 M g K D I 4 K S 9 B d X R v U m V t b 3 Z l Z E N v b H V t b n M x L n t z d W 1 f Y 2 9 t c G x l e G l 0 e S w z f S Z x d W 9 0 O y w m c X V v d D t T Z W N 0 a W 9 u M S 9 j b 3 Z l c m F n Z V 9 z d G F 0 a X N 0 a W N z I C g y O C k v Q X V 0 b 1 J l b W 9 2 Z W R D b 2 x 1 b W 5 z M S 5 7 b W V 0 a G 9 k c y w 0 f S Z x d W 9 0 O y w m c X V v d D t T Z W N 0 a W 9 u M S 9 j b 3 Z l c m F n Z V 9 z d G F 0 a X N 0 a W N z I C g y O C k v Q X V 0 b 1 J l b W 9 2 Z W R D b 2 x 1 b W 5 z M S 5 7 Y m F z Z W x p b m V f b G l u Z S w 1 f S Z x d W 9 0 O y w m c X V v d D t T Z W N 0 a W 9 u M S 9 j b 3 Z l c m F n Z V 9 z d G F 0 a X N 0 a W N z I C g y O C k v Q X V 0 b 1 J l b W 9 2 Z W R D b 2 x 1 b W 5 z M S 5 7 b G F u Y 2 V f Y m F z a W N f b G l u Z S w 2 f S Z x d W 9 0 O y w m c X V v d D t T Z W N 0 a W 9 u M S 9 j b 3 Z l c m F n Z V 9 z d G F 0 a X N 0 a W N z I C g y O C k v Q X V 0 b 1 J l b W 9 2 Z W R D b 2 x 1 b W 5 z M S 5 7 b G F u Y 2 V f Y 2 9 2 Z X J h Z 2 V f b G l u Z S w 3 f S Z x d W 9 0 O y w m c X V v d D t T Z W N 0 a W 9 u M S 9 j b 3 Z l c m F n Z V 9 z d G F 0 a X N 0 a W N z I C g y O C k v Q X V 0 b 1 J l b W 9 2 Z W R D b 2 x 1 b W 5 z M S 5 7 b G F u Y 2 V f b G l u Z S w 4 f S Z x d W 9 0 O y w m c X V v d D t T Z W N 0 a W 9 u M S 9 j b 3 Z l c m F n Z V 9 z d G F 0 a X N 0 a W N z I C g y O C k v Q X V 0 b 1 J l b W 9 2 Z W R D b 2 x 1 b W 5 z M S 5 7 c 3 l t c H J v b X B 0 X 2 x p b m U s O X 0 m c X V v d D s s J n F 1 b 3 Q 7 U 2 V j d G l v b j E v Y 2 9 2 Z X J h Z 2 V f c 3 R h d G l z d G l j c y A o M j g p L 0 F 1 d G 9 S Z W 1 v d m V k Q 2 9 s d W 1 u c z E u e 2 J h c 2 V s a W 5 l X 2 J y Y W 5 j a C w x M H 0 m c X V v d D s s J n F 1 b 3 Q 7 U 2 V j d G l v b j E v Y 2 9 2 Z X J h Z 2 V f c 3 R h d G l z d G l j c y A o M j g p L 0 F 1 d G 9 S Z W 1 v d m V k Q 2 9 s d W 1 u c z E u e 2 x h b m V f Y m F z a W N f Y n J h b m N o L D E x f S Z x d W 9 0 O y w m c X V v d D t T Z W N 0 a W 9 u M S 9 j b 3 Z l c m F n Z V 9 z d G F 0 a X N 0 a W N z I C g y O C k v Q X V 0 b 1 J l b W 9 2 Z W R D b 2 x 1 b W 5 z M S 5 7 b G F u Y 2 V f Y 2 9 2 Z X J h Z 2 V f Y n J h b m N o L D E y f S Z x d W 9 0 O y w m c X V v d D t T Z W N 0 a W 9 u M S 9 j b 3 Z l c m F n Z V 9 z d G F 0 a X N 0 a W N z I C g y O C k v Q X V 0 b 1 J l b W 9 2 Z W R D b 2 x 1 b W 5 z M S 5 7 b G F u Y 2 V f Y n J h b m N o L D E z f S Z x d W 9 0 O y w m c X V v d D t T Z W N 0 a W 9 u M S 9 j b 3 Z l c m F n Z V 9 z d G F 0 a X N 0 a W N z I C g y O C k v Q X V 0 b 1 J l b W 9 2 Z W R D b 2 x 1 b W 5 z M S 5 7 c 3 l t c H J v b X B 0 X 2 J y Y W 5 j a C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Z X J h Z 2 V f c 3 R h d G l z d G l j c y U y M C U y O D I 5 J T I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A 4 O j A 2 O j I 5 L j Q 2 O T Q 2 O D B a I i A v P j x F b n R y e S B U e X B l P S J G a W x s Q 2 9 s d W 1 u V H l w Z X M i I F Z h b H V l P S J z Q m d Z R E J R T U Z C U V V G Q l F V R k J R V U Y i I C 8 + P E V u d H J 5 I F R 5 c G U 9 I k Z p b G x D b 2 x 1 b W 5 O Y W 1 l c y I g V m F s d W U 9 I n N b J n F 1 b 3 Q 7 c H J v a m V j d C Z x d W 9 0 O y w m c X V v d D t j b G F z c y Z x d W 9 0 O y w m c X V v d D t t Y X h f Y 2 9 t c G x l e G l 0 e S Z x d W 9 0 O y w m c X V v d D t z d W 1 f Y 2 9 t c G x l e G l 0 e S Z x d W 9 0 O y w m c X V v d D t t Z X R o b 2 R z J n F 1 b 3 Q 7 L C Z x d W 9 0 O 2 J h c 2 V s a W 5 l X 2 x p b m U m c X V v d D s s J n F 1 b 3 Q 7 b G F u Y 2 V f Y m F z a W N f b G l u Z S Z x d W 9 0 O y w m c X V v d D t s Y W 5 j Z V 9 j b 3 Z l c m F n Z V 9 s a W 5 l J n F 1 b 3 Q 7 L C Z x d W 9 0 O 2 x h b m N l X 2 x p b m U m c X V v d D s s J n F 1 b 3 Q 7 c 3 l t c H J v b X B 0 X 2 x p b m U m c X V v d D s s J n F 1 b 3 Q 7 Y m F z Z W x p b m V f Y n J h b m N o J n F 1 b 3 Q 7 L C Z x d W 9 0 O 2 x h b m V f Y m F z a W N f Y n J h b m N o J n F 1 b 3 Q 7 L C Z x d W 9 0 O 2 x h b m N l X 2 N v d m V y Y W d l X 2 J y Y W 5 j a C Z x d W 9 0 O y w m c X V v d D t s Y W 5 j Z V 9 i c m F u Y 2 g m c X V v d D s s J n F 1 b 3 Q 7 c 3 l t c H J v b X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D c x Y W E 5 N S 0 1 Z D Y y L T Q 0 M T U t Y T A w Y S 1 h M z E 3 Z T h m O D c 3 N T c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I C g y O S k v Q X V 0 b 1 J l b W 9 2 Z W R D b 2 x 1 b W 5 z M S 5 7 c H J v a m V j d C w w f S Z x d W 9 0 O y w m c X V v d D t T Z W N 0 a W 9 u M S 9 j b 3 Z l c m F n Z V 9 z d G F 0 a X N 0 a W N z I C g y O S k v Q X V 0 b 1 J l b W 9 2 Z W R D b 2 x 1 b W 5 z M S 5 7 Y 2 x h c 3 M s M X 0 m c X V v d D s s J n F 1 b 3 Q 7 U 2 V j d G l v b j E v Y 2 9 2 Z X J h Z 2 V f c 3 R h d G l z d G l j c y A o M j k p L 0 F 1 d G 9 S Z W 1 v d m V k Q 2 9 s d W 1 u c z E u e 2 1 h e F 9 j b 2 1 w b G V 4 a X R 5 L D J 9 J n F 1 b 3 Q 7 L C Z x d W 9 0 O 1 N l Y 3 R p b 2 4 x L 2 N v d m V y Y W d l X 3 N 0 Y X R p c 3 R p Y 3 M g K D I 5 K S 9 B d X R v U m V t b 3 Z l Z E N v b H V t b n M x L n t z d W 1 f Y 2 9 t c G x l e G l 0 e S w z f S Z x d W 9 0 O y w m c X V v d D t T Z W N 0 a W 9 u M S 9 j b 3 Z l c m F n Z V 9 z d G F 0 a X N 0 a W N z I C g y O S k v Q X V 0 b 1 J l b W 9 2 Z W R D b 2 x 1 b W 5 z M S 5 7 b W V 0 a G 9 k c y w 0 f S Z x d W 9 0 O y w m c X V v d D t T Z W N 0 a W 9 u M S 9 j b 3 Z l c m F n Z V 9 z d G F 0 a X N 0 a W N z I C g y O S k v Q X V 0 b 1 J l b W 9 2 Z W R D b 2 x 1 b W 5 z M S 5 7 Y m F z Z W x p b m V f b G l u Z S w 1 f S Z x d W 9 0 O y w m c X V v d D t T Z W N 0 a W 9 u M S 9 j b 3 Z l c m F n Z V 9 z d G F 0 a X N 0 a W N z I C g y O S k v Q X V 0 b 1 J l b W 9 2 Z W R D b 2 x 1 b W 5 z M S 5 7 b G F u Y 2 V f Y m F z a W N f b G l u Z S w 2 f S Z x d W 9 0 O y w m c X V v d D t T Z W N 0 a W 9 u M S 9 j b 3 Z l c m F n Z V 9 z d G F 0 a X N 0 a W N z I C g y O S k v Q X V 0 b 1 J l b W 9 2 Z W R D b 2 x 1 b W 5 z M S 5 7 b G F u Y 2 V f Y 2 9 2 Z X J h Z 2 V f b G l u Z S w 3 f S Z x d W 9 0 O y w m c X V v d D t T Z W N 0 a W 9 u M S 9 j b 3 Z l c m F n Z V 9 z d G F 0 a X N 0 a W N z I C g y O S k v Q X V 0 b 1 J l b W 9 2 Z W R D b 2 x 1 b W 5 z M S 5 7 b G F u Y 2 V f b G l u Z S w 4 f S Z x d W 9 0 O y w m c X V v d D t T Z W N 0 a W 9 u M S 9 j b 3 Z l c m F n Z V 9 z d G F 0 a X N 0 a W N z I C g y O S k v Q X V 0 b 1 J l b W 9 2 Z W R D b 2 x 1 b W 5 z M S 5 7 c 3 l t c H J v b X B 0 X 2 x p b m U s O X 0 m c X V v d D s s J n F 1 b 3 Q 7 U 2 V j d G l v b j E v Y 2 9 2 Z X J h Z 2 V f c 3 R h d G l z d G l j c y A o M j k p L 0 F 1 d G 9 S Z W 1 v d m V k Q 2 9 s d W 1 u c z E u e 2 J h c 2 V s a W 5 l X 2 J y Y W 5 j a C w x M H 0 m c X V v d D s s J n F 1 b 3 Q 7 U 2 V j d G l v b j E v Y 2 9 2 Z X J h Z 2 V f c 3 R h d G l z d G l j c y A o M j k p L 0 F 1 d G 9 S Z W 1 v d m V k Q 2 9 s d W 1 u c z E u e 2 x h b m V f Y m F z a W N f Y n J h b m N o L D E x f S Z x d W 9 0 O y w m c X V v d D t T Z W N 0 a W 9 u M S 9 j b 3 Z l c m F n Z V 9 z d G F 0 a X N 0 a W N z I C g y O S k v Q X V 0 b 1 J l b W 9 2 Z W R D b 2 x 1 b W 5 z M S 5 7 b G F u Y 2 V f Y 2 9 2 Z X J h Z 2 V f Y n J h b m N o L D E y f S Z x d W 9 0 O y w m c X V v d D t T Z W N 0 a W 9 u M S 9 j b 3 Z l c m F n Z V 9 z d G F 0 a X N 0 a W N z I C g y O S k v Q X V 0 b 1 J l b W 9 2 Z W R D b 2 x 1 b W 5 z M S 5 7 b G F u Y 2 V f Y n J h b m N o L D E z f S Z x d W 9 0 O y w m c X V v d D t T Z W N 0 a W 9 u M S 9 j b 3 Z l c m F n Z V 9 z d G F 0 a X N 0 a W N z I C g y O S k v Q X V 0 b 1 J l b W 9 2 Z W R D b 2 x 1 b W 5 z M S 5 7 c 3 l t c H J v b X B 0 X 2 J y Y W 5 j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m V y Y W d l X 3 N 0 Y X R p c 3 R p Y 3 M g K D I 5 K S 9 B d X R v U m V t b 3 Z l Z E N v b H V t b n M x L n t w c m 9 q Z W N 0 L D B 9 J n F 1 b 3 Q 7 L C Z x d W 9 0 O 1 N l Y 3 R p b 2 4 x L 2 N v d m V y Y W d l X 3 N 0 Y X R p c 3 R p Y 3 M g K D I 5 K S 9 B d X R v U m V t b 3 Z l Z E N v b H V t b n M x L n t j b G F z c y w x f S Z x d W 9 0 O y w m c X V v d D t T Z W N 0 a W 9 u M S 9 j b 3 Z l c m F n Z V 9 z d G F 0 a X N 0 a W N z I C g y O S k v Q X V 0 b 1 J l b W 9 2 Z W R D b 2 x 1 b W 5 z M S 5 7 b W F 4 X 2 N v b X B s Z X h p d H k s M n 0 m c X V v d D s s J n F 1 b 3 Q 7 U 2 V j d G l v b j E v Y 2 9 2 Z X J h Z 2 V f c 3 R h d G l z d G l j c y A o M j k p L 0 F 1 d G 9 S Z W 1 v d m V k Q 2 9 s d W 1 u c z E u e 3 N 1 b V 9 j b 2 1 w b G V 4 a X R 5 L D N 9 J n F 1 b 3 Q 7 L C Z x d W 9 0 O 1 N l Y 3 R p b 2 4 x L 2 N v d m V y Y W d l X 3 N 0 Y X R p c 3 R p Y 3 M g K D I 5 K S 9 B d X R v U m V t b 3 Z l Z E N v b H V t b n M x L n t t Z X R o b 2 R z L D R 9 J n F 1 b 3 Q 7 L C Z x d W 9 0 O 1 N l Y 3 R p b 2 4 x L 2 N v d m V y Y W d l X 3 N 0 Y X R p c 3 R p Y 3 M g K D I 5 K S 9 B d X R v U m V t b 3 Z l Z E N v b H V t b n M x L n t i Y X N l b G l u Z V 9 s a W 5 l L D V 9 J n F 1 b 3 Q 7 L C Z x d W 9 0 O 1 N l Y 3 R p b 2 4 x L 2 N v d m V y Y W d l X 3 N 0 Y X R p c 3 R p Y 3 M g K D I 5 K S 9 B d X R v U m V t b 3 Z l Z E N v b H V t b n M x L n t s Y W 5 j Z V 9 i Y X N p Y 1 9 s a W 5 l L D Z 9 J n F 1 b 3 Q 7 L C Z x d W 9 0 O 1 N l Y 3 R p b 2 4 x L 2 N v d m V y Y W d l X 3 N 0 Y X R p c 3 R p Y 3 M g K D I 5 K S 9 B d X R v U m V t b 3 Z l Z E N v b H V t b n M x L n t s Y W 5 j Z V 9 j b 3 Z l c m F n Z V 9 s a W 5 l L D d 9 J n F 1 b 3 Q 7 L C Z x d W 9 0 O 1 N l Y 3 R p b 2 4 x L 2 N v d m V y Y W d l X 3 N 0 Y X R p c 3 R p Y 3 M g K D I 5 K S 9 B d X R v U m V t b 3 Z l Z E N v b H V t b n M x L n t s Y W 5 j Z V 9 s a W 5 l L D h 9 J n F 1 b 3 Q 7 L C Z x d W 9 0 O 1 N l Y 3 R p b 2 4 x L 2 N v d m V y Y W d l X 3 N 0 Y X R p c 3 R p Y 3 M g K D I 5 K S 9 B d X R v U m V t b 3 Z l Z E N v b H V t b n M x L n t z e W 1 w c m 9 t c H R f b G l u Z S w 5 f S Z x d W 9 0 O y w m c X V v d D t T Z W N 0 a W 9 u M S 9 j b 3 Z l c m F n Z V 9 z d G F 0 a X N 0 a W N z I C g y O S k v Q X V 0 b 1 J l b W 9 2 Z W R D b 2 x 1 b W 5 z M S 5 7 Y m F z Z W x p b m V f Y n J h b m N o L D E w f S Z x d W 9 0 O y w m c X V v d D t T Z W N 0 a W 9 u M S 9 j b 3 Z l c m F n Z V 9 z d G F 0 a X N 0 a W N z I C g y O S k v Q X V 0 b 1 J l b W 9 2 Z W R D b 2 x 1 b W 5 z M S 5 7 b G F u Z V 9 i Y X N p Y 1 9 i c m F u Y 2 g s M T F 9 J n F 1 b 3 Q 7 L C Z x d W 9 0 O 1 N l Y 3 R p b 2 4 x L 2 N v d m V y Y W d l X 3 N 0 Y X R p c 3 R p Y 3 M g K D I 5 K S 9 B d X R v U m V t b 3 Z l Z E N v b H V t b n M x L n t s Y W 5 j Z V 9 j b 3 Z l c m F n Z V 9 i c m F u Y 2 g s M T J 9 J n F 1 b 3 Q 7 L C Z x d W 9 0 O 1 N l Y 3 R p b 2 4 x L 2 N v d m V y Y W d l X 3 N 0 Y X R p c 3 R p Y 3 M g K D I 5 K S 9 B d X R v U m V t b 3 Z l Z E N v b H V t b n M x L n t s Y W 5 j Z V 9 i c m F u Y 2 g s M T N 9 J n F 1 b 3 Q 7 L C Z x d W 9 0 O 1 N l Y 3 R p b 2 4 x L 2 N v d m V y Y W d l X 3 N 0 Y X R p c 3 R p Y 3 M g K D I 5 K S 9 B d X R v U m V t b 3 Z l Z E N v b H V t b n M x L n t z e W 1 w c m 9 t c H R f Y n J h b m N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I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j E 6 M T M 6 N D M u O T M 3 M T U w M F o i I C 8 + P E V u d H J 5 I F R 5 c G U 9 I k Z p b G x D b 2 x 1 b W 5 U e X B l c y I g V m F s d W U 9 I n N C Z 1 l E Q m d N R k J R V U Y i I C 8 + P E V u d H J 5 I F R 5 c G U 9 I k Z p b G x D b 2 x 1 b W 5 O Y W 1 l c y I g V m F s d W U 9 I n N b J n F 1 b 3 Q 7 c H J v a m V j d C Z x d W 9 0 O y w m c X V v d D t j b G F z c y Z x d W 9 0 O y w m c X V v d D t j b 2 1 w b G V 4 a X R 5 J n F 1 b 3 Q 7 L C Z x d W 9 0 O 2 N h d G V n b 3 J 5 J n F 1 b 3 Q 7 L C Z x d W 9 0 O 2 1 l d G h v Z H M m c X V v d D s s J n F 1 b 3 Q 7 b G x h b W F f b G l u Z S Z x d W 9 0 O y w m c X V v d D t s b G F t Y V 9 i c m F u Y 2 g m c X V v d D s s J n F 1 b 3 Q 7 Z 3 B 0 X 2 x p b m U m c X V v d D s s J n F 1 b 3 Q 7 Z 3 B 0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I 4 Y z Y 1 N C 1 k Z T V j L T Q x M z g t Y m V m Z S 0 0 Y W U x N j g 4 Y m V h M T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N f b W 9 k Z W x z I C g y K S 9 B d X R v U m V t b 3 Z l Z E N v b H V t b n M x L n t w c m 9 q Z W N 0 L D B 9 J n F 1 b 3 Q 7 L C Z x d W 9 0 O 1 N l Y 3 R p b 2 4 x L 2 N v d m V y Y W d l X 3 N 0 Y X R p c 3 R p Y 3 N f b W 9 k Z W x z I C g y K S 9 B d X R v U m V t b 3 Z l Z E N v b H V t b n M x L n t j b G F z c y w x f S Z x d W 9 0 O y w m c X V v d D t T Z W N 0 a W 9 u M S 9 j b 3 Z l c m F n Z V 9 z d G F 0 a X N 0 a W N z X 2 1 v Z G V s c y A o M i k v Q X V 0 b 1 J l b W 9 2 Z W R D b 2 x 1 b W 5 z M S 5 7 Y 2 9 t c G x l e G l 0 e S w y f S Z x d W 9 0 O y w m c X V v d D t T Z W N 0 a W 9 u M S 9 j b 3 Z l c m F n Z V 9 z d G F 0 a X N 0 a W N z X 2 1 v Z G V s c y A o M i k v Q X V 0 b 1 J l b W 9 2 Z W R D b 2 x 1 b W 5 z M S 5 7 Y 2 F 0 Z W d v c n k s M 3 0 m c X V v d D s s J n F 1 b 3 Q 7 U 2 V j d G l v b j E v Y 2 9 2 Z X J h Z 2 V f c 3 R h d G l z d G l j c 1 9 t b 2 R l b H M g K D I p L 0 F 1 d G 9 S Z W 1 v d m V k Q 2 9 s d W 1 u c z E u e 2 1 l d G h v Z H M s N H 0 m c X V v d D s s J n F 1 b 3 Q 7 U 2 V j d G l v b j E v Y 2 9 2 Z X J h Z 2 V f c 3 R h d G l z d G l j c 1 9 t b 2 R l b H M g K D I p L 0 F 1 d G 9 S Z W 1 v d m V k Q 2 9 s d W 1 u c z E u e 2 x s Y W 1 h X 2 x p b m U s N X 0 m c X V v d D s s J n F 1 b 3 Q 7 U 2 V j d G l v b j E v Y 2 9 2 Z X J h Z 2 V f c 3 R h d G l z d G l j c 1 9 t b 2 R l b H M g K D I p L 0 F 1 d G 9 S Z W 1 v d m V k Q 2 9 s d W 1 u c z E u e 2 x s Y W 1 h X 2 J y Y W 5 j a C w 2 f S Z x d W 9 0 O y w m c X V v d D t T Z W N 0 a W 9 u M S 9 j b 3 Z l c m F n Z V 9 z d G F 0 a X N 0 a W N z X 2 1 v Z G V s c y A o M i k v Q X V 0 b 1 J l b W 9 2 Z W R D b 2 x 1 b W 5 z M S 5 7 Z 3 B 0 X 2 x p b m U s N 3 0 m c X V v d D s s J n F 1 b 3 Q 7 U 2 V j d G l v b j E v Y 2 9 2 Z X J h Z 2 V f c 3 R h d G l z d G l j c 1 9 t b 2 R l b H M g K D I p L 0 F 1 d G 9 S Z W 1 v d m V k Q 2 9 s d W 1 u c z E u e 2 d w d F 9 i c m F u Y 2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2 Z X J h Z 2 V f c 3 R h d G l z d G l j c 1 9 t b 2 R l b H M g K D I p L 0 F 1 d G 9 S Z W 1 v d m V k Q 2 9 s d W 1 u c z E u e 3 B y b 2 p l Y 3 Q s M H 0 m c X V v d D s s J n F 1 b 3 Q 7 U 2 V j d G l v b j E v Y 2 9 2 Z X J h Z 2 V f c 3 R h d G l z d G l j c 1 9 t b 2 R l b H M g K D I p L 0 F 1 d G 9 S Z W 1 v d m V k Q 2 9 s d W 1 u c z E u e 2 N s Y X N z L D F 9 J n F 1 b 3 Q 7 L C Z x d W 9 0 O 1 N l Y 3 R p b 2 4 x L 2 N v d m V y Y W d l X 3 N 0 Y X R p c 3 R p Y 3 N f b W 9 k Z W x z I C g y K S 9 B d X R v U m V t b 3 Z l Z E N v b H V t b n M x L n t j b 2 1 w b G V 4 a X R 5 L D J 9 J n F 1 b 3 Q 7 L C Z x d W 9 0 O 1 N l Y 3 R p b 2 4 x L 2 N v d m V y Y W d l X 3 N 0 Y X R p c 3 R p Y 3 N f b W 9 k Z W x z I C g y K S 9 B d X R v U m V t b 3 Z l Z E N v b H V t b n M x L n t j Y X R l Z 2 9 y e S w z f S Z x d W 9 0 O y w m c X V v d D t T Z W N 0 a W 9 u M S 9 j b 3 Z l c m F n Z V 9 z d G F 0 a X N 0 a W N z X 2 1 v Z G V s c y A o M i k v Q X V 0 b 1 J l b W 9 2 Z W R D b 2 x 1 b W 5 z M S 5 7 b W V 0 a G 9 k c y w 0 f S Z x d W 9 0 O y w m c X V v d D t T Z W N 0 a W 9 u M S 9 j b 3 Z l c m F n Z V 9 z d G F 0 a X N 0 a W N z X 2 1 v Z G V s c y A o M i k v Q X V 0 b 1 J l b W 9 2 Z W R D b 2 x 1 b W 5 z M S 5 7 b G x h b W F f b G l u Z S w 1 f S Z x d W 9 0 O y w m c X V v d D t T Z W N 0 a W 9 u M S 9 j b 3 Z l c m F n Z V 9 z d G F 0 a X N 0 a W N z X 2 1 v Z G V s c y A o M i k v Q X V 0 b 1 J l b W 9 2 Z W R D b 2 x 1 b W 5 z M S 5 7 b G x h b W F f Y n J h b m N o L D Z 9 J n F 1 b 3 Q 7 L C Z x d W 9 0 O 1 N l Y 3 R p b 2 4 x L 2 N v d m V y Y W d l X 3 N 0 Y X R p c 3 R p Y 3 N f b W 9 k Z W x z I C g y K S 9 B d X R v U m V t b 3 Z l Z E N v b H V t b n M x L n t n c H R f b G l u Z S w 3 f S Z x d W 9 0 O y w m c X V v d D t T Z W N 0 a W 9 u M S 9 j b 3 Z l c m F n Z V 9 z d G F 0 a X N 0 a W N z X 2 1 v Z G V s c y A o M i k v Q X V 0 b 1 J l b W 9 2 Z W R D b 2 x 1 b W 5 z M S 5 7 Z 3 B 0 X 2 J y Y W 5 j a C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J T I w J T I 4 M z A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l U M j E 6 M j k 6 M z c u N T M 0 M T Q 4 M F o i I C 8 + P E V u d H J 5 I F R 5 c G U 9 I k Z p b G x D b 2 x 1 b W 5 U e X B l c y I g V m F s d W U 9 I n N C Z 1 l E Q l F N R k J R V U Z C U V V G Q l F V R i I g L z 4 8 R W 5 0 c n k g V H l w Z T 0 i R m l s b E N v b H V t b k 5 h b W V z I i B W Y W x 1 Z T 0 i c 1 s m c X V v d D t w c m 9 q Z W N 0 J n F 1 b 3 Q 7 L C Z x d W 9 0 O 2 N s Y X N z J n F 1 b 3 Q 7 L C Z x d W 9 0 O 2 1 h e F 9 j b 2 1 w b G V 4 a X R 5 J n F 1 b 3 Q 7 L C Z x d W 9 0 O 3 N 1 b V 9 j b 2 1 w b G V 4 a X R 5 J n F 1 b 3 Q 7 L C Z x d W 9 0 O 2 1 l d G h v Z H M m c X V v d D s s J n F 1 b 3 Q 7 Y m F z Z W x p b m V f b G l u Z S Z x d W 9 0 O y w m c X V v d D t s Y W 5 j Z V 9 i Y X N p Y 1 9 s a W 5 l J n F 1 b 3 Q 7 L C Z x d W 9 0 O 2 x h b m N l X 2 N v d m V y Y W d l X 2 x p b m U m c X V v d D s s J n F 1 b 3 Q 7 b G F u Y 2 V f b G l u Z S Z x d W 9 0 O y w m c X V v d D t z e W 1 w c m 9 t c H R f b G l u Z S Z x d W 9 0 O y w m c X V v d D t i Y X N l b G l u Z V 9 i c m F u Y 2 g m c X V v d D s s J n F 1 b 3 Q 7 b G F u Z V 9 i Y X N p Y 1 9 i c m F u Y 2 g m c X V v d D s s J n F 1 b 3 Q 7 b G F u Y 2 V f Y 2 9 2 Z X J h Z 2 V f Y n J h b m N o J n F 1 b 3 Q 7 L C Z x d W 9 0 O 2 x h b m N l X 2 J y Y W 5 j a C Z x d W 9 0 O y w m c X V v d D t z e W 1 w c m 9 t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w O T g 4 N j F i L W Z h M W Y t N D Y 5 N y 0 4 M T U 5 L T A y Y j h i M z g w Y z Q x Z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M g K D M w K S 9 B d X R v U m V t b 3 Z l Z E N v b H V t b n M x L n t w c m 9 q Z W N 0 L D B 9 J n F 1 b 3 Q 7 L C Z x d W 9 0 O 1 N l Y 3 R p b 2 4 x L 2 N v d m V y Y W d l X 3 N 0 Y X R p c 3 R p Y 3 M g K D M w K S 9 B d X R v U m V t b 3 Z l Z E N v b H V t b n M x L n t j b G F z c y w x f S Z x d W 9 0 O y w m c X V v d D t T Z W N 0 a W 9 u M S 9 j b 3 Z l c m F n Z V 9 z d G F 0 a X N 0 a W N z I C g z M C k v Q X V 0 b 1 J l b W 9 2 Z W R D b 2 x 1 b W 5 z M S 5 7 b W F 4 X 2 N v b X B s Z X h p d H k s M n 0 m c X V v d D s s J n F 1 b 3 Q 7 U 2 V j d G l v b j E v Y 2 9 2 Z X J h Z 2 V f c 3 R h d G l z d G l j c y A o M z A p L 0 F 1 d G 9 S Z W 1 v d m V k Q 2 9 s d W 1 u c z E u e 3 N 1 b V 9 j b 2 1 w b G V 4 a X R 5 L D N 9 J n F 1 b 3 Q 7 L C Z x d W 9 0 O 1 N l Y 3 R p b 2 4 x L 2 N v d m V y Y W d l X 3 N 0 Y X R p c 3 R p Y 3 M g K D M w K S 9 B d X R v U m V t b 3 Z l Z E N v b H V t b n M x L n t t Z X R o b 2 R z L D R 9 J n F 1 b 3 Q 7 L C Z x d W 9 0 O 1 N l Y 3 R p b 2 4 x L 2 N v d m V y Y W d l X 3 N 0 Y X R p c 3 R p Y 3 M g K D M w K S 9 B d X R v U m V t b 3 Z l Z E N v b H V t b n M x L n t i Y X N l b G l u Z V 9 s a W 5 l L D V 9 J n F 1 b 3 Q 7 L C Z x d W 9 0 O 1 N l Y 3 R p b 2 4 x L 2 N v d m V y Y W d l X 3 N 0 Y X R p c 3 R p Y 3 M g K D M w K S 9 B d X R v U m V t b 3 Z l Z E N v b H V t b n M x L n t s Y W 5 j Z V 9 i Y X N p Y 1 9 s a W 5 l L D Z 9 J n F 1 b 3 Q 7 L C Z x d W 9 0 O 1 N l Y 3 R p b 2 4 x L 2 N v d m V y Y W d l X 3 N 0 Y X R p c 3 R p Y 3 M g K D M w K S 9 B d X R v U m V t b 3 Z l Z E N v b H V t b n M x L n t s Y W 5 j Z V 9 j b 3 Z l c m F n Z V 9 s a W 5 l L D d 9 J n F 1 b 3 Q 7 L C Z x d W 9 0 O 1 N l Y 3 R p b 2 4 x L 2 N v d m V y Y W d l X 3 N 0 Y X R p c 3 R p Y 3 M g K D M w K S 9 B d X R v U m V t b 3 Z l Z E N v b H V t b n M x L n t s Y W 5 j Z V 9 s a W 5 l L D h 9 J n F 1 b 3 Q 7 L C Z x d W 9 0 O 1 N l Y 3 R p b 2 4 x L 2 N v d m V y Y W d l X 3 N 0 Y X R p c 3 R p Y 3 M g K D M w K S 9 B d X R v U m V t b 3 Z l Z E N v b H V t b n M x L n t z e W 1 w c m 9 t c H R f b G l u Z S w 5 f S Z x d W 9 0 O y w m c X V v d D t T Z W N 0 a W 9 u M S 9 j b 3 Z l c m F n Z V 9 z d G F 0 a X N 0 a W N z I C g z M C k v Q X V 0 b 1 J l b W 9 2 Z W R D b 2 x 1 b W 5 z M S 5 7 Y m F z Z W x p b m V f Y n J h b m N o L D E w f S Z x d W 9 0 O y w m c X V v d D t T Z W N 0 a W 9 u M S 9 j b 3 Z l c m F n Z V 9 z d G F 0 a X N 0 a W N z I C g z M C k v Q X V 0 b 1 J l b W 9 2 Z W R D b 2 x 1 b W 5 z M S 5 7 b G F u Z V 9 i Y X N p Y 1 9 i c m F u Y 2 g s M T F 9 J n F 1 b 3 Q 7 L C Z x d W 9 0 O 1 N l Y 3 R p b 2 4 x L 2 N v d m V y Y W d l X 3 N 0 Y X R p c 3 R p Y 3 M g K D M w K S 9 B d X R v U m V t b 3 Z l Z E N v b H V t b n M x L n t s Y W 5 j Z V 9 j b 3 Z l c m F n Z V 9 i c m F u Y 2 g s M T J 9 J n F 1 b 3 Q 7 L C Z x d W 9 0 O 1 N l Y 3 R p b 2 4 x L 2 N v d m V y Y W d l X 3 N 0 Y X R p c 3 R p Y 3 M g K D M w K S 9 B d X R v U m V t b 3 Z l Z E N v b H V t b n M x L n t s Y W 5 j Z V 9 i c m F u Y 2 g s M T N 9 J n F 1 b 3 Q 7 L C Z x d W 9 0 O 1 N l Y 3 R p b 2 4 x L 2 N v d m V y Y W d l X 3 N 0 Y X R p c 3 R p Y 3 M g K D M w K S 9 B d X R v U m V t b 3 Z l Z E N v b H V t b n M x L n t z e W 1 w c m 9 t c H R f Y n J h b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2 Z X J h Z 2 V f c 3 R h d G l z d G l j c y A o M z A p L 0 F 1 d G 9 S Z W 1 v d m V k Q 2 9 s d W 1 u c z E u e 3 B y b 2 p l Y 3 Q s M H 0 m c X V v d D s s J n F 1 b 3 Q 7 U 2 V j d G l v b j E v Y 2 9 2 Z X J h Z 2 V f c 3 R h d G l z d G l j c y A o M z A p L 0 F 1 d G 9 S Z W 1 v d m V k Q 2 9 s d W 1 u c z E u e 2 N s Y X N z L D F 9 J n F 1 b 3 Q 7 L C Z x d W 9 0 O 1 N l Y 3 R p b 2 4 x L 2 N v d m V y Y W d l X 3 N 0 Y X R p c 3 R p Y 3 M g K D M w K S 9 B d X R v U m V t b 3 Z l Z E N v b H V t b n M x L n t t Y X h f Y 2 9 t c G x l e G l 0 e S w y f S Z x d W 9 0 O y w m c X V v d D t T Z W N 0 a W 9 u M S 9 j b 3 Z l c m F n Z V 9 z d G F 0 a X N 0 a W N z I C g z M C k v Q X V 0 b 1 J l b W 9 2 Z W R D b 2 x 1 b W 5 z M S 5 7 c 3 V t X 2 N v b X B s Z X h p d H k s M 3 0 m c X V v d D s s J n F 1 b 3 Q 7 U 2 V j d G l v b j E v Y 2 9 2 Z X J h Z 2 V f c 3 R h d G l z d G l j c y A o M z A p L 0 F 1 d G 9 S Z W 1 v d m V k Q 2 9 s d W 1 u c z E u e 2 1 l d G h v Z H M s N H 0 m c X V v d D s s J n F 1 b 3 Q 7 U 2 V j d G l v b j E v Y 2 9 2 Z X J h Z 2 V f c 3 R h d G l z d G l j c y A o M z A p L 0 F 1 d G 9 S Z W 1 v d m V k Q 2 9 s d W 1 u c z E u e 2 J h c 2 V s a W 5 l X 2 x p b m U s N X 0 m c X V v d D s s J n F 1 b 3 Q 7 U 2 V j d G l v b j E v Y 2 9 2 Z X J h Z 2 V f c 3 R h d G l z d G l j c y A o M z A p L 0 F 1 d G 9 S Z W 1 v d m V k Q 2 9 s d W 1 u c z E u e 2 x h b m N l X 2 J h c 2 l j X 2 x p b m U s N n 0 m c X V v d D s s J n F 1 b 3 Q 7 U 2 V j d G l v b j E v Y 2 9 2 Z X J h Z 2 V f c 3 R h d G l z d G l j c y A o M z A p L 0 F 1 d G 9 S Z W 1 v d m V k Q 2 9 s d W 1 u c z E u e 2 x h b m N l X 2 N v d m V y Y W d l X 2 x p b m U s N 3 0 m c X V v d D s s J n F 1 b 3 Q 7 U 2 V j d G l v b j E v Y 2 9 2 Z X J h Z 2 V f c 3 R h d G l z d G l j c y A o M z A p L 0 F 1 d G 9 S Z W 1 v d m V k Q 2 9 s d W 1 u c z E u e 2 x h b m N l X 2 x p b m U s O H 0 m c X V v d D s s J n F 1 b 3 Q 7 U 2 V j d G l v b j E v Y 2 9 2 Z X J h Z 2 V f c 3 R h d G l z d G l j c y A o M z A p L 0 F 1 d G 9 S Z W 1 v d m V k Q 2 9 s d W 1 u c z E u e 3 N 5 b X B y b 2 1 w d F 9 s a W 5 l L D l 9 J n F 1 b 3 Q 7 L C Z x d W 9 0 O 1 N l Y 3 R p b 2 4 x L 2 N v d m V y Y W d l X 3 N 0 Y X R p c 3 R p Y 3 M g K D M w K S 9 B d X R v U m V t b 3 Z l Z E N v b H V t b n M x L n t i Y X N l b G l u Z V 9 i c m F u Y 2 g s M T B 9 J n F 1 b 3 Q 7 L C Z x d W 9 0 O 1 N l Y 3 R p b 2 4 x L 2 N v d m V y Y W d l X 3 N 0 Y X R p c 3 R p Y 3 M g K D M w K S 9 B d X R v U m V t b 3 Z l Z E N v b H V t b n M x L n t s Y W 5 l X 2 J h c 2 l j X 2 J y Y W 5 j a C w x M X 0 m c X V v d D s s J n F 1 b 3 Q 7 U 2 V j d G l v b j E v Y 2 9 2 Z X J h Z 2 V f c 3 R h d G l z d G l j c y A o M z A p L 0 F 1 d G 9 S Z W 1 v d m V k Q 2 9 s d W 1 u c z E u e 2 x h b m N l X 2 N v d m V y Y W d l X 2 J y Y W 5 j a C w x M n 0 m c X V v d D s s J n F 1 b 3 Q 7 U 2 V j d G l v b j E v Y 2 9 2 Z X J h Z 2 V f c 3 R h d G l z d G l j c y A o M z A p L 0 F 1 d G 9 S Z W 1 v d m V k Q 2 9 s d W 1 u c z E u e 2 x h b m N l X 2 J y Y W 5 j a C w x M 3 0 m c X V v d D s s J n F 1 b 3 Q 7 U 2 V j d G l v b j E v Y 2 9 2 Z X J h Z 2 V f c 3 R h d G l z d G l j c y A o M z A p L 0 F 1 d G 9 S Z W 1 v d m V k Q 2 9 s d W 1 u c z E u e 3 N 5 b X B y b 2 1 w d F 9 i c m F u Y 2 g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2 N v d m V y Y W d l X 3 N 0 Y X R p c 3 R p Y 3 N f X z M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M y U y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y M j o z N D o w M i 4 2 N D Y 2 N D g w W i I g L z 4 8 R W 5 0 c n k g V H l w Z T 0 i R m l s b E N v b H V t b l R 5 c G V z I i B W Y W x 1 Z T 0 i c 0 J n W U R C Z 0 1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b W V 0 a G 9 k c y Z x d W 9 0 O y w m c X V v d D t s b G F t Y V 9 s a W 5 l J n F 1 b 3 Q 7 L C Z x d W 9 0 O 2 x s Y W 1 h X 2 J y Y W 5 j a C Z x d W 9 0 O y w m c X V v d D t n c H R f b G l u Z S Z x d W 9 0 O y w m c X V v d D t n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O W Q x N T M 3 L T k y O T A t N D F i O C 1 i N z R h L T E 3 Z T A z N z N j M W Y y Z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Z X J h Z 2 V f c 3 R h d G l z d G l j c 1 9 t b 2 R l b H M g K D M p L 0 F 1 d G 9 S Z W 1 v d m V k Q 2 9 s d W 1 u c z E u e 3 B y b 2 p l Y 3 Q s M H 0 m c X V v d D s s J n F 1 b 3 Q 7 U 2 V j d G l v b j E v Y 2 9 2 Z X J h Z 2 V f c 3 R h d G l z d G l j c 1 9 t b 2 R l b H M g K D M p L 0 F 1 d G 9 S Z W 1 v d m V k Q 2 9 s d W 1 u c z E u e 2 N s Y X N z L D F 9 J n F 1 b 3 Q 7 L C Z x d W 9 0 O 1 N l Y 3 R p b 2 4 x L 2 N v d m V y Y W d l X 3 N 0 Y X R p c 3 R p Y 3 N f b W 9 k Z W x z I C g z K S 9 B d X R v U m V t b 3 Z l Z E N v b H V t b n M x L n t j b 2 1 w b G V 4 a X R 5 L D J 9 J n F 1 b 3 Q 7 L C Z x d W 9 0 O 1 N l Y 3 R p b 2 4 x L 2 N v d m V y Y W d l X 3 N 0 Y X R p c 3 R p Y 3 N f b W 9 k Z W x z I C g z K S 9 B d X R v U m V t b 3 Z l Z E N v b H V t b n M x L n t j Y X R l Z 2 9 y e S w z f S Z x d W 9 0 O y w m c X V v d D t T Z W N 0 a W 9 u M S 9 j b 3 Z l c m F n Z V 9 z d G F 0 a X N 0 a W N z X 2 1 v Z G V s c y A o M y k v Q X V 0 b 1 J l b W 9 2 Z W R D b 2 x 1 b W 5 z M S 5 7 b W V 0 a G 9 k c y w 0 f S Z x d W 9 0 O y w m c X V v d D t T Z W N 0 a W 9 u M S 9 j b 3 Z l c m F n Z V 9 z d G F 0 a X N 0 a W N z X 2 1 v Z G V s c y A o M y k v Q X V 0 b 1 J l b W 9 2 Z W R D b 2 x 1 b W 5 z M S 5 7 b G x h b W F f b G l u Z S w 1 f S Z x d W 9 0 O y w m c X V v d D t T Z W N 0 a W 9 u M S 9 j b 3 Z l c m F n Z V 9 z d G F 0 a X N 0 a W N z X 2 1 v Z G V s c y A o M y k v Q X V 0 b 1 J l b W 9 2 Z W R D b 2 x 1 b W 5 z M S 5 7 b G x h b W F f Y n J h b m N o L D Z 9 J n F 1 b 3 Q 7 L C Z x d W 9 0 O 1 N l Y 3 R p b 2 4 x L 2 N v d m V y Y W d l X 3 N 0 Y X R p c 3 R p Y 3 N f b W 9 k Z W x z I C g z K S 9 B d X R v U m V t b 3 Z l Z E N v b H V t b n M x L n t n c H R f b G l u Z S w 3 f S Z x d W 9 0 O y w m c X V v d D t T Z W N 0 a W 9 u M S 9 j b 3 Z l c m F n Z V 9 z d G F 0 a X N 0 a W N z X 2 1 v Z G V s c y A o M y k v Q X V 0 b 1 J l b W 9 2 Z W R D b 2 x 1 b W 5 z M S 5 7 Z 3 B 0 X 2 J y Y W 5 j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3 Z l c m F n Z V 9 z d G F 0 a X N 0 a W N z X 2 1 v Z G V s c y A o M y k v Q X V 0 b 1 J l b W 9 2 Z W R D b 2 x 1 b W 5 z M S 5 7 c H J v a m V j d C w w f S Z x d W 9 0 O y w m c X V v d D t T Z W N 0 a W 9 u M S 9 j b 3 Z l c m F n Z V 9 z d G F 0 a X N 0 a W N z X 2 1 v Z G V s c y A o M y k v Q X V 0 b 1 J l b W 9 2 Z W R D b 2 x 1 b W 5 z M S 5 7 Y 2 x h c 3 M s M X 0 m c X V v d D s s J n F 1 b 3 Q 7 U 2 V j d G l v b j E v Y 2 9 2 Z X J h Z 2 V f c 3 R h d G l z d G l j c 1 9 t b 2 R l b H M g K D M p L 0 F 1 d G 9 S Z W 1 v d m V k Q 2 9 s d W 1 u c z E u e 2 N v b X B s Z X h p d H k s M n 0 m c X V v d D s s J n F 1 b 3 Q 7 U 2 V j d G l v b j E v Y 2 9 2 Z X J h Z 2 V f c 3 R h d G l z d G l j c 1 9 t b 2 R l b H M g K D M p L 0 F 1 d G 9 S Z W 1 v d m V k Q 2 9 s d W 1 u c z E u e 2 N h d G V n b 3 J 5 L D N 9 J n F 1 b 3 Q 7 L C Z x d W 9 0 O 1 N l Y 3 R p b 2 4 x L 2 N v d m V y Y W d l X 3 N 0 Y X R p c 3 R p Y 3 N f b W 9 k Z W x z I C g z K S 9 B d X R v U m V t b 3 Z l Z E N v b H V t b n M x L n t t Z X R o b 2 R z L D R 9 J n F 1 b 3 Q 7 L C Z x d W 9 0 O 1 N l Y 3 R p b 2 4 x L 2 N v d m V y Y W d l X 3 N 0 Y X R p c 3 R p Y 3 N f b W 9 k Z W x z I C g z K S 9 B d X R v U m V t b 3 Z l Z E N v b H V t b n M x L n t s b G F t Y V 9 s a W 5 l L D V 9 J n F 1 b 3 Q 7 L C Z x d W 9 0 O 1 N l Y 3 R p b 2 4 x L 2 N v d m V y Y W d l X 3 N 0 Y X R p c 3 R p Y 3 N f b W 9 k Z W x z I C g z K S 9 B d X R v U m V t b 3 Z l Z E N v b H V t b n M x L n t s b G F t Y V 9 i c m F u Y 2 g s N n 0 m c X V v d D s s J n F 1 b 3 Q 7 U 2 V j d G l v b j E v Y 2 9 2 Z X J h Z 2 V f c 3 R h d G l z d G l j c 1 9 t b 2 R l b H M g K D M p L 0 F 1 d G 9 S Z W 1 v d m V k Q 2 9 s d W 1 u c z E u e 2 d w d F 9 s a W 5 l L D d 9 J n F 1 b 3 Q 7 L C Z x d W 9 0 O 1 N l Y 3 R p b 2 4 x L 2 N v d m V y Y W d l X 3 N 0 Y X R p c 3 R p Y 3 N f b W 9 k Z W x z I C g z K S 9 B d X R v U m V t b 3 Z l Z E N v b H V t b n M x L n t n c H R f Y n J h b m N o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3 N f c m F 0 Z V 9 z d G F 0 a X N 0 a W N z J T I w J T I 4 N C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y M z o x M z o x O S 4 w M D Q 2 N D M w W i I g L z 4 8 R W 5 0 c n k g V H l w Z T 0 i R m l s b E N v b H V t b l R 5 c G V z I i B W Y W x 1 Z T 0 i c 0 J n W U Z C U V V G Q l E 9 P S I g L z 4 8 R W 5 0 c n k g V H l w Z T 0 i R m l s b E N v b H V t b k 5 h b W V z I i B W Y W x 1 Z T 0 i c 1 s m c X V v d D t w c m 9 q Z W N 0 J n F 1 b 3 Q 7 L C Z x d W 9 0 O 2 N s Y X N z J n F 1 b 3 Q 7 L C Z x d W 9 0 O 2 x h b m N l X 2 J h c 2 l j J n F 1 b 3 Q 7 L C Z x d W 9 0 O 2 x h b m N l X 2 N v d m V y Y W d l J n F 1 b 3 Q 7 L C Z x d W 9 0 O 2 x h b m N l J n F 1 b 3 Q 7 L C Z x d W 9 0 O 3 N 5 b X B y b 2 1 w d C Z x d W 9 0 O y w m c X V v d D t s Y W 5 j Z S 1 n c H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J h N 2 Y 4 O D Y t N m M z M S 0 0 Z W E 1 L W J m Y 2 U t Y z Y y M z E x M j Q w M 2 N k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N z X 3 J h d G V f c 3 R h d G l z d G l j c y A o N C k v Q X V 0 b 1 J l b W 9 2 Z W R D b 2 x 1 b W 5 z M S 5 7 c H J v a m V j d C w w f S Z x d W 9 0 O y w m c X V v d D t T Z W N 0 a W 9 u M S 9 w Y X N z X 3 J h d G V f c 3 R h d G l z d G l j c y A o N C k v Q X V 0 b 1 J l b W 9 2 Z W R D b 2 x 1 b W 5 z M S 5 7 Y 2 x h c 3 M s M X 0 m c X V v d D s s J n F 1 b 3 Q 7 U 2 V j d G l v b j E v c G F z c 1 9 y Y X R l X 3 N 0 Y X R p c 3 R p Y 3 M g K D Q p L 0 F 1 d G 9 S Z W 1 v d m V k Q 2 9 s d W 1 u c z E u e 2 x h b m N l X 2 J h c 2 l j L D J 9 J n F 1 b 3 Q 7 L C Z x d W 9 0 O 1 N l Y 3 R p b 2 4 x L 3 B h c 3 N f c m F 0 Z V 9 z d G F 0 a X N 0 a W N z I C g 0 K S 9 B d X R v U m V t b 3 Z l Z E N v b H V t b n M x L n t s Y W 5 j Z V 9 j b 3 Z l c m F n Z S w z f S Z x d W 9 0 O y w m c X V v d D t T Z W N 0 a W 9 u M S 9 w Y X N z X 3 J h d G V f c 3 R h d G l z d G l j c y A o N C k v Q X V 0 b 1 J l b W 9 2 Z W R D b 2 x 1 b W 5 z M S 5 7 b G F u Y 2 U s N H 0 m c X V v d D s s J n F 1 b 3 Q 7 U 2 V j d G l v b j E v c G F z c 1 9 y Y X R l X 3 N 0 Y X R p c 3 R p Y 3 M g K D Q p L 0 F 1 d G 9 S Z W 1 v d m V k Q 2 9 s d W 1 u c z E u e 3 N 5 b X B y b 2 1 w d C w 1 f S Z x d W 9 0 O y w m c X V v d D t T Z W N 0 a W 9 u M S 9 w Y X N z X 3 J h d G V f c 3 R h d G l z d G l j c y A o N C k v Q X V 0 b 1 J l b W 9 2 Z W R D b 2 x 1 b W 5 z M S 5 7 b G F u Y 2 U t Z 3 B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3 N f c m F 0 Z V 9 z d G F 0 a X N 0 a W N z I C g 0 K S 9 B d X R v U m V t b 3 Z l Z E N v b H V t b n M x L n t w c m 9 q Z W N 0 L D B 9 J n F 1 b 3 Q 7 L C Z x d W 9 0 O 1 N l Y 3 R p b 2 4 x L 3 B h c 3 N f c m F 0 Z V 9 z d G F 0 a X N 0 a W N z I C g 0 K S 9 B d X R v U m V t b 3 Z l Z E N v b H V t b n M x L n t j b G F z c y w x f S Z x d W 9 0 O y w m c X V v d D t T Z W N 0 a W 9 u M S 9 w Y X N z X 3 J h d G V f c 3 R h d G l z d G l j c y A o N C k v Q X V 0 b 1 J l b W 9 2 Z W R D b 2 x 1 b W 5 z M S 5 7 b G F u Y 2 V f Y m F z a W M s M n 0 m c X V v d D s s J n F 1 b 3 Q 7 U 2 V j d G l v b j E v c G F z c 1 9 y Y X R l X 3 N 0 Y X R p c 3 R p Y 3 M g K D Q p L 0 F 1 d G 9 S Z W 1 v d m V k Q 2 9 s d W 1 u c z E u e 2 x h b m N l X 2 N v d m V y Y W d l L D N 9 J n F 1 b 3 Q 7 L C Z x d W 9 0 O 1 N l Y 3 R p b 2 4 x L 3 B h c 3 N f c m F 0 Z V 9 z d G F 0 a X N 0 a W N z I C g 0 K S 9 B d X R v U m V t b 3 Z l Z E N v b H V t b n M x L n t s Y W 5 j Z S w 0 f S Z x d W 9 0 O y w m c X V v d D t T Z W N 0 a W 9 u M S 9 w Y X N z X 3 J h d G V f c 3 R h d G l z d G l j c y A o N C k v Q X V 0 b 1 J l b W 9 2 Z W R D b 2 x 1 b W 5 z M S 5 7 c 3 l t c H J v b X B 0 L D V 9 J n F 1 b 3 Q 7 L C Z x d W 9 0 O 1 N l Y 3 R p b 2 4 x L 3 B h c 3 N f c m F 0 Z V 9 z d G F 0 a X N 0 a W N z I C g 0 K S 9 B d X R v U m V t b 3 Z l Z E N v b H V t b n M x L n t s Y W 5 j Z S 1 n c H Q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z c 1 9 y Y X R l X 3 N 0 Y X R p c 3 R p Y 3 M l M j A l M j g 1 J T I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M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I z O j M z O j E y L j g 5 O D g 2 M j B a I i A v P j x F b n R y e S B U e X B l P S J G a W x s Q 2 9 s d W 1 u V H l w Z X M i I F Z h b H V l P S J z Q m d Z R k J R V U Z C U V k 9 I i A v P j x F b n R y e S B U e X B l P S J G a W x s Q 2 9 s d W 1 u T m F t Z X M i I F Z h b H V l P S J z W y Z x d W 9 0 O 3 B y b 2 p l Y 3 Q m c X V v d D s s J n F 1 b 3 Q 7 Y 2 x h c 3 M m c X V v d D s s J n F 1 b 3 Q 7 Y m F z Z W x p b m U m c X V v d D s s J n F 1 b 3 Q 7 b G F u Y 2 V f Y m F z a W M m c X V v d D s s J n F 1 b 3 Q 7 b G F u Y 2 V f Y 2 9 2 Z X J h Z 2 U m c X V v d D s s J n F 1 b 3 Q 7 b G F u Y 2 U m c X V v d D s s J n F 1 b 3 Q 7 c 3 l t c H J v b X B 0 J n F 1 b 3 Q 7 L C Z x d W 9 0 O 2 x h b m N l L W d w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Y W Q 1 N m J l O S 0 0 Z j g 5 L T R h M D k t Y m J k O S 0 y Z D U 5 Z G Y 0 Y j M x Z G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N f c m F 0 Z V 9 z d G F 0 a X N 0 a W N z I C g 1 K S 9 B d X R v U m V t b 3 Z l Z E N v b H V t b n M x L n t w c m 9 q Z W N 0 L D B 9 J n F 1 b 3 Q 7 L C Z x d W 9 0 O 1 N l Y 3 R p b 2 4 x L 3 B h c 3 N f c m F 0 Z V 9 z d G F 0 a X N 0 a W N z I C g 1 K S 9 B d X R v U m V t b 3 Z l Z E N v b H V t b n M x L n t j b G F z c y w x f S Z x d W 9 0 O y w m c X V v d D t T Z W N 0 a W 9 u M S 9 w Y X N z X 3 J h d G V f c 3 R h d G l z d G l j c y A o N S k v Q X V 0 b 1 J l b W 9 2 Z W R D b 2 x 1 b W 5 z M S 5 7 Y m F z Z W x p b m U s M n 0 m c X V v d D s s J n F 1 b 3 Q 7 U 2 V j d G l v b j E v c G F z c 1 9 y Y X R l X 3 N 0 Y X R p c 3 R p Y 3 M g K D U p L 0 F 1 d G 9 S Z W 1 v d m V k Q 2 9 s d W 1 u c z E u e 2 x h b m N l X 2 J h c 2 l j L D N 9 J n F 1 b 3 Q 7 L C Z x d W 9 0 O 1 N l Y 3 R p b 2 4 x L 3 B h c 3 N f c m F 0 Z V 9 z d G F 0 a X N 0 a W N z I C g 1 K S 9 B d X R v U m V t b 3 Z l Z E N v b H V t b n M x L n t s Y W 5 j Z V 9 j b 3 Z l c m F n Z S w 0 f S Z x d W 9 0 O y w m c X V v d D t T Z W N 0 a W 9 u M S 9 w Y X N z X 3 J h d G V f c 3 R h d G l z d G l j c y A o N S k v Q X V 0 b 1 J l b W 9 2 Z W R D b 2 x 1 b W 5 z M S 5 7 b G F u Y 2 U s N X 0 m c X V v d D s s J n F 1 b 3 Q 7 U 2 V j d G l v b j E v c G F z c 1 9 y Y X R l X 3 N 0 Y X R p c 3 R p Y 3 M g K D U p L 0 F 1 d G 9 S Z W 1 v d m V k Q 2 9 s d W 1 u c z E u e 3 N 5 b X B y b 2 1 w d C w 2 f S Z x d W 9 0 O y w m c X V v d D t T Z W N 0 a W 9 u M S 9 w Y X N z X 3 J h d G V f c 3 R h d G l z d G l j c y A o N S k v Q X V 0 b 1 J l b W 9 2 Z W R D b 2 x 1 b W 5 z M S 5 7 b G F u Y 2 U t Z 3 B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c 3 N f c m F 0 Z V 9 z d G F 0 a X N 0 a W N z I C g 1 K S 9 B d X R v U m V t b 3 Z l Z E N v b H V t b n M x L n t w c m 9 q Z W N 0 L D B 9 J n F 1 b 3 Q 7 L C Z x d W 9 0 O 1 N l Y 3 R p b 2 4 x L 3 B h c 3 N f c m F 0 Z V 9 z d G F 0 a X N 0 a W N z I C g 1 K S 9 B d X R v U m V t b 3 Z l Z E N v b H V t b n M x L n t j b G F z c y w x f S Z x d W 9 0 O y w m c X V v d D t T Z W N 0 a W 9 u M S 9 w Y X N z X 3 J h d G V f c 3 R h d G l z d G l j c y A o N S k v Q X V 0 b 1 J l b W 9 2 Z W R D b 2 x 1 b W 5 z M S 5 7 Y m F z Z W x p b m U s M n 0 m c X V v d D s s J n F 1 b 3 Q 7 U 2 V j d G l v b j E v c G F z c 1 9 y Y X R l X 3 N 0 Y X R p c 3 R p Y 3 M g K D U p L 0 F 1 d G 9 S Z W 1 v d m V k Q 2 9 s d W 1 u c z E u e 2 x h b m N l X 2 J h c 2 l j L D N 9 J n F 1 b 3 Q 7 L C Z x d W 9 0 O 1 N l Y 3 R p b 2 4 x L 3 B h c 3 N f c m F 0 Z V 9 z d G F 0 a X N 0 a W N z I C g 1 K S 9 B d X R v U m V t b 3 Z l Z E N v b H V t b n M x L n t s Y W 5 j Z V 9 j b 3 Z l c m F n Z S w 0 f S Z x d W 9 0 O y w m c X V v d D t T Z W N 0 a W 9 u M S 9 w Y X N z X 3 J h d G V f c 3 R h d G l z d G l j c y A o N S k v Q X V 0 b 1 J l b W 9 2 Z W R D b 2 x 1 b W 5 z M S 5 7 b G F u Y 2 U s N X 0 m c X V v d D s s J n F 1 b 3 Q 7 U 2 V j d G l v b j E v c G F z c 1 9 y Y X R l X 3 N 0 Y X R p c 3 R p Y 3 M g K D U p L 0 F 1 d G 9 S Z W 1 v d m V k Q 2 9 s d W 1 u c z E u e 3 N 5 b X B y b 2 1 w d C w 2 f S Z x d W 9 0 O y w m c X V v d D t T Z W N 0 a W 9 u M S 9 w Y X N z X 3 J h d G V f c 3 R h d G l z d G l j c y A o N S k v Q X V 0 b 1 J l b W 9 2 Z W R D b 2 x 1 b W 5 z M S 5 7 b G F u Y 2 U t Z 3 B 0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c 3 N f c m F 0 Z V 9 z d G F 0 a X N 0 a W N z J T I w J T I 4 N i U y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y M z o z N j o z N S 4 1 N D c 0 N j k w W i I g L z 4 8 R W 5 0 c n k g V H l w Z T 0 i R m l s b E N v b H V t b l R 5 c G V z I i B W Y W x 1 Z T 0 i c 0 J n W U Z C U V V G Q l F V P S I g L z 4 8 R W 5 0 c n k g V H l w Z T 0 i R m l s b E N v b H V t b k 5 h b W V z I i B W Y W x 1 Z T 0 i c 1 s m c X V v d D t w c m 9 q Z W N 0 J n F 1 b 3 Q 7 L C Z x d W 9 0 O 2 N s Y X N z J n F 1 b 3 Q 7 L C Z x d W 9 0 O 2 J h c 2 V s a W 5 l J n F 1 b 3 Q 7 L C Z x d W 9 0 O 2 x h b m N l X 2 J h c 2 l j J n F 1 b 3 Q 7 L C Z x d W 9 0 O 2 x h b m N l X 2 N v d m V y Y W d l J n F 1 b 3 Q 7 L C Z x d W 9 0 O 2 x h b m N l J n F 1 b 3 Q 7 L C Z x d W 9 0 O 3 N 5 b X B y b 2 1 w d C Z x d W 9 0 O y w m c X V v d D t s Y W 5 j Z S 1 n c H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Y y M j c 1 Z m M t N G Z i M S 0 0 Z G J m L T h m M m Y t O W R h N W V m M T M 4 Y T Y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N z X 3 J h d G V f c 3 R h d G l z d G l j c y A o N i k v Q X V 0 b 1 J l b W 9 2 Z W R D b 2 x 1 b W 5 z M S 5 7 c H J v a m V j d C w w f S Z x d W 9 0 O y w m c X V v d D t T Z W N 0 a W 9 u M S 9 w Y X N z X 3 J h d G V f c 3 R h d G l z d G l j c y A o N i k v Q X V 0 b 1 J l b W 9 2 Z W R D b 2 x 1 b W 5 z M S 5 7 Y 2 x h c 3 M s M X 0 m c X V v d D s s J n F 1 b 3 Q 7 U 2 V j d G l v b j E v c G F z c 1 9 y Y X R l X 3 N 0 Y X R p c 3 R p Y 3 M g K D Y p L 0 F 1 d G 9 S Z W 1 v d m V k Q 2 9 s d W 1 u c z E u e 2 J h c 2 V s a W 5 l L D J 9 J n F 1 b 3 Q 7 L C Z x d W 9 0 O 1 N l Y 3 R p b 2 4 x L 3 B h c 3 N f c m F 0 Z V 9 z d G F 0 a X N 0 a W N z I C g 2 K S 9 B d X R v U m V t b 3 Z l Z E N v b H V t b n M x L n t s Y W 5 j Z V 9 i Y X N p Y y w z f S Z x d W 9 0 O y w m c X V v d D t T Z W N 0 a W 9 u M S 9 w Y X N z X 3 J h d G V f c 3 R h d G l z d G l j c y A o N i k v Q X V 0 b 1 J l b W 9 2 Z W R D b 2 x 1 b W 5 z M S 5 7 b G F u Y 2 V f Y 2 9 2 Z X J h Z 2 U s N H 0 m c X V v d D s s J n F 1 b 3 Q 7 U 2 V j d G l v b j E v c G F z c 1 9 y Y X R l X 3 N 0 Y X R p c 3 R p Y 3 M g K D Y p L 0 F 1 d G 9 S Z W 1 v d m V k Q 2 9 s d W 1 u c z E u e 2 x h b m N l L D V 9 J n F 1 b 3 Q 7 L C Z x d W 9 0 O 1 N l Y 3 R p b 2 4 x L 3 B h c 3 N f c m F 0 Z V 9 z d G F 0 a X N 0 a W N z I C g 2 K S 9 B d X R v U m V t b 3 Z l Z E N v b H V t b n M x L n t z e W 1 w c m 9 t c H Q s N n 0 m c X V v d D s s J n F 1 b 3 Q 7 U 2 V j d G l v b j E v c G F z c 1 9 y Y X R l X 3 N 0 Y X R p c 3 R p Y 3 M g K D Y p L 0 F 1 d G 9 S Z W 1 v d m V k Q 2 9 s d W 1 u c z E u e 2 x h b m N l L W d w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N z X 3 J h d G V f c 3 R h d G l z d G l j c y A o N i k v Q X V 0 b 1 J l b W 9 2 Z W R D b 2 x 1 b W 5 z M S 5 7 c H J v a m V j d C w w f S Z x d W 9 0 O y w m c X V v d D t T Z W N 0 a W 9 u M S 9 w Y X N z X 3 J h d G V f c 3 R h d G l z d G l j c y A o N i k v Q X V 0 b 1 J l b W 9 2 Z W R D b 2 x 1 b W 5 z M S 5 7 Y 2 x h c 3 M s M X 0 m c X V v d D s s J n F 1 b 3 Q 7 U 2 V j d G l v b j E v c G F z c 1 9 y Y X R l X 3 N 0 Y X R p c 3 R p Y 3 M g K D Y p L 0 F 1 d G 9 S Z W 1 v d m V k Q 2 9 s d W 1 u c z E u e 2 J h c 2 V s a W 5 l L D J 9 J n F 1 b 3 Q 7 L C Z x d W 9 0 O 1 N l Y 3 R p b 2 4 x L 3 B h c 3 N f c m F 0 Z V 9 z d G F 0 a X N 0 a W N z I C g 2 K S 9 B d X R v U m V t b 3 Z l Z E N v b H V t b n M x L n t s Y W 5 j Z V 9 i Y X N p Y y w z f S Z x d W 9 0 O y w m c X V v d D t T Z W N 0 a W 9 u M S 9 w Y X N z X 3 J h d G V f c 3 R h d G l z d G l j c y A o N i k v Q X V 0 b 1 J l b W 9 2 Z W R D b 2 x 1 b W 5 z M S 5 7 b G F u Y 2 V f Y 2 9 2 Z X J h Z 2 U s N H 0 m c X V v d D s s J n F 1 b 3 Q 7 U 2 V j d G l v b j E v c G F z c 1 9 y Y X R l X 3 N 0 Y X R p c 3 R p Y 3 M g K D Y p L 0 F 1 d G 9 S Z W 1 v d m V k Q 2 9 s d W 1 u c z E u e 2 x h b m N l L D V 9 J n F 1 b 3 Q 7 L C Z x d W 9 0 O 1 N l Y 3 R p b 2 4 x L 3 B h c 3 N f c m F 0 Z V 9 z d G F 0 a X N 0 a W N z I C g 2 K S 9 B d X R v U m V t b 3 Z l Z E N v b H V t b n M x L n t z e W 1 w c m 9 t c H Q s N n 0 m c X V v d D s s J n F 1 b 3 Q 7 U 2 V j d G l v b j E v c G F z c 1 9 y Y X R l X 3 N 0 Y X R p c 3 R p Y 3 M g K D Y p L 0 F 1 d G 9 S Z W 1 v d m V k Q 2 9 s d W 1 u c z E u e 2 x h b m N l L W d w d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w Y X N z X 3 J h d G V f c 3 R h d G l z d G l j c 1 9 f N i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Q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D M 6 M T U 6 M z A u O T c x M D U 2 M F o i I C 8 + P E V u d H J 5 I F R 5 c G U 9 I k Z p b G x D b 2 x 1 b W 5 U e X B l c y I g V m F s d W U 9 I n N C Z 1 l E Q m d N R k J R V U Z C U V U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t Z X R o b 2 R z J n F 1 b 3 Q 7 L C Z x d W 9 0 O 2 x s Y W 1 h X 2 x p b m U m c X V v d D s s J n F 1 b 3 Q 7 b G x h b W F f Y n J h b m N o J n F 1 b 3 Q 7 L C Z x d W 9 0 O 2 d w d F 9 s a W 5 l J n F 1 b 3 Q 7 L C Z x d W 9 0 O 2 d w d F 9 i c m F u Y 2 g m c X V v d D s s J n F 1 b 3 Q 7 Y 2 x h d W R l X 2 x p b m U m c X V v d D s s J n F 1 b 3 Q 7 Y 2 x h d W R l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2 N l O G F h N S 1 i Z D F m L T R j O D E t O D U x Y S 0 5 O T Z i Z W N k Y z g z Y T c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X 2 1 v Z G V s c y A o N C k v Q X V 0 b 1 J l b W 9 2 Z W R D b 2 x 1 b W 5 z M S 5 7 c H J v a m V j d C w w f S Z x d W 9 0 O y w m c X V v d D t T Z W N 0 a W 9 u M S 9 j b 3 Z l c m F n Z V 9 z d G F 0 a X N 0 a W N z X 2 1 v Z G V s c y A o N C k v Q X V 0 b 1 J l b W 9 2 Z W R D b 2 x 1 b W 5 z M S 5 7 Y 2 x h c 3 M s M X 0 m c X V v d D s s J n F 1 b 3 Q 7 U 2 V j d G l v b j E v Y 2 9 2 Z X J h Z 2 V f c 3 R h d G l z d G l j c 1 9 t b 2 R l b H M g K D Q p L 0 F 1 d G 9 S Z W 1 v d m V k Q 2 9 s d W 1 u c z E u e 2 N v b X B s Z X h p d H k s M n 0 m c X V v d D s s J n F 1 b 3 Q 7 U 2 V j d G l v b j E v Y 2 9 2 Z X J h Z 2 V f c 3 R h d G l z d G l j c 1 9 t b 2 R l b H M g K D Q p L 0 F 1 d G 9 S Z W 1 v d m V k Q 2 9 s d W 1 u c z E u e 2 N h d G V n b 3 J 5 L D N 9 J n F 1 b 3 Q 7 L C Z x d W 9 0 O 1 N l Y 3 R p b 2 4 x L 2 N v d m V y Y W d l X 3 N 0 Y X R p c 3 R p Y 3 N f b W 9 k Z W x z I C g 0 K S 9 B d X R v U m V t b 3 Z l Z E N v b H V t b n M x L n t t Z X R o b 2 R z L D R 9 J n F 1 b 3 Q 7 L C Z x d W 9 0 O 1 N l Y 3 R p b 2 4 x L 2 N v d m V y Y W d l X 3 N 0 Y X R p c 3 R p Y 3 N f b W 9 k Z W x z I C g 0 K S 9 B d X R v U m V t b 3 Z l Z E N v b H V t b n M x L n t s b G F t Y V 9 s a W 5 l L D V 9 J n F 1 b 3 Q 7 L C Z x d W 9 0 O 1 N l Y 3 R p b 2 4 x L 2 N v d m V y Y W d l X 3 N 0 Y X R p c 3 R p Y 3 N f b W 9 k Z W x z I C g 0 K S 9 B d X R v U m V t b 3 Z l Z E N v b H V t b n M x L n t s b G F t Y V 9 i c m F u Y 2 g s N n 0 m c X V v d D s s J n F 1 b 3 Q 7 U 2 V j d G l v b j E v Y 2 9 2 Z X J h Z 2 V f c 3 R h d G l z d G l j c 1 9 t b 2 R l b H M g K D Q p L 0 F 1 d G 9 S Z W 1 v d m V k Q 2 9 s d W 1 u c z E u e 2 d w d F 9 s a W 5 l L D d 9 J n F 1 b 3 Q 7 L C Z x d W 9 0 O 1 N l Y 3 R p b 2 4 x L 2 N v d m V y Y W d l X 3 N 0 Y X R p c 3 R p Y 3 N f b W 9 k Z W x z I C g 0 K S 9 B d X R v U m V t b 3 Z l Z E N v b H V t b n M x L n t n c H R f Y n J h b m N o L D h 9 J n F 1 b 3 Q 7 L C Z x d W 9 0 O 1 N l Y 3 R p b 2 4 x L 2 N v d m V y Y W d l X 3 N 0 Y X R p c 3 R p Y 3 N f b W 9 k Z W x z I C g 0 K S 9 B d X R v U m V t b 3 Z l Z E N v b H V t b n M x L n t j b G F 1 Z G V f b G l u Z S w 5 f S Z x d W 9 0 O y w m c X V v d D t T Z W N 0 a W 9 u M S 9 j b 3 Z l c m F n Z V 9 z d G F 0 a X N 0 a W N z X 2 1 v Z G V s c y A o N C k v Q X V 0 b 1 J l b W 9 2 Z W R D b 2 x 1 b W 5 z M S 5 7 Y 2 x h d W R l X 2 J y Y W 5 j a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m V y Y W d l X 3 N 0 Y X R p c 3 R p Y 3 N f b W 9 k Z W x z I C g 0 K S 9 B d X R v U m V t b 3 Z l Z E N v b H V t b n M x L n t w c m 9 q Z W N 0 L D B 9 J n F 1 b 3 Q 7 L C Z x d W 9 0 O 1 N l Y 3 R p b 2 4 x L 2 N v d m V y Y W d l X 3 N 0 Y X R p c 3 R p Y 3 N f b W 9 k Z W x z I C g 0 K S 9 B d X R v U m V t b 3 Z l Z E N v b H V t b n M x L n t j b G F z c y w x f S Z x d W 9 0 O y w m c X V v d D t T Z W N 0 a W 9 u M S 9 j b 3 Z l c m F n Z V 9 z d G F 0 a X N 0 a W N z X 2 1 v Z G V s c y A o N C k v Q X V 0 b 1 J l b W 9 2 Z W R D b 2 x 1 b W 5 z M S 5 7 Y 2 9 t c G x l e G l 0 e S w y f S Z x d W 9 0 O y w m c X V v d D t T Z W N 0 a W 9 u M S 9 j b 3 Z l c m F n Z V 9 z d G F 0 a X N 0 a W N z X 2 1 v Z G V s c y A o N C k v Q X V 0 b 1 J l b W 9 2 Z W R D b 2 x 1 b W 5 z M S 5 7 Y 2 F 0 Z W d v c n k s M 3 0 m c X V v d D s s J n F 1 b 3 Q 7 U 2 V j d G l v b j E v Y 2 9 2 Z X J h Z 2 V f c 3 R h d G l z d G l j c 1 9 t b 2 R l b H M g K D Q p L 0 F 1 d G 9 S Z W 1 v d m V k Q 2 9 s d W 1 u c z E u e 2 1 l d G h v Z H M s N H 0 m c X V v d D s s J n F 1 b 3 Q 7 U 2 V j d G l v b j E v Y 2 9 2 Z X J h Z 2 V f c 3 R h d G l z d G l j c 1 9 t b 2 R l b H M g K D Q p L 0 F 1 d G 9 S Z W 1 v d m V k Q 2 9 s d W 1 u c z E u e 2 x s Y W 1 h X 2 x p b m U s N X 0 m c X V v d D s s J n F 1 b 3 Q 7 U 2 V j d G l v b j E v Y 2 9 2 Z X J h Z 2 V f c 3 R h d G l z d G l j c 1 9 t b 2 R l b H M g K D Q p L 0 F 1 d G 9 S Z W 1 v d m V k Q 2 9 s d W 1 u c z E u e 2 x s Y W 1 h X 2 J y Y W 5 j a C w 2 f S Z x d W 9 0 O y w m c X V v d D t T Z W N 0 a W 9 u M S 9 j b 3 Z l c m F n Z V 9 z d G F 0 a X N 0 a W N z X 2 1 v Z G V s c y A o N C k v Q X V 0 b 1 J l b W 9 2 Z W R D b 2 x 1 b W 5 z M S 5 7 Z 3 B 0 X 2 x p b m U s N 3 0 m c X V v d D s s J n F 1 b 3 Q 7 U 2 V j d G l v b j E v Y 2 9 2 Z X J h Z 2 V f c 3 R h d G l z d G l j c 1 9 t b 2 R l b H M g K D Q p L 0 F 1 d G 9 S Z W 1 v d m V k Q 2 9 s d W 1 u c z E u e 2 d w d F 9 i c m F u Y 2 g s O H 0 m c X V v d D s s J n F 1 b 3 Q 7 U 2 V j d G l v b j E v Y 2 9 2 Z X J h Z 2 V f c 3 R h d G l z d G l j c 1 9 t b 2 R l b H M g K D Q p L 0 F 1 d G 9 S Z W 1 v d m V k Q 2 9 s d W 1 u c z E u e 2 N s Y X V k Z V 9 s a W 5 l L D l 9 J n F 1 b 3 Q 7 L C Z x d W 9 0 O 1 N l Y 3 R p b 2 4 x L 2 N v d m V y Y W d l X 3 N 0 Y X R p c 3 R p Y 3 N f b W 9 k Z W x z I C g 0 K S 9 B d X R v U m V t b 3 Z l Z E N v b H V t b n M x L n t j b G F 1 Z G V f Y n J h b m N o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U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Y 6 M z I 6 M j U u N j c 2 M z U y M F o i I C 8 + P E V u d H J 5 I F R 5 c G U 9 I k Z p b G x D b 2 x 1 b W 5 U e X B l c y I g V m F s d W U 9 I n N C Z 1 l E Q m d N R k J R V U Z C U V U 9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t Z X R o b 2 R z J n F 1 b 3 Q 7 L C Z x d W 9 0 O 2 x s Y W 1 h X 2 x p b m U m c X V v d D s s J n F 1 b 3 Q 7 b G x h b W F f Y n J h b m N o J n F 1 b 3 Q 7 L C Z x d W 9 0 O 2 d w d F 9 s a W 5 l J n F 1 b 3 Q 7 L C Z x d W 9 0 O 2 d w d F 9 i c m F u Y 2 g m c X V v d D s s J n F 1 b 3 Q 7 Y 2 x h d W R l X 2 x p b m U m c X V v d D s s J n F 1 b 3 Q 7 Y 2 x h d W R l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m E w O T l j Z C 0 4 M D U 4 L T Q 2 M j c t O D g z Z S 1 j Y W J h Y W M z O G E y N j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X 2 1 v Z G V s c y A o N S k v Q X V 0 b 1 J l b W 9 2 Z W R D b 2 x 1 b W 5 z M S 5 7 c H J v a m V j d C w w f S Z x d W 9 0 O y w m c X V v d D t T Z W N 0 a W 9 u M S 9 j b 3 Z l c m F n Z V 9 z d G F 0 a X N 0 a W N z X 2 1 v Z G V s c y A o N S k v Q X V 0 b 1 J l b W 9 2 Z W R D b 2 x 1 b W 5 z M S 5 7 Y 2 x h c 3 M s M X 0 m c X V v d D s s J n F 1 b 3 Q 7 U 2 V j d G l v b j E v Y 2 9 2 Z X J h Z 2 V f c 3 R h d G l z d G l j c 1 9 t b 2 R l b H M g K D U p L 0 F 1 d G 9 S Z W 1 v d m V k Q 2 9 s d W 1 u c z E u e 2 N v b X B s Z X h p d H k s M n 0 m c X V v d D s s J n F 1 b 3 Q 7 U 2 V j d G l v b j E v Y 2 9 2 Z X J h Z 2 V f c 3 R h d G l z d G l j c 1 9 t b 2 R l b H M g K D U p L 0 F 1 d G 9 S Z W 1 v d m V k Q 2 9 s d W 1 u c z E u e 2 N h d G V n b 3 J 5 L D N 9 J n F 1 b 3 Q 7 L C Z x d W 9 0 O 1 N l Y 3 R p b 2 4 x L 2 N v d m V y Y W d l X 3 N 0 Y X R p c 3 R p Y 3 N f b W 9 k Z W x z I C g 1 K S 9 B d X R v U m V t b 3 Z l Z E N v b H V t b n M x L n t t Z X R o b 2 R z L D R 9 J n F 1 b 3 Q 7 L C Z x d W 9 0 O 1 N l Y 3 R p b 2 4 x L 2 N v d m V y Y W d l X 3 N 0 Y X R p c 3 R p Y 3 N f b W 9 k Z W x z I C g 1 K S 9 B d X R v U m V t b 3 Z l Z E N v b H V t b n M x L n t s b G F t Y V 9 s a W 5 l L D V 9 J n F 1 b 3 Q 7 L C Z x d W 9 0 O 1 N l Y 3 R p b 2 4 x L 2 N v d m V y Y W d l X 3 N 0 Y X R p c 3 R p Y 3 N f b W 9 k Z W x z I C g 1 K S 9 B d X R v U m V t b 3 Z l Z E N v b H V t b n M x L n t s b G F t Y V 9 i c m F u Y 2 g s N n 0 m c X V v d D s s J n F 1 b 3 Q 7 U 2 V j d G l v b j E v Y 2 9 2 Z X J h Z 2 V f c 3 R h d G l z d G l j c 1 9 t b 2 R l b H M g K D U p L 0 F 1 d G 9 S Z W 1 v d m V k Q 2 9 s d W 1 u c z E u e 2 d w d F 9 s a W 5 l L D d 9 J n F 1 b 3 Q 7 L C Z x d W 9 0 O 1 N l Y 3 R p b 2 4 x L 2 N v d m V y Y W d l X 3 N 0 Y X R p c 3 R p Y 3 N f b W 9 k Z W x z I C g 1 K S 9 B d X R v U m V t b 3 Z l Z E N v b H V t b n M x L n t n c H R f Y n J h b m N o L D h 9 J n F 1 b 3 Q 7 L C Z x d W 9 0 O 1 N l Y 3 R p b 2 4 x L 2 N v d m V y Y W d l X 3 N 0 Y X R p c 3 R p Y 3 N f b W 9 k Z W x z I C g 1 K S 9 B d X R v U m V t b 3 Z l Z E N v b H V t b n M x L n t j b G F 1 Z G V f b G l u Z S w 5 f S Z x d W 9 0 O y w m c X V v d D t T Z W N 0 a W 9 u M S 9 j b 3 Z l c m F n Z V 9 z d G F 0 a X N 0 a W N z X 2 1 v Z G V s c y A o N S k v Q X V 0 b 1 J l b W 9 2 Z W R D b 2 x 1 b W 5 z M S 5 7 Y 2 x h d W R l X 2 J y Y W 5 j a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m V y Y W d l X 3 N 0 Y X R p c 3 R p Y 3 N f b W 9 k Z W x z I C g 1 K S 9 B d X R v U m V t b 3 Z l Z E N v b H V t b n M x L n t w c m 9 q Z W N 0 L D B 9 J n F 1 b 3 Q 7 L C Z x d W 9 0 O 1 N l Y 3 R p b 2 4 x L 2 N v d m V y Y W d l X 3 N 0 Y X R p c 3 R p Y 3 N f b W 9 k Z W x z I C g 1 K S 9 B d X R v U m V t b 3 Z l Z E N v b H V t b n M x L n t j b G F z c y w x f S Z x d W 9 0 O y w m c X V v d D t T Z W N 0 a W 9 u M S 9 j b 3 Z l c m F n Z V 9 z d G F 0 a X N 0 a W N z X 2 1 v Z G V s c y A o N S k v Q X V 0 b 1 J l b W 9 2 Z W R D b 2 x 1 b W 5 z M S 5 7 Y 2 9 t c G x l e G l 0 e S w y f S Z x d W 9 0 O y w m c X V v d D t T Z W N 0 a W 9 u M S 9 j b 3 Z l c m F n Z V 9 z d G F 0 a X N 0 a W N z X 2 1 v Z G V s c y A o N S k v Q X V 0 b 1 J l b W 9 2 Z W R D b 2 x 1 b W 5 z M S 5 7 Y 2 F 0 Z W d v c n k s M 3 0 m c X V v d D s s J n F 1 b 3 Q 7 U 2 V j d G l v b j E v Y 2 9 2 Z X J h Z 2 V f c 3 R h d G l z d G l j c 1 9 t b 2 R l b H M g K D U p L 0 F 1 d G 9 S Z W 1 v d m V k Q 2 9 s d W 1 u c z E u e 2 1 l d G h v Z H M s N H 0 m c X V v d D s s J n F 1 b 3 Q 7 U 2 V j d G l v b j E v Y 2 9 2 Z X J h Z 2 V f c 3 R h d G l z d G l j c 1 9 t b 2 R l b H M g K D U p L 0 F 1 d G 9 S Z W 1 v d m V k Q 2 9 s d W 1 u c z E u e 2 x s Y W 1 h X 2 x p b m U s N X 0 m c X V v d D s s J n F 1 b 3 Q 7 U 2 V j d G l v b j E v Y 2 9 2 Z X J h Z 2 V f c 3 R h d G l z d G l j c 1 9 t b 2 R l b H M g K D U p L 0 F 1 d G 9 S Z W 1 v d m V k Q 2 9 s d W 1 u c z E u e 2 x s Y W 1 h X 2 J y Y W 5 j a C w 2 f S Z x d W 9 0 O y w m c X V v d D t T Z W N 0 a W 9 u M S 9 j b 3 Z l c m F n Z V 9 z d G F 0 a X N 0 a W N z X 2 1 v Z G V s c y A o N S k v Q X V 0 b 1 J l b W 9 2 Z W R D b 2 x 1 b W 5 z M S 5 7 Z 3 B 0 X 2 x p b m U s N 3 0 m c X V v d D s s J n F 1 b 3 Q 7 U 2 V j d G l v b j E v Y 2 9 2 Z X J h Z 2 V f c 3 R h d G l z d G l j c 1 9 t b 2 R l b H M g K D U p L 0 F 1 d G 9 S Z W 1 v d m V k Q 2 9 s d W 1 u c z E u e 2 d w d F 9 i c m F u Y 2 g s O H 0 m c X V v d D s s J n F 1 b 3 Q 7 U 2 V j d G l v b j E v Y 2 9 2 Z X J h Z 2 V f c 3 R h d G l z d G l j c 1 9 t b 2 R l b H M g K D U p L 0 F 1 d G 9 S Z W 1 v d m V k Q 2 9 s d W 1 u c z E u e 2 N s Y X V k Z V 9 s a W 5 l L D l 9 J n F 1 b 3 Q 7 L C Z x d W 9 0 O 1 N l Y 3 R p b 2 4 x L 2 N v d m V y Y W d l X 3 N 0 Y X R p c 3 R p Y 3 N f b W 9 k Z W x z I C g 1 K S 9 B d X R v U m V t b 3 Z l Z E N v b H V t b n M x L n t j b G F 1 Z G V f Y n J h b m N o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Y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M 6 M T Q 6 M z U u O T U 4 M T Q 1 M F o i I C 8 + P E V u d H J 5 I F R 5 c G U 9 I k Z p b G x D b 2 x 1 b W 5 U e X B l c y I g V m F s d W U 9 I n N C Z 1 l E Q m d N R k J R V U Z C U V V G Q l E 9 P S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b W V 0 a G 9 k c y Z x d W 9 0 O y w m c X V v d D t s b G F t Y V 9 s a W 5 l J n F 1 b 3 Q 7 L C Z x d W 9 0 O 2 x s Y W 1 h X 2 J y Y W 5 j a C Z x d W 9 0 O y w m c X V v d D t n c H R f b G l u Z S Z x d W 9 0 O y w m c X V v d D t n c H R f Y n J h b m N o J n F 1 b 3 Q 7 L C Z x d W 9 0 O 2 N s Y X V k Z V 9 s a W 5 l J n F 1 b 3 Q 7 L C Z x d W 9 0 O 2 N s Y X V k Z V 9 i c m F u Y 2 g m c X V v d D s s J n F 1 b 3 Q 7 c 3 l t c H J v b X B 0 X 2 d w d F 9 s a W 5 l J n F 1 b 3 Q 7 L C Z x d W 9 0 O 3 N 5 b X B y b 2 1 w d F 9 n c H R f Y n J h b m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4 M T E 0 N 2 M 1 L T B j Y W I t N D I 3 N i 0 5 Z W Q w L T Y 1 Z T B m O D N l N z h h Y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N f b W 9 k Z W x z I C g 2 K S 9 B d X R v U m V t b 3 Z l Z E N v b H V t b n M x L n t w c m 9 q Z W N 0 L D B 9 J n F 1 b 3 Q 7 L C Z x d W 9 0 O 1 N l Y 3 R p b 2 4 x L 2 N v d m V y Y W d l X 3 N 0 Y X R p c 3 R p Y 3 N f b W 9 k Z W x z I C g 2 K S 9 B d X R v U m V t b 3 Z l Z E N v b H V t b n M x L n t j b G F z c y w x f S Z x d W 9 0 O y w m c X V v d D t T Z W N 0 a W 9 u M S 9 j b 3 Z l c m F n Z V 9 z d G F 0 a X N 0 a W N z X 2 1 v Z G V s c y A o N i k v Q X V 0 b 1 J l b W 9 2 Z W R D b 2 x 1 b W 5 z M S 5 7 Y 2 9 t c G x l e G l 0 e S w y f S Z x d W 9 0 O y w m c X V v d D t T Z W N 0 a W 9 u M S 9 j b 3 Z l c m F n Z V 9 z d G F 0 a X N 0 a W N z X 2 1 v Z G V s c y A o N i k v Q X V 0 b 1 J l b W 9 2 Z W R D b 2 x 1 b W 5 z M S 5 7 Y 2 F 0 Z W d v c n k s M 3 0 m c X V v d D s s J n F 1 b 3 Q 7 U 2 V j d G l v b j E v Y 2 9 2 Z X J h Z 2 V f c 3 R h d G l z d G l j c 1 9 t b 2 R l b H M g K D Y p L 0 F 1 d G 9 S Z W 1 v d m V k Q 2 9 s d W 1 u c z E u e 2 1 l d G h v Z H M s N H 0 m c X V v d D s s J n F 1 b 3 Q 7 U 2 V j d G l v b j E v Y 2 9 2 Z X J h Z 2 V f c 3 R h d G l z d G l j c 1 9 t b 2 R l b H M g K D Y p L 0 F 1 d G 9 S Z W 1 v d m V k Q 2 9 s d W 1 u c z E u e 2 x s Y W 1 h X 2 x p b m U s N X 0 m c X V v d D s s J n F 1 b 3 Q 7 U 2 V j d G l v b j E v Y 2 9 2 Z X J h Z 2 V f c 3 R h d G l z d G l j c 1 9 t b 2 R l b H M g K D Y p L 0 F 1 d G 9 S Z W 1 v d m V k Q 2 9 s d W 1 u c z E u e 2 x s Y W 1 h X 2 J y Y W 5 j a C w 2 f S Z x d W 9 0 O y w m c X V v d D t T Z W N 0 a W 9 u M S 9 j b 3 Z l c m F n Z V 9 z d G F 0 a X N 0 a W N z X 2 1 v Z G V s c y A o N i k v Q X V 0 b 1 J l b W 9 2 Z W R D b 2 x 1 b W 5 z M S 5 7 Z 3 B 0 X 2 x p b m U s N 3 0 m c X V v d D s s J n F 1 b 3 Q 7 U 2 V j d G l v b j E v Y 2 9 2 Z X J h Z 2 V f c 3 R h d G l z d G l j c 1 9 t b 2 R l b H M g K D Y p L 0 F 1 d G 9 S Z W 1 v d m V k Q 2 9 s d W 1 u c z E u e 2 d w d F 9 i c m F u Y 2 g s O H 0 m c X V v d D s s J n F 1 b 3 Q 7 U 2 V j d G l v b j E v Y 2 9 2 Z X J h Z 2 V f c 3 R h d G l z d G l j c 1 9 t b 2 R l b H M g K D Y p L 0 F 1 d G 9 S Z W 1 v d m V k Q 2 9 s d W 1 u c z E u e 2 N s Y X V k Z V 9 s a W 5 l L D l 9 J n F 1 b 3 Q 7 L C Z x d W 9 0 O 1 N l Y 3 R p b 2 4 x L 2 N v d m V y Y W d l X 3 N 0 Y X R p c 3 R p Y 3 N f b W 9 k Z W x z I C g 2 K S 9 B d X R v U m V t b 3 Z l Z E N v b H V t b n M x L n t j b G F 1 Z G V f Y n J h b m N o L D E w f S Z x d W 9 0 O y w m c X V v d D t T Z W N 0 a W 9 u M S 9 j b 3 Z l c m F n Z V 9 z d G F 0 a X N 0 a W N z X 2 1 v Z G V s c y A o N i k v Q X V 0 b 1 J l b W 9 2 Z W R D b 2 x 1 b W 5 z M S 5 7 c 3 l t c H J v b X B 0 X 2 d w d F 9 s a W 5 l L D E x f S Z x d W 9 0 O y w m c X V v d D t T Z W N 0 a W 9 u M S 9 j b 3 Z l c m F n Z V 9 z d G F 0 a X N 0 a W N z X 2 1 v Z G V s c y A o N i k v Q X V 0 b 1 J l b W 9 2 Z W R D b 2 x 1 b W 5 z M S 5 7 c 3 l t c H J v b X B 0 X 2 d w d F 9 i c m F u Y 2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l c m F n Z V 9 z d G F 0 a X N 0 a W N z X 2 1 v Z G V s c y A o N i k v Q X V 0 b 1 J l b W 9 2 Z W R D b 2 x 1 b W 5 z M S 5 7 c H J v a m V j d C w w f S Z x d W 9 0 O y w m c X V v d D t T Z W N 0 a W 9 u M S 9 j b 3 Z l c m F n Z V 9 z d G F 0 a X N 0 a W N z X 2 1 v Z G V s c y A o N i k v Q X V 0 b 1 J l b W 9 2 Z W R D b 2 x 1 b W 5 z M S 5 7 Y 2 x h c 3 M s M X 0 m c X V v d D s s J n F 1 b 3 Q 7 U 2 V j d G l v b j E v Y 2 9 2 Z X J h Z 2 V f c 3 R h d G l z d G l j c 1 9 t b 2 R l b H M g K D Y p L 0 F 1 d G 9 S Z W 1 v d m V k Q 2 9 s d W 1 u c z E u e 2 N v b X B s Z X h p d H k s M n 0 m c X V v d D s s J n F 1 b 3 Q 7 U 2 V j d G l v b j E v Y 2 9 2 Z X J h Z 2 V f c 3 R h d G l z d G l j c 1 9 t b 2 R l b H M g K D Y p L 0 F 1 d G 9 S Z W 1 v d m V k Q 2 9 s d W 1 u c z E u e 2 N h d G V n b 3 J 5 L D N 9 J n F 1 b 3 Q 7 L C Z x d W 9 0 O 1 N l Y 3 R p b 2 4 x L 2 N v d m V y Y W d l X 3 N 0 Y X R p c 3 R p Y 3 N f b W 9 k Z W x z I C g 2 K S 9 B d X R v U m V t b 3 Z l Z E N v b H V t b n M x L n t t Z X R o b 2 R z L D R 9 J n F 1 b 3 Q 7 L C Z x d W 9 0 O 1 N l Y 3 R p b 2 4 x L 2 N v d m V y Y W d l X 3 N 0 Y X R p c 3 R p Y 3 N f b W 9 k Z W x z I C g 2 K S 9 B d X R v U m V t b 3 Z l Z E N v b H V t b n M x L n t s b G F t Y V 9 s a W 5 l L D V 9 J n F 1 b 3 Q 7 L C Z x d W 9 0 O 1 N l Y 3 R p b 2 4 x L 2 N v d m V y Y W d l X 3 N 0 Y X R p c 3 R p Y 3 N f b W 9 k Z W x z I C g 2 K S 9 B d X R v U m V t b 3 Z l Z E N v b H V t b n M x L n t s b G F t Y V 9 i c m F u Y 2 g s N n 0 m c X V v d D s s J n F 1 b 3 Q 7 U 2 V j d G l v b j E v Y 2 9 2 Z X J h Z 2 V f c 3 R h d G l z d G l j c 1 9 t b 2 R l b H M g K D Y p L 0 F 1 d G 9 S Z W 1 v d m V k Q 2 9 s d W 1 u c z E u e 2 d w d F 9 s a W 5 l L D d 9 J n F 1 b 3 Q 7 L C Z x d W 9 0 O 1 N l Y 3 R p b 2 4 x L 2 N v d m V y Y W d l X 3 N 0 Y X R p c 3 R p Y 3 N f b W 9 k Z W x z I C g 2 K S 9 B d X R v U m V t b 3 Z l Z E N v b H V t b n M x L n t n c H R f Y n J h b m N o L D h 9 J n F 1 b 3 Q 7 L C Z x d W 9 0 O 1 N l Y 3 R p b 2 4 x L 2 N v d m V y Y W d l X 3 N 0 Y X R p c 3 R p Y 3 N f b W 9 k Z W x z I C g 2 K S 9 B d X R v U m V t b 3 Z l Z E N v b H V t b n M x L n t j b G F 1 Z G V f b G l u Z S w 5 f S Z x d W 9 0 O y w m c X V v d D t T Z W N 0 a W 9 u M S 9 j b 3 Z l c m F n Z V 9 z d G F 0 a X N 0 a W N z X 2 1 v Z G V s c y A o N i k v Q X V 0 b 1 J l b W 9 2 Z W R D b 2 x 1 b W 5 z M S 5 7 Y 2 x h d W R l X 2 J y Y W 5 j a C w x M H 0 m c X V v d D s s J n F 1 b 3 Q 7 U 2 V j d G l v b j E v Y 2 9 2 Z X J h Z 2 V f c 3 R h d G l z d G l j c 1 9 t b 2 R l b H M g K D Y p L 0 F 1 d G 9 S Z W 1 v d m V k Q 2 9 s d W 1 u c z E u e 3 N 5 b X B y b 2 1 w d F 9 n c H R f b G l u Z S w x M X 0 m c X V v d D s s J n F 1 b 3 Q 7 U 2 V j d G l v b j E v Y 2 9 2 Z X J h Z 2 V f c 3 R h d G l z d G l j c 1 9 t b 2 R l b H M g K D Y p L 0 F 1 d G 9 S Z W 1 v d m V k Q 2 9 s d W 1 u c z E u e 3 N 5 b X B y b 2 1 w d F 9 n c H R f Y n J h b m N o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N z X 3 J h d G V f c 3 R h d G l z d G l j c y U y M C U y O D c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Q 6 M D k 6 N D U u N z g w N T I 3 M F o i I C 8 + P E V u d H J 5 I F R 5 c G U 9 I k Z p b G x D b 2 x 1 b W 5 U e X B l c y I g V m F s d W U 9 I n N C Z 1 l G Q l F V R k J R V U Y i I C 8 + P E V u d H J 5 I F R 5 c G U 9 I k Z p b G x D b 2 x 1 b W 5 O Y W 1 l c y I g V m F s d W U 9 I n N b J n F 1 b 3 Q 7 c H J v a m V j d C Z x d W 9 0 O y w m c X V v d D t j b G F z c y Z x d W 9 0 O y w m c X V v d D t i Y X N l b G l u Z S Z x d W 9 0 O y w m c X V v d D t s Y W 5 j Z V 9 i Y X N p Y y Z x d W 9 0 O y w m c X V v d D t s Y W 5 j Z V 9 j b 3 Z l c m F n Z S Z x d W 9 0 O y w m c X V v d D t s Y W 5 j Z S Z x d W 9 0 O y w m c X V v d D t z e W 1 w c m 9 t c H Q m c X V v d D s s J n F 1 b 3 Q 7 b G F u Y 2 U t Z 3 B 0 J n F 1 b 3 Q 7 L C Z x d W 9 0 O 2 x h b m N l L W N s Y X V k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T I w N j J h Y S 0 4 Y T Q 1 L T Q z M G E t O W Q y O C 1 h Y W M y N G I 2 N T J i M z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N f c m F 0 Z V 9 z d G F 0 a X N 0 a W N z I C g 3 K S 9 B d X R v U m V t b 3 Z l Z E N v b H V t b n M x L n t w c m 9 q Z W N 0 L D B 9 J n F 1 b 3 Q 7 L C Z x d W 9 0 O 1 N l Y 3 R p b 2 4 x L 3 B h c 3 N f c m F 0 Z V 9 z d G F 0 a X N 0 a W N z I C g 3 K S 9 B d X R v U m V t b 3 Z l Z E N v b H V t b n M x L n t j b G F z c y w x f S Z x d W 9 0 O y w m c X V v d D t T Z W N 0 a W 9 u M S 9 w Y X N z X 3 J h d G V f c 3 R h d G l z d G l j c y A o N y k v Q X V 0 b 1 J l b W 9 2 Z W R D b 2 x 1 b W 5 z M S 5 7 Y m F z Z W x p b m U s M n 0 m c X V v d D s s J n F 1 b 3 Q 7 U 2 V j d G l v b j E v c G F z c 1 9 y Y X R l X 3 N 0 Y X R p c 3 R p Y 3 M g K D c p L 0 F 1 d G 9 S Z W 1 v d m V k Q 2 9 s d W 1 u c z E u e 2 x h b m N l X 2 J h c 2 l j L D N 9 J n F 1 b 3 Q 7 L C Z x d W 9 0 O 1 N l Y 3 R p b 2 4 x L 3 B h c 3 N f c m F 0 Z V 9 z d G F 0 a X N 0 a W N z I C g 3 K S 9 B d X R v U m V t b 3 Z l Z E N v b H V t b n M x L n t s Y W 5 j Z V 9 j b 3 Z l c m F n Z S w 0 f S Z x d W 9 0 O y w m c X V v d D t T Z W N 0 a W 9 u M S 9 w Y X N z X 3 J h d G V f c 3 R h d G l z d G l j c y A o N y k v Q X V 0 b 1 J l b W 9 2 Z W R D b 2 x 1 b W 5 z M S 5 7 b G F u Y 2 U s N X 0 m c X V v d D s s J n F 1 b 3 Q 7 U 2 V j d G l v b j E v c G F z c 1 9 y Y X R l X 3 N 0 Y X R p c 3 R p Y 3 M g K D c p L 0 F 1 d G 9 S Z W 1 v d m V k Q 2 9 s d W 1 u c z E u e 3 N 5 b X B y b 2 1 w d C w 2 f S Z x d W 9 0 O y w m c X V v d D t T Z W N 0 a W 9 u M S 9 w Y X N z X 3 J h d G V f c 3 R h d G l z d G l j c y A o N y k v Q X V 0 b 1 J l b W 9 2 Z W R D b 2 x 1 b W 5 z M S 5 7 b G F u Y 2 U t Z 3 B 0 L D d 9 J n F 1 b 3 Q 7 L C Z x d W 9 0 O 1 N l Y 3 R p b 2 4 x L 3 B h c 3 N f c m F 0 Z V 9 z d G F 0 a X N 0 a W N z I C g 3 K S 9 B d X R v U m V t b 3 Z l Z E N v b H V t b n M x L n t s Y W 5 j Z S 1 j b G F 1 Z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F z c 1 9 y Y X R l X 3 N 0 Y X R p c 3 R p Y 3 M g K D c p L 0 F 1 d G 9 S Z W 1 v d m V k Q 2 9 s d W 1 u c z E u e 3 B y b 2 p l Y 3 Q s M H 0 m c X V v d D s s J n F 1 b 3 Q 7 U 2 V j d G l v b j E v c G F z c 1 9 y Y X R l X 3 N 0 Y X R p c 3 R p Y 3 M g K D c p L 0 F 1 d G 9 S Z W 1 v d m V k Q 2 9 s d W 1 u c z E u e 2 N s Y X N z L D F 9 J n F 1 b 3 Q 7 L C Z x d W 9 0 O 1 N l Y 3 R p b 2 4 x L 3 B h c 3 N f c m F 0 Z V 9 z d G F 0 a X N 0 a W N z I C g 3 K S 9 B d X R v U m V t b 3 Z l Z E N v b H V t b n M x L n t i Y X N l b G l u Z S w y f S Z x d W 9 0 O y w m c X V v d D t T Z W N 0 a W 9 u M S 9 w Y X N z X 3 J h d G V f c 3 R h d G l z d G l j c y A o N y k v Q X V 0 b 1 J l b W 9 2 Z W R D b 2 x 1 b W 5 z M S 5 7 b G F u Y 2 V f Y m F z a W M s M 3 0 m c X V v d D s s J n F 1 b 3 Q 7 U 2 V j d G l v b j E v c G F z c 1 9 y Y X R l X 3 N 0 Y X R p c 3 R p Y 3 M g K D c p L 0 F 1 d G 9 S Z W 1 v d m V k Q 2 9 s d W 1 u c z E u e 2 x h b m N l X 2 N v d m V y Y W d l L D R 9 J n F 1 b 3 Q 7 L C Z x d W 9 0 O 1 N l Y 3 R p b 2 4 x L 3 B h c 3 N f c m F 0 Z V 9 z d G F 0 a X N 0 a W N z I C g 3 K S 9 B d X R v U m V t b 3 Z l Z E N v b H V t b n M x L n t s Y W 5 j Z S w 1 f S Z x d W 9 0 O y w m c X V v d D t T Z W N 0 a W 9 u M S 9 w Y X N z X 3 J h d G V f c 3 R h d G l z d G l j c y A o N y k v Q X V 0 b 1 J l b W 9 2 Z W R D b 2 x 1 b W 5 z M S 5 7 c 3 l t c H J v b X B 0 L D Z 9 J n F 1 b 3 Q 7 L C Z x d W 9 0 O 1 N l Y 3 R p b 2 4 x L 3 B h c 3 N f c m F 0 Z V 9 z d G F 0 a X N 0 a W N z I C g 3 K S 9 B d X R v U m V t b 3 Z l Z E N v b H V t b n M x L n t s Y W 5 j Z S 1 n c H Q s N 3 0 m c X V v d D s s J n F 1 b 3 Q 7 U 2 V j d G l v b j E v c G F z c 1 9 y Y X R l X 3 N 0 Y X R p c 3 R p Y 3 M g K D c p L 0 F 1 d G 9 S Z W 1 v d m V k Q 2 9 s d W 1 u c z E u e 2 x h b m N l L W N s Y X V k Z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w Y X N z X 3 J h d G V f c 3 R h d G l z d G l j c 1 9 f N y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c l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Y 6 M z c 6 M z Q u N T g x N T I 3 M F o i I C 8 + P E V u d H J 5 I F R 5 c G U 9 I k Z p b G x D b 2 x 1 b W 5 U e X B l c y I g V m F s d W U 9 I n N C Z 1 l E Q m d N R k J R V U Z C U V V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b W V 0 a G 9 k c y Z x d W 9 0 O y w m c X V v d D t s b G F t Y V 9 s a W 5 l J n F 1 b 3 Q 7 L C Z x d W 9 0 O 2 x s Y W 1 h X 2 J y Y W 5 j a C Z x d W 9 0 O y w m c X V v d D t n c H R f b G l u Z S Z x d W 9 0 O y w m c X V v d D t n c H R f Y n J h b m N o J n F 1 b 3 Q 7 L C Z x d W 9 0 O 2 N s Y X V k Z V 9 s a W 5 l J n F 1 b 3 Q 7 L C Z x d W 9 0 O 2 N s Y X V k Z V 9 i c m F u Y 2 g m c X V v d D s s J n F 1 b 3 Q 7 c 3 l t c H J v b X B 0 X 2 d w d F 9 s a W 5 l J n F 1 b 3 Q 7 L C Z x d W 9 0 O 3 N 5 b X B y b 2 1 w d F 9 n c H R f Y n J h b m N o J n F 1 b 3 Q 7 L C Z x d W 9 0 O 2 1 p c 3 R y Y W x f b G l u Z S Z x d W 9 0 O y w m c X V v d D t t a X N 0 c m F s X 2 J y Y W 5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W F h M j k 3 N y 0 0 M G V j L T Q z Z T g t O D k x N i 1 k M G M y N 2 M 0 N j d k Y 2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X 2 1 v Z G V s c y A o N y k v Q X V 0 b 1 J l b W 9 2 Z W R D b 2 x 1 b W 5 z M S 5 7 c H J v a m V j d C w w f S Z x d W 9 0 O y w m c X V v d D t T Z W N 0 a W 9 u M S 9 j b 3 Z l c m F n Z V 9 z d G F 0 a X N 0 a W N z X 2 1 v Z G V s c y A o N y k v Q X V 0 b 1 J l b W 9 2 Z W R D b 2 x 1 b W 5 z M S 5 7 Y 2 x h c 3 M s M X 0 m c X V v d D s s J n F 1 b 3 Q 7 U 2 V j d G l v b j E v Y 2 9 2 Z X J h Z 2 V f c 3 R h d G l z d G l j c 1 9 t b 2 R l b H M g K D c p L 0 F 1 d G 9 S Z W 1 v d m V k Q 2 9 s d W 1 u c z E u e 2 N v b X B s Z X h p d H k s M n 0 m c X V v d D s s J n F 1 b 3 Q 7 U 2 V j d G l v b j E v Y 2 9 2 Z X J h Z 2 V f c 3 R h d G l z d G l j c 1 9 t b 2 R l b H M g K D c p L 0 F 1 d G 9 S Z W 1 v d m V k Q 2 9 s d W 1 u c z E u e 2 N h d G V n b 3 J 5 L D N 9 J n F 1 b 3 Q 7 L C Z x d W 9 0 O 1 N l Y 3 R p b 2 4 x L 2 N v d m V y Y W d l X 3 N 0 Y X R p c 3 R p Y 3 N f b W 9 k Z W x z I C g 3 K S 9 B d X R v U m V t b 3 Z l Z E N v b H V t b n M x L n t t Z X R o b 2 R z L D R 9 J n F 1 b 3 Q 7 L C Z x d W 9 0 O 1 N l Y 3 R p b 2 4 x L 2 N v d m V y Y W d l X 3 N 0 Y X R p c 3 R p Y 3 N f b W 9 k Z W x z I C g 3 K S 9 B d X R v U m V t b 3 Z l Z E N v b H V t b n M x L n t s b G F t Y V 9 s a W 5 l L D V 9 J n F 1 b 3 Q 7 L C Z x d W 9 0 O 1 N l Y 3 R p b 2 4 x L 2 N v d m V y Y W d l X 3 N 0 Y X R p c 3 R p Y 3 N f b W 9 k Z W x z I C g 3 K S 9 B d X R v U m V t b 3 Z l Z E N v b H V t b n M x L n t s b G F t Y V 9 i c m F u Y 2 g s N n 0 m c X V v d D s s J n F 1 b 3 Q 7 U 2 V j d G l v b j E v Y 2 9 2 Z X J h Z 2 V f c 3 R h d G l z d G l j c 1 9 t b 2 R l b H M g K D c p L 0 F 1 d G 9 S Z W 1 v d m V k Q 2 9 s d W 1 u c z E u e 2 d w d F 9 s a W 5 l L D d 9 J n F 1 b 3 Q 7 L C Z x d W 9 0 O 1 N l Y 3 R p b 2 4 x L 2 N v d m V y Y W d l X 3 N 0 Y X R p c 3 R p Y 3 N f b W 9 k Z W x z I C g 3 K S 9 B d X R v U m V t b 3 Z l Z E N v b H V t b n M x L n t n c H R f Y n J h b m N o L D h 9 J n F 1 b 3 Q 7 L C Z x d W 9 0 O 1 N l Y 3 R p b 2 4 x L 2 N v d m V y Y W d l X 3 N 0 Y X R p c 3 R p Y 3 N f b W 9 k Z W x z I C g 3 K S 9 B d X R v U m V t b 3 Z l Z E N v b H V t b n M x L n t j b G F 1 Z G V f b G l u Z S w 5 f S Z x d W 9 0 O y w m c X V v d D t T Z W N 0 a W 9 u M S 9 j b 3 Z l c m F n Z V 9 z d G F 0 a X N 0 a W N z X 2 1 v Z G V s c y A o N y k v Q X V 0 b 1 J l b W 9 2 Z W R D b 2 x 1 b W 5 z M S 5 7 Y 2 x h d W R l X 2 J y Y W 5 j a C w x M H 0 m c X V v d D s s J n F 1 b 3 Q 7 U 2 V j d G l v b j E v Y 2 9 2 Z X J h Z 2 V f c 3 R h d G l z d G l j c 1 9 t b 2 R l b H M g K D c p L 0 F 1 d G 9 S Z W 1 v d m V k Q 2 9 s d W 1 u c z E u e 3 N 5 b X B y b 2 1 w d F 9 n c H R f b G l u Z S w x M X 0 m c X V v d D s s J n F 1 b 3 Q 7 U 2 V j d G l v b j E v Y 2 9 2 Z X J h Z 2 V f c 3 R h d G l z d G l j c 1 9 t b 2 R l b H M g K D c p L 0 F 1 d G 9 S Z W 1 v d m V k Q 2 9 s d W 1 u c z E u e 3 N 5 b X B y b 2 1 w d F 9 n c H R f Y n J h b m N o L D E y f S Z x d W 9 0 O y w m c X V v d D t T Z W N 0 a W 9 u M S 9 j b 3 Z l c m F n Z V 9 z d G F 0 a X N 0 a W N z X 2 1 v Z G V s c y A o N y k v Q X V 0 b 1 J l b W 9 2 Z W R D b 2 x 1 b W 5 z M S 5 7 b W l z d H J h b F 9 s a W 5 l L D E z f S Z x d W 9 0 O y w m c X V v d D t T Z W N 0 a W 9 u M S 9 j b 3 Z l c m F n Z V 9 z d G F 0 a X N 0 a W N z X 2 1 v Z G V s c y A o N y k v Q X V 0 b 1 J l b W 9 2 Z W R D b 2 x 1 b W 5 z M S 5 7 b W l z d H J h b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X 2 1 v Z G V s c y A o N y k v Q X V 0 b 1 J l b W 9 2 Z W R D b 2 x 1 b W 5 z M S 5 7 c H J v a m V j d C w w f S Z x d W 9 0 O y w m c X V v d D t T Z W N 0 a W 9 u M S 9 j b 3 Z l c m F n Z V 9 z d G F 0 a X N 0 a W N z X 2 1 v Z G V s c y A o N y k v Q X V 0 b 1 J l b W 9 2 Z W R D b 2 x 1 b W 5 z M S 5 7 Y 2 x h c 3 M s M X 0 m c X V v d D s s J n F 1 b 3 Q 7 U 2 V j d G l v b j E v Y 2 9 2 Z X J h Z 2 V f c 3 R h d G l z d G l j c 1 9 t b 2 R l b H M g K D c p L 0 F 1 d G 9 S Z W 1 v d m V k Q 2 9 s d W 1 u c z E u e 2 N v b X B s Z X h p d H k s M n 0 m c X V v d D s s J n F 1 b 3 Q 7 U 2 V j d G l v b j E v Y 2 9 2 Z X J h Z 2 V f c 3 R h d G l z d G l j c 1 9 t b 2 R l b H M g K D c p L 0 F 1 d G 9 S Z W 1 v d m V k Q 2 9 s d W 1 u c z E u e 2 N h d G V n b 3 J 5 L D N 9 J n F 1 b 3 Q 7 L C Z x d W 9 0 O 1 N l Y 3 R p b 2 4 x L 2 N v d m V y Y W d l X 3 N 0 Y X R p c 3 R p Y 3 N f b W 9 k Z W x z I C g 3 K S 9 B d X R v U m V t b 3 Z l Z E N v b H V t b n M x L n t t Z X R o b 2 R z L D R 9 J n F 1 b 3 Q 7 L C Z x d W 9 0 O 1 N l Y 3 R p b 2 4 x L 2 N v d m V y Y W d l X 3 N 0 Y X R p c 3 R p Y 3 N f b W 9 k Z W x z I C g 3 K S 9 B d X R v U m V t b 3 Z l Z E N v b H V t b n M x L n t s b G F t Y V 9 s a W 5 l L D V 9 J n F 1 b 3 Q 7 L C Z x d W 9 0 O 1 N l Y 3 R p b 2 4 x L 2 N v d m V y Y W d l X 3 N 0 Y X R p c 3 R p Y 3 N f b W 9 k Z W x z I C g 3 K S 9 B d X R v U m V t b 3 Z l Z E N v b H V t b n M x L n t s b G F t Y V 9 i c m F u Y 2 g s N n 0 m c X V v d D s s J n F 1 b 3 Q 7 U 2 V j d G l v b j E v Y 2 9 2 Z X J h Z 2 V f c 3 R h d G l z d G l j c 1 9 t b 2 R l b H M g K D c p L 0 F 1 d G 9 S Z W 1 v d m V k Q 2 9 s d W 1 u c z E u e 2 d w d F 9 s a W 5 l L D d 9 J n F 1 b 3 Q 7 L C Z x d W 9 0 O 1 N l Y 3 R p b 2 4 x L 2 N v d m V y Y W d l X 3 N 0 Y X R p c 3 R p Y 3 N f b W 9 k Z W x z I C g 3 K S 9 B d X R v U m V t b 3 Z l Z E N v b H V t b n M x L n t n c H R f Y n J h b m N o L D h 9 J n F 1 b 3 Q 7 L C Z x d W 9 0 O 1 N l Y 3 R p b 2 4 x L 2 N v d m V y Y W d l X 3 N 0 Y X R p c 3 R p Y 3 N f b W 9 k Z W x z I C g 3 K S 9 B d X R v U m V t b 3 Z l Z E N v b H V t b n M x L n t j b G F 1 Z G V f b G l u Z S w 5 f S Z x d W 9 0 O y w m c X V v d D t T Z W N 0 a W 9 u M S 9 j b 3 Z l c m F n Z V 9 z d G F 0 a X N 0 a W N z X 2 1 v Z G V s c y A o N y k v Q X V 0 b 1 J l b W 9 2 Z W R D b 2 x 1 b W 5 z M S 5 7 Y 2 x h d W R l X 2 J y Y W 5 j a C w x M H 0 m c X V v d D s s J n F 1 b 3 Q 7 U 2 V j d G l v b j E v Y 2 9 2 Z X J h Z 2 V f c 3 R h d G l z d G l j c 1 9 t b 2 R l b H M g K D c p L 0 F 1 d G 9 S Z W 1 v d m V k Q 2 9 s d W 1 u c z E u e 3 N 5 b X B y b 2 1 w d F 9 n c H R f b G l u Z S w x M X 0 m c X V v d D s s J n F 1 b 3 Q 7 U 2 V j d G l v b j E v Y 2 9 2 Z X J h Z 2 V f c 3 R h d G l z d G l j c 1 9 t b 2 R l b H M g K D c p L 0 F 1 d G 9 S Z W 1 v d m V k Q 2 9 s d W 1 u c z E u e 3 N 5 b X B y b 2 1 w d F 9 n c H R f Y n J h b m N o L D E y f S Z x d W 9 0 O y w m c X V v d D t T Z W N 0 a W 9 u M S 9 j b 3 Z l c m F n Z V 9 z d G F 0 a X N 0 a W N z X 2 1 v Z G V s c y A o N y k v Q X V 0 b 1 J l b W 9 2 Z W R D b 2 x 1 b W 5 z M S 5 7 b W l z d H J h b F 9 s a W 5 l L D E z f S Z x d W 9 0 O y w m c X V v d D t T Z W N 0 a W 9 u M S 9 j b 3 Z l c m F n Z V 9 z d G F 0 a X N 0 a W N z X 2 1 v Z G V s c y A o N y k v Q X V 0 b 1 J l b W 9 2 Z W R D b 2 x 1 b W 5 z M S 5 7 b W l z d H J h b F 9 i c m F u Y 2 g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N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N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3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3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g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g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O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O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M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A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w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x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M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E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1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N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Y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2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N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c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4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O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x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T k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E 5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M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A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x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M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N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N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Y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3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N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4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O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g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j k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I 5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y O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y U y M C U y O D M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M l M j A l M j g z M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J T I w J T I 4 M z A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2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N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U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2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N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c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c 1 9 y Y X R l X 3 N 0 Y X R p c 3 R p Y 3 M l M j A l M j g 3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N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c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g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M 2 Z D c x M y 0 y M T c 1 L T Q 5 O G U t Y T l m M S 0 x M T R j Y W V l N j c y M j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y M D o 1 M D o 0 O S 4 x M T Q 3 N z I w W i I g L z 4 8 R W 5 0 c n k g V H l w Z T 0 i R m l s b E N v b H V t b l R 5 c G V z I i B W Y W x 1 Z T 0 i c 0 J n W U R C Z 0 1 G Q l F V R k J R V U Z C U V V G I i A v P j x F b n R y e S B U e X B l P S J G a W x s Q 2 9 s d W 1 u T m F t Z X M i I F Z h b H V l P S J z W y Z x d W 9 0 O 3 B y b 2 p l Y 3 Q m c X V v d D s s J n F 1 b 3 Q 7 Y 2 x h c 3 M m c X V v d D s s J n F 1 b 3 Q 7 Y 2 9 t c G x l e G l 0 e S Z x d W 9 0 O y w m c X V v d D t j Y X R l Z 2 9 y e S Z x d W 9 0 O y w m c X V v d D t t Z X R o b 2 R z J n F 1 b 3 Q 7 L C Z x d W 9 0 O 2 x s Y W 1 h X 2 x p b m U m c X V v d D s s J n F 1 b 3 Q 7 b G x h b W F f Y n J h b m N o J n F 1 b 3 Q 7 L C Z x d W 9 0 O 2 d w d F 9 s a W 5 l J n F 1 b 3 Q 7 L C Z x d W 9 0 O 2 d w d F 9 i c m F u Y 2 g m c X V v d D s s J n F 1 b 3 Q 7 Y 2 x h d W R l X 2 x p b m U m c X V v d D s s J n F 1 b 3 Q 7 Y 2 x h d W R l X 2 J y Y W 5 j a C Z x d W 9 0 O y w m c X V v d D t z e W 1 w c m 9 t c H R f Z 3 B 0 X 2 x p b m U m c X V v d D s s J n F 1 b 3 Q 7 c 3 l t c H J v b X B 0 X 2 d w d F 9 i c m F u Y 2 g m c X V v d D s s J n F 1 b 3 Q 7 b W l z d H J h b F 9 s a W 5 l J n F 1 b 3 Q 7 L C Z x d W 9 0 O 2 1 p c 3 R y Y W x f Y n J h b m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V y Y W d l X 3 N 0 Y X R p c 3 R p Y 3 N f b W 9 k Z W x z I C g 4 K S 9 B d X R v U m V t b 3 Z l Z E N v b H V t b n M x L n t w c m 9 q Z W N 0 L D B 9 J n F 1 b 3 Q 7 L C Z x d W 9 0 O 1 N l Y 3 R p b 2 4 x L 2 N v d m V y Y W d l X 3 N 0 Y X R p c 3 R p Y 3 N f b W 9 k Z W x z I C g 4 K S 9 B d X R v U m V t b 3 Z l Z E N v b H V t b n M x L n t j b G F z c y w x f S Z x d W 9 0 O y w m c X V v d D t T Z W N 0 a W 9 u M S 9 j b 3 Z l c m F n Z V 9 z d G F 0 a X N 0 a W N z X 2 1 v Z G V s c y A o O C k v Q X V 0 b 1 J l b W 9 2 Z W R D b 2 x 1 b W 5 z M S 5 7 Y 2 9 t c G x l e G l 0 e S w y f S Z x d W 9 0 O y w m c X V v d D t T Z W N 0 a W 9 u M S 9 j b 3 Z l c m F n Z V 9 z d G F 0 a X N 0 a W N z X 2 1 v Z G V s c y A o O C k v Q X V 0 b 1 J l b W 9 2 Z W R D b 2 x 1 b W 5 z M S 5 7 Y 2 F 0 Z W d v c n k s M 3 0 m c X V v d D s s J n F 1 b 3 Q 7 U 2 V j d G l v b j E v Y 2 9 2 Z X J h Z 2 V f c 3 R h d G l z d G l j c 1 9 t b 2 R l b H M g K D g p L 0 F 1 d G 9 S Z W 1 v d m V k Q 2 9 s d W 1 u c z E u e 2 1 l d G h v Z H M s N H 0 m c X V v d D s s J n F 1 b 3 Q 7 U 2 V j d G l v b j E v Y 2 9 2 Z X J h Z 2 V f c 3 R h d G l z d G l j c 1 9 t b 2 R l b H M g K D g p L 0 F 1 d G 9 S Z W 1 v d m V k Q 2 9 s d W 1 u c z E u e 2 x s Y W 1 h X 2 x p b m U s N X 0 m c X V v d D s s J n F 1 b 3 Q 7 U 2 V j d G l v b j E v Y 2 9 2 Z X J h Z 2 V f c 3 R h d G l z d G l j c 1 9 t b 2 R l b H M g K D g p L 0 F 1 d G 9 S Z W 1 v d m V k Q 2 9 s d W 1 u c z E u e 2 x s Y W 1 h X 2 J y Y W 5 j a C w 2 f S Z x d W 9 0 O y w m c X V v d D t T Z W N 0 a W 9 u M S 9 j b 3 Z l c m F n Z V 9 z d G F 0 a X N 0 a W N z X 2 1 v Z G V s c y A o O C k v Q X V 0 b 1 J l b W 9 2 Z W R D b 2 x 1 b W 5 z M S 5 7 Z 3 B 0 X 2 x p b m U s N 3 0 m c X V v d D s s J n F 1 b 3 Q 7 U 2 V j d G l v b j E v Y 2 9 2 Z X J h Z 2 V f c 3 R h d G l z d G l j c 1 9 t b 2 R l b H M g K D g p L 0 F 1 d G 9 S Z W 1 v d m V k Q 2 9 s d W 1 u c z E u e 2 d w d F 9 i c m F u Y 2 g s O H 0 m c X V v d D s s J n F 1 b 3 Q 7 U 2 V j d G l v b j E v Y 2 9 2 Z X J h Z 2 V f c 3 R h d G l z d G l j c 1 9 t b 2 R l b H M g K D g p L 0 F 1 d G 9 S Z W 1 v d m V k Q 2 9 s d W 1 u c z E u e 2 N s Y X V k Z V 9 s a W 5 l L D l 9 J n F 1 b 3 Q 7 L C Z x d W 9 0 O 1 N l Y 3 R p b 2 4 x L 2 N v d m V y Y W d l X 3 N 0 Y X R p c 3 R p Y 3 N f b W 9 k Z W x z I C g 4 K S 9 B d X R v U m V t b 3 Z l Z E N v b H V t b n M x L n t j b G F 1 Z G V f Y n J h b m N o L D E w f S Z x d W 9 0 O y w m c X V v d D t T Z W N 0 a W 9 u M S 9 j b 3 Z l c m F n Z V 9 z d G F 0 a X N 0 a W N z X 2 1 v Z G V s c y A o O C k v Q X V 0 b 1 J l b W 9 2 Z W R D b 2 x 1 b W 5 z M S 5 7 c 3 l t c H J v b X B 0 X 2 d w d F 9 s a W 5 l L D E x f S Z x d W 9 0 O y w m c X V v d D t T Z W N 0 a W 9 u M S 9 j b 3 Z l c m F n Z V 9 z d G F 0 a X N 0 a W N z X 2 1 v Z G V s c y A o O C k v Q X V 0 b 1 J l b W 9 2 Z W R D b 2 x 1 b W 5 z M S 5 7 c 3 l t c H J v b X B 0 X 2 d w d F 9 i c m F u Y 2 g s M T J 9 J n F 1 b 3 Q 7 L C Z x d W 9 0 O 1 N l Y 3 R p b 2 4 x L 2 N v d m V y Y W d l X 3 N 0 Y X R p c 3 R p Y 3 N f b W 9 k Z W x z I C g 4 K S 9 B d X R v U m V t b 3 Z l Z E N v b H V t b n M x L n t t a X N 0 c m F s X 2 x p b m U s M T N 9 J n F 1 b 3 Q 7 L C Z x d W 9 0 O 1 N l Y 3 R p b 2 4 x L 2 N v d m V y Y W d l X 3 N 0 Y X R p c 3 R p Y 3 N f b W 9 k Z W x z I C g 4 K S 9 B d X R v U m V t b 3 Z l Z E N v b H V t b n M x L n t t a X N 0 c m F s X 2 J y Y W 5 j a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m V y Y W d l X 3 N 0 Y X R p c 3 R p Y 3 N f b W 9 k Z W x z I C g 4 K S 9 B d X R v U m V t b 3 Z l Z E N v b H V t b n M x L n t w c m 9 q Z W N 0 L D B 9 J n F 1 b 3 Q 7 L C Z x d W 9 0 O 1 N l Y 3 R p b 2 4 x L 2 N v d m V y Y W d l X 3 N 0 Y X R p c 3 R p Y 3 N f b W 9 k Z W x z I C g 4 K S 9 B d X R v U m V t b 3 Z l Z E N v b H V t b n M x L n t j b G F z c y w x f S Z x d W 9 0 O y w m c X V v d D t T Z W N 0 a W 9 u M S 9 j b 3 Z l c m F n Z V 9 z d G F 0 a X N 0 a W N z X 2 1 v Z G V s c y A o O C k v Q X V 0 b 1 J l b W 9 2 Z W R D b 2 x 1 b W 5 z M S 5 7 Y 2 9 t c G x l e G l 0 e S w y f S Z x d W 9 0 O y w m c X V v d D t T Z W N 0 a W 9 u M S 9 j b 3 Z l c m F n Z V 9 z d G F 0 a X N 0 a W N z X 2 1 v Z G V s c y A o O C k v Q X V 0 b 1 J l b W 9 2 Z W R D b 2 x 1 b W 5 z M S 5 7 Y 2 F 0 Z W d v c n k s M 3 0 m c X V v d D s s J n F 1 b 3 Q 7 U 2 V j d G l v b j E v Y 2 9 2 Z X J h Z 2 V f c 3 R h d G l z d G l j c 1 9 t b 2 R l b H M g K D g p L 0 F 1 d G 9 S Z W 1 v d m V k Q 2 9 s d W 1 u c z E u e 2 1 l d G h v Z H M s N H 0 m c X V v d D s s J n F 1 b 3 Q 7 U 2 V j d G l v b j E v Y 2 9 2 Z X J h Z 2 V f c 3 R h d G l z d G l j c 1 9 t b 2 R l b H M g K D g p L 0 F 1 d G 9 S Z W 1 v d m V k Q 2 9 s d W 1 u c z E u e 2 x s Y W 1 h X 2 x p b m U s N X 0 m c X V v d D s s J n F 1 b 3 Q 7 U 2 V j d G l v b j E v Y 2 9 2 Z X J h Z 2 V f c 3 R h d G l z d G l j c 1 9 t b 2 R l b H M g K D g p L 0 F 1 d G 9 S Z W 1 v d m V k Q 2 9 s d W 1 u c z E u e 2 x s Y W 1 h X 2 J y Y W 5 j a C w 2 f S Z x d W 9 0 O y w m c X V v d D t T Z W N 0 a W 9 u M S 9 j b 3 Z l c m F n Z V 9 z d G F 0 a X N 0 a W N z X 2 1 v Z G V s c y A o O C k v Q X V 0 b 1 J l b W 9 2 Z W R D b 2 x 1 b W 5 z M S 5 7 Z 3 B 0 X 2 x p b m U s N 3 0 m c X V v d D s s J n F 1 b 3 Q 7 U 2 V j d G l v b j E v Y 2 9 2 Z X J h Z 2 V f c 3 R h d G l z d G l j c 1 9 t b 2 R l b H M g K D g p L 0 F 1 d G 9 S Z W 1 v d m V k Q 2 9 s d W 1 u c z E u e 2 d w d F 9 i c m F u Y 2 g s O H 0 m c X V v d D s s J n F 1 b 3 Q 7 U 2 V j d G l v b j E v Y 2 9 2 Z X J h Z 2 V f c 3 R h d G l z d G l j c 1 9 t b 2 R l b H M g K D g p L 0 F 1 d G 9 S Z W 1 v d m V k Q 2 9 s d W 1 u c z E u e 2 N s Y X V k Z V 9 s a W 5 l L D l 9 J n F 1 b 3 Q 7 L C Z x d W 9 0 O 1 N l Y 3 R p b 2 4 x L 2 N v d m V y Y W d l X 3 N 0 Y X R p c 3 R p Y 3 N f b W 9 k Z W x z I C g 4 K S 9 B d X R v U m V t b 3 Z l Z E N v b H V t b n M x L n t j b G F 1 Z G V f Y n J h b m N o L D E w f S Z x d W 9 0 O y w m c X V v d D t T Z W N 0 a W 9 u M S 9 j b 3 Z l c m F n Z V 9 z d G F 0 a X N 0 a W N z X 2 1 v Z G V s c y A o O C k v Q X V 0 b 1 J l b W 9 2 Z W R D b 2 x 1 b W 5 z M S 5 7 c 3 l t c H J v b X B 0 X 2 d w d F 9 s a W 5 l L D E x f S Z x d W 9 0 O y w m c X V v d D t T Z W N 0 a W 9 u M S 9 j b 3 Z l c m F n Z V 9 z d G F 0 a X N 0 a W N z X 2 1 v Z G V s c y A o O C k v Q X V 0 b 1 J l b W 9 2 Z W R D b 2 x 1 b W 5 z M S 5 7 c 3 l t c H J v b X B 0 X 2 d w d F 9 i c m F u Y 2 g s M T J 9 J n F 1 b 3 Q 7 L C Z x d W 9 0 O 1 N l Y 3 R p b 2 4 x L 2 N v d m V y Y W d l X 3 N 0 Y X R p c 3 R p Y 3 N f b W 9 k Z W x z I C g 4 K S 9 B d X R v U m V t b 3 Z l Z E N v b H V t b n M x L n t t a X N 0 c m F s X 2 x p b m U s M T N 9 J n F 1 b 3 Q 7 L C Z x d W 9 0 O 1 N l Y 3 R p b 2 4 x L 2 N v d m V y Y W d l X 3 N 0 Y X R p c 3 R p Y 3 N f b W 9 k Z W x z I C g 4 K S 9 B d X R v U m V t b 3 Z l Z E N v b H V t b n M x L n t t a X N 0 c m F s X 2 J y Y W 5 j a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O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g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4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5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B i O T c 2 Y T M t Y j g 5 Z S 0 0 M D N k L T h i M m Y t M m N i O D A z Z D V m M j M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Z l c m F n Z V 9 z d G F 0 a X N 0 a W N z X 2 1 v Z G V s c 1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A 6 N T g 6 M T E u M j Y y N D A y M F o i I C 8 + P E V u d H J 5 I F R 5 c G U 9 I k Z p b G x D b 2 x 1 b W 5 U e X B l c y I g V m F s d W U 9 I n N C Z 1 l E Q m d N R k J R V U Z C U V V G Q l F V R i I g L z 4 8 R W 5 0 c n k g V H l w Z T 0 i R m l s b E N v b H V t b k 5 h b W V z I i B W Y W x 1 Z T 0 i c 1 s m c X V v d D t w c m 9 q Z W N 0 J n F 1 b 3 Q 7 L C Z x d W 9 0 O 2 N s Y X N z J n F 1 b 3 Q 7 L C Z x d W 9 0 O 2 N v b X B s Z X h p d H k m c X V v d D s s J n F 1 b 3 Q 7 Y 2 F 0 Z W d v c n k m c X V v d D s s J n F 1 b 3 Q 7 b W V 0 a G 9 k c y Z x d W 9 0 O y w m c X V v d D t s b G F t Y V 9 s a W 5 l J n F 1 b 3 Q 7 L C Z x d W 9 0 O 2 x s Y W 1 h X 2 J y Y W 5 j a C Z x d W 9 0 O y w m c X V v d D t n c H R f b G l u Z S Z x d W 9 0 O y w m c X V v d D t n c H R f Y n J h b m N o J n F 1 b 3 Q 7 L C Z x d W 9 0 O 2 N s Y X V k Z V 9 s a W 5 l J n F 1 b 3 Q 7 L C Z x d W 9 0 O 2 N s Y X V k Z V 9 i c m F u Y 2 g m c X V v d D s s J n F 1 b 3 Q 7 c 3 l t c H J v b X B 0 X 2 d w d F 9 s a W 5 l J n F 1 b 3 Q 7 L C Z x d W 9 0 O 3 N 5 b X B y b 2 1 w d F 9 n c H R f Y n J h b m N o J n F 1 b 3 Q 7 L C Z x d W 9 0 O 2 1 p c 3 R y Y W x f b G l u Z S Z x d W 9 0 O y w m c X V v d D t t a X N 0 c m F s X 2 J y Y W 5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l c m F n Z V 9 z d G F 0 a X N 0 a W N z X 2 1 v Z G V s c y A o O S k v Q X V 0 b 1 J l b W 9 2 Z W R D b 2 x 1 b W 5 z M S 5 7 c H J v a m V j d C w w f S Z x d W 9 0 O y w m c X V v d D t T Z W N 0 a W 9 u M S 9 j b 3 Z l c m F n Z V 9 z d G F 0 a X N 0 a W N z X 2 1 v Z G V s c y A o O S k v Q X V 0 b 1 J l b W 9 2 Z W R D b 2 x 1 b W 5 z M S 5 7 Y 2 x h c 3 M s M X 0 m c X V v d D s s J n F 1 b 3 Q 7 U 2 V j d G l v b j E v Y 2 9 2 Z X J h Z 2 V f c 3 R h d G l z d G l j c 1 9 t b 2 R l b H M g K D k p L 0 F 1 d G 9 S Z W 1 v d m V k Q 2 9 s d W 1 u c z E u e 2 N v b X B s Z X h p d H k s M n 0 m c X V v d D s s J n F 1 b 3 Q 7 U 2 V j d G l v b j E v Y 2 9 2 Z X J h Z 2 V f c 3 R h d G l z d G l j c 1 9 t b 2 R l b H M g K D k p L 0 F 1 d G 9 S Z W 1 v d m V k Q 2 9 s d W 1 u c z E u e 2 N h d G V n b 3 J 5 L D N 9 J n F 1 b 3 Q 7 L C Z x d W 9 0 O 1 N l Y 3 R p b 2 4 x L 2 N v d m V y Y W d l X 3 N 0 Y X R p c 3 R p Y 3 N f b W 9 k Z W x z I C g 5 K S 9 B d X R v U m V t b 3 Z l Z E N v b H V t b n M x L n t t Z X R o b 2 R z L D R 9 J n F 1 b 3 Q 7 L C Z x d W 9 0 O 1 N l Y 3 R p b 2 4 x L 2 N v d m V y Y W d l X 3 N 0 Y X R p c 3 R p Y 3 N f b W 9 k Z W x z I C g 5 K S 9 B d X R v U m V t b 3 Z l Z E N v b H V t b n M x L n t s b G F t Y V 9 s a W 5 l L D V 9 J n F 1 b 3 Q 7 L C Z x d W 9 0 O 1 N l Y 3 R p b 2 4 x L 2 N v d m V y Y W d l X 3 N 0 Y X R p c 3 R p Y 3 N f b W 9 k Z W x z I C g 5 K S 9 B d X R v U m V t b 3 Z l Z E N v b H V t b n M x L n t s b G F t Y V 9 i c m F u Y 2 g s N n 0 m c X V v d D s s J n F 1 b 3 Q 7 U 2 V j d G l v b j E v Y 2 9 2 Z X J h Z 2 V f c 3 R h d G l z d G l j c 1 9 t b 2 R l b H M g K D k p L 0 F 1 d G 9 S Z W 1 v d m V k Q 2 9 s d W 1 u c z E u e 2 d w d F 9 s a W 5 l L D d 9 J n F 1 b 3 Q 7 L C Z x d W 9 0 O 1 N l Y 3 R p b 2 4 x L 2 N v d m V y Y W d l X 3 N 0 Y X R p c 3 R p Y 3 N f b W 9 k Z W x z I C g 5 K S 9 B d X R v U m V t b 3 Z l Z E N v b H V t b n M x L n t n c H R f Y n J h b m N o L D h 9 J n F 1 b 3 Q 7 L C Z x d W 9 0 O 1 N l Y 3 R p b 2 4 x L 2 N v d m V y Y W d l X 3 N 0 Y X R p c 3 R p Y 3 N f b W 9 k Z W x z I C g 5 K S 9 B d X R v U m V t b 3 Z l Z E N v b H V t b n M x L n t j b G F 1 Z G V f b G l u Z S w 5 f S Z x d W 9 0 O y w m c X V v d D t T Z W N 0 a W 9 u M S 9 j b 3 Z l c m F n Z V 9 z d G F 0 a X N 0 a W N z X 2 1 v Z G V s c y A o O S k v Q X V 0 b 1 J l b W 9 2 Z W R D b 2 x 1 b W 5 z M S 5 7 Y 2 x h d W R l X 2 J y Y W 5 j a C w x M H 0 m c X V v d D s s J n F 1 b 3 Q 7 U 2 V j d G l v b j E v Y 2 9 2 Z X J h Z 2 V f c 3 R h d G l z d G l j c 1 9 t b 2 R l b H M g K D k p L 0 F 1 d G 9 S Z W 1 v d m V k Q 2 9 s d W 1 u c z E u e 3 N 5 b X B y b 2 1 w d F 9 n c H R f b G l u Z S w x M X 0 m c X V v d D s s J n F 1 b 3 Q 7 U 2 V j d G l v b j E v Y 2 9 2 Z X J h Z 2 V f c 3 R h d G l z d G l j c 1 9 t b 2 R l b H M g K D k p L 0 F 1 d G 9 S Z W 1 v d m V k Q 2 9 s d W 1 u c z E u e 3 N 5 b X B y b 2 1 w d F 9 n c H R f Y n J h b m N o L D E y f S Z x d W 9 0 O y w m c X V v d D t T Z W N 0 a W 9 u M S 9 j b 3 Z l c m F n Z V 9 z d G F 0 a X N 0 a W N z X 2 1 v Z G V s c y A o O S k v Q X V 0 b 1 J l b W 9 2 Z W R D b 2 x 1 b W 5 z M S 5 7 b W l z d H J h b F 9 s a W 5 l L D E z f S Z x d W 9 0 O y w m c X V v d D t T Z W N 0 a W 9 u M S 9 j b 3 Z l c m F n Z V 9 z d G F 0 a X N 0 a W N z X 2 1 v Z G V s c y A o O S k v Q X V 0 b 1 J l b W 9 2 Z W R D b 2 x 1 b W 5 z M S 5 7 b W l z d H J h b F 9 i c m F u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Z l c m F n Z V 9 z d G F 0 a X N 0 a W N z X 2 1 v Z G V s c y A o O S k v Q X V 0 b 1 J l b W 9 2 Z W R D b 2 x 1 b W 5 z M S 5 7 c H J v a m V j d C w w f S Z x d W 9 0 O y w m c X V v d D t T Z W N 0 a W 9 u M S 9 j b 3 Z l c m F n Z V 9 z d G F 0 a X N 0 a W N z X 2 1 v Z G V s c y A o O S k v Q X V 0 b 1 J l b W 9 2 Z W R D b 2 x 1 b W 5 z M S 5 7 Y 2 x h c 3 M s M X 0 m c X V v d D s s J n F 1 b 3 Q 7 U 2 V j d G l v b j E v Y 2 9 2 Z X J h Z 2 V f c 3 R h d G l z d G l j c 1 9 t b 2 R l b H M g K D k p L 0 F 1 d G 9 S Z W 1 v d m V k Q 2 9 s d W 1 u c z E u e 2 N v b X B s Z X h p d H k s M n 0 m c X V v d D s s J n F 1 b 3 Q 7 U 2 V j d G l v b j E v Y 2 9 2 Z X J h Z 2 V f c 3 R h d G l z d G l j c 1 9 t b 2 R l b H M g K D k p L 0 F 1 d G 9 S Z W 1 v d m V k Q 2 9 s d W 1 u c z E u e 2 N h d G V n b 3 J 5 L D N 9 J n F 1 b 3 Q 7 L C Z x d W 9 0 O 1 N l Y 3 R p b 2 4 x L 2 N v d m V y Y W d l X 3 N 0 Y X R p c 3 R p Y 3 N f b W 9 k Z W x z I C g 5 K S 9 B d X R v U m V t b 3 Z l Z E N v b H V t b n M x L n t t Z X R o b 2 R z L D R 9 J n F 1 b 3 Q 7 L C Z x d W 9 0 O 1 N l Y 3 R p b 2 4 x L 2 N v d m V y Y W d l X 3 N 0 Y X R p c 3 R p Y 3 N f b W 9 k Z W x z I C g 5 K S 9 B d X R v U m V t b 3 Z l Z E N v b H V t b n M x L n t s b G F t Y V 9 s a W 5 l L D V 9 J n F 1 b 3 Q 7 L C Z x d W 9 0 O 1 N l Y 3 R p b 2 4 x L 2 N v d m V y Y W d l X 3 N 0 Y X R p c 3 R p Y 3 N f b W 9 k Z W x z I C g 5 K S 9 B d X R v U m V t b 3 Z l Z E N v b H V t b n M x L n t s b G F t Y V 9 i c m F u Y 2 g s N n 0 m c X V v d D s s J n F 1 b 3 Q 7 U 2 V j d G l v b j E v Y 2 9 2 Z X J h Z 2 V f c 3 R h d G l z d G l j c 1 9 t b 2 R l b H M g K D k p L 0 F 1 d G 9 S Z W 1 v d m V k Q 2 9 s d W 1 u c z E u e 2 d w d F 9 s a W 5 l L D d 9 J n F 1 b 3 Q 7 L C Z x d W 9 0 O 1 N l Y 3 R p b 2 4 x L 2 N v d m V y Y W d l X 3 N 0 Y X R p c 3 R p Y 3 N f b W 9 k Z W x z I C g 5 K S 9 B d X R v U m V t b 3 Z l Z E N v b H V t b n M x L n t n c H R f Y n J h b m N o L D h 9 J n F 1 b 3 Q 7 L C Z x d W 9 0 O 1 N l Y 3 R p b 2 4 x L 2 N v d m V y Y W d l X 3 N 0 Y X R p c 3 R p Y 3 N f b W 9 k Z W x z I C g 5 K S 9 B d X R v U m V t b 3 Z l Z E N v b H V t b n M x L n t j b G F 1 Z G V f b G l u Z S w 5 f S Z x d W 9 0 O y w m c X V v d D t T Z W N 0 a W 9 u M S 9 j b 3 Z l c m F n Z V 9 z d G F 0 a X N 0 a W N z X 2 1 v Z G V s c y A o O S k v Q X V 0 b 1 J l b W 9 2 Z W R D b 2 x 1 b W 5 z M S 5 7 Y 2 x h d W R l X 2 J y Y W 5 j a C w x M H 0 m c X V v d D s s J n F 1 b 3 Q 7 U 2 V j d G l v b j E v Y 2 9 2 Z X J h Z 2 V f c 3 R h d G l z d G l j c 1 9 t b 2 R l b H M g K D k p L 0 F 1 d G 9 S Z W 1 v d m V k Q 2 9 s d W 1 u c z E u e 3 N 5 b X B y b 2 1 w d F 9 n c H R f b G l u Z S w x M X 0 m c X V v d D s s J n F 1 b 3 Q 7 U 2 V j d G l v b j E v Y 2 9 2 Z X J h Z 2 V f c 3 R h d G l z d G l j c 1 9 t b 2 R l b H M g K D k p L 0 F 1 d G 9 S Z W 1 v d m V k Q 2 9 s d W 1 u c z E u e 3 N 5 b X B y b 2 1 w d F 9 n c H R f Y n J h b m N o L D E y f S Z x d W 9 0 O y w m c X V v d D t T Z W N 0 a W 9 u M S 9 j b 3 Z l c m F n Z V 9 z d G F 0 a X N 0 a W N z X 2 1 v Z G V s c y A o O S k v Q X V 0 b 1 J l b W 9 2 Z W R D b 2 x 1 b W 5 z M S 5 7 b W l z d H J h b F 9 s a W 5 l L D E z f S Z x d W 9 0 O y w m c X V v d D t T Z W N 0 a W 9 u M S 9 j b 3 Z l c m F n Z V 9 z d G F 0 a X N 0 a W N z X 2 1 v Z G V s c y A o O S k v Q X V 0 b 1 J l b W 9 2 Z W R D b 2 x 1 b W 5 z M S 5 7 b W l z d H J h b F 9 i c m F u Y 2 g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l c m F n Z V 9 z d G F 0 a X N 0 a W N z X 2 1 v Z G V s c y U y M C U y O D k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Z X J h Z 2 V f c 3 R h d G l z d G l j c 1 9 t b 2 R l b H M l M j A l M j g 5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V y Y W d l X 3 N 0 Y X R p c 3 R p Y 3 N f b W 9 k Z W x z J T I w J T I 4 O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O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N T R k M m E 0 L T F m N j M t N D M 3 N y 1 i Z G F l L T M 2 N D A 3 Y j M 5 N D E w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z c 1 9 y Y X R l X 3 N 0 Y X R p c 3 R p Y 3 N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x O j E z O j E y L j A 2 M T E z O T B a I i A v P j x F b n R y e S B U e X B l P S J G a W x s Q 2 9 s d W 1 u V H l w Z X M i I F Z h b H V l P S J z Q m d Z R k J R V U Z C U V V G Q l E 9 P S I g L z 4 8 R W 5 0 c n k g V H l w Z T 0 i R m l s b E N v b H V t b k 5 h b W V z I i B W Y W x 1 Z T 0 i c 1 s m c X V v d D t w c m 9 q Z W N 0 J n F 1 b 3 Q 7 L C Z x d W 9 0 O 2 N s Y X N z J n F 1 b 3 Q 7 L C Z x d W 9 0 O 2 J h c 2 V s a W 5 l J n F 1 b 3 Q 7 L C Z x d W 9 0 O 2 x h b m N l X 2 J h c 2 l j J n F 1 b 3 Q 7 L C Z x d W 9 0 O 2 x h b m N l X 2 N v d m V y Y W d l J n F 1 b 3 Q 7 L C Z x d W 9 0 O 2 x h b m N l J n F 1 b 3 Q 7 L C Z x d W 9 0 O 3 N 5 b X B y b 2 1 w d C Z x d W 9 0 O y w m c X V v d D t s Y W 5 j Z S 1 n c H Q m c X V v d D s s J n F 1 b 3 Q 7 b G F u Y 2 U t Y 2 x h d W R l J n F 1 b 3 Q 7 L C Z x d W 9 0 O 2 x h b m N l L W 1 p c 3 R y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z c 1 9 y Y X R l X 3 N 0 Y X R p c 3 R p Y 3 M g K D g p L 0 F 1 d G 9 S Z W 1 v d m V k Q 2 9 s d W 1 u c z E u e 3 B y b 2 p l Y 3 Q s M H 0 m c X V v d D s s J n F 1 b 3 Q 7 U 2 V j d G l v b j E v c G F z c 1 9 y Y X R l X 3 N 0 Y X R p c 3 R p Y 3 M g K D g p L 0 F 1 d G 9 S Z W 1 v d m V k Q 2 9 s d W 1 u c z E u e 2 N s Y X N z L D F 9 J n F 1 b 3 Q 7 L C Z x d W 9 0 O 1 N l Y 3 R p b 2 4 x L 3 B h c 3 N f c m F 0 Z V 9 z d G F 0 a X N 0 a W N z I C g 4 K S 9 B d X R v U m V t b 3 Z l Z E N v b H V t b n M x L n t i Y X N l b G l u Z S w y f S Z x d W 9 0 O y w m c X V v d D t T Z W N 0 a W 9 u M S 9 w Y X N z X 3 J h d G V f c 3 R h d G l z d G l j c y A o O C k v Q X V 0 b 1 J l b W 9 2 Z W R D b 2 x 1 b W 5 z M S 5 7 b G F u Y 2 V f Y m F z a W M s M 3 0 m c X V v d D s s J n F 1 b 3 Q 7 U 2 V j d G l v b j E v c G F z c 1 9 y Y X R l X 3 N 0 Y X R p c 3 R p Y 3 M g K D g p L 0 F 1 d G 9 S Z W 1 v d m V k Q 2 9 s d W 1 u c z E u e 2 x h b m N l X 2 N v d m V y Y W d l L D R 9 J n F 1 b 3 Q 7 L C Z x d W 9 0 O 1 N l Y 3 R p b 2 4 x L 3 B h c 3 N f c m F 0 Z V 9 z d G F 0 a X N 0 a W N z I C g 4 K S 9 B d X R v U m V t b 3 Z l Z E N v b H V t b n M x L n t s Y W 5 j Z S w 1 f S Z x d W 9 0 O y w m c X V v d D t T Z W N 0 a W 9 u M S 9 w Y X N z X 3 J h d G V f c 3 R h d G l z d G l j c y A o O C k v Q X V 0 b 1 J l b W 9 2 Z W R D b 2 x 1 b W 5 z M S 5 7 c 3 l t c H J v b X B 0 L D Z 9 J n F 1 b 3 Q 7 L C Z x d W 9 0 O 1 N l Y 3 R p b 2 4 x L 3 B h c 3 N f c m F 0 Z V 9 z d G F 0 a X N 0 a W N z I C g 4 K S 9 B d X R v U m V t b 3 Z l Z E N v b H V t b n M x L n t s Y W 5 j Z S 1 n c H Q s N 3 0 m c X V v d D s s J n F 1 b 3 Q 7 U 2 V j d G l v b j E v c G F z c 1 9 y Y X R l X 3 N 0 Y X R p c 3 R p Y 3 M g K D g p L 0 F 1 d G 9 S Z W 1 v d m V k Q 2 9 s d W 1 u c z E u e 2 x h b m N l L W N s Y X V k Z S w 4 f S Z x d W 9 0 O y w m c X V v d D t T Z W N 0 a W 9 u M S 9 w Y X N z X 3 J h d G V f c 3 R h d G l z d G l j c y A o O C k v Q X V 0 b 1 J l b W 9 2 Z W R D b 2 x 1 b W 5 z M S 5 7 b G F u Y 2 U t b W l z d H J h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F z c 1 9 y Y X R l X 3 N 0 Y X R p c 3 R p Y 3 M g K D g p L 0 F 1 d G 9 S Z W 1 v d m V k Q 2 9 s d W 1 u c z E u e 3 B y b 2 p l Y 3 Q s M H 0 m c X V v d D s s J n F 1 b 3 Q 7 U 2 V j d G l v b j E v c G F z c 1 9 y Y X R l X 3 N 0 Y X R p c 3 R p Y 3 M g K D g p L 0 F 1 d G 9 S Z W 1 v d m V k Q 2 9 s d W 1 u c z E u e 2 N s Y X N z L D F 9 J n F 1 b 3 Q 7 L C Z x d W 9 0 O 1 N l Y 3 R p b 2 4 x L 3 B h c 3 N f c m F 0 Z V 9 z d G F 0 a X N 0 a W N z I C g 4 K S 9 B d X R v U m V t b 3 Z l Z E N v b H V t b n M x L n t i Y X N l b G l u Z S w y f S Z x d W 9 0 O y w m c X V v d D t T Z W N 0 a W 9 u M S 9 w Y X N z X 3 J h d G V f c 3 R h d G l z d G l j c y A o O C k v Q X V 0 b 1 J l b W 9 2 Z W R D b 2 x 1 b W 5 z M S 5 7 b G F u Y 2 V f Y m F z a W M s M 3 0 m c X V v d D s s J n F 1 b 3 Q 7 U 2 V j d G l v b j E v c G F z c 1 9 y Y X R l X 3 N 0 Y X R p c 3 R p Y 3 M g K D g p L 0 F 1 d G 9 S Z W 1 v d m V k Q 2 9 s d W 1 u c z E u e 2 x h b m N l X 2 N v d m V y Y W d l L D R 9 J n F 1 b 3 Q 7 L C Z x d W 9 0 O 1 N l Y 3 R p b 2 4 x L 3 B h c 3 N f c m F 0 Z V 9 z d G F 0 a X N 0 a W N z I C g 4 K S 9 B d X R v U m V t b 3 Z l Z E N v b H V t b n M x L n t s Y W 5 j Z S w 1 f S Z x d W 9 0 O y w m c X V v d D t T Z W N 0 a W 9 u M S 9 w Y X N z X 3 J h d G V f c 3 R h d G l z d G l j c y A o O C k v Q X V 0 b 1 J l b W 9 2 Z W R D b 2 x 1 b W 5 z M S 5 7 c 3 l t c H J v b X B 0 L D Z 9 J n F 1 b 3 Q 7 L C Z x d W 9 0 O 1 N l Y 3 R p b 2 4 x L 3 B h c 3 N f c m F 0 Z V 9 z d G F 0 a X N 0 a W N z I C g 4 K S 9 B d X R v U m V t b 3 Z l Z E N v b H V t b n M x L n t s Y W 5 j Z S 1 n c H Q s N 3 0 m c X V v d D s s J n F 1 b 3 Q 7 U 2 V j d G l v b j E v c G F z c 1 9 y Y X R l X 3 N 0 Y X R p c 3 R p Y 3 M g K D g p L 0 F 1 d G 9 S Z W 1 v d m V k Q 2 9 s d W 1 u c z E u e 2 x h b m N l L W N s Y X V k Z S w 4 f S Z x d W 9 0 O y w m c X V v d D t T Z W N 0 a W 9 u M S 9 w Y X N z X 3 J h d G V f c 3 R h d G l z d G l j c y A o O C k v Q X V 0 b 1 J l b W 9 2 Z W R D b 2 x 1 b W 5 z M S 5 7 b G F u Y 2 U t b W l z d H J h b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z c 1 9 y Y X R l X 3 N 0 Y X R p c 3 R p Y 3 M l M j A l M j g 4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N f c m F 0 Z V 9 z d G F 0 a X N 0 a W N z J T I w J T I 4 O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z X 3 J h d G V f c 3 R h d G l z d G l j c y U y M C U y O D g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0 Y X R p c 3 R p Y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W I 3 Z j J j N y 1 m M T c 2 L T Q w Y m Y t Y j A 3 N C 1 h Y 2 I 3 N D V l N T Y 4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A 1 O j E 3 O j A 4 L j I 3 O T Y y M j B a I i A v P j x F b n R y e S B U e X B l P S J G a W x s Q 2 9 s d W 1 u V H l w Z X M i I F Z h b H V l P S J z Q m d Z R k F 3 P T 0 i I C 8 + P E V u d H J 5 I F R 5 c G U 9 I k Z p b G x D b 2 x 1 b W 5 O Y W 1 l c y I g V m F s d W U 9 I n N b J n F 1 b 3 Q 7 c H J v a m V j d C Z x d W 9 0 O y w m c X V v d D t j b G F z c y Z x d W 9 0 O y w m c X V v d D t 0 a W 1 l J n F 1 b 3 Q 7 L C Z x d W 9 0 O 2 l 0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3 R h d G l z d G l j c y 9 B d X R v U m V t b 3 Z l Z E N v b H V t b n M x L n t w c m 9 q Z W N 0 L D B 9 J n F 1 b 3 Q 7 L C Z x d W 9 0 O 1 N l Y 3 R p b 2 4 x L 3 R p b W V f c 3 R h d G l z d G l j c y 9 B d X R v U m V t b 3 Z l Z E N v b H V t b n M x L n t j b G F z c y w x f S Z x d W 9 0 O y w m c X V v d D t T Z W N 0 a W 9 u M S 9 0 a W 1 l X 3 N 0 Y X R p c 3 R p Y 3 M v Q X V 0 b 1 J l b W 9 2 Z W R D b 2 x 1 b W 5 z M S 5 7 d G l t Z S w y f S Z x d W 9 0 O y w m c X V v d D t T Z W N 0 a W 9 u M S 9 0 a W 1 l X 3 N 0 Y X R p c 3 R p Y 3 M v Q X V 0 b 1 J l b W 9 2 Z W R D b 2 x 1 b W 5 z M S 5 7 a X R l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b W V f c 3 R h d G l z d G l j c y 9 B d X R v U m V t b 3 Z l Z E N v b H V t b n M x L n t w c m 9 q Z W N 0 L D B 9 J n F 1 b 3 Q 7 L C Z x d W 9 0 O 1 N l Y 3 R p b 2 4 x L 3 R p b W V f c 3 R h d G l z d G l j c y 9 B d X R v U m V t b 3 Z l Z E N v b H V t b n M x L n t j b G F z c y w x f S Z x d W 9 0 O y w m c X V v d D t T Z W N 0 a W 9 u M S 9 0 a W 1 l X 3 N 0 Y X R p c 3 R p Y 3 M v Q X V 0 b 1 J l b W 9 2 Z W R D b 2 x 1 b W 5 z M S 5 7 d G l t Z S w y f S Z x d W 9 0 O y w m c X V v d D t T Z W N 0 a W 9 u M S 9 0 a W 1 l X 3 N 0 Y X R p c 3 R p Y 3 M v Q X V 0 b 1 J l b W 9 2 Z W R D b 2 x 1 b W 5 z M S 5 7 a X R l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d G F 0 a X N 0 a W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3 R h d G l z d G l j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3 R h d G l z d G l j c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T U 5 Z D U 4 M y 0 w N D d m L T Q 4 N G Q t O W M z O S 0 x Y 2 I 3 O D Y 1 Y z c 5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A 2 O j A w O j E 4 L j c 5 M D U 5 M T B a I i A v P j x F b n R y e S B U e X B l P S J G a W x s Q 2 9 s d W 1 u V H l w Z X M i I F Z h b H V l P S J z Q m d Z R k F 3 P T 0 i I C 8 + P E V u d H J 5 I F R 5 c G U 9 I k Z p b G x D b 2 x 1 b W 5 O Y W 1 l c y I g V m F s d W U 9 I n N b J n F 1 b 3 Q 7 c H J v a m V j d C Z x d W 9 0 O y w m c X V v d D t j b G F z c y Z x d W 9 0 O y w m c X V v d D t 0 a W 1 l J n F 1 b 3 Q 7 L C Z x d W 9 0 O 2 l 0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3 R h d G l z d G l j c y A o M i k v Q X V 0 b 1 J l b W 9 2 Z W R D b 2 x 1 b W 5 z M S 5 7 c H J v a m V j d C w w f S Z x d W 9 0 O y w m c X V v d D t T Z W N 0 a W 9 u M S 9 0 a W 1 l X 3 N 0 Y X R p c 3 R p Y 3 M g K D I p L 0 F 1 d G 9 S Z W 1 v d m V k Q 2 9 s d W 1 u c z E u e 2 N s Y X N z L D F 9 J n F 1 b 3 Q 7 L C Z x d W 9 0 O 1 N l Y 3 R p b 2 4 x L 3 R p b W V f c 3 R h d G l z d G l j c y A o M i k v Q X V 0 b 1 J l b W 9 2 Z W R D b 2 x 1 b W 5 z M S 5 7 d G l t Z S w y f S Z x d W 9 0 O y w m c X V v d D t T Z W N 0 a W 9 u M S 9 0 a W 1 l X 3 N 0 Y X R p c 3 R p Y 3 M g K D I p L 0 F 1 d G 9 S Z W 1 v d m V k Q 2 9 s d W 1 u c z E u e 2 l 0 Z X J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W 1 l X 3 N 0 Y X R p c 3 R p Y 3 M g K D I p L 0 F 1 d G 9 S Z W 1 v d m V k Q 2 9 s d W 1 u c z E u e 3 B y b 2 p l Y 3 Q s M H 0 m c X V v d D s s J n F 1 b 3 Q 7 U 2 V j d G l v b j E v d G l t Z V 9 z d G F 0 a X N 0 a W N z I C g y K S 9 B d X R v U m V t b 3 Z l Z E N v b H V t b n M x L n t j b G F z c y w x f S Z x d W 9 0 O y w m c X V v d D t T Z W N 0 a W 9 u M S 9 0 a W 1 l X 3 N 0 Y X R p c 3 R p Y 3 M g K D I p L 0 F 1 d G 9 S Z W 1 v d m V k Q 2 9 s d W 1 u c z E u e 3 R p b W U s M n 0 m c X V v d D s s J n F 1 b 3 Q 7 U 2 V j d G l v b j E v d G l t Z V 9 z d G F 0 a X N 0 a W N z I C g y K S 9 B d X R v U m V t b 3 Z l Z E N v b H V t b n M x L n t p d G V y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3 R h d G l z d G l j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d G F 0 a X N 0 a W N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0 Y X R p c 3 R p Y 3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d G F 0 a X N 0 a W N z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5 M W Y 2 Y z c z L W M 2 N z E t N G Q 2 M C 1 h N m V l L T N h Z m Q 0 M z Q 1 M z E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Y 6 M D g 6 M T I u O D A w M T Q 2 M F o i I C 8 + P E V u d H J 5 I F R 5 c G U 9 I k Z p b G x D b 2 x 1 b W 5 U e X B l c y I g V m F s d W U 9 I n N C Z 1 l G Q X c 9 P S I g L z 4 8 R W 5 0 c n k g V H l w Z T 0 i R m l s b E N v b H V t b k 5 h b W V z I i B W Y W x 1 Z T 0 i c 1 s m c X V v d D t w c m 9 q Z W N 0 J n F 1 b 3 Q 7 L C Z x d W 9 0 O 2 N s Y X N z J n F 1 b 3 Q 7 L C Z x d W 9 0 O 3 R p b W U m c X V v d D s s J n F 1 b 3 Q 7 a X R l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d G F 0 a X N 0 a W N z I C g z K S 9 B d X R v U m V t b 3 Z l Z E N v b H V t b n M x L n t w c m 9 q Z W N 0 L D B 9 J n F 1 b 3 Q 7 L C Z x d W 9 0 O 1 N l Y 3 R p b 2 4 x L 3 R p b W V f c 3 R h d G l z d G l j c y A o M y k v Q X V 0 b 1 J l b W 9 2 Z W R D b 2 x 1 b W 5 z M S 5 7 Y 2 x h c 3 M s M X 0 m c X V v d D s s J n F 1 b 3 Q 7 U 2 V j d G l v b j E v d G l t Z V 9 z d G F 0 a X N 0 a W N z I C g z K S 9 B d X R v U m V t b 3 Z l Z E N v b H V t b n M x L n t 0 a W 1 l L D J 9 J n F 1 b 3 Q 7 L C Z x d W 9 0 O 1 N l Y 3 R p b 2 4 x L 3 R p b W V f c 3 R h d G l z d G l j c y A o M y k v Q X V 0 b 1 J l b W 9 2 Z W R D b 2 x 1 b W 5 z M S 5 7 a X R l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b W V f c 3 R h d G l z d G l j c y A o M y k v Q X V 0 b 1 J l b W 9 2 Z W R D b 2 x 1 b W 5 z M S 5 7 c H J v a m V j d C w w f S Z x d W 9 0 O y w m c X V v d D t T Z W N 0 a W 9 u M S 9 0 a W 1 l X 3 N 0 Y X R p c 3 R p Y 3 M g K D M p L 0 F 1 d G 9 S Z W 1 v d m V k Q 2 9 s d W 1 u c z E u e 2 N s Y X N z L D F 9 J n F 1 b 3 Q 7 L C Z x d W 9 0 O 1 N l Y 3 R p b 2 4 x L 3 R p b W V f c 3 R h d G l z d G l j c y A o M y k v Q X V 0 b 1 J l b W 9 2 Z W R D b 2 x 1 b W 5 z M S 5 7 d G l t Z S w y f S Z x d W 9 0 O y w m c X V v d D t T Z W N 0 a W 9 u M S 9 0 a W 1 l X 3 N 0 Y X R p c 3 R p Y 3 M g K D M p L 0 F 1 d G 9 S Z W 1 v d m V k Q 2 9 s d W 1 u c z E u e 2 l 0 Z X J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d G F 0 a X N 0 a W N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0 Y X R p c 3 R p Y 3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3 R h d G l z d G l j c y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0 Y X R p c 3 R p Y 3 M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B l Y T I y Y T Q t O T B h M S 0 0 Y z Q 3 L W I y Z j Y t O T A 3 Y z c 4 M T g y Z D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3 R h d G l z d G l j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Y 6 M z Y 6 M T U u N j g z M D Q y M F o i I C 8 + P E V u d H J 5 I F R 5 c G U 9 I k Z p b G x D b 2 x 1 b W 5 U e X B l c y I g V m F s d W U 9 I n N C Z 1 l G Q X c 9 P S I g L z 4 8 R W 5 0 c n k g V H l w Z T 0 i R m l s b E N v b H V t b k 5 h b W V z I i B W Y W x 1 Z T 0 i c 1 s m c X V v d D t w c m 9 q Z W N 0 J n F 1 b 3 Q 7 L C Z x d W 9 0 O 2 N s Y X N z J n F 1 b 3 Q 7 L C Z x d W 9 0 O 3 R p b W U m c X V v d D s s J n F 1 b 3 Q 7 a X R l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d G F 0 a X N 0 a W N z I C g 0 K S 9 B d X R v U m V t b 3 Z l Z E N v b H V t b n M x L n t w c m 9 q Z W N 0 L D B 9 J n F 1 b 3 Q 7 L C Z x d W 9 0 O 1 N l Y 3 R p b 2 4 x L 3 R p b W V f c 3 R h d G l z d G l j c y A o N C k v Q X V 0 b 1 J l b W 9 2 Z W R D b 2 x 1 b W 5 z M S 5 7 Y 2 x h c 3 M s M X 0 m c X V v d D s s J n F 1 b 3 Q 7 U 2 V j d G l v b j E v d G l t Z V 9 z d G F 0 a X N 0 a W N z I C g 0 K S 9 B d X R v U m V t b 3 Z l Z E N v b H V t b n M x L n t 0 a W 1 l L D J 9 J n F 1 b 3 Q 7 L C Z x d W 9 0 O 1 N l Y 3 R p b 2 4 x L 3 R p b W V f c 3 R h d G l z d G l j c y A o N C k v Q X V 0 b 1 J l b W 9 2 Z W R D b 2 x 1 b W 5 z M S 5 7 a X R l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b W V f c 3 R h d G l z d G l j c y A o N C k v Q X V 0 b 1 J l b W 9 2 Z W R D b 2 x 1 b W 5 z M S 5 7 c H J v a m V j d C w w f S Z x d W 9 0 O y w m c X V v d D t T Z W N 0 a W 9 u M S 9 0 a W 1 l X 3 N 0 Y X R p c 3 R p Y 3 M g K D Q p L 0 F 1 d G 9 S Z W 1 v d m V k Q 2 9 s d W 1 u c z E u e 2 N s Y X N z L D F 9 J n F 1 b 3 Q 7 L C Z x d W 9 0 O 1 N l Y 3 R p b 2 4 x L 3 R p b W V f c 3 R h d G l z d G l j c y A o N C k v Q X V 0 b 1 J l b W 9 2 Z W R D b 2 x 1 b W 5 z M S 5 7 d G l t Z S w y f S Z x d W 9 0 O y w m c X V v d D t T Z W N 0 a W 9 u M S 9 0 a W 1 l X 3 N 0 Y X R p c 3 R p Y 3 M g K D Q p L 0 F 1 d G 9 S Z W 1 v d m V k Q 2 9 s d W 1 u c z E u e 2 l 0 Z X J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d G F 0 a X N 0 a W N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0 Y X R p c 3 R p Y 3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3 R h d G l z d G l j c y U y M C U y O D Q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O O I A M D u 9 7 M X Y + P 8 m / 7 a P P o l b e m H f + y e + s P y n E l r g x r C H j 2 O z i E d 8 w s f C h u p i k M u L a q V c m l V I m D M b w q B 4 Z E q X b p 4 D e z i W u X k 7 b D b 2 A d Y K t 7 n s z s d o X 9 2 0 + d X e E Q + O Z R Q 2 w j S 3 i A = = < / D a t a M a s h u p > 
</file>

<file path=customXml/itemProps1.xml><?xml version="1.0" encoding="utf-8"?>
<ds:datastoreItem xmlns:ds="http://schemas.openxmlformats.org/officeDocument/2006/customXml" ds:itemID="{75359841-1DC0-2340-B47D-074C2AE06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time_statistics (4)</vt:lpstr>
      <vt:lpstr>coverage_statistics (30)</vt:lpstr>
      <vt:lpstr>pass_rate_statistics (8)</vt:lpstr>
      <vt:lpstr>coverage_statistics_models (9)</vt:lpstr>
      <vt:lpstr>Sheet2</vt:lpstr>
      <vt:lpstr>pass_rate_statistics (7)</vt:lpstr>
      <vt:lpstr>pass_rate_statistics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gsj9154@student.ubc.ca</dc:creator>
  <cp:lastModifiedBy>gsj9154@student.ubc.ca</cp:lastModifiedBy>
  <dcterms:created xsi:type="dcterms:W3CDTF">2024-11-19T03:11:29Z</dcterms:created>
  <dcterms:modified xsi:type="dcterms:W3CDTF">2025-06-11T22:56:46Z</dcterms:modified>
</cp:coreProperties>
</file>