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4544486bf9b9c6/Boik/timeseries/public/"/>
    </mc:Choice>
  </mc:AlternateContent>
  <xr:revisionPtr revIDLastSave="2" documentId="8_{6DE2FDB7-28DF-454A-9175-170C5BEFFDB0}" xr6:coauthVersionLast="47" xr6:coauthVersionMax="47" xr10:uidLastSave="{70D2FF85-3DFB-4927-AC01-25F5961EA3BF}"/>
  <bookViews>
    <workbookView xWindow="-110" yWindow="-110" windowWidth="38620" windowHeight="21100" xr2:uid="{500AFC43-98CE-433F-8DDF-9800597F7958}"/>
  </bookViews>
  <sheets>
    <sheet name="assets_neoen" sheetId="1" r:id="rId1"/>
    <sheet name="Sheet1" sheetId="2" r:id="rId2"/>
    <sheet name="Sheet2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G2" i="1" l="1"/>
  <c r="G3" i="1"/>
  <c r="G5" i="1"/>
  <c r="G6" i="1"/>
  <c r="G7" i="1"/>
  <c r="G8" i="1"/>
  <c r="G13" i="1"/>
  <c r="G14" i="1"/>
  <c r="S14" i="1" s="1"/>
  <c r="G15" i="1"/>
  <c r="S15" i="1" s="1"/>
  <c r="G17" i="1"/>
  <c r="S17" i="1" s="1"/>
  <c r="S4" i="1"/>
  <c r="S8" i="1"/>
  <c r="V8" i="1" s="1"/>
  <c r="S9" i="1"/>
  <c r="V9" i="1" s="1"/>
  <c r="S10" i="1"/>
  <c r="V10" i="1" s="1"/>
  <c r="S11" i="1"/>
  <c r="S12" i="1"/>
  <c r="S2" i="1"/>
  <c r="S3" i="1"/>
  <c r="V3" i="1" s="1"/>
  <c r="S5" i="1"/>
  <c r="S7" i="1"/>
  <c r="S6" i="1"/>
  <c r="S1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2" i="1"/>
  <c r="S16" i="1"/>
  <c r="V16" i="1" s="1"/>
  <c r="M3" i="1"/>
  <c r="M4" i="1"/>
  <c r="M5" i="1"/>
  <c r="O5" i="1" s="1"/>
  <c r="M6" i="1"/>
  <c r="O6" i="1" s="1"/>
  <c r="M7" i="1"/>
  <c r="O7" i="1" s="1"/>
  <c r="M8" i="1"/>
  <c r="M9" i="1"/>
  <c r="M10" i="1"/>
  <c r="O10" i="1" s="1"/>
  <c r="M11" i="1"/>
  <c r="O11" i="1" s="1"/>
  <c r="M12" i="1"/>
  <c r="M13" i="1"/>
  <c r="M14" i="1"/>
  <c r="O14" i="1" s="1"/>
  <c r="M15" i="1"/>
  <c r="O15" i="1" s="1"/>
  <c r="M16" i="1"/>
  <c r="M17" i="1"/>
  <c r="M2" i="1"/>
  <c r="O2" i="1" s="1"/>
  <c r="O8" i="1"/>
  <c r="O9" i="1"/>
  <c r="O12" i="1"/>
  <c r="O13" i="1"/>
  <c r="O16" i="1"/>
  <c r="O17" i="1"/>
  <c r="O3" i="1"/>
  <c r="O4" i="1"/>
  <c r="J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3" i="1"/>
  <c r="J4" i="1"/>
  <c r="J5" i="1"/>
  <c r="J6" i="1"/>
  <c r="J7" i="1"/>
  <c r="J8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F4" i="1"/>
  <c r="F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E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T11" i="1" l="1"/>
  <c r="V11" i="1"/>
  <c r="V17" i="1"/>
  <c r="T17" i="1"/>
  <c r="T16" i="1"/>
  <c r="T9" i="1"/>
  <c r="T8" i="1"/>
  <c r="T15" i="1"/>
  <c r="V15" i="1"/>
  <c r="T14" i="1"/>
  <c r="V14" i="1"/>
  <c r="V6" i="1"/>
  <c r="T6" i="1"/>
  <c r="T5" i="1"/>
  <c r="V5" i="1"/>
  <c r="V12" i="1"/>
  <c r="T12" i="1"/>
  <c r="V7" i="1"/>
  <c r="T7" i="1"/>
  <c r="T13" i="1"/>
  <c r="V13" i="1"/>
  <c r="V4" i="1"/>
  <c r="T4" i="1"/>
  <c r="T3" i="1"/>
  <c r="T10" i="1"/>
  <c r="V2" i="1"/>
  <c r="T2" i="1"/>
</calcChain>
</file>

<file path=xl/sharedStrings.xml><?xml version="1.0" encoding="utf-8"?>
<sst xmlns="http://schemas.openxmlformats.org/spreadsheetml/2006/main" count="1293" uniqueCount="517">
  <si>
    <t>assetId</t>
  </si>
  <si>
    <t>name</t>
  </si>
  <si>
    <t>state</t>
  </si>
  <si>
    <t>capacity</t>
  </si>
  <si>
    <t>type</t>
  </si>
  <si>
    <t>volumeLossAdjustment</t>
  </si>
  <si>
    <t>assetStartDate</t>
  </si>
  <si>
    <t>contractId</t>
  </si>
  <si>
    <t>contractCounterparty</t>
  </si>
  <si>
    <t>contractType</t>
  </si>
  <si>
    <t>contractBuyersPercentage</t>
  </si>
  <si>
    <t>contractShape</t>
  </si>
  <si>
    <t>contractStrikePrice</t>
  </si>
  <si>
    <t>contractGreenPrice</t>
  </si>
  <si>
    <t>contractBlackPrice</t>
  </si>
  <si>
    <t>contractIndexation</t>
  </si>
  <si>
    <t>contractHasFloor</t>
  </si>
  <si>
    <t>contractFloorValue</t>
  </si>
  <si>
    <t>contractStartDate</t>
  </si>
  <si>
    <t>contractEndDate</t>
  </si>
  <si>
    <t>contractTerm</t>
  </si>
  <si>
    <t>indexationReferenceYear</t>
  </si>
  <si>
    <t>bundled</t>
  </si>
  <si>
    <t>Bulgana</t>
  </si>
  <si>
    <t>Coleambally</t>
  </si>
  <si>
    <t>Goyder South Wind Farm 1A</t>
  </si>
  <si>
    <t>Goyder South Wind Farm 1B</t>
  </si>
  <si>
    <t>Griffith</t>
  </si>
  <si>
    <t>Hornsdale Wind Farm Stage 1</t>
  </si>
  <si>
    <t>Hornsdale Wind Farm Stage 2</t>
  </si>
  <si>
    <t>Hornsdale Wind Farm Stage 3</t>
  </si>
  <si>
    <t>Kaban</t>
  </si>
  <si>
    <t>Numurkah</t>
  </si>
  <si>
    <t>Parkes</t>
  </si>
  <si>
    <t>Western Downs</t>
  </si>
  <si>
    <t>Bulgana Green Power Hub</t>
  </si>
  <si>
    <t>Coleambally Solar Farm</t>
  </si>
  <si>
    <t>Griffith Solar Farm</t>
  </si>
  <si>
    <t>Hornsdale Wind Farm</t>
  </si>
  <si>
    <t>Hornsdale Wind Farm 2</t>
  </si>
  <si>
    <t>Hornsdale Wind Farm 3</t>
  </si>
  <si>
    <t>Kaban Wind Farm</t>
  </si>
  <si>
    <t>Numurkah Solar Farm</t>
  </si>
  <si>
    <t>Parkes Solar Farm</t>
  </si>
  <si>
    <t>WDGPH1</t>
  </si>
  <si>
    <t>Western Downs GPH</t>
  </si>
  <si>
    <t>Project</t>
  </si>
  <si>
    <t>Fuel Source</t>
  </si>
  <si>
    <t>Capacity contracted, MW</t>
  </si>
  <si>
    <t>Offtake Counterparty</t>
  </si>
  <si>
    <t>PPA Length, Years</t>
  </si>
  <si>
    <t>Initial PPA Price, AUD/MWh</t>
  </si>
  <si>
    <t>PPA Type</t>
  </si>
  <si>
    <t>Offtake detail</t>
  </si>
  <si>
    <t>REN ID</t>
  </si>
  <si>
    <t>Company</t>
  </si>
  <si>
    <t>LGCs bundledwith PPA?</t>
  </si>
  <si>
    <t>Offtake Announcement Month</t>
  </si>
  <si>
    <t>Offtake Announcement Year</t>
  </si>
  <si>
    <t>PPA price known / estimated?</t>
  </si>
  <si>
    <t>Wind</t>
  </si>
  <si>
    <t>Nectar Farms</t>
  </si>
  <si>
    <t>PPA</t>
  </si>
  <si>
    <t>PPA - Corporate</t>
  </si>
  <si>
    <t>AUPW000097</t>
  </si>
  <si>
    <t>Neoen</t>
  </si>
  <si>
    <t>Yes</t>
  </si>
  <si>
    <t>Estimated</t>
  </si>
  <si>
    <t>Victorian Government</t>
  </si>
  <si>
    <t>Government Auction</t>
  </si>
  <si>
    <t>Solar</t>
  </si>
  <si>
    <t>EnergyAustralia</t>
  </si>
  <si>
    <t>PPA - Gentailer</t>
  </si>
  <si>
    <t>AUPS006713</t>
  </si>
  <si>
    <t>No</t>
  </si>
  <si>
    <t>Flow Power</t>
  </si>
  <si>
    <t>AUPW000427</t>
  </si>
  <si>
    <t>ACT Government</t>
  </si>
  <si>
    <t>Known</t>
  </si>
  <si>
    <t>Engie</t>
  </si>
  <si>
    <t>AUPS006723</t>
  </si>
  <si>
    <t>FiT</t>
  </si>
  <si>
    <t>AUPW000068</t>
  </si>
  <si>
    <t>AUPW000067</t>
  </si>
  <si>
    <t>AUPW000066</t>
  </si>
  <si>
    <t>CleanCo</t>
  </si>
  <si>
    <t>PPA - Government utility</t>
  </si>
  <si>
    <t>AUPW000101</t>
  </si>
  <si>
    <t>CSIRO</t>
  </si>
  <si>
    <t>AUPS007035</t>
  </si>
  <si>
    <t>SIMEC ZEN</t>
  </si>
  <si>
    <t>AUPS006721</t>
  </si>
  <si>
    <t>AUPS007385</t>
  </si>
  <si>
    <t>DUID</t>
  </si>
  <si>
    <t>Station Name</t>
  </si>
  <si>
    <t>Region</t>
  </si>
  <si>
    <t>Dispatch Type</t>
  </si>
  <si>
    <t>Fuel Source - Primary</t>
  </si>
  <si>
    <t>Reg Cap generation (MW)</t>
  </si>
  <si>
    <t>2024-25 MLF</t>
  </si>
  <si>
    <t>2023-24 MLF</t>
  </si>
  <si>
    <t>StartDate</t>
  </si>
  <si>
    <t>ADPPV1</t>
  </si>
  <si>
    <t>Adelaide Desalination Plant</t>
  </si>
  <si>
    <t>SA1</t>
  </si>
  <si>
    <t>Generating Unit</t>
  </si>
  <si>
    <t>ADPPV2</t>
  </si>
  <si>
    <t>ADPPV3</t>
  </si>
  <si>
    <t>ARWF1</t>
  </si>
  <si>
    <t>Ararat Wind Farm</t>
  </si>
  <si>
    <t>VIC1</t>
  </si>
  <si>
    <t>AVLSF1</t>
  </si>
  <si>
    <t>Avonlie Solar Farm</t>
  </si>
  <si>
    <t>NSW1</t>
  </si>
  <si>
    <t>BAKING1</t>
  </si>
  <si>
    <t>Baking Board Solar Farm</t>
  </si>
  <si>
    <t>QLD1</t>
  </si>
  <si>
    <t>BALDHWF1</t>
  </si>
  <si>
    <t>Bald Hills Wind Farm</t>
  </si>
  <si>
    <t>BANGOWF1</t>
  </si>
  <si>
    <t>Bango 973 Wind Farm</t>
  </si>
  <si>
    <t>BANGOWF2</t>
  </si>
  <si>
    <t>Bango 999 Wind Farm</t>
  </si>
  <si>
    <t>BANN1</t>
  </si>
  <si>
    <t>Bannerton Solar Park</t>
  </si>
  <si>
    <t>BARCSF1</t>
  </si>
  <si>
    <t>Barcaldine Solar Farm</t>
  </si>
  <si>
    <t>BRYB2WF2</t>
  </si>
  <si>
    <t>Berrybank 2 Wind Farm</t>
  </si>
  <si>
    <t>BRYB1WF1</t>
  </si>
  <si>
    <t>Berrybank Wind Farm</t>
  </si>
  <si>
    <t>BERYLSF1</t>
  </si>
  <si>
    <t>Beryl Solar Farm</t>
  </si>
  <si>
    <t>BLUEGSF1</t>
  </si>
  <si>
    <t>Blue Grass Solar Farm</t>
  </si>
  <si>
    <t>BOCORWF1</t>
  </si>
  <si>
    <t>Boco Rock Wind Farm</t>
  </si>
  <si>
    <t>BODWF1</t>
  </si>
  <si>
    <t xml:space="preserve">Bodangora Wind Farm </t>
  </si>
  <si>
    <t>BOWWPV1</t>
  </si>
  <si>
    <t>Bolivar Waste Water Treatment Plant</t>
  </si>
  <si>
    <t>BOMENSF1</t>
  </si>
  <si>
    <t>Bomen Solar Farm</t>
  </si>
  <si>
    <t>BROKENH1</t>
  </si>
  <si>
    <t>Broken Hill Solar Plant</t>
  </si>
  <si>
    <t>BULGANA1</t>
  </si>
  <si>
    <t>BNGSF1</t>
  </si>
  <si>
    <t>Bungala One Solar Farm</t>
  </si>
  <si>
    <t>BNGSF2</t>
  </si>
  <si>
    <t>Bungala Two Solar Farm</t>
  </si>
  <si>
    <t>CNUNDAWF</t>
  </si>
  <si>
    <t>Canunda Wind Farm</t>
  </si>
  <si>
    <t>CESF1</t>
  </si>
  <si>
    <t>Capital East Solar Farm</t>
  </si>
  <si>
    <t>CAPTL_WF</t>
  </si>
  <si>
    <t>Capital Wind Farm</t>
  </si>
  <si>
    <t>CATHROCK</t>
  </si>
  <si>
    <t>Cathedral Rocks</t>
  </si>
  <si>
    <t>CTHLWF1</t>
  </si>
  <si>
    <t>Cattle Hill Wind Farm</t>
  </si>
  <si>
    <t>TAS1</t>
  </si>
  <si>
    <t>CHALLHWF</t>
  </si>
  <si>
    <t>Challicum Hills Wind Farm</t>
  </si>
  <si>
    <t>CHPSTWF1</t>
  </si>
  <si>
    <t>Chepstowe Wind Farm</t>
  </si>
  <si>
    <t>CHYTWF1</t>
  </si>
  <si>
    <t>Cherry Tree Wind Farm</t>
  </si>
  <si>
    <t>CHILDSF1</t>
  </si>
  <si>
    <t>Childers Solar Farm</t>
  </si>
  <si>
    <t>CBWWPV1</t>
  </si>
  <si>
    <t>Christies Beach Wastewater Treatment Plant</t>
  </si>
  <si>
    <t>CBWWPV2</t>
  </si>
  <si>
    <t>CLARESF1</t>
  </si>
  <si>
    <t>Clare Solar Farm</t>
  </si>
  <si>
    <t>CLRKCWF1</t>
  </si>
  <si>
    <t>Clarke Creek Wind Farm</t>
  </si>
  <si>
    <t>CLEMGPWF</t>
  </si>
  <si>
    <t>Clements Gap Wind Farm</t>
  </si>
  <si>
    <t>CLERMSF1</t>
  </si>
  <si>
    <t>Clermont Solar Farm</t>
  </si>
  <si>
    <t>CODRNGTON</t>
  </si>
  <si>
    <t>Codrington Wind Farm</t>
  </si>
  <si>
    <t>COHUNSF1</t>
  </si>
  <si>
    <t>Cohuna Solar Farm</t>
  </si>
  <si>
    <t>COLEASF1</t>
  </si>
  <si>
    <t>COLWF01</t>
  </si>
  <si>
    <t>Collector Wind Farm 1</t>
  </si>
  <si>
    <t>CSPVPS1</t>
  </si>
  <si>
    <t>Collinsville Solar PV Power Station</t>
  </si>
  <si>
    <t>COLUMSF1</t>
  </si>
  <si>
    <t>Columboola Solar Farm</t>
  </si>
  <si>
    <t>CBWF1</t>
  </si>
  <si>
    <t>Coonooer Bridge Wind Farm</t>
  </si>
  <si>
    <t>COOPGWF1</t>
  </si>
  <si>
    <t>Coopers Gap Wind Farm</t>
  </si>
  <si>
    <t>CRWASF1</t>
  </si>
  <si>
    <t>Corowa Solar Farm</t>
  </si>
  <si>
    <t>CROOKWF2</t>
  </si>
  <si>
    <t>Crookwell 2 Wind Farm</t>
  </si>
  <si>
    <t>CROOKWF3</t>
  </si>
  <si>
    <t>Crookwell 3 Wind Farm</t>
  </si>
  <si>
    <t>CROWLWF1</t>
  </si>
  <si>
    <t>Crowlands Wind Farm</t>
  </si>
  <si>
    <t>CRURWF1</t>
  </si>
  <si>
    <t>Crudine Ridge Wind Farm</t>
  </si>
  <si>
    <t>CULLRGWF</t>
  </si>
  <si>
    <t>Cullerin Range Wind Farm</t>
  </si>
  <si>
    <t>DDSF1</t>
  </si>
  <si>
    <t>Darling Downs Solar Farm</t>
  </si>
  <si>
    <t>DARLSF1</t>
  </si>
  <si>
    <t>Darlington Point Solar Farm</t>
  </si>
  <si>
    <t>DAYDSF1</t>
  </si>
  <si>
    <t>Daydream Solar Farm</t>
  </si>
  <si>
    <t>DIAPURWF1</t>
  </si>
  <si>
    <t>Diapur Wind Farm</t>
  </si>
  <si>
    <t>DULAWF1</t>
  </si>
  <si>
    <t>Dulacca Wind Farm</t>
  </si>
  <si>
    <t>DUNDWF1</t>
  </si>
  <si>
    <t>Dundonnell Wind Farm</t>
  </si>
  <si>
    <t>DUNDWF2</t>
  </si>
  <si>
    <t>DUNDWF3</t>
  </si>
  <si>
    <t>EDENVSF1</t>
  </si>
  <si>
    <t>Edenvale Solar Park</t>
  </si>
  <si>
    <t>ELAINWF1</t>
  </si>
  <si>
    <t>Elaine Wind Farm</t>
  </si>
  <si>
    <t>EMERASF1</t>
  </si>
  <si>
    <t>Emerald Solar Park</t>
  </si>
  <si>
    <t>FNWF1</t>
  </si>
  <si>
    <t>Ferguson North Wind Farm</t>
  </si>
  <si>
    <t>FSWF1</t>
  </si>
  <si>
    <t>Ferguson South Wind Farm</t>
  </si>
  <si>
    <t>FINLYSF1</t>
  </si>
  <si>
    <t>Finley Solar Farm</t>
  </si>
  <si>
    <t>FLYCRKWF</t>
  </si>
  <si>
    <t>Flyers Creek Wind Farm</t>
  </si>
  <si>
    <t>GANGARR1</t>
  </si>
  <si>
    <t>Gangarri Solar Farm</t>
  </si>
  <si>
    <t>GANNSF1</t>
  </si>
  <si>
    <t>Gannawarra Solar Farm</t>
  </si>
  <si>
    <t>GIRGSF</t>
  </si>
  <si>
    <t>Girgarre Solar Farm</t>
  </si>
  <si>
    <t>GLENSF1</t>
  </si>
  <si>
    <t>Glenrowan Solar Farm</t>
  </si>
  <si>
    <t>GLRWNSF1</t>
  </si>
  <si>
    <t>Glenrowan West Solar Farm</t>
  </si>
  <si>
    <t>GPWFEST1</t>
  </si>
  <si>
    <t>Golden Plains Wind Farm East</t>
  </si>
  <si>
    <t>GPWFEST2</t>
  </si>
  <si>
    <t>GPWFEST3</t>
  </si>
  <si>
    <t>GOONSF1</t>
  </si>
  <si>
    <t>Goonumbla Solar Farm</t>
  </si>
  <si>
    <t>GSWF1A</t>
  </si>
  <si>
    <t>GSWF1B1</t>
  </si>
  <si>
    <t>GRANWF1</t>
  </si>
  <si>
    <t>Granville Harbour Wind Farm</t>
  </si>
  <si>
    <t>GRIFSF1</t>
  </si>
  <si>
    <t>GULLRSF1</t>
  </si>
  <si>
    <t>Gullen Range Solar Farm</t>
  </si>
  <si>
    <t>GULLRWF1</t>
  </si>
  <si>
    <t>Gullen Range Wind Farm</t>
  </si>
  <si>
    <t>GULLRWF2</t>
  </si>
  <si>
    <t>GNNDHSF1</t>
  </si>
  <si>
    <t>Gunnedah Solar Farm</t>
  </si>
  <si>
    <t>GUNNING1</t>
  </si>
  <si>
    <t>Gunning Wind Farm</t>
  </si>
  <si>
    <t>HALLWF1</t>
  </si>
  <si>
    <t>Hallett 1 Wind Farm</t>
  </si>
  <si>
    <t>HALLWF2</t>
  </si>
  <si>
    <t>Hallett 2 Wind Farm</t>
  </si>
  <si>
    <t>HAMISF1</t>
  </si>
  <si>
    <t>Hamilton Solar Farm</t>
  </si>
  <si>
    <t>HVWWPV1</t>
  </si>
  <si>
    <t>Happy Valley Water Treatment Plant</t>
  </si>
  <si>
    <t>HAUGHT11</t>
  </si>
  <si>
    <t>Haughton Solar Farm Stage 1</t>
  </si>
  <si>
    <t>HD1WF1</t>
  </si>
  <si>
    <t>Hawkesdale Wind Farm</t>
  </si>
  <si>
    <t>HAYMSF1</t>
  </si>
  <si>
    <t>Hayman Solar Farm</t>
  </si>
  <si>
    <t>HEPWIND1</t>
  </si>
  <si>
    <t>Hepburn Community Wind Farm</t>
  </si>
  <si>
    <t>HILLSTN1</t>
  </si>
  <si>
    <t xml:space="preserve">Hillston Sun Farm </t>
  </si>
  <si>
    <t>HDWF1</t>
  </si>
  <si>
    <t>HDWF2</t>
  </si>
  <si>
    <t>HDWF3</t>
  </si>
  <si>
    <t>HUGSF1</t>
  </si>
  <si>
    <t>Hughenden Solar Farm</t>
  </si>
  <si>
    <t>JEMALNG1</t>
  </si>
  <si>
    <t>Jemalong Solar Project</t>
  </si>
  <si>
    <t>JUNEESF1</t>
  </si>
  <si>
    <t>Junee Solar Farm</t>
  </si>
  <si>
    <t>KABANWF1</t>
  </si>
  <si>
    <t>KARSF1</t>
  </si>
  <si>
    <t>Karadoc Solar Farm</t>
  </si>
  <si>
    <t>KEPSF1</t>
  </si>
  <si>
    <t>Kennedy Energy Park</t>
  </si>
  <si>
    <t>KEPWF1</t>
  </si>
  <si>
    <t>KIAMSF1</t>
  </si>
  <si>
    <t>Kiamal Solar Farm</t>
  </si>
  <si>
    <t>KIATAWF1</t>
  </si>
  <si>
    <t>Kiata Wind Farm</t>
  </si>
  <si>
    <t>KSP1</t>
  </si>
  <si>
    <t>Kidston Solar Project</t>
  </si>
  <si>
    <t>KINGASF1</t>
  </si>
  <si>
    <t>Kingaroy Solar Farm</t>
  </si>
  <si>
    <t>LKBONNY2</t>
  </si>
  <si>
    <t>Lake Bonney Stage 2 Windfarm</t>
  </si>
  <si>
    <t>LKBONNY3</t>
  </si>
  <si>
    <t>Lake Bonney Stage 3 Wind Farm</t>
  </si>
  <si>
    <t>LKBONNY1</t>
  </si>
  <si>
    <t>Lake Bonney Wind Farm Stage 1</t>
  </si>
  <si>
    <t>LILYSF1</t>
  </si>
  <si>
    <t>Lilyvale Solar Farm</t>
  </si>
  <si>
    <t>LIMOSF11</t>
  </si>
  <si>
    <t>Limondale Solar Farm 1</t>
  </si>
  <si>
    <t>LIMOSF21</t>
  </si>
  <si>
    <t>Limondale Solar Farm 2</t>
  </si>
  <si>
    <t>LGAPWF1</t>
  </si>
  <si>
    <t>Lincoln Gap Wind Farm</t>
  </si>
  <si>
    <t>LGAPWF2</t>
  </si>
  <si>
    <t>LRSF1</t>
  </si>
  <si>
    <t>Longreach Solar Farm</t>
  </si>
  <si>
    <t>MACARTH1</t>
  </si>
  <si>
    <t>Macarthur Wind Farm</t>
  </si>
  <si>
    <t>MCINTYR1</t>
  </si>
  <si>
    <t>MacIntyre Wind Farm</t>
  </si>
  <si>
    <t>MANSLR1</t>
  </si>
  <si>
    <t>Manildra solar Farm</t>
  </si>
  <si>
    <t>MAPS2PV1</t>
  </si>
  <si>
    <t>Mannum - Adelaide Pipeline Pumping Station No 2, PV Units 1-6</t>
  </si>
  <si>
    <t>MAPS3PV1</t>
  </si>
  <si>
    <t>Mannum - Adelaide Pipeline Pumping Station No 3, PV Units 1-6</t>
  </si>
  <si>
    <t>MANNSF2</t>
  </si>
  <si>
    <t>Mannum 2 Solar Farm</t>
  </si>
  <si>
    <t>MAROOWF1</t>
  </si>
  <si>
    <t>Maroona Wind Farm</t>
  </si>
  <si>
    <t>MARYRSF1</t>
  </si>
  <si>
    <t>Maryrorough Solar Farm</t>
  </si>
  <si>
    <t>METZSF1</t>
  </si>
  <si>
    <t>Metz Solar Farm</t>
  </si>
  <si>
    <t>MIDDLSF1</t>
  </si>
  <si>
    <t>Middlemount Solar Farm</t>
  </si>
  <si>
    <t>MOLNGSF1</t>
  </si>
  <si>
    <t>Molong Solar Farm</t>
  </si>
  <si>
    <t>MOORAWF1</t>
  </si>
  <si>
    <t xml:space="preserve">Moorabool Wind Farm </t>
  </si>
  <si>
    <t>MOREESF1</t>
  </si>
  <si>
    <t>Moree Solar Farm</t>
  </si>
  <si>
    <t xml:space="preserve">MWPS1PV1 </t>
  </si>
  <si>
    <t>Morgan-Whyalla Pipeline Pumping Station No 1</t>
  </si>
  <si>
    <t xml:space="preserve">MWPS2PV1 </t>
  </si>
  <si>
    <t>Morgan-Whyalla Pipeline Pumping Station No 2</t>
  </si>
  <si>
    <t xml:space="preserve">MWPS3PV1 </t>
  </si>
  <si>
    <t>Morgan-Whyalla Pipeline Pumping Station No 3</t>
  </si>
  <si>
    <t>MWPS4PV1</t>
  </si>
  <si>
    <t>Morgan-Whyalla Pipeline Pumping Station No 4</t>
  </si>
  <si>
    <t>MRTLSWF1</t>
  </si>
  <si>
    <t>Mortlake South Wind Farm</t>
  </si>
  <si>
    <t>MLWF1</t>
  </si>
  <si>
    <t>Mortons Lane Wind Farm</t>
  </si>
  <si>
    <t>MEWF1</t>
  </si>
  <si>
    <t>Mount Emerald Wind Farm</t>
  </si>
  <si>
    <t>MOUSF1</t>
  </si>
  <si>
    <t>Moura Solar Farm</t>
  </si>
  <si>
    <t>MTGELWF1</t>
  </si>
  <si>
    <t>Mt Gellibrand Wind Farm</t>
  </si>
  <si>
    <t>MERCER01</t>
  </si>
  <si>
    <t>Mt Mercer Wind Farm</t>
  </si>
  <si>
    <t>MTMILLAR</t>
  </si>
  <si>
    <t>Mt Millar Wind Farm</t>
  </si>
  <si>
    <t>MLSP1</t>
  </si>
  <si>
    <t>Mugga Lane Solar Park</t>
  </si>
  <si>
    <t>MUWAWF1</t>
  </si>
  <si>
    <t>Murra Warra Wind Farm</t>
  </si>
  <si>
    <t>MUWAWF2</t>
  </si>
  <si>
    <t>Murra Warra Wind Farm Stage 2</t>
  </si>
  <si>
    <t>MBPS2PV1</t>
  </si>
  <si>
    <t>Murray Bridge-Onkaparinga Pipeline Pumping Station No 2</t>
  </si>
  <si>
    <t>MUSSELR1</t>
  </si>
  <si>
    <t>Musselroe Wind Farm</t>
  </si>
  <si>
    <t>NASF1</t>
  </si>
  <si>
    <t>Narromine Solar Farm</t>
  </si>
  <si>
    <t>NEVERSF1</t>
  </si>
  <si>
    <t>Nevertire Solar Farm</t>
  </si>
  <si>
    <t>NEWENSF1</t>
  </si>
  <si>
    <t>New England Solar Farm</t>
  </si>
  <si>
    <t>NEWENSF2</t>
  </si>
  <si>
    <t>NBHWF1</t>
  </si>
  <si>
    <t>North Brown Hill Wind Farm</t>
  </si>
  <si>
    <t>NUMURSF1</t>
  </si>
  <si>
    <t>NYNGAN1</t>
  </si>
  <si>
    <t>Nyngan Solar Plant</t>
  </si>
  <si>
    <t>OAKEY1SF</t>
  </si>
  <si>
    <t>Oakey 1 Solar Farm</t>
  </si>
  <si>
    <t>OAKEY2SF</t>
  </si>
  <si>
    <t>Oakey 2 Solar Farm</t>
  </si>
  <si>
    <t>OAKLAND1</t>
  </si>
  <si>
    <t>Oaklands Hill Wind Farm</t>
  </si>
  <si>
    <t>PARSF1</t>
  </si>
  <si>
    <t>PAREPS1</t>
  </si>
  <si>
    <t>Port Augusta Renewable Energy Park</t>
  </si>
  <si>
    <t>PAREPW1</t>
  </si>
  <si>
    <t>-</t>
  </si>
  <si>
    <t>Portland Wind Farm</t>
  </si>
  <si>
    <t>RRSF1</t>
  </si>
  <si>
    <t>Ross River Solar Farm</t>
  </si>
  <si>
    <t>ROYALLA1</t>
  </si>
  <si>
    <t>Royalla Solar Farm</t>
  </si>
  <si>
    <t>RUGBYR1</t>
  </si>
  <si>
    <t>Rugby Run Solar Farm</t>
  </si>
  <si>
    <t>RYANCWF1</t>
  </si>
  <si>
    <t>Ryan Corner Wind Farm</t>
  </si>
  <si>
    <t>RYEPARK1</t>
  </si>
  <si>
    <t>Rye Park Renewable Energy</t>
  </si>
  <si>
    <t>SALTCRK1</t>
  </si>
  <si>
    <t>Salt Creek Wind Farm</t>
  </si>
  <si>
    <t>SAPHWF1</t>
  </si>
  <si>
    <t>Sapphire Wind Farm</t>
  </si>
  <si>
    <t>SEBSF1</t>
  </si>
  <si>
    <t>Sebastopol Solar Farm</t>
  </si>
  <si>
    <t>STWF1</t>
  </si>
  <si>
    <t>Silverton Wind Farm</t>
  </si>
  <si>
    <t>SNOWSTH1</t>
  </si>
  <si>
    <t>Snowtown South Wind Farm</t>
  </si>
  <si>
    <t>SNOWNTH1</t>
  </si>
  <si>
    <t>Snowtown Wind Farm Stage 2 North</t>
  </si>
  <si>
    <t>SNOWTWN1</t>
  </si>
  <si>
    <t>Snowtown Wind Farm Units 1 And 47</t>
  </si>
  <si>
    <t>SKSF1</t>
  </si>
  <si>
    <t>South Keswick Solar Farm</t>
  </si>
  <si>
    <t>STARHLWF</t>
  </si>
  <si>
    <t>Starfish Hill Wind Farm</t>
  </si>
  <si>
    <t>STOCKYD1</t>
  </si>
  <si>
    <t>Stockyard Hill Wind Farm</t>
  </si>
  <si>
    <t>SMCSF1</t>
  </si>
  <si>
    <t>Sun Metals Solar Farm</t>
  </si>
  <si>
    <t>SUNRSF1</t>
  </si>
  <si>
    <t>SUNRAYSIA SF</t>
  </si>
  <si>
    <t>SUNTPSF1</t>
  </si>
  <si>
    <t>Suntop Solar Farm</t>
  </si>
  <si>
    <t>SRSF1</t>
  </si>
  <si>
    <t>Susan River Solar Farm</t>
  </si>
  <si>
    <t>TB2SF1</t>
  </si>
  <si>
    <t>Tailem Bend 2 Hybrid Renewable Power Station</t>
  </si>
  <si>
    <t>TBSF1</t>
  </si>
  <si>
    <t>Tailem Bend Solar Project 1</t>
  </si>
  <si>
    <t>TARALGA1</t>
  </si>
  <si>
    <t>Taralga Wind Farm</t>
  </si>
  <si>
    <t>BLUFF1</t>
  </si>
  <si>
    <t>The Bluff Wind Farm</t>
  </si>
  <si>
    <t>TIMWEST</t>
  </si>
  <si>
    <t>Timboon West Wind Farm</t>
  </si>
  <si>
    <t>TOORAWF</t>
  </si>
  <si>
    <t>Toora Wind Farm</t>
  </si>
  <si>
    <t>VALDORA1</t>
  </si>
  <si>
    <t>Valdora Solar Farm</t>
  </si>
  <si>
    <t>WAGGNSF1</t>
  </si>
  <si>
    <t>Wagga North Solar Farm</t>
  </si>
  <si>
    <t>WLWLSF1</t>
  </si>
  <si>
    <t>Walla Walla Solar Farm 1</t>
  </si>
  <si>
    <t>WLWLSF2</t>
  </si>
  <si>
    <t>Walla Walla Solar Farm 2</t>
  </si>
  <si>
    <t>WANDSF1</t>
  </si>
  <si>
    <t>Wandoan Solar Farm 1</t>
  </si>
  <si>
    <t>WARWSF1</t>
  </si>
  <si>
    <t xml:space="preserve">Warwick Solar Farm 1 </t>
  </si>
  <si>
    <t>WARWSF2</t>
  </si>
  <si>
    <t>Warwick Solar Farm 2</t>
  </si>
  <si>
    <t>WATERLWF</t>
  </si>
  <si>
    <t>Waterloo Wind Farm</t>
  </si>
  <si>
    <t>WPWF</t>
  </si>
  <si>
    <t>Wattle Point Wind Farm</t>
  </si>
  <si>
    <t>WAUBRAWF</t>
  </si>
  <si>
    <t>Waubra Wind Farm</t>
  </si>
  <si>
    <t>WELNSF1</t>
  </si>
  <si>
    <t>Wellington North Solar Farm</t>
  </si>
  <si>
    <t xml:space="preserve">WELLSF1 </t>
  </si>
  <si>
    <t xml:space="preserve">Wellington Solar Farm </t>
  </si>
  <si>
    <t>WEMENSF1</t>
  </si>
  <si>
    <t>Wemen Solar Farm</t>
  </si>
  <si>
    <t>WSTWYSF1</t>
  </si>
  <si>
    <t>West Wyalong Solar Farm</t>
  </si>
  <si>
    <t>WRSF1</t>
  </si>
  <si>
    <t>White Rock Solar Farm</t>
  </si>
  <si>
    <t>WRWF1</t>
  </si>
  <si>
    <t>White Rock Wind Farm</t>
  </si>
  <si>
    <t>WHITSF1</t>
  </si>
  <si>
    <t>Whitsunday Solar Farm</t>
  </si>
  <si>
    <t>WGWF1</t>
  </si>
  <si>
    <t>Willogoleche Wind Farm</t>
  </si>
  <si>
    <t>WHILL1</t>
  </si>
  <si>
    <t>Windy Hill Wind Farm</t>
  </si>
  <si>
    <t>WINTSF1</t>
  </si>
  <si>
    <t>Winton Solar Farm</t>
  </si>
  <si>
    <t>WONWP</t>
  </si>
  <si>
    <t>Wonthaggi Wind Farm</t>
  </si>
  <si>
    <t>WOODLWN1</t>
  </si>
  <si>
    <t>Woodlawn Wind Farm</t>
  </si>
  <si>
    <t>WOOLNTH1</t>
  </si>
  <si>
    <t>Woolnorth Studland Bay / Bluff Point Wind Farm</t>
  </si>
  <si>
    <t>WOOLGSF1</t>
  </si>
  <si>
    <t>Woolooga Solar Farm</t>
  </si>
  <si>
    <t>WYASF1</t>
  </si>
  <si>
    <t>Wyalong Solar Farm</t>
  </si>
  <si>
    <t>YSWF1</t>
  </si>
  <si>
    <t>Yaloak South Wind Farm</t>
  </si>
  <si>
    <t>YAMBUKWF</t>
  </si>
  <si>
    <t>Yambuk Wind Farm</t>
  </si>
  <si>
    <t>YARANSF1</t>
  </si>
  <si>
    <t>Yarranlea Solar Farm</t>
  </si>
  <si>
    <t>YATSF1</t>
  </si>
  <si>
    <t>Yatpool Solar Farm</t>
  </si>
  <si>
    <t>YAWWF1</t>
  </si>
  <si>
    <t>Yawong Wind Farm</t>
  </si>
  <si>
    <t>YENDWF1</t>
  </si>
  <si>
    <t>Yendon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</si>
</sst>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34544486bf9b9c6/Boik/01%20useful%20data/ryst_project_ppas.xlsx" TargetMode="External"/><Relationship Id="rId1" Type="http://schemas.openxmlformats.org/officeDocument/2006/relationships/externalLinkPath" Target="/134544486bf9b9c6/Boik/01%20useful%20data/ryst_project_pp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1"/>
      <sheetName val="Sheet2"/>
      <sheetName val="Sheet1"/>
    </sheetNames>
    <sheetDataSet>
      <sheetData sheetId="0"/>
      <sheetData sheetId="1">
        <row r="1">
          <cell r="B1" t="str">
            <v>Station Name</v>
          </cell>
          <cell r="C1" t="str">
            <v>Region</v>
          </cell>
          <cell r="E1" t="str">
            <v>Fuel Source - Primary</v>
          </cell>
          <cell r="F1" t="str">
            <v>Reg Cap generation (MW)</v>
          </cell>
          <cell r="G1" t="str">
            <v>2024-25 MLF</v>
          </cell>
          <cell r="I1" t="str">
            <v>StartDate</v>
          </cell>
        </row>
        <row r="2">
          <cell r="B2" t="str">
            <v>Adelaide Desalination Plant</v>
          </cell>
          <cell r="C2" t="str">
            <v>SA1</v>
          </cell>
          <cell r="E2" t="str">
            <v>Solar</v>
          </cell>
          <cell r="F2">
            <v>24.75</v>
          </cell>
          <cell r="G2">
            <v>1.0024999999999999</v>
          </cell>
          <cell r="I2">
            <v>44682</v>
          </cell>
        </row>
        <row r="3">
          <cell r="B3" t="str">
            <v>Adelaide Desalination Plant</v>
          </cell>
          <cell r="C3" t="str">
            <v>SA1</v>
          </cell>
          <cell r="E3" t="str">
            <v>Solar</v>
          </cell>
          <cell r="F3">
            <v>0.2</v>
          </cell>
          <cell r="G3">
            <v>1.0024999999999999</v>
          </cell>
          <cell r="I3">
            <v>44743</v>
          </cell>
        </row>
        <row r="4">
          <cell r="B4" t="str">
            <v>Adelaide Desalination Plant</v>
          </cell>
          <cell r="C4" t="str">
            <v>SA1</v>
          </cell>
          <cell r="E4" t="str">
            <v>Solar</v>
          </cell>
          <cell r="F4">
            <v>0.02</v>
          </cell>
          <cell r="G4">
            <v>1.0024999999999999</v>
          </cell>
          <cell r="I4">
            <v>44896</v>
          </cell>
        </row>
        <row r="5">
          <cell r="B5" t="str">
            <v>Ararat Wind Farm</v>
          </cell>
          <cell r="C5" t="str">
            <v>VIC1</v>
          </cell>
          <cell r="E5" t="str">
            <v>Wind</v>
          </cell>
          <cell r="F5">
            <v>241.59</v>
          </cell>
          <cell r="G5">
            <v>0.88560000000000005</v>
          </cell>
        </row>
        <row r="6">
          <cell r="B6" t="str">
            <v>Avonlie Solar Farm</v>
          </cell>
          <cell r="C6" t="str">
            <v>NSW1</v>
          </cell>
          <cell r="E6" t="str">
            <v>Solar</v>
          </cell>
          <cell r="F6">
            <v>254.1</v>
          </cell>
          <cell r="G6">
            <v>0.84460000000000002</v>
          </cell>
          <cell r="I6">
            <v>45231</v>
          </cell>
        </row>
        <row r="7">
          <cell r="B7" t="str">
            <v>Baking Board Solar Farm</v>
          </cell>
          <cell r="C7" t="str">
            <v>QLD1</v>
          </cell>
          <cell r="E7" t="str">
            <v>Solar</v>
          </cell>
          <cell r="F7">
            <v>17</v>
          </cell>
          <cell r="G7">
            <v>0.94420000000000004</v>
          </cell>
          <cell r="I7">
            <v>43344</v>
          </cell>
        </row>
        <row r="8">
          <cell r="B8" t="str">
            <v>Bald Hills Wind Farm</v>
          </cell>
          <cell r="C8" t="str">
            <v>VIC1</v>
          </cell>
          <cell r="E8" t="str">
            <v>Wind</v>
          </cell>
          <cell r="F8">
            <v>106.6</v>
          </cell>
          <cell r="G8">
            <v>0.98480000000000001</v>
          </cell>
        </row>
        <row r="9">
          <cell r="B9" t="str">
            <v>Bango 973 Wind Farm</v>
          </cell>
          <cell r="C9" t="str">
            <v>NSW1</v>
          </cell>
          <cell r="E9" t="str">
            <v>Wind</v>
          </cell>
          <cell r="F9">
            <v>159</v>
          </cell>
          <cell r="G9">
            <v>0.90469999999999995</v>
          </cell>
          <cell r="I9">
            <v>44805</v>
          </cell>
        </row>
        <row r="10">
          <cell r="B10" t="str">
            <v>Bango 999 Wind Farm</v>
          </cell>
          <cell r="C10" t="str">
            <v>NSW1</v>
          </cell>
          <cell r="E10" t="str">
            <v>Wind</v>
          </cell>
          <cell r="F10">
            <v>84.8</v>
          </cell>
          <cell r="G10">
            <v>0.91820000000000002</v>
          </cell>
          <cell r="I10">
            <v>44805</v>
          </cell>
        </row>
        <row r="11">
          <cell r="B11" t="str">
            <v>Bannerton Solar Park</v>
          </cell>
          <cell r="C11" t="str">
            <v>VIC1</v>
          </cell>
          <cell r="E11" t="str">
            <v>Solar</v>
          </cell>
          <cell r="F11">
            <v>100</v>
          </cell>
          <cell r="G11">
            <v>0.85840000000000005</v>
          </cell>
          <cell r="I11">
            <v>43617</v>
          </cell>
        </row>
        <row r="12">
          <cell r="B12" t="str">
            <v>Barcaldine Solar Farm</v>
          </cell>
          <cell r="C12" t="str">
            <v>QLD1</v>
          </cell>
          <cell r="E12" t="str">
            <v>Solar</v>
          </cell>
          <cell r="F12">
            <v>20</v>
          </cell>
          <cell r="G12">
            <v>0.93700000000000006</v>
          </cell>
        </row>
        <row r="13">
          <cell r="B13" t="str">
            <v>Berrybank 2 Wind Farm</v>
          </cell>
          <cell r="C13" t="str">
            <v>VIC1</v>
          </cell>
          <cell r="E13" t="str">
            <v>Wind</v>
          </cell>
          <cell r="F13">
            <v>109</v>
          </cell>
          <cell r="G13">
            <v>0.93149999999999999</v>
          </cell>
          <cell r="I13">
            <v>44774</v>
          </cell>
        </row>
        <row r="14">
          <cell r="B14" t="str">
            <v>Berrybank Wind Farm</v>
          </cell>
          <cell r="C14" t="str">
            <v>VIC1</v>
          </cell>
          <cell r="E14" t="str">
            <v>Wind</v>
          </cell>
          <cell r="F14">
            <v>180.6</v>
          </cell>
          <cell r="G14">
            <v>0.93149999999999999</v>
          </cell>
          <cell r="I14">
            <v>44287</v>
          </cell>
        </row>
        <row r="15">
          <cell r="B15" t="str">
            <v>Beryl Solar Farm</v>
          </cell>
          <cell r="C15" t="str">
            <v>NSW1</v>
          </cell>
          <cell r="E15" t="str">
            <v>Solar</v>
          </cell>
          <cell r="F15">
            <v>98</v>
          </cell>
          <cell r="G15">
            <v>0.91820000000000002</v>
          </cell>
          <cell r="I15">
            <v>43586</v>
          </cell>
        </row>
        <row r="16">
          <cell r="B16" t="str">
            <v>Blue Grass Solar Farm</v>
          </cell>
          <cell r="C16" t="str">
            <v>QLD1</v>
          </cell>
          <cell r="E16" t="str">
            <v>Solar</v>
          </cell>
          <cell r="F16">
            <v>183</v>
          </cell>
          <cell r="G16">
            <v>0.94330000000000003</v>
          </cell>
          <cell r="I16">
            <v>45078</v>
          </cell>
        </row>
        <row r="17">
          <cell r="B17" t="str">
            <v>Boco Rock Wind Farm</v>
          </cell>
          <cell r="C17" t="str">
            <v>NSW1</v>
          </cell>
          <cell r="E17" t="str">
            <v>Wind</v>
          </cell>
          <cell r="F17">
            <v>113.18</v>
          </cell>
          <cell r="G17">
            <v>0.93440000000000001</v>
          </cell>
        </row>
        <row r="18">
          <cell r="B18" t="str">
            <v xml:space="preserve">Bodangora Wind Farm </v>
          </cell>
          <cell r="C18" t="str">
            <v>NSW1</v>
          </cell>
          <cell r="E18" t="str">
            <v>Wind</v>
          </cell>
          <cell r="F18">
            <v>113.19</v>
          </cell>
          <cell r="G18">
            <v>0.95179999999999998</v>
          </cell>
          <cell r="I18">
            <v>43497</v>
          </cell>
        </row>
        <row r="19">
          <cell r="B19" t="str">
            <v>Bolivar Waste Water Treatment Plant</v>
          </cell>
          <cell r="C19" t="str">
            <v>SA1</v>
          </cell>
          <cell r="E19" t="str">
            <v>Solar</v>
          </cell>
          <cell r="F19">
            <v>8.25</v>
          </cell>
          <cell r="G19">
            <v>1.0004</v>
          </cell>
          <cell r="I19">
            <v>44835</v>
          </cell>
        </row>
        <row r="20">
          <cell r="B20" t="str">
            <v>Bomen Solar Farm</v>
          </cell>
          <cell r="C20" t="str">
            <v>NSW1</v>
          </cell>
          <cell r="E20" t="str">
            <v>Solar</v>
          </cell>
          <cell r="F20">
            <v>121</v>
          </cell>
          <cell r="G20">
            <v>0.87190000000000001</v>
          </cell>
          <cell r="I20">
            <v>44136</v>
          </cell>
        </row>
        <row r="21">
          <cell r="B21" t="str">
            <v>Broken Hill Solar Plant</v>
          </cell>
          <cell r="C21" t="str">
            <v>NSW1</v>
          </cell>
          <cell r="E21" t="str">
            <v>Solar</v>
          </cell>
          <cell r="F21">
            <v>53.76</v>
          </cell>
          <cell r="G21">
            <v>0.77839999999999998</v>
          </cell>
        </row>
        <row r="22">
          <cell r="B22" t="str">
            <v>Bulgana Green Power Hub</v>
          </cell>
          <cell r="C22" t="str">
            <v>VIC1</v>
          </cell>
          <cell r="E22" t="str">
            <v>Wind</v>
          </cell>
          <cell r="F22">
            <v>204</v>
          </cell>
          <cell r="G22">
            <v>0.87329999999999997</v>
          </cell>
          <cell r="I22">
            <v>44501</v>
          </cell>
        </row>
        <row r="23">
          <cell r="B23" t="str">
            <v>Bungala One Solar Farm</v>
          </cell>
          <cell r="C23" t="str">
            <v>SA1</v>
          </cell>
          <cell r="E23" t="str">
            <v>Solar</v>
          </cell>
          <cell r="F23">
            <v>135</v>
          </cell>
          <cell r="G23">
            <v>0.95650000000000002</v>
          </cell>
          <cell r="I23">
            <v>43435</v>
          </cell>
        </row>
        <row r="24">
          <cell r="B24" t="str">
            <v>Bungala Two Solar Farm</v>
          </cell>
          <cell r="C24" t="str">
            <v>SA1</v>
          </cell>
          <cell r="E24" t="str">
            <v>Solar</v>
          </cell>
          <cell r="F24">
            <v>135</v>
          </cell>
          <cell r="G24">
            <v>0.95650000000000002</v>
          </cell>
          <cell r="I24">
            <v>44440</v>
          </cell>
        </row>
        <row r="25">
          <cell r="B25" t="str">
            <v>Canunda Wind Farm</v>
          </cell>
          <cell r="C25" t="str">
            <v>SA1</v>
          </cell>
          <cell r="E25" t="str">
            <v>Wind</v>
          </cell>
          <cell r="F25">
            <v>46</v>
          </cell>
          <cell r="G25">
            <v>0.97550000000000003</v>
          </cell>
        </row>
        <row r="26">
          <cell r="B26" t="str">
            <v>Capital East Solar Farm</v>
          </cell>
          <cell r="C26" t="str">
            <v>NSW1</v>
          </cell>
          <cell r="E26" t="str">
            <v>Solar</v>
          </cell>
          <cell r="F26">
            <v>0.20499999999999999</v>
          </cell>
          <cell r="G26">
            <v>0.97509999999999997</v>
          </cell>
        </row>
        <row r="27">
          <cell r="B27" t="str">
            <v>Capital Wind Farm</v>
          </cell>
          <cell r="C27" t="str">
            <v>NSW1</v>
          </cell>
          <cell r="E27" t="str">
            <v>Wind</v>
          </cell>
          <cell r="F27">
            <v>140</v>
          </cell>
          <cell r="G27">
            <v>0.94669999999999999</v>
          </cell>
        </row>
        <row r="28">
          <cell r="B28" t="str">
            <v>Cathedral Rocks</v>
          </cell>
          <cell r="C28" t="str">
            <v>SA1</v>
          </cell>
          <cell r="E28" t="str">
            <v>Wind</v>
          </cell>
          <cell r="F28">
            <v>66</v>
          </cell>
          <cell r="G28">
            <v>0.93089999999999995</v>
          </cell>
        </row>
        <row r="29">
          <cell r="B29" t="str">
            <v>Cattle Hill Wind Farm</v>
          </cell>
          <cell r="C29" t="str">
            <v>TAS1</v>
          </cell>
          <cell r="E29" t="str">
            <v>Wind</v>
          </cell>
          <cell r="F29">
            <v>148</v>
          </cell>
          <cell r="G29">
            <v>0.99080000000000001</v>
          </cell>
          <cell r="I29">
            <v>44228</v>
          </cell>
        </row>
        <row r="30">
          <cell r="B30" t="str">
            <v>Challicum Hills Wind Farm</v>
          </cell>
          <cell r="C30" t="str">
            <v>VIC1</v>
          </cell>
          <cell r="E30" t="str">
            <v>Wind</v>
          </cell>
          <cell r="F30">
            <v>52.5</v>
          </cell>
          <cell r="G30">
            <v>0.9718</v>
          </cell>
        </row>
        <row r="31">
          <cell r="B31" t="str">
            <v>Chepstowe Wind Farm</v>
          </cell>
          <cell r="C31" t="str">
            <v>VIC1</v>
          </cell>
          <cell r="E31" t="str">
            <v>Wind</v>
          </cell>
          <cell r="F31">
            <v>6.15</v>
          </cell>
          <cell r="G31">
            <v>0.9718</v>
          </cell>
          <cell r="I31">
            <v>42064</v>
          </cell>
        </row>
        <row r="32">
          <cell r="B32" t="str">
            <v>Cherry Tree Wind Farm</v>
          </cell>
          <cell r="C32" t="str">
            <v>VIC1</v>
          </cell>
          <cell r="E32" t="str">
            <v>Wind</v>
          </cell>
          <cell r="F32">
            <v>57.6</v>
          </cell>
          <cell r="G32">
            <v>0.99760000000000004</v>
          </cell>
          <cell r="I32">
            <v>44013</v>
          </cell>
        </row>
        <row r="33">
          <cell r="B33" t="str">
            <v>Childers Solar Farm</v>
          </cell>
          <cell r="C33" t="str">
            <v>QLD1</v>
          </cell>
          <cell r="E33" t="str">
            <v>Solar</v>
          </cell>
          <cell r="F33">
            <v>64.38</v>
          </cell>
          <cell r="G33">
            <v>0.98280000000000001</v>
          </cell>
          <cell r="I33">
            <v>43617</v>
          </cell>
        </row>
        <row r="34">
          <cell r="B34" t="str">
            <v>Christies Beach Wastewater Treatment Plant</v>
          </cell>
          <cell r="C34" t="str">
            <v>SA1</v>
          </cell>
          <cell r="E34" t="str">
            <v>Solar</v>
          </cell>
          <cell r="F34">
            <v>2.75</v>
          </cell>
          <cell r="G34">
            <v>1.0024999999999999</v>
          </cell>
          <cell r="I34">
            <v>44835</v>
          </cell>
        </row>
        <row r="35">
          <cell r="B35" t="str">
            <v>Christies Beach Wastewater Treatment Plant</v>
          </cell>
          <cell r="C35" t="str">
            <v>SA1</v>
          </cell>
          <cell r="E35" t="str">
            <v>Solar</v>
          </cell>
          <cell r="F35">
            <v>1.08</v>
          </cell>
          <cell r="G35">
            <v>1.0024999999999999</v>
          </cell>
        </row>
        <row r="36">
          <cell r="B36" t="str">
            <v>Clare Solar Farm</v>
          </cell>
          <cell r="C36" t="str">
            <v>QLD1</v>
          </cell>
          <cell r="E36" t="str">
            <v>Solar</v>
          </cell>
          <cell r="F36">
            <v>110.262</v>
          </cell>
          <cell r="G36">
            <v>0.91159999999999997</v>
          </cell>
        </row>
        <row r="37">
          <cell r="B37" t="str">
            <v>Clarke Creek Wind Farm</v>
          </cell>
          <cell r="C37" t="str">
            <v>QLD1</v>
          </cell>
          <cell r="E37" t="str">
            <v>Wind</v>
          </cell>
          <cell r="F37">
            <v>171</v>
          </cell>
          <cell r="G37">
            <v>0.94969999999999999</v>
          </cell>
          <cell r="I37">
            <v>45901</v>
          </cell>
        </row>
        <row r="38">
          <cell r="B38" t="str">
            <v>Clements Gap Wind Farm</v>
          </cell>
          <cell r="C38" t="str">
            <v>SA1</v>
          </cell>
          <cell r="E38" t="str">
            <v>Wind</v>
          </cell>
          <cell r="F38">
            <v>57</v>
          </cell>
          <cell r="G38">
            <v>0.9486</v>
          </cell>
        </row>
        <row r="39">
          <cell r="B39" t="str">
            <v>Clermont Solar Farm</v>
          </cell>
          <cell r="C39" t="str">
            <v>QLD1</v>
          </cell>
          <cell r="E39" t="str">
            <v>Solar</v>
          </cell>
          <cell r="F39">
            <v>92.5</v>
          </cell>
          <cell r="G39">
            <v>0.93700000000000006</v>
          </cell>
          <cell r="I39">
            <v>43525</v>
          </cell>
        </row>
        <row r="40">
          <cell r="B40" t="str">
            <v>Codrington Wind Farm</v>
          </cell>
          <cell r="C40" t="str">
            <v>VIC1</v>
          </cell>
          <cell r="E40" t="str">
            <v>Wind</v>
          </cell>
          <cell r="F40">
            <v>18.2</v>
          </cell>
          <cell r="G40">
            <v>0.99929999999999997</v>
          </cell>
        </row>
        <row r="41">
          <cell r="B41" t="str">
            <v>Cohuna Solar Farm</v>
          </cell>
          <cell r="C41" t="str">
            <v>VIC1</v>
          </cell>
          <cell r="E41" t="str">
            <v>Solar</v>
          </cell>
          <cell r="F41">
            <v>31</v>
          </cell>
          <cell r="G41">
            <v>0.8962</v>
          </cell>
        </row>
        <row r="42">
          <cell r="B42" t="str">
            <v>Coleambally Solar Farm</v>
          </cell>
          <cell r="C42" t="str">
            <v>NSW1</v>
          </cell>
          <cell r="E42" t="str">
            <v>Solar</v>
          </cell>
          <cell r="F42">
            <v>180</v>
          </cell>
          <cell r="G42">
            <v>0.8367</v>
          </cell>
        </row>
        <row r="43">
          <cell r="B43" t="str">
            <v>Collector Wind Farm 1</v>
          </cell>
          <cell r="C43" t="str">
            <v>NSW1</v>
          </cell>
          <cell r="E43" t="str">
            <v>Wind</v>
          </cell>
          <cell r="F43">
            <v>226</v>
          </cell>
          <cell r="G43">
            <v>0.94950000000000001</v>
          </cell>
          <cell r="I43">
            <v>44166</v>
          </cell>
        </row>
        <row r="44">
          <cell r="B44" t="str">
            <v>Collinsville Solar PV Power Station</v>
          </cell>
          <cell r="C44" t="str">
            <v>QLD1</v>
          </cell>
          <cell r="E44" t="str">
            <v>Solar</v>
          </cell>
          <cell r="F44">
            <v>42</v>
          </cell>
          <cell r="G44">
            <v>0.93559999999999999</v>
          </cell>
          <cell r="I44">
            <v>43313</v>
          </cell>
        </row>
        <row r="45">
          <cell r="B45" t="str">
            <v>Columboola Solar Farm</v>
          </cell>
          <cell r="C45" t="str">
            <v>QLD1</v>
          </cell>
          <cell r="E45" t="str">
            <v>Solar</v>
          </cell>
          <cell r="F45">
            <v>217</v>
          </cell>
          <cell r="G45">
            <v>0.9718</v>
          </cell>
          <cell r="I45">
            <v>45200</v>
          </cell>
        </row>
        <row r="46">
          <cell r="B46" t="str">
            <v>Coonooer Bridge Wind Farm</v>
          </cell>
          <cell r="C46" t="str">
            <v>VIC1</v>
          </cell>
          <cell r="E46" t="str">
            <v>Wind</v>
          </cell>
          <cell r="F46">
            <v>19.8</v>
          </cell>
          <cell r="G46">
            <v>1.0072000000000001</v>
          </cell>
        </row>
        <row r="47">
          <cell r="B47" t="str">
            <v>Coopers Gap Wind Farm</v>
          </cell>
          <cell r="C47" t="str">
            <v>QLD1</v>
          </cell>
          <cell r="E47" t="str">
            <v>Wind</v>
          </cell>
          <cell r="F47">
            <v>452</v>
          </cell>
          <cell r="G47">
            <v>0.96719999999999995</v>
          </cell>
          <cell r="I47">
            <v>44652</v>
          </cell>
        </row>
        <row r="48">
          <cell r="B48" t="str">
            <v>Corowa Solar Farm</v>
          </cell>
          <cell r="C48" t="str">
            <v>NSW1</v>
          </cell>
          <cell r="E48" t="str">
            <v>Solar</v>
          </cell>
          <cell r="F48">
            <v>36</v>
          </cell>
          <cell r="G48">
            <v>0.89790000000000003</v>
          </cell>
          <cell r="I48">
            <v>44440</v>
          </cell>
        </row>
        <row r="49">
          <cell r="B49" t="str">
            <v>Crookwell 2 Wind Farm</v>
          </cell>
          <cell r="C49" t="str">
            <v>NSW1</v>
          </cell>
          <cell r="E49" t="str">
            <v>Wind</v>
          </cell>
          <cell r="F49">
            <v>96.04</v>
          </cell>
          <cell r="G49">
            <v>0.95120000000000005</v>
          </cell>
          <cell r="I49">
            <v>43344</v>
          </cell>
        </row>
        <row r="50">
          <cell r="B50" t="str">
            <v>Crookwell 3 Wind Farm</v>
          </cell>
          <cell r="C50" t="str">
            <v>NSW1</v>
          </cell>
          <cell r="E50" t="str">
            <v>Wind</v>
          </cell>
          <cell r="F50">
            <v>57</v>
          </cell>
          <cell r="I50">
            <v>45597</v>
          </cell>
        </row>
        <row r="51">
          <cell r="B51" t="str">
            <v>Crowlands Wind Farm</v>
          </cell>
          <cell r="C51" t="str">
            <v>VIC1</v>
          </cell>
          <cell r="E51" t="str">
            <v>Wind</v>
          </cell>
          <cell r="F51">
            <v>79.95</v>
          </cell>
          <cell r="G51">
            <v>0.88329999999999997</v>
          </cell>
        </row>
        <row r="52">
          <cell r="B52" t="str">
            <v>Crudine Ridge Wind Farm</v>
          </cell>
          <cell r="C52" t="str">
            <v>NSW1</v>
          </cell>
          <cell r="E52" t="str">
            <v>Wind</v>
          </cell>
          <cell r="F52">
            <v>141</v>
          </cell>
          <cell r="G52">
            <v>0.92800000000000005</v>
          </cell>
          <cell r="I52">
            <v>44713</v>
          </cell>
        </row>
        <row r="53">
          <cell r="B53" t="str">
            <v>Cullerin Range Wind Farm</v>
          </cell>
          <cell r="C53" t="str">
            <v>NSW1</v>
          </cell>
          <cell r="E53" t="str">
            <v>Wind</v>
          </cell>
          <cell r="F53">
            <v>30</v>
          </cell>
          <cell r="G53">
            <v>0.93169999999999997</v>
          </cell>
        </row>
        <row r="54">
          <cell r="B54" t="str">
            <v>Darling Downs Solar Farm</v>
          </cell>
          <cell r="C54" t="str">
            <v>QLD1</v>
          </cell>
          <cell r="E54" t="str">
            <v>Solar</v>
          </cell>
          <cell r="F54">
            <v>121</v>
          </cell>
          <cell r="G54">
            <v>0.97550000000000003</v>
          </cell>
        </row>
        <row r="55">
          <cell r="B55" t="str">
            <v>Darlington Point Solar Farm</v>
          </cell>
          <cell r="C55" t="str">
            <v>NSW1</v>
          </cell>
          <cell r="E55" t="str">
            <v>Solar</v>
          </cell>
          <cell r="F55">
            <v>324</v>
          </cell>
          <cell r="G55">
            <v>0.84389999999999998</v>
          </cell>
          <cell r="I55">
            <v>44287</v>
          </cell>
        </row>
        <row r="56">
          <cell r="B56" t="str">
            <v>Daydream Solar Farm</v>
          </cell>
          <cell r="C56" t="str">
            <v>QLD1</v>
          </cell>
          <cell r="E56" t="str">
            <v>Solar</v>
          </cell>
          <cell r="F56">
            <v>167</v>
          </cell>
          <cell r="G56">
            <v>0.93059999999999998</v>
          </cell>
        </row>
        <row r="57">
          <cell r="B57" t="str">
            <v>Diapur Wind Farm</v>
          </cell>
          <cell r="C57" t="str">
            <v>VIC1</v>
          </cell>
          <cell r="E57" t="str">
            <v>Wind</v>
          </cell>
          <cell r="F57">
            <v>8</v>
          </cell>
          <cell r="G57">
            <v>0.87329999999999997</v>
          </cell>
          <cell r="I57">
            <v>44470</v>
          </cell>
        </row>
        <row r="58">
          <cell r="B58" t="str">
            <v>Dulacca Wind Farm</v>
          </cell>
          <cell r="C58" t="str">
            <v>QLD1</v>
          </cell>
          <cell r="E58" t="str">
            <v>Wind</v>
          </cell>
          <cell r="F58">
            <v>180</v>
          </cell>
          <cell r="G58">
            <v>0.97699999999999998</v>
          </cell>
          <cell r="I58">
            <v>45627</v>
          </cell>
        </row>
        <row r="59">
          <cell r="B59" t="str">
            <v>Dundonnell Wind Farm</v>
          </cell>
          <cell r="C59" t="str">
            <v>VIC1</v>
          </cell>
          <cell r="E59" t="str">
            <v>Wind</v>
          </cell>
          <cell r="F59">
            <v>168</v>
          </cell>
          <cell r="G59">
            <v>0.98099999999999998</v>
          </cell>
          <cell r="I59">
            <v>44713</v>
          </cell>
        </row>
        <row r="60">
          <cell r="B60" t="str">
            <v>Dundonnell Wind Farm</v>
          </cell>
          <cell r="C60" t="str">
            <v>VIC1</v>
          </cell>
          <cell r="E60" t="str">
            <v>Wind</v>
          </cell>
          <cell r="F60">
            <v>46</v>
          </cell>
          <cell r="G60">
            <v>0.98099999999999998</v>
          </cell>
          <cell r="I60">
            <v>44713</v>
          </cell>
        </row>
        <row r="61">
          <cell r="B61" t="str">
            <v>Dundonnell Wind Farm</v>
          </cell>
          <cell r="C61" t="str">
            <v>VIC1</v>
          </cell>
          <cell r="E61" t="str">
            <v>Wind</v>
          </cell>
          <cell r="F61">
            <v>121</v>
          </cell>
          <cell r="G61">
            <v>0.98099999999999998</v>
          </cell>
          <cell r="I61">
            <v>44713</v>
          </cell>
        </row>
        <row r="62">
          <cell r="B62" t="str">
            <v>Edenvale Solar Park</v>
          </cell>
          <cell r="C62" t="str">
            <v>QLD1</v>
          </cell>
          <cell r="E62" t="str">
            <v>Solar</v>
          </cell>
          <cell r="F62">
            <v>180</v>
          </cell>
          <cell r="G62">
            <v>0.97070000000000001</v>
          </cell>
          <cell r="I62">
            <v>45352</v>
          </cell>
        </row>
        <row r="63">
          <cell r="B63" t="str">
            <v>Elaine Wind Farm</v>
          </cell>
          <cell r="C63" t="str">
            <v>VIC1</v>
          </cell>
          <cell r="E63" t="str">
            <v>Wind</v>
          </cell>
          <cell r="F63">
            <v>83.6</v>
          </cell>
          <cell r="G63">
            <v>0.94750000000000001</v>
          </cell>
          <cell r="I63">
            <v>44166</v>
          </cell>
        </row>
        <row r="64">
          <cell r="B64" t="str">
            <v>Emerald Solar Park</v>
          </cell>
          <cell r="C64" t="str">
            <v>QLD1</v>
          </cell>
          <cell r="E64" t="str">
            <v>Solar</v>
          </cell>
          <cell r="F64">
            <v>88</v>
          </cell>
          <cell r="G64">
            <v>0.93310000000000004</v>
          </cell>
          <cell r="I64">
            <v>43497</v>
          </cell>
        </row>
        <row r="65">
          <cell r="B65" t="str">
            <v>Ferguson North Wind Farm</v>
          </cell>
          <cell r="C65" t="str">
            <v>VIC1</v>
          </cell>
          <cell r="E65" t="str">
            <v>Wind</v>
          </cell>
          <cell r="F65">
            <v>4</v>
          </cell>
          <cell r="G65">
            <v>0.99929999999999997</v>
          </cell>
          <cell r="I65">
            <v>44287</v>
          </cell>
        </row>
        <row r="66">
          <cell r="B66" t="str">
            <v>Ferguson South Wind Farm</v>
          </cell>
          <cell r="C66" t="str">
            <v>VIC1</v>
          </cell>
          <cell r="E66" t="str">
            <v>Wind</v>
          </cell>
          <cell r="F66">
            <v>8</v>
          </cell>
          <cell r="G66">
            <v>0.99929999999999997</v>
          </cell>
        </row>
        <row r="67">
          <cell r="B67" t="str">
            <v>Finley Solar Farm</v>
          </cell>
          <cell r="C67" t="str">
            <v>NSW1</v>
          </cell>
          <cell r="E67" t="str">
            <v>Solar</v>
          </cell>
          <cell r="F67">
            <v>162.36000000000001</v>
          </cell>
          <cell r="G67">
            <v>0.86509999999999998</v>
          </cell>
          <cell r="I67">
            <v>43770</v>
          </cell>
        </row>
        <row r="68">
          <cell r="B68" t="str">
            <v>Flyers Creek Wind Farm</v>
          </cell>
          <cell r="C68" t="str">
            <v>NSW1</v>
          </cell>
          <cell r="E68" t="str">
            <v>Wind</v>
          </cell>
          <cell r="F68">
            <v>145</v>
          </cell>
          <cell r="G68">
            <v>1.0205</v>
          </cell>
          <cell r="I68">
            <v>45566</v>
          </cell>
        </row>
        <row r="69">
          <cell r="B69" t="str">
            <v>Gangarri Solar Farm</v>
          </cell>
          <cell r="C69" t="str">
            <v>QLD1</v>
          </cell>
          <cell r="E69" t="str">
            <v>Solar</v>
          </cell>
          <cell r="F69">
            <v>162</v>
          </cell>
          <cell r="G69">
            <v>0.9788</v>
          </cell>
        </row>
        <row r="70">
          <cell r="B70" t="str">
            <v>Gannawarra Solar Farm</v>
          </cell>
          <cell r="C70" t="str">
            <v>VIC1</v>
          </cell>
          <cell r="E70" t="str">
            <v>Solar</v>
          </cell>
          <cell r="F70">
            <v>55</v>
          </cell>
          <cell r="G70">
            <v>0.8962</v>
          </cell>
        </row>
        <row r="71">
          <cell r="B71" t="str">
            <v>Girgarre Solar Farm</v>
          </cell>
          <cell r="C71" t="str">
            <v>VIC1</v>
          </cell>
          <cell r="E71" t="str">
            <v>Solar</v>
          </cell>
          <cell r="F71">
            <v>93.31</v>
          </cell>
          <cell r="G71">
            <v>0.94769999999999999</v>
          </cell>
          <cell r="I71">
            <v>45627</v>
          </cell>
        </row>
        <row r="72">
          <cell r="B72" t="str">
            <v>Glenrowan Solar Farm</v>
          </cell>
          <cell r="C72" t="str">
            <v>VIC1</v>
          </cell>
          <cell r="E72" t="str">
            <v>Solar</v>
          </cell>
          <cell r="F72">
            <v>126</v>
          </cell>
          <cell r="G72">
            <v>0.96260000000000001</v>
          </cell>
          <cell r="I72">
            <v>45323</v>
          </cell>
        </row>
        <row r="73">
          <cell r="B73" t="str">
            <v>Glenrowan West Solar Farm</v>
          </cell>
          <cell r="C73" t="str">
            <v>VIC1</v>
          </cell>
          <cell r="E73" t="str">
            <v>Solar</v>
          </cell>
          <cell r="F73">
            <v>132</v>
          </cell>
          <cell r="G73">
            <v>0.94550000000000001</v>
          </cell>
          <cell r="I73">
            <v>44287</v>
          </cell>
        </row>
        <row r="74">
          <cell r="B74" t="str">
            <v>Golden Plains Wind Farm East</v>
          </cell>
          <cell r="C74" t="str">
            <v>VIC1</v>
          </cell>
          <cell r="E74" t="str">
            <v>Wind</v>
          </cell>
          <cell r="F74">
            <v>248</v>
          </cell>
          <cell r="G74">
            <v>0.98080000000000001</v>
          </cell>
          <cell r="I74">
            <v>45870</v>
          </cell>
        </row>
        <row r="75">
          <cell r="B75" t="str">
            <v>Golden Plains Wind Farm East</v>
          </cell>
          <cell r="C75" t="str">
            <v>VIC1</v>
          </cell>
          <cell r="E75" t="str">
            <v>Wind</v>
          </cell>
          <cell r="F75">
            <v>260.39999999999998</v>
          </cell>
          <cell r="G75">
            <v>0.98080000000000001</v>
          </cell>
          <cell r="I75">
            <v>45870</v>
          </cell>
        </row>
        <row r="76">
          <cell r="B76" t="str">
            <v>Golden Plains Wind Farm East</v>
          </cell>
          <cell r="C76" t="str">
            <v>VIC1</v>
          </cell>
          <cell r="E76" t="str">
            <v>Wind</v>
          </cell>
          <cell r="F76">
            <v>248</v>
          </cell>
          <cell r="G76">
            <v>0.98080000000000001</v>
          </cell>
          <cell r="I76">
            <v>45870</v>
          </cell>
        </row>
        <row r="77">
          <cell r="B77" t="str">
            <v>Goonumbla Solar Farm</v>
          </cell>
          <cell r="C77" t="str">
            <v>NSW1</v>
          </cell>
          <cell r="E77" t="str">
            <v>Solar</v>
          </cell>
          <cell r="F77">
            <v>85</v>
          </cell>
          <cell r="G77">
            <v>0.89690000000000003</v>
          </cell>
          <cell r="I77">
            <v>44501</v>
          </cell>
        </row>
        <row r="78">
          <cell r="B78" t="str">
            <v>Goyder South Wind Farm 1A</v>
          </cell>
          <cell r="C78" t="str">
            <v>SA1</v>
          </cell>
          <cell r="E78" t="str">
            <v>Wind</v>
          </cell>
          <cell r="F78">
            <v>209</v>
          </cell>
          <cell r="G78">
            <v>0.96430000000000005</v>
          </cell>
          <cell r="I78">
            <v>45627</v>
          </cell>
        </row>
        <row r="79">
          <cell r="B79" t="str">
            <v>Goyder South Wind Farm 1B</v>
          </cell>
          <cell r="C79" t="str">
            <v>SA1</v>
          </cell>
          <cell r="E79" t="str">
            <v>Wind</v>
          </cell>
          <cell r="F79">
            <v>203</v>
          </cell>
          <cell r="G79">
            <v>0.96409999999999996</v>
          </cell>
          <cell r="I79">
            <v>45627</v>
          </cell>
        </row>
        <row r="80">
          <cell r="B80" t="str">
            <v>Granville Harbour Wind Farm</v>
          </cell>
          <cell r="C80" t="str">
            <v>TAS1</v>
          </cell>
          <cell r="E80" t="str">
            <v>Wind</v>
          </cell>
          <cell r="F80">
            <v>110</v>
          </cell>
          <cell r="G80">
            <v>0.94730000000000003</v>
          </cell>
          <cell r="I80">
            <v>44166</v>
          </cell>
        </row>
        <row r="81">
          <cell r="B81" t="str">
            <v>Griffith Solar Farm</v>
          </cell>
          <cell r="C81" t="str">
            <v>NSW1</v>
          </cell>
          <cell r="E81" t="str">
            <v>Solar</v>
          </cell>
          <cell r="F81">
            <v>27.2</v>
          </cell>
          <cell r="G81">
            <v>0.84240000000000004</v>
          </cell>
        </row>
        <row r="82">
          <cell r="B82" t="str">
            <v>Gullen Range Solar Farm</v>
          </cell>
          <cell r="C82" t="str">
            <v>NSW1</v>
          </cell>
          <cell r="E82" t="str">
            <v>Solar</v>
          </cell>
          <cell r="F82">
            <v>10</v>
          </cell>
          <cell r="G82">
            <v>0.94979999999999998</v>
          </cell>
        </row>
        <row r="83">
          <cell r="B83" t="str">
            <v>Gullen Range Wind Farm</v>
          </cell>
          <cell r="C83" t="str">
            <v>NSW1</v>
          </cell>
          <cell r="E83" t="str">
            <v>Wind</v>
          </cell>
          <cell r="F83">
            <v>165</v>
          </cell>
          <cell r="G83">
            <v>0.94979999999999998</v>
          </cell>
        </row>
        <row r="84">
          <cell r="B84" t="str">
            <v>Gullen Range Wind Farm</v>
          </cell>
          <cell r="C84" t="str">
            <v>NSW1</v>
          </cell>
          <cell r="E84" t="str">
            <v>Wind</v>
          </cell>
          <cell r="F84">
            <v>110</v>
          </cell>
          <cell r="G84">
            <v>0.94979999999999998</v>
          </cell>
          <cell r="I84">
            <v>45261</v>
          </cell>
        </row>
        <row r="85">
          <cell r="B85" t="str">
            <v>Gunnedah Solar Farm</v>
          </cell>
          <cell r="C85" t="str">
            <v>NSW1</v>
          </cell>
          <cell r="E85" t="str">
            <v>Solar</v>
          </cell>
          <cell r="F85">
            <v>144</v>
          </cell>
          <cell r="G85">
            <v>0.83940000000000003</v>
          </cell>
          <cell r="I85">
            <v>44470</v>
          </cell>
        </row>
        <row r="86">
          <cell r="B86" t="str">
            <v>Gunning Wind Farm</v>
          </cell>
          <cell r="C86" t="str">
            <v>NSW1</v>
          </cell>
          <cell r="E86" t="str">
            <v>Wind</v>
          </cell>
          <cell r="F86">
            <v>46.5</v>
          </cell>
          <cell r="G86">
            <v>0.93169999999999997</v>
          </cell>
        </row>
        <row r="87">
          <cell r="B87" t="str">
            <v>Hallett 1 Wind Farm</v>
          </cell>
          <cell r="C87" t="str">
            <v>SA1</v>
          </cell>
          <cell r="E87" t="str">
            <v>Wind</v>
          </cell>
          <cell r="F87">
            <v>94.5</v>
          </cell>
          <cell r="G87">
            <v>0.95650000000000002</v>
          </cell>
        </row>
        <row r="88">
          <cell r="B88" t="str">
            <v>Hallett 2 Wind Farm</v>
          </cell>
          <cell r="C88" t="str">
            <v>SA1</v>
          </cell>
          <cell r="E88" t="str">
            <v>Wind</v>
          </cell>
          <cell r="F88">
            <v>71.400000000000006</v>
          </cell>
          <cell r="G88">
            <v>0.9526</v>
          </cell>
        </row>
        <row r="89">
          <cell r="B89" t="str">
            <v>Hamilton Solar Farm</v>
          </cell>
          <cell r="C89" t="str">
            <v>QLD1</v>
          </cell>
          <cell r="E89" t="str">
            <v>Solar</v>
          </cell>
          <cell r="F89">
            <v>57.5</v>
          </cell>
          <cell r="G89">
            <v>0.93049999999999999</v>
          </cell>
        </row>
        <row r="90">
          <cell r="B90" t="str">
            <v>Happy Valley Water Treatment Plant</v>
          </cell>
          <cell r="C90" t="str">
            <v>SA1</v>
          </cell>
          <cell r="E90" t="str">
            <v>Solar</v>
          </cell>
          <cell r="F90">
            <v>11</v>
          </cell>
          <cell r="I90">
            <v>44805</v>
          </cell>
        </row>
        <row r="91">
          <cell r="B91" t="str">
            <v>Haughton Solar Farm Stage 1</v>
          </cell>
          <cell r="C91" t="str">
            <v>QLD1</v>
          </cell>
          <cell r="E91" t="str">
            <v>Solar</v>
          </cell>
          <cell r="F91">
            <v>132</v>
          </cell>
          <cell r="G91">
            <v>0.93320000000000003</v>
          </cell>
          <cell r="I91">
            <v>44075</v>
          </cell>
        </row>
        <row r="92">
          <cell r="B92" t="str">
            <v>Hawkesdale Wind Farm</v>
          </cell>
          <cell r="C92" t="str">
            <v>VIC1</v>
          </cell>
          <cell r="E92" t="str">
            <v>Wind</v>
          </cell>
          <cell r="F92">
            <v>96.6</v>
          </cell>
          <cell r="I92">
            <v>45566</v>
          </cell>
        </row>
        <row r="93">
          <cell r="B93" t="str">
            <v>Hayman Solar Farm</v>
          </cell>
          <cell r="C93" t="str">
            <v>QLD1</v>
          </cell>
          <cell r="E93" t="str">
            <v>Solar</v>
          </cell>
          <cell r="F93">
            <v>57.75</v>
          </cell>
          <cell r="G93">
            <v>0.93059999999999998</v>
          </cell>
        </row>
        <row r="94">
          <cell r="B94" t="str">
            <v>Hepburn Community Wind Farm</v>
          </cell>
          <cell r="C94" t="str">
            <v>VIC1</v>
          </cell>
          <cell r="E94" t="str">
            <v>Wind</v>
          </cell>
          <cell r="F94">
            <v>4.0999999999999996</v>
          </cell>
          <cell r="G94">
            <v>0.9718</v>
          </cell>
        </row>
        <row r="95">
          <cell r="B95" t="str">
            <v xml:space="preserve">Hillston Sun Farm </v>
          </cell>
          <cell r="C95" t="str">
            <v>NSW1</v>
          </cell>
          <cell r="E95" t="str">
            <v>Solar</v>
          </cell>
          <cell r="F95">
            <v>110</v>
          </cell>
          <cell r="G95">
            <v>0.84819999999999995</v>
          </cell>
          <cell r="I95">
            <v>44743</v>
          </cell>
        </row>
        <row r="96">
          <cell r="B96" t="str">
            <v>Hornsdale Wind Farm</v>
          </cell>
          <cell r="C96" t="str">
            <v>SA1</v>
          </cell>
          <cell r="E96" t="str">
            <v>Wind</v>
          </cell>
          <cell r="F96">
            <v>102.4</v>
          </cell>
          <cell r="G96">
            <v>0.94230000000000003</v>
          </cell>
        </row>
        <row r="97">
          <cell r="B97" t="str">
            <v>Hornsdale Wind Farm 2</v>
          </cell>
          <cell r="C97" t="str">
            <v>SA1</v>
          </cell>
          <cell r="E97" t="str">
            <v>Wind</v>
          </cell>
          <cell r="F97">
            <v>102.4</v>
          </cell>
          <cell r="G97">
            <v>0.94230000000000003</v>
          </cell>
        </row>
        <row r="98">
          <cell r="B98" t="str">
            <v>Hornsdale Wind Farm 3</v>
          </cell>
          <cell r="C98" t="str">
            <v>SA1</v>
          </cell>
          <cell r="E98" t="str">
            <v>Wind</v>
          </cell>
          <cell r="F98">
            <v>112</v>
          </cell>
          <cell r="G98">
            <v>0.94230000000000003</v>
          </cell>
        </row>
        <row r="99">
          <cell r="B99" t="str">
            <v>Hughenden Solar Farm</v>
          </cell>
          <cell r="C99" t="str">
            <v>QLD1</v>
          </cell>
          <cell r="E99" t="str">
            <v>Solar</v>
          </cell>
          <cell r="F99">
            <v>20.97</v>
          </cell>
          <cell r="G99">
            <v>0.9385</v>
          </cell>
          <cell r="I99">
            <v>44652</v>
          </cell>
        </row>
        <row r="100">
          <cell r="B100" t="str">
            <v>Jemalong Solar Project</v>
          </cell>
          <cell r="C100" t="str">
            <v>NSW1</v>
          </cell>
          <cell r="E100" t="str">
            <v>Solar</v>
          </cell>
          <cell r="F100">
            <v>55</v>
          </cell>
          <cell r="G100">
            <v>0.89429999999999998</v>
          </cell>
          <cell r="I100">
            <v>44531</v>
          </cell>
        </row>
        <row r="101">
          <cell r="B101" t="str">
            <v>Junee Solar Farm</v>
          </cell>
          <cell r="C101" t="str">
            <v>NSW1</v>
          </cell>
          <cell r="E101" t="str">
            <v>Solar</v>
          </cell>
          <cell r="F101">
            <v>36</v>
          </cell>
          <cell r="G101">
            <v>0.87519999999999998</v>
          </cell>
        </row>
        <row r="102">
          <cell r="B102" t="str">
            <v>Kaban Wind Farm</v>
          </cell>
          <cell r="C102" t="str">
            <v>QLD1</v>
          </cell>
          <cell r="E102" t="str">
            <v>Wind</v>
          </cell>
          <cell r="F102">
            <v>156</v>
          </cell>
          <cell r="G102">
            <v>0.96050000000000002</v>
          </cell>
          <cell r="I102">
            <v>45017</v>
          </cell>
        </row>
        <row r="103">
          <cell r="B103" t="str">
            <v>Karadoc Solar Farm</v>
          </cell>
          <cell r="C103" t="str">
            <v>VIC1</v>
          </cell>
          <cell r="E103" t="str">
            <v>Solar</v>
          </cell>
          <cell r="F103">
            <v>104</v>
          </cell>
          <cell r="G103">
            <v>0.85060000000000002</v>
          </cell>
          <cell r="I103">
            <v>43435</v>
          </cell>
        </row>
        <row r="104">
          <cell r="B104" t="str">
            <v>Kennedy Energy Park</v>
          </cell>
          <cell r="C104" t="str">
            <v>QLD1</v>
          </cell>
          <cell r="E104" t="str">
            <v>Solar</v>
          </cell>
          <cell r="F104">
            <v>16</v>
          </cell>
          <cell r="G104">
            <v>0.97030000000000005</v>
          </cell>
          <cell r="I104">
            <v>45413</v>
          </cell>
        </row>
        <row r="105">
          <cell r="B105" t="str">
            <v>Kennedy Energy Park</v>
          </cell>
          <cell r="C105" t="str">
            <v>QLD1</v>
          </cell>
          <cell r="E105" t="str">
            <v>Wind</v>
          </cell>
          <cell r="F105">
            <v>43</v>
          </cell>
          <cell r="G105">
            <v>0.97030000000000005</v>
          </cell>
          <cell r="I105">
            <v>45413</v>
          </cell>
        </row>
        <row r="106">
          <cell r="B106" t="str">
            <v>Kiamal Solar Farm</v>
          </cell>
          <cell r="C106" t="str">
            <v>VIC1</v>
          </cell>
          <cell r="E106" t="str">
            <v>Solar</v>
          </cell>
          <cell r="F106">
            <v>239</v>
          </cell>
          <cell r="G106">
            <v>0.83630000000000004</v>
          </cell>
          <cell r="I106">
            <v>44562</v>
          </cell>
        </row>
        <row r="107">
          <cell r="B107" t="str">
            <v>Kiata Wind Farm</v>
          </cell>
          <cell r="C107" t="str">
            <v>VIC1</v>
          </cell>
          <cell r="E107" t="str">
            <v>Wind</v>
          </cell>
          <cell r="F107">
            <v>31.05</v>
          </cell>
          <cell r="G107">
            <v>0.87329999999999997</v>
          </cell>
        </row>
        <row r="108">
          <cell r="B108" t="str">
            <v>Kidston Solar Project</v>
          </cell>
          <cell r="C108" t="str">
            <v>QLD1</v>
          </cell>
          <cell r="E108" t="str">
            <v>Solar</v>
          </cell>
          <cell r="F108">
            <v>50</v>
          </cell>
          <cell r="G108">
            <v>0.9385</v>
          </cell>
          <cell r="I108">
            <v>43070</v>
          </cell>
        </row>
        <row r="109">
          <cell r="B109" t="str">
            <v>Kingaroy Solar Farm</v>
          </cell>
          <cell r="C109" t="str">
            <v>QLD1</v>
          </cell>
          <cell r="E109" t="str">
            <v>Solar</v>
          </cell>
          <cell r="F109">
            <v>47</v>
          </cell>
          <cell r="G109">
            <v>0.97750000000000004</v>
          </cell>
          <cell r="I109">
            <v>45566</v>
          </cell>
        </row>
        <row r="110">
          <cell r="B110" t="str">
            <v>Lake Bonney Stage 2 Windfarm</v>
          </cell>
          <cell r="C110" t="str">
            <v>SA1</v>
          </cell>
          <cell r="E110" t="str">
            <v>Wind</v>
          </cell>
          <cell r="F110">
            <v>159</v>
          </cell>
          <cell r="G110">
            <v>0.97089999999999999</v>
          </cell>
        </row>
        <row r="111">
          <cell r="B111" t="str">
            <v>Lake Bonney Stage 3 Wind Farm</v>
          </cell>
          <cell r="C111" t="str">
            <v>SA1</v>
          </cell>
          <cell r="E111" t="str">
            <v>Wind</v>
          </cell>
          <cell r="F111">
            <v>39</v>
          </cell>
          <cell r="G111">
            <v>0.97089999999999999</v>
          </cell>
        </row>
        <row r="112">
          <cell r="B112" t="str">
            <v>Lake Bonney Wind Farm Stage 1</v>
          </cell>
          <cell r="C112" t="str">
            <v>SA1</v>
          </cell>
          <cell r="E112" t="str">
            <v>Wind</v>
          </cell>
          <cell r="F112">
            <v>80.5</v>
          </cell>
          <cell r="G112">
            <v>0.97089999999999999</v>
          </cell>
        </row>
        <row r="113">
          <cell r="B113" t="str">
            <v>Lilyvale Solar Farm</v>
          </cell>
          <cell r="C113" t="str">
            <v>QLD1</v>
          </cell>
          <cell r="E113" t="str">
            <v>Solar</v>
          </cell>
          <cell r="F113">
            <v>118</v>
          </cell>
          <cell r="G113">
            <v>0.92949999999999999</v>
          </cell>
          <cell r="I113">
            <v>44562</v>
          </cell>
        </row>
        <row r="114">
          <cell r="B114" t="str">
            <v>Limondale Solar Farm 1</v>
          </cell>
          <cell r="C114" t="str">
            <v>NSW1</v>
          </cell>
          <cell r="E114" t="str">
            <v>Solar</v>
          </cell>
          <cell r="F114">
            <v>275</v>
          </cell>
          <cell r="G114">
            <v>0.77739999999999998</v>
          </cell>
          <cell r="I114">
            <v>44896</v>
          </cell>
        </row>
        <row r="115">
          <cell r="B115" t="str">
            <v>Limondale Solar Farm 2</v>
          </cell>
          <cell r="C115" t="str">
            <v>NSW1</v>
          </cell>
          <cell r="E115" t="str">
            <v>Solar</v>
          </cell>
          <cell r="F115">
            <v>38</v>
          </cell>
          <cell r="G115">
            <v>0.77929999999999999</v>
          </cell>
          <cell r="I115">
            <v>45017</v>
          </cell>
        </row>
        <row r="116">
          <cell r="B116" t="str">
            <v>Lincoln Gap Wind Farm</v>
          </cell>
          <cell r="C116" t="str">
            <v>SA1</v>
          </cell>
          <cell r="E116" t="str">
            <v>Wind</v>
          </cell>
          <cell r="F116">
            <v>126</v>
          </cell>
          <cell r="G116">
            <v>0.95760000000000001</v>
          </cell>
          <cell r="I116">
            <v>44044</v>
          </cell>
        </row>
        <row r="117">
          <cell r="B117" t="str">
            <v>Lincoln Gap Wind Farm</v>
          </cell>
          <cell r="C117" t="str">
            <v>SA1</v>
          </cell>
          <cell r="E117" t="str">
            <v>Wind</v>
          </cell>
          <cell r="F117">
            <v>86</v>
          </cell>
          <cell r="G117">
            <v>0.95760000000000001</v>
          </cell>
          <cell r="I117">
            <v>44593</v>
          </cell>
        </row>
        <row r="118">
          <cell r="B118" t="str">
            <v>Longreach Solar Farm</v>
          </cell>
          <cell r="C118" t="str">
            <v>QLD1</v>
          </cell>
          <cell r="E118" t="str">
            <v>Solar</v>
          </cell>
          <cell r="F118">
            <v>17</v>
          </cell>
          <cell r="G118">
            <v>0.93700000000000006</v>
          </cell>
        </row>
        <row r="119">
          <cell r="B119" t="str">
            <v>Macarthur Wind Farm</v>
          </cell>
          <cell r="C119" t="str">
            <v>VIC1</v>
          </cell>
          <cell r="E119" t="str">
            <v>Wind</v>
          </cell>
          <cell r="F119">
            <v>420</v>
          </cell>
          <cell r="G119">
            <v>0.97809999999999997</v>
          </cell>
        </row>
        <row r="120">
          <cell r="B120" t="str">
            <v>MacIntyre Wind Farm</v>
          </cell>
          <cell r="C120" t="str">
            <v>QLD1</v>
          </cell>
          <cell r="E120" t="str">
            <v>Wind</v>
          </cell>
          <cell r="F120">
            <v>923</v>
          </cell>
          <cell r="G120">
            <v>0.97340000000000004</v>
          </cell>
          <cell r="I120">
            <v>45962</v>
          </cell>
        </row>
        <row r="121">
          <cell r="B121" t="str">
            <v>Manildra solar Farm</v>
          </cell>
          <cell r="C121" t="str">
            <v>NSW1</v>
          </cell>
          <cell r="E121" t="str">
            <v>Solar</v>
          </cell>
          <cell r="F121">
            <v>50</v>
          </cell>
          <cell r="G121">
            <v>0.95409999999999995</v>
          </cell>
          <cell r="I121">
            <v>43435</v>
          </cell>
        </row>
        <row r="122">
          <cell r="B122" t="str">
            <v>Mannum - Adelaide Pipeline Pumping Station No 2, PV Units 1-6</v>
          </cell>
          <cell r="C122" t="str">
            <v>SA1</v>
          </cell>
          <cell r="E122" t="str">
            <v>Solar</v>
          </cell>
          <cell r="F122">
            <v>16.5</v>
          </cell>
          <cell r="G122">
            <v>0.99260000000000004</v>
          </cell>
          <cell r="I122">
            <v>44682</v>
          </cell>
        </row>
        <row r="123">
          <cell r="B123" t="str">
            <v>Mannum - Adelaide Pipeline Pumping Station No 3, PV Units 1-6</v>
          </cell>
          <cell r="C123" t="str">
            <v>SA1</v>
          </cell>
          <cell r="E123" t="str">
            <v>Solar</v>
          </cell>
          <cell r="F123">
            <v>16.5</v>
          </cell>
          <cell r="G123">
            <v>0.98019999999999996</v>
          </cell>
          <cell r="I123">
            <v>44927</v>
          </cell>
        </row>
        <row r="124">
          <cell r="B124" t="str">
            <v>Mannum 2 Solar Farm</v>
          </cell>
          <cell r="C124" t="str">
            <v>SA1</v>
          </cell>
          <cell r="E124" t="str">
            <v>Solar</v>
          </cell>
          <cell r="F124">
            <v>37</v>
          </cell>
          <cell r="G124">
            <v>0.99370000000000003</v>
          </cell>
          <cell r="I124">
            <v>45597</v>
          </cell>
        </row>
        <row r="125">
          <cell r="B125" t="str">
            <v>Maroona Wind Farm</v>
          </cell>
          <cell r="C125" t="str">
            <v>VIC1</v>
          </cell>
          <cell r="E125" t="str">
            <v>Wind</v>
          </cell>
          <cell r="F125">
            <v>6.8</v>
          </cell>
          <cell r="G125">
            <v>0.9718</v>
          </cell>
        </row>
        <row r="126">
          <cell r="B126" t="str">
            <v>Maryrorough Solar Farm</v>
          </cell>
          <cell r="C126" t="str">
            <v>QLD1</v>
          </cell>
          <cell r="E126" t="str">
            <v>Solar</v>
          </cell>
          <cell r="F126">
            <v>33</v>
          </cell>
          <cell r="G126">
            <v>0.98470000000000002</v>
          </cell>
          <cell r="I126">
            <v>44256</v>
          </cell>
        </row>
        <row r="127">
          <cell r="B127" t="str">
            <v>Metz Solar Farm</v>
          </cell>
          <cell r="C127" t="str">
            <v>NSW1</v>
          </cell>
          <cell r="E127" t="str">
            <v>Solar</v>
          </cell>
          <cell r="F127">
            <v>135</v>
          </cell>
          <cell r="G127">
            <v>0.86680000000000001</v>
          </cell>
          <cell r="I127">
            <v>45017</v>
          </cell>
        </row>
        <row r="128">
          <cell r="B128" t="str">
            <v>Middlemount Solar Farm</v>
          </cell>
          <cell r="C128" t="str">
            <v>QLD1</v>
          </cell>
          <cell r="E128" t="str">
            <v>Solar</v>
          </cell>
          <cell r="F128">
            <v>30</v>
          </cell>
          <cell r="G128">
            <v>0.93310000000000004</v>
          </cell>
          <cell r="I128">
            <v>44378</v>
          </cell>
        </row>
        <row r="129">
          <cell r="B129" t="str">
            <v>Molong Solar Farm</v>
          </cell>
          <cell r="C129" t="str">
            <v>NSW1</v>
          </cell>
          <cell r="E129" t="str">
            <v>Solar</v>
          </cell>
          <cell r="F129">
            <v>36</v>
          </cell>
          <cell r="G129">
            <v>0.96160000000000001</v>
          </cell>
          <cell r="I129">
            <v>44228</v>
          </cell>
        </row>
        <row r="130">
          <cell r="B130" t="str">
            <v xml:space="preserve">Moorabool Wind Farm </v>
          </cell>
          <cell r="C130" t="str">
            <v>VIC1</v>
          </cell>
          <cell r="E130" t="str">
            <v>Wind</v>
          </cell>
          <cell r="F130">
            <v>312</v>
          </cell>
          <cell r="G130">
            <v>0.94750000000000001</v>
          </cell>
          <cell r="I130">
            <v>44743</v>
          </cell>
        </row>
        <row r="131">
          <cell r="B131" t="str">
            <v>Moree Solar Farm</v>
          </cell>
          <cell r="C131" t="str">
            <v>NSW1</v>
          </cell>
          <cell r="E131" t="str">
            <v>Solar</v>
          </cell>
          <cell r="F131">
            <v>57.064</v>
          </cell>
          <cell r="G131">
            <v>0.80859999999999999</v>
          </cell>
        </row>
        <row r="132">
          <cell r="B132" t="str">
            <v>Morgan-Whyalla Pipeline Pumping Station No 1</v>
          </cell>
          <cell r="C132" t="str">
            <v>SA1</v>
          </cell>
          <cell r="E132" t="str">
            <v>Solar</v>
          </cell>
          <cell r="F132">
            <v>5.5</v>
          </cell>
        </row>
        <row r="133">
          <cell r="B133" t="str">
            <v>Morgan-Whyalla Pipeline Pumping Station No 2</v>
          </cell>
          <cell r="C133" t="str">
            <v>SA1</v>
          </cell>
          <cell r="E133" t="str">
            <v>Solar</v>
          </cell>
          <cell r="F133">
            <v>5.5</v>
          </cell>
        </row>
        <row r="134">
          <cell r="B134" t="str">
            <v>Morgan-Whyalla Pipeline Pumping Station No 3</v>
          </cell>
          <cell r="C134" t="str">
            <v>SA1</v>
          </cell>
          <cell r="E134" t="str">
            <v>Solar</v>
          </cell>
          <cell r="F134">
            <v>7.5</v>
          </cell>
        </row>
        <row r="135">
          <cell r="B135" t="str">
            <v>Morgan-Whyalla Pipeline Pumping Station No 4</v>
          </cell>
          <cell r="C135" t="str">
            <v>SA1</v>
          </cell>
          <cell r="E135" t="str">
            <v>Solar</v>
          </cell>
          <cell r="F135">
            <v>5.5</v>
          </cell>
          <cell r="G135">
            <v>0.97509999999999997</v>
          </cell>
          <cell r="I135">
            <v>44774</v>
          </cell>
        </row>
        <row r="136">
          <cell r="B136" t="str">
            <v>Mortlake South Wind Farm</v>
          </cell>
          <cell r="C136" t="str">
            <v>VIC1</v>
          </cell>
          <cell r="E136" t="str">
            <v>Wind</v>
          </cell>
          <cell r="F136">
            <v>157.5</v>
          </cell>
          <cell r="G136">
            <v>0.94299999999999995</v>
          </cell>
          <cell r="I136">
            <v>45047</v>
          </cell>
        </row>
        <row r="137">
          <cell r="B137" t="str">
            <v>Mortons Lane Wind Farm</v>
          </cell>
          <cell r="C137" t="str">
            <v>VIC1</v>
          </cell>
          <cell r="E137" t="str">
            <v>Wind</v>
          </cell>
          <cell r="F137">
            <v>20</v>
          </cell>
          <cell r="G137">
            <v>0.99929999999999997</v>
          </cell>
          <cell r="I137">
            <v>44378</v>
          </cell>
        </row>
        <row r="138">
          <cell r="B138" t="str">
            <v>Mount Emerald Wind Farm</v>
          </cell>
          <cell r="C138" t="str">
            <v>QLD1</v>
          </cell>
          <cell r="E138" t="str">
            <v>Wind</v>
          </cell>
          <cell r="F138">
            <v>180</v>
          </cell>
          <cell r="G138">
            <v>0.95269999999999999</v>
          </cell>
          <cell r="I138">
            <v>43374</v>
          </cell>
        </row>
        <row r="139">
          <cell r="B139" t="str">
            <v>Moura Solar Farm</v>
          </cell>
          <cell r="C139" t="str">
            <v>QLD1</v>
          </cell>
          <cell r="E139" t="str">
            <v>Solar</v>
          </cell>
          <cell r="F139">
            <v>99</v>
          </cell>
          <cell r="G139">
            <v>0.93189999999999995</v>
          </cell>
          <cell r="I139">
            <v>45017</v>
          </cell>
        </row>
        <row r="140">
          <cell r="B140" t="str">
            <v>Mt Gellibrand Wind Farm</v>
          </cell>
          <cell r="C140" t="str">
            <v>VIC1</v>
          </cell>
          <cell r="E140" t="str">
            <v>Wind</v>
          </cell>
          <cell r="F140">
            <v>138</v>
          </cell>
          <cell r="G140">
            <v>0.98550000000000004</v>
          </cell>
          <cell r="I140">
            <v>43282</v>
          </cell>
        </row>
        <row r="141">
          <cell r="B141" t="str">
            <v>Mt Mercer Wind Farm</v>
          </cell>
          <cell r="C141" t="str">
            <v>VIC1</v>
          </cell>
          <cell r="E141" t="str">
            <v>Wind</v>
          </cell>
          <cell r="F141">
            <v>131.19999999999999</v>
          </cell>
          <cell r="G141">
            <v>0.94750000000000001</v>
          </cell>
        </row>
        <row r="142">
          <cell r="B142" t="str">
            <v>Mt Millar Wind Farm</v>
          </cell>
          <cell r="C142" t="str">
            <v>SA1</v>
          </cell>
          <cell r="E142" t="str">
            <v>Wind</v>
          </cell>
          <cell r="F142">
            <v>70</v>
          </cell>
          <cell r="G142">
            <v>0.91620000000000001</v>
          </cell>
        </row>
        <row r="143">
          <cell r="B143" t="str">
            <v>Mugga Lane Solar Park</v>
          </cell>
          <cell r="C143" t="str">
            <v>NSW1</v>
          </cell>
          <cell r="E143" t="str">
            <v>Solar</v>
          </cell>
          <cell r="F143">
            <v>12</v>
          </cell>
          <cell r="G143">
            <v>0.95230000000000004</v>
          </cell>
        </row>
        <row r="144">
          <cell r="B144" t="str">
            <v>Murra Warra Wind Farm</v>
          </cell>
          <cell r="C144" t="str">
            <v>VIC1</v>
          </cell>
          <cell r="E144" t="str">
            <v>Wind</v>
          </cell>
          <cell r="F144">
            <v>231.8</v>
          </cell>
          <cell r="G144">
            <v>0.8619</v>
          </cell>
          <cell r="I144">
            <v>44440</v>
          </cell>
        </row>
        <row r="145">
          <cell r="B145" t="str">
            <v>Murra Warra Wind Farm Stage 2</v>
          </cell>
          <cell r="C145" t="str">
            <v>VIC1</v>
          </cell>
          <cell r="E145" t="str">
            <v>Wind</v>
          </cell>
          <cell r="F145">
            <v>209</v>
          </cell>
          <cell r="G145">
            <v>0.8619</v>
          </cell>
          <cell r="I145">
            <v>44835</v>
          </cell>
        </row>
        <row r="146">
          <cell r="B146" t="str">
            <v>Murray Bridge-Onkaparinga Pipeline Pumping Station No 2</v>
          </cell>
          <cell r="C146" t="str">
            <v>SA1</v>
          </cell>
          <cell r="E146" t="str">
            <v>Solar</v>
          </cell>
          <cell r="F146">
            <v>13.75</v>
          </cell>
          <cell r="G146">
            <v>0.99929999999999997</v>
          </cell>
          <cell r="I146">
            <v>44774</v>
          </cell>
        </row>
        <row r="147">
          <cell r="B147" t="str">
            <v>Musselroe Wind Farm</v>
          </cell>
          <cell r="C147" t="str">
            <v>TAS1</v>
          </cell>
          <cell r="E147" t="str">
            <v>Wind</v>
          </cell>
          <cell r="F147">
            <v>168</v>
          </cell>
          <cell r="G147">
            <v>0.91990000000000005</v>
          </cell>
        </row>
        <row r="148">
          <cell r="B148" t="str">
            <v>Narromine Solar Farm</v>
          </cell>
          <cell r="C148" t="str">
            <v>NSW1</v>
          </cell>
          <cell r="E148" t="str">
            <v>Solar</v>
          </cell>
          <cell r="F148">
            <v>10</v>
          </cell>
          <cell r="G148">
            <v>0.9284</v>
          </cell>
        </row>
        <row r="149">
          <cell r="B149" t="str">
            <v>Nevertire Solar Farm</v>
          </cell>
          <cell r="C149" t="str">
            <v>NSW1</v>
          </cell>
          <cell r="E149" t="str">
            <v>Solar</v>
          </cell>
          <cell r="F149">
            <v>132</v>
          </cell>
          <cell r="G149">
            <v>0.9284</v>
          </cell>
          <cell r="I149">
            <v>44013</v>
          </cell>
        </row>
        <row r="150">
          <cell r="B150" t="str">
            <v>New England Solar Farm</v>
          </cell>
          <cell r="C150" t="str">
            <v>NSW1</v>
          </cell>
          <cell r="E150" t="str">
            <v>Solar</v>
          </cell>
          <cell r="F150">
            <v>235</v>
          </cell>
          <cell r="G150">
            <v>0.8901</v>
          </cell>
          <cell r="I150">
            <v>45047</v>
          </cell>
        </row>
        <row r="151">
          <cell r="B151" t="str">
            <v>New England Solar Farm</v>
          </cell>
          <cell r="C151" t="str">
            <v>NSW1</v>
          </cell>
          <cell r="E151" t="str">
            <v>Solar</v>
          </cell>
          <cell r="F151">
            <v>235</v>
          </cell>
          <cell r="G151">
            <v>0.8901</v>
          </cell>
          <cell r="I151">
            <v>45047</v>
          </cell>
        </row>
        <row r="152">
          <cell r="B152" t="str">
            <v>North Brown Hill Wind Farm</v>
          </cell>
          <cell r="C152" t="str">
            <v>SA1</v>
          </cell>
          <cell r="E152" t="str">
            <v>Wind</v>
          </cell>
          <cell r="F152">
            <v>132.30000000000001</v>
          </cell>
          <cell r="G152">
            <v>0.94669999999999999</v>
          </cell>
        </row>
        <row r="153">
          <cell r="B153" t="str">
            <v>Numurkah Solar Farm</v>
          </cell>
          <cell r="C153" t="str">
            <v>VIC1</v>
          </cell>
          <cell r="E153" t="str">
            <v>Solar</v>
          </cell>
          <cell r="F153">
            <v>112</v>
          </cell>
          <cell r="G153">
            <v>0.94769999999999999</v>
          </cell>
          <cell r="I153">
            <v>43678</v>
          </cell>
        </row>
        <row r="154">
          <cell r="B154" t="str">
            <v>Nyngan Solar Plant</v>
          </cell>
          <cell r="C154" t="str">
            <v>NSW1</v>
          </cell>
          <cell r="E154" t="str">
            <v>Solar</v>
          </cell>
          <cell r="F154">
            <v>102.14100000000001</v>
          </cell>
          <cell r="G154">
            <v>0.98350000000000004</v>
          </cell>
        </row>
        <row r="155">
          <cell r="B155" t="str">
            <v>Oakey 1 Solar Farm</v>
          </cell>
          <cell r="C155" t="str">
            <v>QLD1</v>
          </cell>
          <cell r="E155" t="str">
            <v>Solar</v>
          </cell>
          <cell r="F155">
            <v>30</v>
          </cell>
          <cell r="G155">
            <v>0.98099999999999998</v>
          </cell>
          <cell r="I155">
            <v>43678</v>
          </cell>
        </row>
        <row r="156">
          <cell r="B156" t="str">
            <v>Oakey 2 Solar Farm</v>
          </cell>
          <cell r="C156" t="str">
            <v>QLD1</v>
          </cell>
          <cell r="E156" t="str">
            <v>Solar</v>
          </cell>
          <cell r="F156">
            <v>65</v>
          </cell>
          <cell r="G156">
            <v>0.98099999999999998</v>
          </cell>
          <cell r="I156">
            <v>44652</v>
          </cell>
        </row>
        <row r="157">
          <cell r="B157" t="str">
            <v>Oaklands Hill Wind Farm</v>
          </cell>
          <cell r="C157" t="str">
            <v>VIC1</v>
          </cell>
          <cell r="E157" t="str">
            <v>Wind</v>
          </cell>
          <cell r="F157">
            <v>67</v>
          </cell>
          <cell r="G157">
            <v>0.99929999999999997</v>
          </cell>
        </row>
        <row r="158">
          <cell r="B158" t="str">
            <v>Parkes Solar Farm</v>
          </cell>
          <cell r="C158" t="str">
            <v>NSW1</v>
          </cell>
          <cell r="E158" t="str">
            <v>Solar</v>
          </cell>
          <cell r="F158">
            <v>55</v>
          </cell>
          <cell r="G158">
            <v>0.89690000000000003</v>
          </cell>
        </row>
        <row r="159">
          <cell r="B159" t="str">
            <v>Port Augusta Renewable Energy Park</v>
          </cell>
          <cell r="C159" t="str">
            <v>SA1</v>
          </cell>
          <cell r="E159" t="str">
            <v>Solar</v>
          </cell>
          <cell r="F159">
            <v>99</v>
          </cell>
          <cell r="G159">
            <v>0.96079999999999999</v>
          </cell>
          <cell r="I159">
            <v>44927</v>
          </cell>
        </row>
        <row r="160">
          <cell r="B160" t="str">
            <v>Port Augusta Renewable Energy Park</v>
          </cell>
          <cell r="C160" t="str">
            <v>SA1</v>
          </cell>
          <cell r="E160" t="str">
            <v>Wind</v>
          </cell>
          <cell r="F160">
            <v>210</v>
          </cell>
          <cell r="G160">
            <v>0.96079999999999999</v>
          </cell>
        </row>
        <row r="161">
          <cell r="B161" t="str">
            <v>Portland Wind Farm</v>
          </cell>
          <cell r="C161" t="str">
            <v>VIC1</v>
          </cell>
          <cell r="E161" t="str">
            <v>Wind</v>
          </cell>
          <cell r="F161">
            <v>148</v>
          </cell>
        </row>
        <row r="162">
          <cell r="B162" t="str">
            <v>Ross River Solar Farm</v>
          </cell>
          <cell r="C162" t="str">
            <v>QLD1</v>
          </cell>
          <cell r="E162" t="str">
            <v>Solar</v>
          </cell>
          <cell r="F162">
            <v>128</v>
          </cell>
          <cell r="G162">
            <v>0.9385</v>
          </cell>
        </row>
        <row r="163">
          <cell r="B163" t="str">
            <v>Royalla Solar Farm</v>
          </cell>
          <cell r="C163" t="str">
            <v>NSW1</v>
          </cell>
          <cell r="E163" t="str">
            <v>Solar</v>
          </cell>
          <cell r="F163">
            <v>20</v>
          </cell>
          <cell r="G163">
            <v>0.95150000000000001</v>
          </cell>
        </row>
        <row r="164">
          <cell r="B164" t="str">
            <v>Rugby Run Solar Farm</v>
          </cell>
          <cell r="C164" t="str">
            <v>QLD1</v>
          </cell>
          <cell r="E164" t="str">
            <v>Solar</v>
          </cell>
          <cell r="F164">
            <v>83</v>
          </cell>
          <cell r="G164">
            <v>0.93969999999999998</v>
          </cell>
          <cell r="I164">
            <v>44105</v>
          </cell>
        </row>
        <row r="165">
          <cell r="B165" t="str">
            <v>Ryan Corner Wind Farm</v>
          </cell>
          <cell r="C165" t="str">
            <v>VIC1</v>
          </cell>
          <cell r="E165" t="str">
            <v>Wind</v>
          </cell>
          <cell r="F165">
            <v>218.4</v>
          </cell>
          <cell r="G165">
            <v>0.97870000000000001</v>
          </cell>
          <cell r="I165">
            <v>45566</v>
          </cell>
        </row>
        <row r="166">
          <cell r="B166" t="str">
            <v>Rye Park Renewable Energy</v>
          </cell>
          <cell r="C166" t="str">
            <v>NSW1</v>
          </cell>
          <cell r="E166" t="str">
            <v>Wind</v>
          </cell>
          <cell r="F166">
            <v>396</v>
          </cell>
          <cell r="G166">
            <v>0.94269999999999998</v>
          </cell>
          <cell r="I166">
            <v>45627</v>
          </cell>
        </row>
        <row r="167">
          <cell r="B167" t="str">
            <v>Salt Creek Wind Farm</v>
          </cell>
          <cell r="C167" t="str">
            <v>VIC1</v>
          </cell>
          <cell r="E167" t="str">
            <v>Wind</v>
          </cell>
          <cell r="F167">
            <v>54</v>
          </cell>
          <cell r="G167">
            <v>0.93879999999999997</v>
          </cell>
        </row>
        <row r="168">
          <cell r="B168" t="str">
            <v>Sapphire Wind Farm</v>
          </cell>
          <cell r="C168" t="str">
            <v>NSW1</v>
          </cell>
          <cell r="E168" t="str">
            <v>Wind</v>
          </cell>
          <cell r="F168">
            <v>270</v>
          </cell>
          <cell r="G168">
            <v>0.9012</v>
          </cell>
        </row>
        <row r="169">
          <cell r="B169" t="str">
            <v>Sebastopol Solar Farm</v>
          </cell>
          <cell r="C169" t="str">
            <v>NSW1</v>
          </cell>
          <cell r="E169" t="str">
            <v>Solar</v>
          </cell>
          <cell r="F169">
            <v>110</v>
          </cell>
          <cell r="G169">
            <v>0.87519999999999998</v>
          </cell>
          <cell r="I169">
            <v>44927</v>
          </cell>
        </row>
        <row r="170">
          <cell r="B170" t="str">
            <v>Silverton Wind Farm</v>
          </cell>
          <cell r="C170" t="str">
            <v>NSW1</v>
          </cell>
          <cell r="E170" t="str">
            <v>Wind</v>
          </cell>
          <cell r="F170">
            <v>198.94</v>
          </cell>
          <cell r="G170">
            <v>0.80500000000000005</v>
          </cell>
          <cell r="I170">
            <v>44166</v>
          </cell>
        </row>
        <row r="171">
          <cell r="B171" t="str">
            <v>Snowtown South Wind Farm</v>
          </cell>
          <cell r="C171" t="str">
            <v>SA1</v>
          </cell>
          <cell r="E171" t="str">
            <v>Wind</v>
          </cell>
          <cell r="F171">
            <v>126</v>
          </cell>
          <cell r="G171">
            <v>0.96130000000000004</v>
          </cell>
        </row>
        <row r="172">
          <cell r="B172" t="str">
            <v>Snowtown Wind Farm Stage 2 North</v>
          </cell>
          <cell r="C172" t="str">
            <v>SA1</v>
          </cell>
          <cell r="E172" t="str">
            <v>Wind</v>
          </cell>
          <cell r="F172">
            <v>144</v>
          </cell>
          <cell r="G172">
            <v>0.96130000000000004</v>
          </cell>
        </row>
        <row r="173">
          <cell r="B173" t="str">
            <v>Snowtown Wind Farm Units 1 And 47</v>
          </cell>
          <cell r="C173" t="str">
            <v>SA1</v>
          </cell>
          <cell r="E173" t="str">
            <v>Wind</v>
          </cell>
          <cell r="F173">
            <v>99</v>
          </cell>
          <cell r="G173">
            <v>0.89319999999999999</v>
          </cell>
        </row>
        <row r="174">
          <cell r="B174" t="str">
            <v>South Keswick Solar Farm</v>
          </cell>
          <cell r="C174" t="str">
            <v>NSW1</v>
          </cell>
          <cell r="E174" t="str">
            <v>Solar</v>
          </cell>
          <cell r="F174">
            <v>15</v>
          </cell>
          <cell r="G174">
            <v>0.9284</v>
          </cell>
        </row>
        <row r="175">
          <cell r="B175" t="str">
            <v>Starfish Hill Wind Farm</v>
          </cell>
          <cell r="C175" t="str">
            <v>SA1</v>
          </cell>
          <cell r="E175" t="str">
            <v>Wind</v>
          </cell>
          <cell r="F175">
            <v>34.5</v>
          </cell>
          <cell r="G175">
            <v>1.0024999999999999</v>
          </cell>
        </row>
        <row r="176">
          <cell r="B176" t="str">
            <v>Stockyard Hill Wind Farm</v>
          </cell>
          <cell r="C176" t="str">
            <v>VIC1</v>
          </cell>
          <cell r="E176" t="str">
            <v>Wind</v>
          </cell>
          <cell r="F176">
            <v>531</v>
          </cell>
          <cell r="G176">
            <v>0.98119999999999996</v>
          </cell>
          <cell r="I176">
            <v>44682</v>
          </cell>
        </row>
        <row r="177">
          <cell r="B177" t="str">
            <v>Sun Metals Solar Farm</v>
          </cell>
          <cell r="C177" t="str">
            <v>QLD1</v>
          </cell>
          <cell r="E177" t="str">
            <v>Solar</v>
          </cell>
          <cell r="F177">
            <v>143</v>
          </cell>
          <cell r="G177">
            <v>1.0159</v>
          </cell>
        </row>
        <row r="178">
          <cell r="B178" t="str">
            <v>SUNRAYSIA SF</v>
          </cell>
          <cell r="C178" t="str">
            <v>NSW1</v>
          </cell>
          <cell r="E178" t="str">
            <v>Solar</v>
          </cell>
          <cell r="F178">
            <v>228</v>
          </cell>
          <cell r="G178">
            <v>0.77739999999999998</v>
          </cell>
          <cell r="I178">
            <v>44531</v>
          </cell>
        </row>
        <row r="179">
          <cell r="B179" t="str">
            <v>Suntop Solar Farm</v>
          </cell>
          <cell r="C179" t="str">
            <v>NSW1</v>
          </cell>
          <cell r="E179" t="str">
            <v>Solar</v>
          </cell>
          <cell r="F179">
            <v>175</v>
          </cell>
          <cell r="G179">
            <v>0.90959999999999996</v>
          </cell>
          <cell r="I179">
            <v>44531</v>
          </cell>
        </row>
        <row r="180">
          <cell r="B180" t="str">
            <v>Susan River Solar Farm</v>
          </cell>
          <cell r="C180" t="str">
            <v>QLD1</v>
          </cell>
          <cell r="E180" t="str">
            <v>Solar</v>
          </cell>
          <cell r="F180">
            <v>85.26</v>
          </cell>
          <cell r="G180">
            <v>0.98280000000000001</v>
          </cell>
          <cell r="I180">
            <v>43800</v>
          </cell>
        </row>
        <row r="181">
          <cell r="B181" t="str">
            <v>Tailem Bend 2 Hybrid Renewable Power Station</v>
          </cell>
          <cell r="C181" t="str">
            <v>SA1</v>
          </cell>
          <cell r="E181" t="str">
            <v>Solar</v>
          </cell>
          <cell r="F181">
            <v>105</v>
          </cell>
          <cell r="G181">
            <v>1.0102</v>
          </cell>
          <cell r="I181">
            <v>45170</v>
          </cell>
        </row>
        <row r="182">
          <cell r="B182" t="str">
            <v>Tailem Bend Solar Project 1</v>
          </cell>
          <cell r="C182" t="str">
            <v>SA1</v>
          </cell>
          <cell r="E182" t="str">
            <v>Solar</v>
          </cell>
          <cell r="F182">
            <v>108</v>
          </cell>
          <cell r="G182">
            <v>1.0089999999999999</v>
          </cell>
          <cell r="I182">
            <v>43556</v>
          </cell>
        </row>
        <row r="183">
          <cell r="B183" t="str">
            <v>Taralga Wind Farm</v>
          </cell>
          <cell r="C183" t="str">
            <v>NSW1</v>
          </cell>
          <cell r="E183" t="str">
            <v>Wind</v>
          </cell>
          <cell r="F183">
            <v>106.8</v>
          </cell>
          <cell r="G183">
            <v>1.0087999999999999</v>
          </cell>
        </row>
        <row r="184">
          <cell r="B184" t="str">
            <v>The Bluff Wind Farm</v>
          </cell>
          <cell r="C184" t="str">
            <v>SA1</v>
          </cell>
          <cell r="E184" t="str">
            <v>Wind</v>
          </cell>
          <cell r="F184">
            <v>52.5</v>
          </cell>
          <cell r="G184">
            <v>0.94669999999999999</v>
          </cell>
        </row>
        <row r="185">
          <cell r="B185" t="str">
            <v>Timboon West Wind Farm</v>
          </cell>
          <cell r="C185" t="str">
            <v>VIC1</v>
          </cell>
          <cell r="E185" t="str">
            <v>Wind</v>
          </cell>
          <cell r="F185">
            <v>7.2</v>
          </cell>
          <cell r="G185">
            <v>0.99929999999999997</v>
          </cell>
          <cell r="I185">
            <v>43435</v>
          </cell>
        </row>
        <row r="186">
          <cell r="B186" t="str">
            <v>Toora Wind Farm</v>
          </cell>
          <cell r="C186" t="str">
            <v>VIC1</v>
          </cell>
          <cell r="E186" t="str">
            <v>Wind</v>
          </cell>
          <cell r="F186">
            <v>21</v>
          </cell>
          <cell r="G186">
            <v>0.98480000000000001</v>
          </cell>
        </row>
        <row r="187">
          <cell r="B187" t="str">
            <v>Valdora Solar Farm</v>
          </cell>
          <cell r="C187" t="str">
            <v>QLD1</v>
          </cell>
          <cell r="E187" t="str">
            <v>Solar</v>
          </cell>
          <cell r="F187">
            <v>15</v>
          </cell>
          <cell r="G187">
            <v>1.0145</v>
          </cell>
        </row>
        <row r="188">
          <cell r="B188" t="str">
            <v>Wagga North Solar Farm</v>
          </cell>
          <cell r="C188" t="str">
            <v>NSW1</v>
          </cell>
          <cell r="E188" t="str">
            <v>Solar</v>
          </cell>
          <cell r="F188">
            <v>55</v>
          </cell>
          <cell r="G188">
            <v>0.872</v>
          </cell>
        </row>
        <row r="189">
          <cell r="B189" t="str">
            <v>Walla Walla Solar Farm 1</v>
          </cell>
          <cell r="C189" t="str">
            <v>NSW1</v>
          </cell>
          <cell r="E189" t="str">
            <v>Solar</v>
          </cell>
          <cell r="F189">
            <v>201.6</v>
          </cell>
          <cell r="G189">
            <v>0.88529999999999998</v>
          </cell>
          <cell r="I189">
            <v>45717</v>
          </cell>
        </row>
        <row r="190">
          <cell r="B190" t="str">
            <v>Walla Walla Solar Farm 2</v>
          </cell>
          <cell r="C190" t="str">
            <v>NSW1</v>
          </cell>
          <cell r="E190" t="str">
            <v>Solar</v>
          </cell>
          <cell r="F190">
            <v>201.6</v>
          </cell>
          <cell r="G190">
            <v>0.88529999999999998</v>
          </cell>
          <cell r="I190">
            <v>45717</v>
          </cell>
        </row>
        <row r="191">
          <cell r="B191" t="str">
            <v>Wandoan Solar Farm 1</v>
          </cell>
          <cell r="C191" t="str">
            <v>QLD1</v>
          </cell>
          <cell r="E191" t="str">
            <v>Solar</v>
          </cell>
          <cell r="F191">
            <v>159</v>
          </cell>
          <cell r="G191">
            <v>0.97850000000000004</v>
          </cell>
          <cell r="I191">
            <v>45139</v>
          </cell>
        </row>
        <row r="192">
          <cell r="B192" t="str">
            <v xml:space="preserve">Warwick Solar Farm 1 </v>
          </cell>
          <cell r="C192" t="str">
            <v>QLD1</v>
          </cell>
          <cell r="E192" t="str">
            <v>Solar</v>
          </cell>
          <cell r="F192">
            <v>39</v>
          </cell>
          <cell r="G192">
            <v>0.98470000000000002</v>
          </cell>
          <cell r="I192">
            <v>45017</v>
          </cell>
        </row>
        <row r="193">
          <cell r="B193" t="str">
            <v>Warwick Solar Farm 2</v>
          </cell>
          <cell r="C193" t="str">
            <v>QLD1</v>
          </cell>
          <cell r="E193" t="str">
            <v>Solar</v>
          </cell>
          <cell r="F193">
            <v>39</v>
          </cell>
          <cell r="G193">
            <v>0.98470000000000002</v>
          </cell>
          <cell r="I193">
            <v>45017</v>
          </cell>
        </row>
        <row r="194">
          <cell r="B194" t="str">
            <v>Waterloo Wind Farm</v>
          </cell>
          <cell r="C194" t="str">
            <v>SA1</v>
          </cell>
          <cell r="E194" t="str">
            <v>Wind</v>
          </cell>
          <cell r="F194">
            <v>130.80000000000001</v>
          </cell>
          <cell r="G194">
            <v>0.95469999999999999</v>
          </cell>
        </row>
        <row r="195">
          <cell r="B195" t="str">
            <v>Wattle Point Wind Farm</v>
          </cell>
          <cell r="C195" t="str">
            <v>SA1</v>
          </cell>
          <cell r="E195" t="str">
            <v>Wind</v>
          </cell>
          <cell r="F195">
            <v>90.75</v>
          </cell>
          <cell r="G195">
            <v>0.81789999999999996</v>
          </cell>
        </row>
        <row r="196">
          <cell r="B196" t="str">
            <v>Waubra Wind Farm</v>
          </cell>
          <cell r="C196" t="str">
            <v>VIC1</v>
          </cell>
          <cell r="E196" t="str">
            <v>Wind</v>
          </cell>
          <cell r="F196">
            <v>192</v>
          </cell>
          <cell r="G196">
            <v>0.91490000000000005</v>
          </cell>
        </row>
        <row r="197">
          <cell r="B197" t="str">
            <v>Wellington North Solar Farm</v>
          </cell>
          <cell r="C197" t="str">
            <v>NSW1</v>
          </cell>
          <cell r="E197" t="str">
            <v>Solar</v>
          </cell>
          <cell r="F197">
            <v>436</v>
          </cell>
          <cell r="I197">
            <v>45566</v>
          </cell>
        </row>
        <row r="198">
          <cell r="B198" t="str">
            <v xml:space="preserve">Wellington Solar Farm </v>
          </cell>
          <cell r="C198" t="str">
            <v>NSW1</v>
          </cell>
          <cell r="E198" t="str">
            <v>Solar</v>
          </cell>
          <cell r="F198">
            <v>216</v>
          </cell>
        </row>
        <row r="199">
          <cell r="B199" t="str">
            <v>Wemen Solar Farm</v>
          </cell>
          <cell r="C199" t="str">
            <v>VIC1</v>
          </cell>
          <cell r="E199" t="str">
            <v>Solar</v>
          </cell>
          <cell r="F199">
            <v>97.5</v>
          </cell>
          <cell r="G199">
            <v>0.85840000000000005</v>
          </cell>
          <cell r="I199">
            <v>43525</v>
          </cell>
        </row>
        <row r="200">
          <cell r="B200" t="str">
            <v>West Wyalong Solar Farm</v>
          </cell>
          <cell r="C200" t="str">
            <v>NSW1</v>
          </cell>
          <cell r="E200" t="str">
            <v>Solar</v>
          </cell>
          <cell r="F200">
            <v>105</v>
          </cell>
          <cell r="G200">
            <v>0.87519999999999998</v>
          </cell>
          <cell r="I200">
            <v>44896</v>
          </cell>
        </row>
        <row r="201">
          <cell r="B201" t="str">
            <v>Western Downs GPH</v>
          </cell>
          <cell r="C201" t="str">
            <v>QLD1</v>
          </cell>
          <cell r="E201" t="str">
            <v>Solar</v>
          </cell>
          <cell r="F201">
            <v>501</v>
          </cell>
          <cell r="G201">
            <v>0.97009999999999996</v>
          </cell>
          <cell r="I201">
            <v>44927</v>
          </cell>
        </row>
        <row r="202">
          <cell r="B202" t="str">
            <v>White Rock Solar Farm</v>
          </cell>
          <cell r="C202" t="str">
            <v>NSW1</v>
          </cell>
          <cell r="E202" t="str">
            <v>Solar</v>
          </cell>
          <cell r="F202">
            <v>22</v>
          </cell>
          <cell r="G202">
            <v>0.84530000000000005</v>
          </cell>
        </row>
        <row r="203">
          <cell r="B203" t="str">
            <v>White Rock Wind Farm</v>
          </cell>
          <cell r="C203" t="str">
            <v>NSW1</v>
          </cell>
          <cell r="E203" t="str">
            <v>Wind</v>
          </cell>
          <cell r="F203">
            <v>175</v>
          </cell>
          <cell r="G203">
            <v>0.84530000000000005</v>
          </cell>
        </row>
        <row r="204">
          <cell r="B204" t="str">
            <v>Whitsunday Solar Farm</v>
          </cell>
          <cell r="C204" t="str">
            <v>QLD1</v>
          </cell>
          <cell r="E204" t="str">
            <v>Solar</v>
          </cell>
          <cell r="F204">
            <v>57.5</v>
          </cell>
          <cell r="G204">
            <v>0.9204</v>
          </cell>
        </row>
        <row r="205">
          <cell r="B205" t="str">
            <v>Willogoleche Wind Farm</v>
          </cell>
          <cell r="C205" t="str">
            <v>SA1</v>
          </cell>
          <cell r="E205" t="str">
            <v>Wind</v>
          </cell>
          <cell r="F205">
            <v>119</v>
          </cell>
          <cell r="G205">
            <v>0.94979999999999998</v>
          </cell>
          <cell r="I205">
            <v>43739</v>
          </cell>
        </row>
        <row r="206">
          <cell r="B206" t="str">
            <v>Windy Hill Wind Farm</v>
          </cell>
          <cell r="C206" t="str">
            <v>QLD1</v>
          </cell>
          <cell r="E206" t="str">
            <v>Wind</v>
          </cell>
          <cell r="F206">
            <v>12</v>
          </cell>
          <cell r="G206">
            <v>1.0142</v>
          </cell>
        </row>
        <row r="207">
          <cell r="B207" t="str">
            <v>Winton Solar Farm</v>
          </cell>
          <cell r="C207" t="str">
            <v>VIC1</v>
          </cell>
          <cell r="E207" t="str">
            <v>Solar</v>
          </cell>
          <cell r="F207">
            <v>107</v>
          </cell>
          <cell r="G207">
            <v>0.94550000000000001</v>
          </cell>
        </row>
        <row r="208">
          <cell r="B208" t="str">
            <v>Wonthaggi Wind Farm</v>
          </cell>
          <cell r="C208" t="str">
            <v>VIC1</v>
          </cell>
          <cell r="E208" t="str">
            <v>Wind</v>
          </cell>
          <cell r="F208">
            <v>12</v>
          </cell>
          <cell r="G208">
            <v>0.98480000000000001</v>
          </cell>
        </row>
        <row r="209">
          <cell r="B209" t="str">
            <v>Woodlawn Wind Farm</v>
          </cell>
          <cell r="C209" t="str">
            <v>NSW1</v>
          </cell>
          <cell r="E209" t="str">
            <v>Wind</v>
          </cell>
          <cell r="F209">
            <v>48.3</v>
          </cell>
          <cell r="G209">
            <v>0.94669999999999999</v>
          </cell>
        </row>
        <row r="210">
          <cell r="B210" t="str">
            <v>Woolnorth Studland Bay / Bluff Point Wind Farm</v>
          </cell>
          <cell r="C210" t="str">
            <v>TAS1</v>
          </cell>
          <cell r="E210" t="str">
            <v>Wind</v>
          </cell>
          <cell r="F210">
            <v>140</v>
          </cell>
          <cell r="G210">
            <v>0.89510000000000001</v>
          </cell>
        </row>
        <row r="211">
          <cell r="B211" t="str">
            <v>Woolooga Solar Farm</v>
          </cell>
          <cell r="C211" t="str">
            <v>QLD1</v>
          </cell>
          <cell r="E211" t="str">
            <v>Solar</v>
          </cell>
          <cell r="F211">
            <v>222.5</v>
          </cell>
          <cell r="G211">
            <v>0.98499999999999999</v>
          </cell>
          <cell r="I211">
            <v>44805</v>
          </cell>
        </row>
        <row r="212">
          <cell r="B212" t="str">
            <v>Wyalong Solar Farm</v>
          </cell>
          <cell r="C212" t="str">
            <v>NSW1</v>
          </cell>
          <cell r="E212" t="str">
            <v>Solar</v>
          </cell>
          <cell r="F212">
            <v>62</v>
          </cell>
          <cell r="G212">
            <v>0.87519999999999998</v>
          </cell>
          <cell r="I212">
            <v>44896</v>
          </cell>
        </row>
        <row r="213">
          <cell r="B213" t="str">
            <v>Yaloak South Wind Farm</v>
          </cell>
          <cell r="C213" t="str">
            <v>VIC1</v>
          </cell>
          <cell r="E213" t="str">
            <v>Wind</v>
          </cell>
          <cell r="F213">
            <v>28.7</v>
          </cell>
          <cell r="G213">
            <v>0.9718</v>
          </cell>
        </row>
        <row r="214">
          <cell r="B214" t="str">
            <v>Yambuk Wind Farm</v>
          </cell>
          <cell r="C214" t="str">
            <v>VIC1</v>
          </cell>
          <cell r="E214" t="str">
            <v>Wind</v>
          </cell>
          <cell r="F214">
            <v>30</v>
          </cell>
          <cell r="G214">
            <v>0.99929999999999997</v>
          </cell>
        </row>
        <row r="215">
          <cell r="B215" t="str">
            <v>Yarranlea Solar Farm</v>
          </cell>
          <cell r="C215" t="str">
            <v>QLD1</v>
          </cell>
          <cell r="E215" t="str">
            <v>Solar</v>
          </cell>
          <cell r="F215">
            <v>121</v>
          </cell>
          <cell r="G215">
            <v>0.98470000000000002</v>
          </cell>
          <cell r="I215">
            <v>43952</v>
          </cell>
        </row>
        <row r="216">
          <cell r="B216" t="str">
            <v>Yatpool Solar Farm</v>
          </cell>
          <cell r="C216" t="str">
            <v>VIC1</v>
          </cell>
          <cell r="E216" t="str">
            <v>Solar</v>
          </cell>
          <cell r="F216">
            <v>94</v>
          </cell>
          <cell r="G216">
            <v>0.85060000000000002</v>
          </cell>
        </row>
        <row r="217">
          <cell r="B217" t="str">
            <v>Yawong Wind Farm</v>
          </cell>
          <cell r="C217" t="str">
            <v>VIC1</v>
          </cell>
          <cell r="E217" t="str">
            <v>Wind</v>
          </cell>
          <cell r="F217">
            <v>7.2</v>
          </cell>
          <cell r="G217">
            <v>1.0072000000000001</v>
          </cell>
          <cell r="I217">
            <v>43435</v>
          </cell>
        </row>
        <row r="218">
          <cell r="B218" t="str">
            <v>Yendon Wind Farm</v>
          </cell>
          <cell r="C218" t="str">
            <v>VIC1</v>
          </cell>
          <cell r="E218" t="str">
            <v>Wind</v>
          </cell>
          <cell r="F218">
            <v>144.4</v>
          </cell>
          <cell r="G218">
            <v>0.9425</v>
          </cell>
          <cell r="I218">
            <v>44197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419-74D4-42C7-9EBA-A37D3939738F}">
  <dimension ref="A1:V17"/>
  <sheetViews>
    <sheetView tabSelected="1" workbookViewId="0">
      <selection activeCell="V17" sqref="A1:V17"/>
    </sheetView>
  </sheetViews>
  <sheetFormatPr defaultRowHeight="14.5" x14ac:dyDescent="0.35"/>
  <cols>
    <col min="1" max="1" width="6.7265625" bestFit="1" customWidth="1"/>
    <col min="2" max="2" width="24.6328125" bestFit="1" customWidth="1"/>
    <col min="3" max="3" width="5" bestFit="1" customWidth="1"/>
    <col min="4" max="4" width="7.7265625" bestFit="1" customWidth="1"/>
    <col min="5" max="5" width="4.54296875" bestFit="1" customWidth="1"/>
    <col min="6" max="6" width="19.81640625" bestFit="1" customWidth="1"/>
    <col min="7" max="7" width="13.1796875" bestFit="1" customWidth="1"/>
    <col min="8" max="8" width="9.1796875" bestFit="1" customWidth="1"/>
    <col min="9" max="9" width="18.54296875" bestFit="1" customWidth="1"/>
    <col min="10" max="10" width="11.453125" bestFit="1" customWidth="1"/>
    <col min="11" max="11" width="22.7265625" bestFit="1" customWidth="1"/>
    <col min="12" max="12" width="12.7265625" bestFit="1" customWidth="1"/>
    <col min="13" max="13" width="16.6328125" bestFit="1" customWidth="1"/>
    <col min="14" max="14" width="17" bestFit="1" customWidth="1"/>
    <col min="15" max="15" width="16.453125" bestFit="1" customWidth="1"/>
    <col min="16" max="16" width="16.1796875" bestFit="1" customWidth="1"/>
    <col min="17" max="17" width="15.08984375" bestFit="1" customWidth="1"/>
    <col min="18" max="18" width="16.453125" bestFit="1" customWidth="1"/>
    <col min="19" max="19" width="15.6328125" bestFit="1" customWidth="1"/>
    <col min="20" max="20" width="14.7265625" bestFit="1" customWidth="1"/>
    <col min="21" max="21" width="11.81640625" bestFit="1" customWidth="1"/>
    <col min="22" max="22" width="21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s="3" t="s">
        <v>35</v>
      </c>
      <c r="C2" t="str">
        <f>LEFT(_xlfn.XLOOKUP($B2,[1]Sheet2!$B:$B,[1]Sheet2!$C:$C,0,0),LEN(_xlfn.XLOOKUP($B2,[1]Sheet2!$B:$B,[1]Sheet2!$C:$C,0,0))-1)</f>
        <v>VIC</v>
      </c>
      <c r="D2">
        <f>_xlfn.XLOOKUP($B2,[1]Sheet2!$B:$B,[1]Sheet2!$F:$F,0,0)</f>
        <v>204</v>
      </c>
      <c r="E2" t="str">
        <f>LOWER(_xlfn.XLOOKUP($B2,[1]Sheet2!$B:$B,[1]Sheet2!$E:$E,0,0))</f>
        <v>wind</v>
      </c>
      <c r="F2" t="str">
        <f>LOWER(_xlfn.XLOOKUP($B2,[1]Sheet2!$B:$B,[1]Sheet2!$G:$G,0,0))</f>
        <v>0.8733</v>
      </c>
      <c r="G2" s="1">
        <f>_xlfn.XLOOKUP($B2,[1]Sheet2!$B:$B,[1]Sheet2!$I:$I,0,0)</f>
        <v>44501</v>
      </c>
      <c r="H2">
        <v>1</v>
      </c>
      <c r="I2" t="str">
        <f>Sheet1!D2</f>
        <v>Nectar Farms</v>
      </c>
      <c r="J2" t="str">
        <f>IF(Sheet1!K2="Yes","bundled","black")</f>
        <v>bundled</v>
      </c>
      <c r="K2" s="2">
        <f>ROUND(Sheet1!C2/assets_neoen!D2*100,0)</f>
        <v>14</v>
      </c>
      <c r="L2" t="str">
        <f>E2</f>
        <v>wind</v>
      </c>
      <c r="M2">
        <f>MROUND(ROUND(Sheet1!F2,0),5)</f>
        <v>75</v>
      </c>
      <c r="N2">
        <v>10</v>
      </c>
      <c r="O2">
        <f>M2-N2</f>
        <v>65</v>
      </c>
      <c r="P2">
        <v>2.5</v>
      </c>
      <c r="Q2" t="b">
        <v>1</v>
      </c>
      <c r="R2">
        <v>0</v>
      </c>
      <c r="S2" s="1">
        <f>G2</f>
        <v>44501</v>
      </c>
      <c r="T2" s="1">
        <f>EOMONTH(S2,12*U2-1)</f>
        <v>48152</v>
      </c>
      <c r="U2">
        <f>Sheet1!E2</f>
        <v>10</v>
      </c>
      <c r="V2">
        <f>YEAR(S2)</f>
        <v>2021</v>
      </c>
    </row>
    <row r="3" spans="1:22" x14ac:dyDescent="0.35">
      <c r="A3">
        <v>1</v>
      </c>
      <c r="B3" s="3" t="s">
        <v>35</v>
      </c>
      <c r="C3" t="str">
        <f>LEFT(_xlfn.XLOOKUP($B3,[1]Sheet2!$B:$B,[1]Sheet2!$C:$C,0,0),LEN(_xlfn.XLOOKUP($B3,[1]Sheet2!$B:$B,[1]Sheet2!$C:$C,0,0))-1)</f>
        <v>VIC</v>
      </c>
      <c r="D3">
        <f>_xlfn.XLOOKUP($B3,[1]Sheet2!$B:$B,[1]Sheet2!$F:$F,0,0)</f>
        <v>204</v>
      </c>
      <c r="E3" t="str">
        <f>LOWER(_xlfn.XLOOKUP($B3,[1]Sheet2!$B:$B,[1]Sheet2!$E:$E,0,0))</f>
        <v>wind</v>
      </c>
      <c r="F3" t="str">
        <f>LOWER(_xlfn.XLOOKUP($B3,[1]Sheet2!$B:$B,[1]Sheet2!$G:$G,0,0))</f>
        <v>0.8733</v>
      </c>
      <c r="G3" s="1">
        <f>_xlfn.XLOOKUP($B3,[1]Sheet2!$B:$B,[1]Sheet2!$I:$I,0,0)</f>
        <v>44501</v>
      </c>
      <c r="H3">
        <v>2</v>
      </c>
      <c r="I3" t="str">
        <f>Sheet1!D3</f>
        <v>Victorian Government</v>
      </c>
      <c r="J3" t="str">
        <f>IF(Sheet1!K3="Yes","bundled","black")</f>
        <v>bundled</v>
      </c>
      <c r="K3" s="2">
        <f>ROUND(Sheet1!C3/assets_neoen!D3*100,0)</f>
        <v>48</v>
      </c>
      <c r="L3" t="str">
        <f t="shared" ref="L3:L18" si="0">E3</f>
        <v>wind</v>
      </c>
      <c r="M3">
        <f>MROUND(ROUND(Sheet1!F3,0),5)</f>
        <v>75</v>
      </c>
      <c r="N3">
        <v>10</v>
      </c>
      <c r="O3">
        <f t="shared" ref="O3:O17" si="1">M3-N3</f>
        <v>65</v>
      </c>
      <c r="P3">
        <v>2.5</v>
      </c>
      <c r="Q3" t="b">
        <v>1</v>
      </c>
      <c r="R3">
        <v>0</v>
      </c>
      <c r="S3" s="1">
        <f t="shared" ref="S3:S17" si="2">G3</f>
        <v>44501</v>
      </c>
      <c r="T3" s="1">
        <f t="shared" ref="T3:T17" si="3">EOMONTH(S3,12*U3-1)</f>
        <v>49979</v>
      </c>
      <c r="U3">
        <f>Sheet1!E3</f>
        <v>15</v>
      </c>
      <c r="V3">
        <f t="shared" ref="V3:V17" si="4">YEAR(S3)</f>
        <v>2021</v>
      </c>
    </row>
    <row r="4" spans="1:22" x14ac:dyDescent="0.35">
      <c r="A4">
        <v>2</v>
      </c>
      <c r="B4" s="3" t="s">
        <v>36</v>
      </c>
      <c r="C4" t="str">
        <f>LEFT(_xlfn.XLOOKUP($B4,[1]Sheet2!$B:$B,[1]Sheet2!$C:$C,0,0),LEN(_xlfn.XLOOKUP($B4,[1]Sheet2!$B:$B,[1]Sheet2!$C:$C,0,0))-1)</f>
        <v>NSW</v>
      </c>
      <c r="D4">
        <f>_xlfn.XLOOKUP($B4,[1]Sheet2!$B:$B,[1]Sheet2!$F:$F,0,0)</f>
        <v>180</v>
      </c>
      <c r="E4" t="str">
        <f>LOWER(_xlfn.XLOOKUP($B4,[1]Sheet2!$B:$B,[1]Sheet2!$E:$E,0,0))</f>
        <v>solar</v>
      </c>
      <c r="F4" t="str">
        <f>LOWER(_xlfn.XLOOKUP($B4,[1]Sheet2!$B:$B,[1]Sheet2!$G:$G,0,0))</f>
        <v>0.8367</v>
      </c>
      <c r="G4" s="1">
        <v>44562</v>
      </c>
      <c r="H4">
        <v>1</v>
      </c>
      <c r="I4" t="str">
        <f>Sheet1!D4</f>
        <v>EnergyAustralia</v>
      </c>
      <c r="J4" t="str">
        <f>IF(Sheet1!K4="Yes","bundled","black")</f>
        <v>black</v>
      </c>
      <c r="K4" s="2">
        <f>ROUND(Sheet1!C4/assets_neoen!D4*100,0)</f>
        <v>56</v>
      </c>
      <c r="L4" t="str">
        <f t="shared" si="0"/>
        <v>solar</v>
      </c>
      <c r="M4">
        <f>MROUND(ROUND(Sheet1!F4,0),5)</f>
        <v>75</v>
      </c>
      <c r="N4">
        <v>0</v>
      </c>
      <c r="O4">
        <f t="shared" si="1"/>
        <v>75</v>
      </c>
      <c r="P4">
        <v>2.5</v>
      </c>
      <c r="Q4" t="b">
        <v>1</v>
      </c>
      <c r="R4">
        <v>0</v>
      </c>
      <c r="S4" s="1">
        <f t="shared" si="2"/>
        <v>44562</v>
      </c>
      <c r="T4" s="1">
        <f t="shared" si="3"/>
        <v>48944</v>
      </c>
      <c r="U4">
        <f>Sheet1!E4</f>
        <v>12</v>
      </c>
      <c r="V4">
        <f t="shared" si="4"/>
        <v>2022</v>
      </c>
    </row>
    <row r="5" spans="1:22" x14ac:dyDescent="0.35">
      <c r="A5">
        <v>3</v>
      </c>
      <c r="B5" s="3" t="s">
        <v>25</v>
      </c>
      <c r="C5" t="str">
        <f>LEFT(_xlfn.XLOOKUP($B5,[1]Sheet2!$B:$B,[1]Sheet2!$C:$C,0,0),LEN(_xlfn.XLOOKUP($B5,[1]Sheet2!$B:$B,[1]Sheet2!$C:$C,0,0))-1)</f>
        <v>SA</v>
      </c>
      <c r="D5">
        <f>_xlfn.XLOOKUP($B5,[1]Sheet2!$B:$B,[1]Sheet2!$F:$F,0,0)</f>
        <v>209</v>
      </c>
      <c r="E5" t="str">
        <f>LOWER(_xlfn.XLOOKUP($B5,[1]Sheet2!$B:$B,[1]Sheet2!$E:$E,0,0))</f>
        <v>wind</v>
      </c>
      <c r="F5" t="str">
        <f>LOWER(_xlfn.XLOOKUP($B5,[1]Sheet2!$B:$B,[1]Sheet2!$G:$G,0,0))</f>
        <v>0.9643</v>
      </c>
      <c r="G5" s="1">
        <f>_xlfn.XLOOKUP($B5,[1]Sheet2!$B:$B,[1]Sheet2!$I:$I,0,0)</f>
        <v>45627</v>
      </c>
      <c r="H5">
        <v>1</v>
      </c>
      <c r="I5" t="str">
        <f>Sheet1!D5</f>
        <v>Flow Power</v>
      </c>
      <c r="J5" t="str">
        <f>IF(Sheet1!K5="Yes","bundled","black")</f>
        <v>bundled</v>
      </c>
      <c r="K5" s="2">
        <f>ROUND(Sheet1!C5/assets_neoen!D5*100,0)</f>
        <v>10</v>
      </c>
      <c r="L5" t="str">
        <f t="shared" si="0"/>
        <v>wind</v>
      </c>
      <c r="M5">
        <f>MROUND(ROUND(Sheet1!F5,0),5)</f>
        <v>90</v>
      </c>
      <c r="N5">
        <v>10</v>
      </c>
      <c r="O5">
        <f t="shared" si="1"/>
        <v>80</v>
      </c>
      <c r="P5">
        <v>2.5</v>
      </c>
      <c r="Q5" t="b">
        <v>1</v>
      </c>
      <c r="R5">
        <v>0</v>
      </c>
      <c r="S5" s="1">
        <f t="shared" si="2"/>
        <v>45627</v>
      </c>
      <c r="T5" s="1">
        <f t="shared" si="3"/>
        <v>49278</v>
      </c>
      <c r="U5">
        <f>Sheet1!E5</f>
        <v>10</v>
      </c>
      <c r="V5">
        <f t="shared" si="4"/>
        <v>2024</v>
      </c>
    </row>
    <row r="6" spans="1:22" x14ac:dyDescent="0.35">
      <c r="A6">
        <v>3</v>
      </c>
      <c r="B6" s="3" t="s">
        <v>25</v>
      </c>
      <c r="C6" t="str">
        <f>LEFT(_xlfn.XLOOKUP($B6,[1]Sheet2!$B:$B,[1]Sheet2!$C:$C,0,0),LEN(_xlfn.XLOOKUP($B6,[1]Sheet2!$B:$B,[1]Sheet2!$C:$C,0,0))-1)</f>
        <v>SA</v>
      </c>
      <c r="D6">
        <f>_xlfn.XLOOKUP($B6,[1]Sheet2!$B:$B,[1]Sheet2!$F:$F,0,0)</f>
        <v>209</v>
      </c>
      <c r="E6" t="str">
        <f>LOWER(_xlfn.XLOOKUP($B6,[1]Sheet2!$B:$B,[1]Sheet2!$E:$E,0,0))</f>
        <v>wind</v>
      </c>
      <c r="F6" t="str">
        <f>LOWER(_xlfn.XLOOKUP($B6,[1]Sheet2!$B:$B,[1]Sheet2!$G:$G,0,0))</f>
        <v>0.9643</v>
      </c>
      <c r="G6" s="1">
        <f>_xlfn.XLOOKUP($B6,[1]Sheet2!$B:$B,[1]Sheet2!$I:$I,0,0)</f>
        <v>45627</v>
      </c>
      <c r="H6">
        <v>2</v>
      </c>
      <c r="I6" t="str">
        <f>Sheet1!D6</f>
        <v>ACT Government</v>
      </c>
      <c r="J6" t="str">
        <f>IF(Sheet1!K6="Yes","bundled","black")</f>
        <v>bundled</v>
      </c>
      <c r="K6" s="2">
        <f>ROUND(Sheet1!C6/assets_neoen!D6*100,0)</f>
        <v>23</v>
      </c>
      <c r="L6" t="str">
        <f t="shared" si="0"/>
        <v>wind</v>
      </c>
      <c r="M6">
        <f>MROUND(ROUND(Sheet1!F6,0),5)</f>
        <v>45</v>
      </c>
      <c r="N6">
        <v>10</v>
      </c>
      <c r="O6">
        <f t="shared" si="1"/>
        <v>35</v>
      </c>
      <c r="P6">
        <v>2.5</v>
      </c>
      <c r="Q6" t="b">
        <v>1</v>
      </c>
      <c r="R6">
        <v>0</v>
      </c>
      <c r="S6" s="1">
        <f t="shared" si="2"/>
        <v>45627</v>
      </c>
      <c r="T6" s="1">
        <f t="shared" si="3"/>
        <v>50739</v>
      </c>
      <c r="U6">
        <f>Sheet1!E6</f>
        <v>14</v>
      </c>
      <c r="V6">
        <f t="shared" si="4"/>
        <v>2024</v>
      </c>
    </row>
    <row r="7" spans="1:22" x14ac:dyDescent="0.35">
      <c r="A7">
        <v>4</v>
      </c>
      <c r="B7" s="3" t="s">
        <v>26</v>
      </c>
      <c r="C7" t="str">
        <f>LEFT(_xlfn.XLOOKUP($B7,[1]Sheet2!$B:$B,[1]Sheet2!$C:$C,0,0),LEN(_xlfn.XLOOKUP($B7,[1]Sheet2!$B:$B,[1]Sheet2!$C:$C,0,0))-1)</f>
        <v>SA</v>
      </c>
      <c r="D7">
        <f>_xlfn.XLOOKUP($B7,[1]Sheet2!$B:$B,[1]Sheet2!$F:$F,0,0)</f>
        <v>203</v>
      </c>
      <c r="E7" t="str">
        <f>LOWER(_xlfn.XLOOKUP($B7,[1]Sheet2!$B:$B,[1]Sheet2!$E:$E,0,0))</f>
        <v>wind</v>
      </c>
      <c r="F7" t="str">
        <f>LOWER(_xlfn.XLOOKUP($B7,[1]Sheet2!$B:$B,[1]Sheet2!$G:$G,0,0))</f>
        <v>0.9641</v>
      </c>
      <c r="G7" s="1">
        <f>_xlfn.XLOOKUP($B7,[1]Sheet2!$B:$B,[1]Sheet2!$I:$I,0,0)</f>
        <v>45627</v>
      </c>
      <c r="H7">
        <v>1</v>
      </c>
      <c r="I7" t="str">
        <f>Sheet1!D7</f>
        <v>Flow Power</v>
      </c>
      <c r="J7" t="str">
        <f>IF(Sheet1!K7="Yes","bundled","black")</f>
        <v>bundled</v>
      </c>
      <c r="K7" s="2">
        <f>ROUND(Sheet1!C7/assets_neoen!D7*100,0)</f>
        <v>10</v>
      </c>
      <c r="L7" t="str">
        <f t="shared" si="0"/>
        <v>wind</v>
      </c>
      <c r="M7">
        <f>MROUND(ROUND(Sheet1!F7,0),5)</f>
        <v>90</v>
      </c>
      <c r="N7">
        <v>10</v>
      </c>
      <c r="O7">
        <f t="shared" si="1"/>
        <v>80</v>
      </c>
      <c r="P7">
        <v>2.5</v>
      </c>
      <c r="Q7" t="b">
        <v>1</v>
      </c>
      <c r="R7">
        <v>0</v>
      </c>
      <c r="S7" s="1">
        <f t="shared" si="2"/>
        <v>45627</v>
      </c>
      <c r="T7" s="1">
        <f t="shared" si="3"/>
        <v>49278</v>
      </c>
      <c r="U7">
        <f>Sheet1!E7</f>
        <v>10</v>
      </c>
      <c r="V7">
        <f t="shared" si="4"/>
        <v>2024</v>
      </c>
    </row>
    <row r="8" spans="1:22" x14ac:dyDescent="0.35">
      <c r="A8">
        <v>4</v>
      </c>
      <c r="B8" s="3" t="s">
        <v>26</v>
      </c>
      <c r="C8" t="str">
        <f>LEFT(_xlfn.XLOOKUP($B8,[1]Sheet2!$B:$B,[1]Sheet2!$C:$C,0,0),LEN(_xlfn.XLOOKUP($B8,[1]Sheet2!$B:$B,[1]Sheet2!$C:$C,0,0))-1)</f>
        <v>SA</v>
      </c>
      <c r="D8">
        <f>_xlfn.XLOOKUP($B8,[1]Sheet2!$B:$B,[1]Sheet2!$F:$F,0,0)</f>
        <v>203</v>
      </c>
      <c r="E8" t="str">
        <f>LOWER(_xlfn.XLOOKUP($B8,[1]Sheet2!$B:$B,[1]Sheet2!$E:$E,0,0))</f>
        <v>wind</v>
      </c>
      <c r="F8" t="str">
        <f>LOWER(_xlfn.XLOOKUP($B8,[1]Sheet2!$B:$B,[1]Sheet2!$G:$G,0,0))</f>
        <v>0.9641</v>
      </c>
      <c r="G8" s="1">
        <f>_xlfn.XLOOKUP($B8,[1]Sheet2!$B:$B,[1]Sheet2!$I:$I,0,0)</f>
        <v>45627</v>
      </c>
      <c r="H8">
        <v>2</v>
      </c>
      <c r="I8" t="str">
        <f>Sheet1!D8</f>
        <v>ACT Government</v>
      </c>
      <c r="J8" t="str">
        <f>IF(Sheet1!K8="Yes","bundled","black")</f>
        <v>bundled</v>
      </c>
      <c r="K8" s="2">
        <f>ROUND(Sheet1!C8/assets_neoen!D8*100,0)</f>
        <v>23</v>
      </c>
      <c r="L8" t="str">
        <f t="shared" si="0"/>
        <v>wind</v>
      </c>
      <c r="M8">
        <f>MROUND(ROUND(Sheet1!F8,0),5)</f>
        <v>45</v>
      </c>
      <c r="N8">
        <v>10</v>
      </c>
      <c r="O8">
        <f t="shared" si="1"/>
        <v>35</v>
      </c>
      <c r="P8">
        <v>2.5</v>
      </c>
      <c r="Q8" t="b">
        <v>1</v>
      </c>
      <c r="R8">
        <v>0</v>
      </c>
      <c r="S8" s="1">
        <f t="shared" si="2"/>
        <v>45627</v>
      </c>
      <c r="T8" s="1">
        <f t="shared" si="3"/>
        <v>50739</v>
      </c>
      <c r="U8">
        <f>Sheet1!E8</f>
        <v>14</v>
      </c>
      <c r="V8">
        <f t="shared" si="4"/>
        <v>2024</v>
      </c>
    </row>
    <row r="9" spans="1:22" x14ac:dyDescent="0.35">
      <c r="A9">
        <v>5</v>
      </c>
      <c r="B9" s="3" t="s">
        <v>37</v>
      </c>
      <c r="C9" t="str">
        <f>LEFT(_xlfn.XLOOKUP($B9,[1]Sheet2!$B:$B,[1]Sheet2!$C:$C,0,0),LEN(_xlfn.XLOOKUP($B9,[1]Sheet2!$B:$B,[1]Sheet2!$C:$C,0,0))-1)</f>
        <v>NSW</v>
      </c>
      <c r="D9">
        <f>_xlfn.XLOOKUP($B9,[1]Sheet2!$B:$B,[1]Sheet2!$F:$F,0,0)</f>
        <v>27.2</v>
      </c>
      <c r="E9" t="str">
        <f>LOWER(_xlfn.XLOOKUP($B9,[1]Sheet2!$B:$B,[1]Sheet2!$E:$E,0,0))</f>
        <v>solar</v>
      </c>
      <c r="F9" t="str">
        <f>LOWER(_xlfn.XLOOKUP($B9,[1]Sheet2!$B:$B,[1]Sheet2!$G:$G,0,0))</f>
        <v>0.8424</v>
      </c>
      <c r="G9" s="1">
        <v>44562</v>
      </c>
      <c r="H9">
        <v>1</v>
      </c>
      <c r="I9" t="str">
        <f>Sheet1!D9</f>
        <v>Engie</v>
      </c>
      <c r="J9" t="str">
        <f>IF(Sheet1!K9="Yes","bundled","black")</f>
        <v>black</v>
      </c>
      <c r="K9" s="2">
        <f>ROUND(Sheet1!C9/assets_neoen!D9*100,0)</f>
        <v>93</v>
      </c>
      <c r="L9" t="str">
        <f t="shared" si="0"/>
        <v>solar</v>
      </c>
      <c r="M9">
        <f>MROUND(ROUND(Sheet1!F9,0),5)</f>
        <v>70</v>
      </c>
      <c r="N9">
        <v>10</v>
      </c>
      <c r="O9">
        <f t="shared" si="1"/>
        <v>60</v>
      </c>
      <c r="P9">
        <v>2.5</v>
      </c>
      <c r="Q9" t="b">
        <v>1</v>
      </c>
      <c r="R9">
        <v>0</v>
      </c>
      <c r="S9" s="1">
        <f t="shared" si="2"/>
        <v>44562</v>
      </c>
      <c r="T9" s="1">
        <f t="shared" si="3"/>
        <v>48944</v>
      </c>
      <c r="U9">
        <f>Sheet1!E9</f>
        <v>12</v>
      </c>
      <c r="V9">
        <f t="shared" si="4"/>
        <v>2022</v>
      </c>
    </row>
    <row r="10" spans="1:22" x14ac:dyDescent="0.35">
      <c r="A10">
        <v>6</v>
      </c>
      <c r="B10" s="3" t="s">
        <v>38</v>
      </c>
      <c r="C10" t="str">
        <f>LEFT(_xlfn.XLOOKUP($B10,[1]Sheet2!$B:$B,[1]Sheet2!$C:$C,0,0),LEN(_xlfn.XLOOKUP($B10,[1]Sheet2!$B:$B,[1]Sheet2!$C:$C,0,0))-1)</f>
        <v>SA</v>
      </c>
      <c r="D10">
        <f>_xlfn.XLOOKUP($B10,[1]Sheet2!$B:$B,[1]Sheet2!$F:$F,0,0)</f>
        <v>102.4</v>
      </c>
      <c r="E10" t="str">
        <f>LOWER(_xlfn.XLOOKUP($B10,[1]Sheet2!$B:$B,[1]Sheet2!$E:$E,0,0))</f>
        <v>wind</v>
      </c>
      <c r="F10" t="str">
        <f>LOWER(_xlfn.XLOOKUP($B10,[1]Sheet2!$B:$B,[1]Sheet2!$G:$G,0,0))</f>
        <v>0.9423</v>
      </c>
      <c r="G10" s="1">
        <v>44562</v>
      </c>
      <c r="H10">
        <v>1</v>
      </c>
      <c r="I10" t="str">
        <f>Sheet1!D10</f>
        <v>ACT Government</v>
      </c>
      <c r="J10" t="s">
        <v>22</v>
      </c>
      <c r="K10" s="2">
        <f>ROUND(Sheet1!C10/assets_neoen!D10*100,0)</f>
        <v>68</v>
      </c>
      <c r="L10" t="str">
        <f t="shared" si="0"/>
        <v>wind</v>
      </c>
      <c r="M10">
        <f>MROUND(ROUND(Sheet1!F10,0),5)</f>
        <v>90</v>
      </c>
      <c r="N10">
        <v>10</v>
      </c>
      <c r="O10">
        <f t="shared" si="1"/>
        <v>80</v>
      </c>
      <c r="P10">
        <v>2.5</v>
      </c>
      <c r="Q10" t="b">
        <v>1</v>
      </c>
      <c r="R10">
        <v>0</v>
      </c>
      <c r="S10" s="1">
        <f t="shared" si="2"/>
        <v>44562</v>
      </c>
      <c r="T10" s="1">
        <f t="shared" si="3"/>
        <v>51866</v>
      </c>
      <c r="U10">
        <f>Sheet1!E10</f>
        <v>20</v>
      </c>
      <c r="V10">
        <f t="shared" si="4"/>
        <v>2022</v>
      </c>
    </row>
    <row r="11" spans="1:22" x14ac:dyDescent="0.35">
      <c r="A11">
        <v>7</v>
      </c>
      <c r="B11" s="3" t="s">
        <v>39</v>
      </c>
      <c r="C11" t="str">
        <f>LEFT(_xlfn.XLOOKUP($B11,[1]Sheet2!$B:$B,[1]Sheet2!$C:$C,0,0),LEN(_xlfn.XLOOKUP($B11,[1]Sheet2!$B:$B,[1]Sheet2!$C:$C,0,0))-1)</f>
        <v>SA</v>
      </c>
      <c r="D11">
        <f>_xlfn.XLOOKUP($B11,[1]Sheet2!$B:$B,[1]Sheet2!$F:$F,0,0)</f>
        <v>102.4</v>
      </c>
      <c r="E11" t="str">
        <f>LOWER(_xlfn.XLOOKUP($B11,[1]Sheet2!$B:$B,[1]Sheet2!$E:$E,0,0))</f>
        <v>wind</v>
      </c>
      <c r="F11" t="str">
        <f>LOWER(_xlfn.XLOOKUP($B11,[1]Sheet2!$B:$B,[1]Sheet2!$G:$G,0,0))</f>
        <v>0.9423</v>
      </c>
      <c r="G11" s="1">
        <v>44562</v>
      </c>
      <c r="H11">
        <v>1</v>
      </c>
      <c r="I11" t="str">
        <f>Sheet1!D11</f>
        <v>ACT Government</v>
      </c>
      <c r="J11" t="s">
        <v>22</v>
      </c>
      <c r="K11" s="2">
        <f>ROUND(Sheet1!C11/assets_neoen!D11*100,0)</f>
        <v>80</v>
      </c>
      <c r="L11" t="str">
        <f t="shared" si="0"/>
        <v>wind</v>
      </c>
      <c r="M11">
        <f>MROUND(ROUND(Sheet1!F11,0),5)</f>
        <v>75</v>
      </c>
      <c r="N11">
        <v>10</v>
      </c>
      <c r="O11">
        <f t="shared" si="1"/>
        <v>65</v>
      </c>
      <c r="P11">
        <v>2.5</v>
      </c>
      <c r="Q11" t="b">
        <v>1</v>
      </c>
      <c r="R11">
        <v>0</v>
      </c>
      <c r="S11" s="1">
        <f t="shared" si="2"/>
        <v>44562</v>
      </c>
      <c r="T11" s="1">
        <f t="shared" si="3"/>
        <v>51866</v>
      </c>
      <c r="U11">
        <f>Sheet1!E11</f>
        <v>20</v>
      </c>
      <c r="V11">
        <f t="shared" si="4"/>
        <v>2022</v>
      </c>
    </row>
    <row r="12" spans="1:22" x14ac:dyDescent="0.35">
      <c r="A12">
        <v>8</v>
      </c>
      <c r="B12" s="3" t="s">
        <v>40</v>
      </c>
      <c r="C12" t="str">
        <f>LEFT(_xlfn.XLOOKUP($B12,[1]Sheet2!$B:$B,[1]Sheet2!$C:$C,0,0),LEN(_xlfn.XLOOKUP($B12,[1]Sheet2!$B:$B,[1]Sheet2!$C:$C,0,0))-1)</f>
        <v>SA</v>
      </c>
      <c r="D12">
        <f>_xlfn.XLOOKUP($B12,[1]Sheet2!$B:$B,[1]Sheet2!$F:$F,0,0)</f>
        <v>112</v>
      </c>
      <c r="E12" t="str">
        <f>LOWER(_xlfn.XLOOKUP($B12,[1]Sheet2!$B:$B,[1]Sheet2!$E:$E,0,0))</f>
        <v>wind</v>
      </c>
      <c r="F12" t="str">
        <f>LOWER(_xlfn.XLOOKUP($B12,[1]Sheet2!$B:$B,[1]Sheet2!$G:$G,0,0))</f>
        <v>0.9423</v>
      </c>
      <c r="G12" s="1">
        <v>44562</v>
      </c>
      <c r="H12">
        <v>1</v>
      </c>
      <c r="I12" t="str">
        <f>Sheet1!D12</f>
        <v>ACT Government</v>
      </c>
      <c r="J12" t="s">
        <v>22</v>
      </c>
      <c r="K12" s="2">
        <f>ROUND(Sheet1!C12/assets_neoen!D12*100,0)</f>
        <v>70</v>
      </c>
      <c r="L12" t="str">
        <f t="shared" si="0"/>
        <v>wind</v>
      </c>
      <c r="M12">
        <f>MROUND(ROUND(Sheet1!F12,0),5)</f>
        <v>80</v>
      </c>
      <c r="N12">
        <v>10</v>
      </c>
      <c r="O12">
        <f t="shared" si="1"/>
        <v>70</v>
      </c>
      <c r="P12">
        <v>2.5</v>
      </c>
      <c r="Q12" t="b">
        <v>1</v>
      </c>
      <c r="R12">
        <v>0</v>
      </c>
      <c r="S12" s="1">
        <f t="shared" si="2"/>
        <v>44562</v>
      </c>
      <c r="T12" s="1">
        <f t="shared" si="3"/>
        <v>51866</v>
      </c>
      <c r="U12">
        <f>Sheet1!E12</f>
        <v>20</v>
      </c>
      <c r="V12">
        <f t="shared" si="4"/>
        <v>2022</v>
      </c>
    </row>
    <row r="13" spans="1:22" x14ac:dyDescent="0.35">
      <c r="A13">
        <v>9</v>
      </c>
      <c r="B13" s="3" t="s">
        <v>41</v>
      </c>
      <c r="C13" t="str">
        <f>LEFT(_xlfn.XLOOKUP($B13,[1]Sheet2!$B:$B,[1]Sheet2!$C:$C,0,0),LEN(_xlfn.XLOOKUP($B13,[1]Sheet2!$B:$B,[1]Sheet2!$C:$C,0,0))-1)</f>
        <v>QLD</v>
      </c>
      <c r="D13">
        <f>_xlfn.XLOOKUP($B13,[1]Sheet2!$B:$B,[1]Sheet2!$F:$F,0,0)</f>
        <v>156</v>
      </c>
      <c r="E13" t="str">
        <f>LOWER(_xlfn.XLOOKUP($B13,[1]Sheet2!$B:$B,[1]Sheet2!$E:$E,0,0))</f>
        <v>wind</v>
      </c>
      <c r="F13" t="str">
        <f>LOWER(_xlfn.XLOOKUP($B13,[1]Sheet2!$B:$B,[1]Sheet2!$G:$G,0,0))</f>
        <v>0.9605</v>
      </c>
      <c r="G13" s="1">
        <f>_xlfn.XLOOKUP($B13,[1]Sheet2!$B:$B,[1]Sheet2!$I:$I,0,0)</f>
        <v>45017</v>
      </c>
      <c r="H13">
        <v>1</v>
      </c>
      <c r="I13" t="str">
        <f>Sheet1!D13</f>
        <v>CleanCo</v>
      </c>
      <c r="J13" t="str">
        <f>IF(Sheet1!K13="Yes","bundled","black")</f>
        <v>bundled</v>
      </c>
      <c r="K13" s="2">
        <f>ROUND(Sheet1!C13/assets_neoen!D13*100,0)</f>
        <v>97</v>
      </c>
      <c r="L13" t="str">
        <f t="shared" si="0"/>
        <v>wind</v>
      </c>
      <c r="M13">
        <f>MROUND(ROUND(Sheet1!F13,0),5)</f>
        <v>55</v>
      </c>
      <c r="N13">
        <v>10</v>
      </c>
      <c r="O13">
        <f t="shared" si="1"/>
        <v>45</v>
      </c>
      <c r="P13">
        <v>2.5</v>
      </c>
      <c r="Q13" t="b">
        <v>1</v>
      </c>
      <c r="R13">
        <v>0</v>
      </c>
      <c r="S13" s="1">
        <f t="shared" si="2"/>
        <v>45017</v>
      </c>
      <c r="T13" s="1">
        <f t="shared" si="3"/>
        <v>50495</v>
      </c>
      <c r="U13">
        <f>Sheet1!E13</f>
        <v>15</v>
      </c>
      <c r="V13">
        <f t="shared" si="4"/>
        <v>2023</v>
      </c>
    </row>
    <row r="14" spans="1:22" x14ac:dyDescent="0.35">
      <c r="A14">
        <v>11</v>
      </c>
      <c r="B14" s="3" t="s">
        <v>42</v>
      </c>
      <c r="C14" t="str">
        <f>LEFT(_xlfn.XLOOKUP($B14,[1]Sheet2!$B:$B,[1]Sheet2!$C:$C,0,0),LEN(_xlfn.XLOOKUP($B14,[1]Sheet2!$B:$B,[1]Sheet2!$C:$C,0,0))-1)</f>
        <v>VIC</v>
      </c>
      <c r="D14">
        <f>_xlfn.XLOOKUP($B14,[1]Sheet2!$B:$B,[1]Sheet2!$F:$F,0,0)</f>
        <v>112</v>
      </c>
      <c r="E14" t="str">
        <f>LOWER(_xlfn.XLOOKUP($B14,[1]Sheet2!$B:$B,[1]Sheet2!$E:$E,0,0))</f>
        <v>solar</v>
      </c>
      <c r="F14" t="str">
        <f>LOWER(_xlfn.XLOOKUP($B14,[1]Sheet2!$B:$B,[1]Sheet2!$G:$G,0,0))</f>
        <v>0.9477</v>
      </c>
      <c r="G14" s="1">
        <f>_xlfn.XLOOKUP($B14,[1]Sheet2!$B:$B,[1]Sheet2!$I:$I,0,0)</f>
        <v>43678</v>
      </c>
      <c r="H14">
        <v>1</v>
      </c>
      <c r="I14" t="str">
        <f>Sheet1!D14</f>
        <v>CSIRO</v>
      </c>
      <c r="J14" t="str">
        <f>IF(Sheet1!K14="Yes","bundled","black")</f>
        <v>bundled</v>
      </c>
      <c r="K14" s="2">
        <f>ROUND(Sheet1!C14/assets_neoen!D14*100,0)</f>
        <v>45</v>
      </c>
      <c r="L14" t="str">
        <f t="shared" si="0"/>
        <v>solar</v>
      </c>
      <c r="M14">
        <f>MROUND(ROUND(Sheet1!F14,0),5)</f>
        <v>75</v>
      </c>
      <c r="N14">
        <v>10</v>
      </c>
      <c r="O14">
        <f t="shared" si="1"/>
        <v>65</v>
      </c>
      <c r="P14">
        <v>2.5</v>
      </c>
      <c r="Q14" t="b">
        <v>1</v>
      </c>
      <c r="R14">
        <v>0</v>
      </c>
      <c r="S14" s="1">
        <f t="shared" si="2"/>
        <v>43678</v>
      </c>
      <c r="T14" s="1">
        <f t="shared" si="3"/>
        <v>47695</v>
      </c>
      <c r="U14">
        <f>Sheet1!E14</f>
        <v>11</v>
      </c>
      <c r="V14">
        <f t="shared" si="4"/>
        <v>2019</v>
      </c>
    </row>
    <row r="15" spans="1:22" x14ac:dyDescent="0.35">
      <c r="A15">
        <v>11</v>
      </c>
      <c r="B15" s="3" t="s">
        <v>42</v>
      </c>
      <c r="C15" t="str">
        <f>LEFT(_xlfn.XLOOKUP($B15,[1]Sheet2!$B:$B,[1]Sheet2!$C:$C,0,0),LEN(_xlfn.XLOOKUP($B15,[1]Sheet2!$B:$B,[1]Sheet2!$C:$C,0,0))-1)</f>
        <v>VIC</v>
      </c>
      <c r="D15">
        <f>_xlfn.XLOOKUP($B15,[1]Sheet2!$B:$B,[1]Sheet2!$F:$F,0,0)</f>
        <v>112</v>
      </c>
      <c r="E15" t="str">
        <f>LOWER(_xlfn.XLOOKUP($B15,[1]Sheet2!$B:$B,[1]Sheet2!$E:$E,0,0))</f>
        <v>solar</v>
      </c>
      <c r="F15" t="str">
        <f>LOWER(_xlfn.XLOOKUP($B15,[1]Sheet2!$B:$B,[1]Sheet2!$G:$G,0,0))</f>
        <v>0.9477</v>
      </c>
      <c r="G15" s="1">
        <f>_xlfn.XLOOKUP($B15,[1]Sheet2!$B:$B,[1]Sheet2!$I:$I,0,0)</f>
        <v>43678</v>
      </c>
      <c r="H15">
        <v>2</v>
      </c>
      <c r="I15" t="str">
        <f>Sheet1!D15</f>
        <v>SIMEC ZEN</v>
      </c>
      <c r="J15" t="str">
        <f>IF(Sheet1!K15="Yes","bundled","black")</f>
        <v>bundled</v>
      </c>
      <c r="K15" s="2">
        <f>ROUND(Sheet1!C15/assets_neoen!D15*100,0)</f>
        <v>45</v>
      </c>
      <c r="L15" t="str">
        <f t="shared" si="0"/>
        <v>solar</v>
      </c>
      <c r="M15">
        <f>MROUND(ROUND(Sheet1!F15,0),5)</f>
        <v>75</v>
      </c>
      <c r="N15">
        <v>10</v>
      </c>
      <c r="O15">
        <f t="shared" si="1"/>
        <v>65</v>
      </c>
      <c r="P15">
        <v>2.5</v>
      </c>
      <c r="Q15" t="b">
        <v>1</v>
      </c>
      <c r="R15">
        <v>0</v>
      </c>
      <c r="S15" s="1">
        <f t="shared" si="2"/>
        <v>43678</v>
      </c>
      <c r="T15" s="1">
        <f t="shared" si="3"/>
        <v>47695</v>
      </c>
      <c r="U15">
        <f>Sheet1!E15</f>
        <v>11</v>
      </c>
      <c r="V15">
        <f t="shared" si="4"/>
        <v>2019</v>
      </c>
    </row>
    <row r="16" spans="1:22" x14ac:dyDescent="0.35">
      <c r="A16">
        <v>12</v>
      </c>
      <c r="B16" s="3" t="s">
        <v>43</v>
      </c>
      <c r="C16" t="str">
        <f>LEFT(_xlfn.XLOOKUP($B16,[1]Sheet2!$B:$B,[1]Sheet2!$C:$C,0,0),LEN(_xlfn.XLOOKUP($B16,[1]Sheet2!$B:$B,[1]Sheet2!$C:$C,0,0))-1)</f>
        <v>NSW</v>
      </c>
      <c r="D16">
        <f>_xlfn.XLOOKUP($B16,[1]Sheet2!$B:$B,[1]Sheet2!$F:$F,0,0)</f>
        <v>55</v>
      </c>
      <c r="E16" t="str">
        <f>LOWER(_xlfn.XLOOKUP($B16,[1]Sheet2!$B:$B,[1]Sheet2!$E:$E,0,0))</f>
        <v>solar</v>
      </c>
      <c r="F16" t="str">
        <f>LOWER(_xlfn.XLOOKUP($B16,[1]Sheet2!$B:$B,[1]Sheet2!$G:$G,0,0))</f>
        <v>0.8969</v>
      </c>
      <c r="G16" s="1">
        <v>44562</v>
      </c>
      <c r="H16">
        <v>1</v>
      </c>
      <c r="I16" t="str">
        <f>Sheet1!D16</f>
        <v>Engie</v>
      </c>
      <c r="J16" t="str">
        <f>IF(Sheet1!K16="Yes","bundled","black")</f>
        <v>black</v>
      </c>
      <c r="K16" s="2">
        <f>ROUND(Sheet1!C16/assets_neoen!D16*100,0)</f>
        <v>92</v>
      </c>
      <c r="L16" t="str">
        <f t="shared" si="0"/>
        <v>solar</v>
      </c>
      <c r="M16">
        <f>MROUND(ROUND(Sheet1!F16,0),5)</f>
        <v>80</v>
      </c>
      <c r="N16">
        <v>0</v>
      </c>
      <c r="O16">
        <f t="shared" si="1"/>
        <v>80</v>
      </c>
      <c r="P16">
        <v>2.5</v>
      </c>
      <c r="Q16" t="b">
        <v>1</v>
      </c>
      <c r="R16">
        <v>0</v>
      </c>
      <c r="S16" s="1">
        <f t="shared" si="2"/>
        <v>44562</v>
      </c>
      <c r="T16" s="1">
        <f t="shared" si="3"/>
        <v>48944</v>
      </c>
      <c r="U16">
        <f>Sheet1!E16</f>
        <v>12</v>
      </c>
      <c r="V16">
        <f t="shared" si="4"/>
        <v>2022</v>
      </c>
    </row>
    <row r="17" spans="1:22" x14ac:dyDescent="0.35">
      <c r="A17">
        <v>13</v>
      </c>
      <c r="B17" s="3" t="s">
        <v>45</v>
      </c>
      <c r="C17" t="str">
        <f>LEFT(_xlfn.XLOOKUP($B17,[1]Sheet2!$B:$B,[1]Sheet2!$C:$C,0,0),LEN(_xlfn.XLOOKUP($B17,[1]Sheet2!$B:$B,[1]Sheet2!$C:$C,0,0))-1)</f>
        <v>QLD</v>
      </c>
      <c r="D17">
        <f>_xlfn.XLOOKUP($B17,[1]Sheet2!$B:$B,[1]Sheet2!$F:$F,0,0)</f>
        <v>501</v>
      </c>
      <c r="E17" t="str">
        <f>LOWER(_xlfn.XLOOKUP($B17,[1]Sheet2!$B:$B,[1]Sheet2!$E:$E,0,0))</f>
        <v>solar</v>
      </c>
      <c r="F17" t="str">
        <f>LOWER(_xlfn.XLOOKUP($B17,[1]Sheet2!$B:$B,[1]Sheet2!$G:$G,0,0))</f>
        <v>0.9701</v>
      </c>
      <c r="G17" s="1">
        <f>_xlfn.XLOOKUP($B17,[1]Sheet2!$B:$B,[1]Sheet2!$I:$I,0,0)</f>
        <v>44927</v>
      </c>
      <c r="H17">
        <v>1</v>
      </c>
      <c r="I17" t="str">
        <f>Sheet1!D17</f>
        <v>CleanCo</v>
      </c>
      <c r="J17" t="str">
        <f>IF(Sheet1!K17="Yes","bundled","black")</f>
        <v>bundled</v>
      </c>
      <c r="K17" s="2">
        <f>ROUND(Sheet1!C17/assets_neoen!D17*100,0)</f>
        <v>65</v>
      </c>
      <c r="L17" t="str">
        <f t="shared" si="0"/>
        <v>solar</v>
      </c>
      <c r="M17">
        <f>MROUND(ROUND(Sheet1!F17,0),5)</f>
        <v>35</v>
      </c>
      <c r="N17">
        <v>10</v>
      </c>
      <c r="O17">
        <f t="shared" si="1"/>
        <v>25</v>
      </c>
      <c r="P17">
        <v>2.5</v>
      </c>
      <c r="Q17" t="b">
        <v>1</v>
      </c>
      <c r="R17">
        <v>0</v>
      </c>
      <c r="S17" s="1">
        <f t="shared" si="2"/>
        <v>44927</v>
      </c>
      <c r="T17" s="1">
        <f t="shared" si="3"/>
        <v>49674</v>
      </c>
      <c r="U17">
        <f>Sheet1!E17</f>
        <v>13</v>
      </c>
      <c r="V17">
        <f t="shared" si="4"/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C23F-F472-460E-8142-3A83DC5E2E48}">
  <dimension ref="A1:N17"/>
  <sheetViews>
    <sheetView workbookViewId="0">
      <selection activeCell="M2" sqref="M2"/>
    </sheetView>
  </sheetViews>
  <sheetFormatPr defaultRowHeight="14.5" x14ac:dyDescent="0.35"/>
  <sheetData>
    <row r="1" spans="1:14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35">
      <c r="A2" t="s">
        <v>23</v>
      </c>
      <c r="B2" t="s">
        <v>60</v>
      </c>
      <c r="C2">
        <v>29.100000381469702</v>
      </c>
      <c r="D2" t="s">
        <v>61</v>
      </c>
      <c r="E2">
        <v>10</v>
      </c>
      <c r="F2">
        <v>73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7</v>
      </c>
      <c r="M2">
        <v>2018</v>
      </c>
      <c r="N2" t="s">
        <v>67</v>
      </c>
    </row>
    <row r="3" spans="1:14" x14ac:dyDescent="0.35">
      <c r="A3" t="s">
        <v>23</v>
      </c>
      <c r="B3" t="s">
        <v>60</v>
      </c>
      <c r="C3">
        <v>97</v>
      </c>
      <c r="D3" t="s">
        <v>68</v>
      </c>
      <c r="E3">
        <v>15</v>
      </c>
      <c r="F3">
        <v>73</v>
      </c>
      <c r="G3" t="s">
        <v>62</v>
      </c>
      <c r="H3" t="s">
        <v>69</v>
      </c>
      <c r="I3" t="s">
        <v>64</v>
      </c>
      <c r="J3" t="s">
        <v>65</v>
      </c>
      <c r="K3" t="s">
        <v>66</v>
      </c>
      <c r="L3">
        <v>12</v>
      </c>
      <c r="M3">
        <v>2017</v>
      </c>
      <c r="N3" t="s">
        <v>67</v>
      </c>
    </row>
    <row r="4" spans="1:14" x14ac:dyDescent="0.35">
      <c r="A4" t="s">
        <v>24</v>
      </c>
      <c r="B4" t="s">
        <v>70</v>
      </c>
      <c r="C4">
        <v>100.5</v>
      </c>
      <c r="D4" t="s">
        <v>71</v>
      </c>
      <c r="E4">
        <v>12</v>
      </c>
      <c r="F4">
        <v>73</v>
      </c>
      <c r="G4" t="s">
        <v>62</v>
      </c>
      <c r="H4" t="s">
        <v>72</v>
      </c>
      <c r="I4" t="s">
        <v>73</v>
      </c>
      <c r="J4" t="s">
        <v>65</v>
      </c>
      <c r="K4" t="s">
        <v>74</v>
      </c>
      <c r="L4">
        <v>7</v>
      </c>
      <c r="M4">
        <v>2017</v>
      </c>
      <c r="N4" t="s">
        <v>67</v>
      </c>
    </row>
    <row r="5" spans="1:14" x14ac:dyDescent="0.35">
      <c r="A5" t="s">
        <v>25</v>
      </c>
      <c r="B5" t="s">
        <v>60</v>
      </c>
      <c r="C5">
        <v>20.100000381469702</v>
      </c>
      <c r="D5" t="s">
        <v>75</v>
      </c>
      <c r="E5">
        <v>10</v>
      </c>
      <c r="F5">
        <v>92</v>
      </c>
      <c r="G5" t="s">
        <v>62</v>
      </c>
      <c r="H5" t="s">
        <v>69</v>
      </c>
      <c r="I5" t="s">
        <v>76</v>
      </c>
      <c r="J5" t="s">
        <v>65</v>
      </c>
      <c r="K5" t="s">
        <v>66</v>
      </c>
      <c r="L5">
        <v>8</v>
      </c>
      <c r="M5">
        <v>2022</v>
      </c>
      <c r="N5" t="s">
        <v>67</v>
      </c>
    </row>
    <row r="6" spans="1:14" x14ac:dyDescent="0.35">
      <c r="A6" t="s">
        <v>25</v>
      </c>
      <c r="B6" t="s">
        <v>60</v>
      </c>
      <c r="C6">
        <v>48.240001678466797</v>
      </c>
      <c r="D6" t="s">
        <v>77</v>
      </c>
      <c r="E6">
        <v>14</v>
      </c>
      <c r="F6">
        <v>44.970001220703097</v>
      </c>
      <c r="G6" t="s">
        <v>62</v>
      </c>
      <c r="H6" t="s">
        <v>69</v>
      </c>
      <c r="I6" t="s">
        <v>76</v>
      </c>
      <c r="J6" t="s">
        <v>65</v>
      </c>
      <c r="K6" t="s">
        <v>66</v>
      </c>
      <c r="L6">
        <v>9</v>
      </c>
      <c r="M6">
        <v>2020</v>
      </c>
      <c r="N6" t="s">
        <v>78</v>
      </c>
    </row>
    <row r="7" spans="1:14" x14ac:dyDescent="0.35">
      <c r="A7" t="s">
        <v>26</v>
      </c>
      <c r="B7" t="s">
        <v>60</v>
      </c>
      <c r="C7">
        <v>19.600000381469702</v>
      </c>
      <c r="D7" t="s">
        <v>75</v>
      </c>
      <c r="E7">
        <v>10</v>
      </c>
      <c r="F7">
        <v>92</v>
      </c>
      <c r="G7" t="s">
        <v>62</v>
      </c>
      <c r="H7" t="s">
        <v>69</v>
      </c>
      <c r="I7" t="s">
        <v>76</v>
      </c>
      <c r="J7" t="s">
        <v>65</v>
      </c>
      <c r="K7" t="s">
        <v>66</v>
      </c>
      <c r="L7">
        <v>8</v>
      </c>
      <c r="M7">
        <v>2022</v>
      </c>
      <c r="N7" t="s">
        <v>67</v>
      </c>
    </row>
    <row r="8" spans="1:14" x14ac:dyDescent="0.35">
      <c r="A8" t="s">
        <v>26</v>
      </c>
      <c r="B8" t="s">
        <v>60</v>
      </c>
      <c r="C8">
        <v>47.040000915527301</v>
      </c>
      <c r="D8" t="s">
        <v>77</v>
      </c>
      <c r="E8">
        <v>14</v>
      </c>
      <c r="F8">
        <v>44.970001220703097</v>
      </c>
      <c r="G8" t="s">
        <v>62</v>
      </c>
      <c r="H8" t="s">
        <v>69</v>
      </c>
      <c r="I8" t="s">
        <v>76</v>
      </c>
      <c r="J8" t="s">
        <v>65</v>
      </c>
      <c r="K8" t="s">
        <v>66</v>
      </c>
      <c r="L8">
        <v>9</v>
      </c>
      <c r="M8">
        <v>2020</v>
      </c>
      <c r="N8" t="s">
        <v>78</v>
      </c>
    </row>
    <row r="9" spans="1:14" x14ac:dyDescent="0.35">
      <c r="A9" t="s">
        <v>27</v>
      </c>
      <c r="B9" t="s">
        <v>70</v>
      </c>
      <c r="C9">
        <v>25.200000762939499</v>
      </c>
      <c r="D9" t="s">
        <v>79</v>
      </c>
      <c r="E9">
        <v>12</v>
      </c>
      <c r="F9">
        <v>68</v>
      </c>
      <c r="G9" t="s">
        <v>62</v>
      </c>
      <c r="H9" t="s">
        <v>72</v>
      </c>
      <c r="I9" t="s">
        <v>80</v>
      </c>
      <c r="J9" t="s">
        <v>65</v>
      </c>
      <c r="K9" t="s">
        <v>74</v>
      </c>
      <c r="L9">
        <v>6</v>
      </c>
      <c r="M9">
        <v>2018</v>
      </c>
      <c r="N9" t="s">
        <v>67</v>
      </c>
    </row>
    <row r="10" spans="1:14" x14ac:dyDescent="0.35">
      <c r="A10" t="s">
        <v>28</v>
      </c>
      <c r="B10" t="s">
        <v>60</v>
      </c>
      <c r="C10">
        <v>70</v>
      </c>
      <c r="D10" t="s">
        <v>77</v>
      </c>
      <c r="E10">
        <v>20</v>
      </c>
      <c r="F10">
        <v>92</v>
      </c>
      <c r="G10" t="s">
        <v>81</v>
      </c>
      <c r="H10" t="s">
        <v>69</v>
      </c>
      <c r="I10" t="s">
        <v>82</v>
      </c>
      <c r="J10" t="s">
        <v>65</v>
      </c>
      <c r="K10" t="s">
        <v>74</v>
      </c>
      <c r="L10">
        <v>2</v>
      </c>
      <c r="M10">
        <v>2015</v>
      </c>
      <c r="N10" t="s">
        <v>78</v>
      </c>
    </row>
    <row r="11" spans="1:14" x14ac:dyDescent="0.35">
      <c r="A11" t="s">
        <v>29</v>
      </c>
      <c r="B11" t="s">
        <v>60</v>
      </c>
      <c r="C11">
        <v>81.919998168945298</v>
      </c>
      <c r="D11" t="s">
        <v>77</v>
      </c>
      <c r="E11">
        <v>20</v>
      </c>
      <c r="F11">
        <v>77</v>
      </c>
      <c r="G11" t="s">
        <v>81</v>
      </c>
      <c r="H11" t="s">
        <v>69</v>
      </c>
      <c r="I11" t="s">
        <v>83</v>
      </c>
      <c r="J11" t="s">
        <v>65</v>
      </c>
      <c r="K11" t="s">
        <v>74</v>
      </c>
      <c r="L11">
        <v>1</v>
      </c>
      <c r="M11">
        <v>2016</v>
      </c>
      <c r="N11" t="s">
        <v>78</v>
      </c>
    </row>
    <row r="12" spans="1:14" x14ac:dyDescent="0.35">
      <c r="A12" t="s">
        <v>30</v>
      </c>
      <c r="B12" t="s">
        <v>60</v>
      </c>
      <c r="C12">
        <v>78.400001525878906</v>
      </c>
      <c r="D12" t="s">
        <v>77</v>
      </c>
      <c r="E12">
        <v>20</v>
      </c>
      <c r="F12">
        <v>78</v>
      </c>
      <c r="G12" t="s">
        <v>81</v>
      </c>
      <c r="H12" t="s">
        <v>69</v>
      </c>
      <c r="I12" t="s">
        <v>84</v>
      </c>
      <c r="J12" t="s">
        <v>65</v>
      </c>
      <c r="K12" t="s">
        <v>74</v>
      </c>
      <c r="L12">
        <v>10</v>
      </c>
      <c r="M12">
        <v>2019</v>
      </c>
      <c r="N12" t="s">
        <v>78</v>
      </c>
    </row>
    <row r="13" spans="1:14" x14ac:dyDescent="0.35">
      <c r="A13" t="s">
        <v>31</v>
      </c>
      <c r="B13" t="s">
        <v>60</v>
      </c>
      <c r="C13">
        <v>152</v>
      </c>
      <c r="D13" t="s">
        <v>85</v>
      </c>
      <c r="E13">
        <v>15</v>
      </c>
      <c r="F13">
        <v>57</v>
      </c>
      <c r="G13" t="s">
        <v>62</v>
      </c>
      <c r="H13" t="s">
        <v>86</v>
      </c>
      <c r="I13" t="s">
        <v>87</v>
      </c>
      <c r="J13" t="s">
        <v>65</v>
      </c>
      <c r="K13" t="s">
        <v>66</v>
      </c>
      <c r="L13">
        <v>6</v>
      </c>
      <c r="M13">
        <v>2020</v>
      </c>
      <c r="N13" t="s">
        <v>67</v>
      </c>
    </row>
    <row r="14" spans="1:14" x14ac:dyDescent="0.35">
      <c r="A14" t="s">
        <v>32</v>
      </c>
      <c r="B14" t="s">
        <v>70</v>
      </c>
      <c r="C14">
        <v>50</v>
      </c>
      <c r="D14" t="s">
        <v>88</v>
      </c>
      <c r="E14">
        <v>11</v>
      </c>
      <c r="F14">
        <v>74.459999084472699</v>
      </c>
      <c r="G14" t="s">
        <v>62</v>
      </c>
      <c r="H14" t="s">
        <v>63</v>
      </c>
      <c r="I14" t="s">
        <v>89</v>
      </c>
      <c r="J14" t="s">
        <v>65</v>
      </c>
      <c r="K14" t="s">
        <v>66</v>
      </c>
      <c r="L14">
        <v>9</v>
      </c>
      <c r="M14">
        <v>2020</v>
      </c>
      <c r="N14" t="s">
        <v>67</v>
      </c>
    </row>
    <row r="15" spans="1:14" x14ac:dyDescent="0.35">
      <c r="A15" t="s">
        <v>32</v>
      </c>
      <c r="B15" t="s">
        <v>70</v>
      </c>
      <c r="C15">
        <v>50</v>
      </c>
      <c r="D15" t="s">
        <v>90</v>
      </c>
      <c r="E15">
        <v>11</v>
      </c>
      <c r="F15">
        <v>74.459999084472699</v>
      </c>
      <c r="G15" t="s">
        <v>62</v>
      </c>
      <c r="H15" t="s">
        <v>63</v>
      </c>
      <c r="I15" t="s">
        <v>89</v>
      </c>
      <c r="J15" t="s">
        <v>65</v>
      </c>
      <c r="K15" t="s">
        <v>66</v>
      </c>
      <c r="L15">
        <v>9</v>
      </c>
      <c r="M15">
        <v>2020</v>
      </c>
      <c r="N15" t="s">
        <v>67</v>
      </c>
    </row>
    <row r="16" spans="1:14" x14ac:dyDescent="0.35">
      <c r="A16" t="s">
        <v>33</v>
      </c>
      <c r="B16" t="s">
        <v>70</v>
      </c>
      <c r="C16">
        <v>50.599998474121101</v>
      </c>
      <c r="D16" t="s">
        <v>79</v>
      </c>
      <c r="E16">
        <v>12</v>
      </c>
      <c r="F16">
        <v>79</v>
      </c>
      <c r="G16" t="s">
        <v>62</v>
      </c>
      <c r="H16" t="s">
        <v>72</v>
      </c>
      <c r="I16" t="s">
        <v>91</v>
      </c>
      <c r="J16" t="s">
        <v>65</v>
      </c>
      <c r="K16" t="s">
        <v>74</v>
      </c>
      <c r="L16">
        <v>2</v>
      </c>
      <c r="M16">
        <v>2017</v>
      </c>
      <c r="N16" t="s">
        <v>67</v>
      </c>
    </row>
    <row r="17" spans="1:14" x14ac:dyDescent="0.35">
      <c r="A17" t="s">
        <v>34</v>
      </c>
      <c r="B17" t="s">
        <v>70</v>
      </c>
      <c r="C17">
        <v>328</v>
      </c>
      <c r="D17" t="s">
        <v>85</v>
      </c>
      <c r="E17">
        <v>13</v>
      </c>
      <c r="F17">
        <v>36</v>
      </c>
      <c r="G17" t="s">
        <v>62</v>
      </c>
      <c r="H17" t="s">
        <v>86</v>
      </c>
      <c r="I17" t="s">
        <v>92</v>
      </c>
      <c r="J17" t="s">
        <v>65</v>
      </c>
      <c r="K17" t="s">
        <v>66</v>
      </c>
      <c r="L17">
        <v>5</v>
      </c>
      <c r="M17">
        <v>2020</v>
      </c>
      <c r="N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E79F-4C9B-4D56-9CB1-3712B37A9547}">
  <dimension ref="A1:I218"/>
  <sheetViews>
    <sheetView workbookViewId="0">
      <selection sqref="A1:I1048576"/>
    </sheetView>
  </sheetViews>
  <sheetFormatPr defaultRowHeight="14.5" x14ac:dyDescent="0.35"/>
  <cols>
    <col min="9" max="9" width="9.08984375" bestFit="1" customWidth="1"/>
  </cols>
  <sheetData>
    <row r="1" spans="1:9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35">
      <c r="A2" t="s">
        <v>102</v>
      </c>
      <c r="B2" t="s">
        <v>103</v>
      </c>
      <c r="C2" t="s">
        <v>104</v>
      </c>
      <c r="D2" t="s">
        <v>105</v>
      </c>
      <c r="E2" t="s">
        <v>70</v>
      </c>
      <c r="F2">
        <v>24.75</v>
      </c>
      <c r="G2">
        <v>1.0024999999999999</v>
      </c>
      <c r="H2">
        <v>1.0039</v>
      </c>
      <c r="I2" s="1">
        <v>44682</v>
      </c>
    </row>
    <row r="3" spans="1:9" x14ac:dyDescent="0.35">
      <c r="A3" t="s">
        <v>106</v>
      </c>
      <c r="B3" t="s">
        <v>103</v>
      </c>
      <c r="C3" t="s">
        <v>104</v>
      </c>
      <c r="D3" t="s">
        <v>105</v>
      </c>
      <c r="E3" t="s">
        <v>70</v>
      </c>
      <c r="F3">
        <v>0.2</v>
      </c>
      <c r="G3">
        <v>1.0024999999999999</v>
      </c>
      <c r="H3">
        <v>1.0039</v>
      </c>
      <c r="I3" s="1">
        <v>44743</v>
      </c>
    </row>
    <row r="4" spans="1:9" x14ac:dyDescent="0.35">
      <c r="A4" t="s">
        <v>107</v>
      </c>
      <c r="B4" t="s">
        <v>103</v>
      </c>
      <c r="C4" t="s">
        <v>104</v>
      </c>
      <c r="D4" t="s">
        <v>105</v>
      </c>
      <c r="E4" t="s">
        <v>70</v>
      </c>
      <c r="F4">
        <v>0.02</v>
      </c>
      <c r="G4">
        <v>1.0024999999999999</v>
      </c>
      <c r="H4">
        <v>1.0039</v>
      </c>
      <c r="I4" s="1">
        <v>44896</v>
      </c>
    </row>
    <row r="5" spans="1:9" x14ac:dyDescent="0.35">
      <c r="A5" t="s">
        <v>108</v>
      </c>
      <c r="B5" t="s">
        <v>109</v>
      </c>
      <c r="C5" t="s">
        <v>110</v>
      </c>
      <c r="D5" t="s">
        <v>105</v>
      </c>
      <c r="E5" t="s">
        <v>60</v>
      </c>
      <c r="F5">
        <v>241.59</v>
      </c>
      <c r="G5">
        <v>0.88560000000000005</v>
      </c>
      <c r="H5">
        <v>0.88990000000000002</v>
      </c>
    </row>
    <row r="6" spans="1:9" x14ac:dyDescent="0.35">
      <c r="A6" t="s">
        <v>111</v>
      </c>
      <c r="B6" t="s">
        <v>112</v>
      </c>
      <c r="C6" t="s">
        <v>113</v>
      </c>
      <c r="D6" t="s">
        <v>105</v>
      </c>
      <c r="E6" t="s">
        <v>70</v>
      </c>
      <c r="F6">
        <v>254.1</v>
      </c>
      <c r="G6">
        <v>0.84460000000000002</v>
      </c>
      <c r="H6">
        <v>0.8881</v>
      </c>
      <c r="I6" s="1">
        <v>45231</v>
      </c>
    </row>
    <row r="7" spans="1:9" x14ac:dyDescent="0.35">
      <c r="A7" t="s">
        <v>114</v>
      </c>
      <c r="B7" t="s">
        <v>115</v>
      </c>
      <c r="C7" t="s">
        <v>116</v>
      </c>
      <c r="D7" t="s">
        <v>105</v>
      </c>
      <c r="E7" t="s">
        <v>70</v>
      </c>
      <c r="F7">
        <v>17</v>
      </c>
      <c r="G7">
        <v>0.94420000000000004</v>
      </c>
      <c r="H7">
        <v>0.95979999999999999</v>
      </c>
      <c r="I7" s="1">
        <v>43344</v>
      </c>
    </row>
    <row r="8" spans="1:9" x14ac:dyDescent="0.35">
      <c r="A8" t="s">
        <v>117</v>
      </c>
      <c r="B8" t="s">
        <v>118</v>
      </c>
      <c r="C8" t="s">
        <v>110</v>
      </c>
      <c r="D8" t="s">
        <v>105</v>
      </c>
      <c r="E8" t="s">
        <v>60</v>
      </c>
      <c r="F8">
        <v>106.6</v>
      </c>
      <c r="G8">
        <v>0.98480000000000001</v>
      </c>
      <c r="H8">
        <v>0.98250000000000004</v>
      </c>
    </row>
    <row r="9" spans="1:9" x14ac:dyDescent="0.35">
      <c r="A9" t="s">
        <v>119</v>
      </c>
      <c r="B9" t="s">
        <v>120</v>
      </c>
      <c r="C9" t="s">
        <v>113</v>
      </c>
      <c r="D9" t="s">
        <v>105</v>
      </c>
      <c r="E9" t="s">
        <v>60</v>
      </c>
      <c r="F9">
        <v>159</v>
      </c>
      <c r="G9">
        <v>0.90469999999999995</v>
      </c>
      <c r="H9">
        <v>0.91590000000000005</v>
      </c>
      <c r="I9" s="1">
        <v>44805</v>
      </c>
    </row>
    <row r="10" spans="1:9" x14ac:dyDescent="0.35">
      <c r="A10" t="s">
        <v>121</v>
      </c>
      <c r="B10" t="s">
        <v>122</v>
      </c>
      <c r="C10" t="s">
        <v>113</v>
      </c>
      <c r="D10" t="s">
        <v>105</v>
      </c>
      <c r="E10" t="s">
        <v>60</v>
      </c>
      <c r="F10">
        <v>84.8</v>
      </c>
      <c r="G10">
        <v>0.91820000000000002</v>
      </c>
      <c r="H10">
        <v>0.92879999999999996</v>
      </c>
      <c r="I10" s="1">
        <v>44805</v>
      </c>
    </row>
    <row r="11" spans="1:9" x14ac:dyDescent="0.35">
      <c r="A11" t="s">
        <v>123</v>
      </c>
      <c r="B11" t="s">
        <v>124</v>
      </c>
      <c r="C11" t="s">
        <v>110</v>
      </c>
      <c r="D11" t="s">
        <v>105</v>
      </c>
      <c r="E11" t="s">
        <v>70</v>
      </c>
      <c r="F11">
        <v>100</v>
      </c>
      <c r="G11">
        <v>0.85840000000000005</v>
      </c>
      <c r="H11">
        <v>0.89470000000000005</v>
      </c>
      <c r="I11" s="1">
        <v>43617</v>
      </c>
    </row>
    <row r="12" spans="1:9" x14ac:dyDescent="0.35">
      <c r="A12" t="s">
        <v>125</v>
      </c>
      <c r="B12" t="s">
        <v>126</v>
      </c>
      <c r="C12" t="s">
        <v>116</v>
      </c>
      <c r="D12" t="s">
        <v>105</v>
      </c>
      <c r="E12" t="s">
        <v>70</v>
      </c>
      <c r="F12">
        <v>20</v>
      </c>
      <c r="G12">
        <v>0.93700000000000006</v>
      </c>
      <c r="H12">
        <v>0.91500000000000004</v>
      </c>
    </row>
    <row r="13" spans="1:9" x14ac:dyDescent="0.35">
      <c r="A13" t="s">
        <v>127</v>
      </c>
      <c r="B13" t="s">
        <v>128</v>
      </c>
      <c r="C13" t="s">
        <v>110</v>
      </c>
      <c r="D13" t="s">
        <v>105</v>
      </c>
      <c r="E13" t="s">
        <v>60</v>
      </c>
      <c r="F13">
        <v>109</v>
      </c>
      <c r="G13">
        <v>0.93149999999999999</v>
      </c>
      <c r="H13">
        <v>0.93969999999999998</v>
      </c>
      <c r="I13" s="1">
        <v>44774</v>
      </c>
    </row>
    <row r="14" spans="1:9" x14ac:dyDescent="0.35">
      <c r="A14" t="s">
        <v>129</v>
      </c>
      <c r="B14" t="s">
        <v>130</v>
      </c>
      <c r="C14" t="s">
        <v>110</v>
      </c>
      <c r="D14" t="s">
        <v>105</v>
      </c>
      <c r="E14" t="s">
        <v>60</v>
      </c>
      <c r="F14">
        <v>180.6</v>
      </c>
      <c r="G14">
        <v>0.93149999999999999</v>
      </c>
      <c r="H14">
        <v>0.93969999999999998</v>
      </c>
      <c r="I14" s="1">
        <v>44287</v>
      </c>
    </row>
    <row r="15" spans="1:9" x14ac:dyDescent="0.35">
      <c r="A15" t="s">
        <v>131</v>
      </c>
      <c r="B15" t="s">
        <v>132</v>
      </c>
      <c r="C15" t="s">
        <v>113</v>
      </c>
      <c r="D15" t="s">
        <v>105</v>
      </c>
      <c r="E15" t="s">
        <v>70</v>
      </c>
      <c r="F15">
        <v>98</v>
      </c>
      <c r="G15">
        <v>0.91820000000000002</v>
      </c>
      <c r="H15">
        <v>0.93389999999999995</v>
      </c>
      <c r="I15" s="1">
        <v>43586</v>
      </c>
    </row>
    <row r="16" spans="1:9" x14ac:dyDescent="0.35">
      <c r="A16" t="s">
        <v>133</v>
      </c>
      <c r="B16" t="s">
        <v>134</v>
      </c>
      <c r="C16" t="s">
        <v>116</v>
      </c>
      <c r="D16" t="s">
        <v>105</v>
      </c>
      <c r="E16" t="s">
        <v>70</v>
      </c>
      <c r="F16">
        <v>183</v>
      </c>
      <c r="G16">
        <v>0.94330000000000003</v>
      </c>
      <c r="H16">
        <v>0.9546</v>
      </c>
      <c r="I16" s="1">
        <v>45078</v>
      </c>
    </row>
    <row r="17" spans="1:9" x14ac:dyDescent="0.35">
      <c r="A17" t="s">
        <v>135</v>
      </c>
      <c r="B17" t="s">
        <v>136</v>
      </c>
      <c r="C17" t="s">
        <v>113</v>
      </c>
      <c r="D17" t="s">
        <v>105</v>
      </c>
      <c r="E17" t="s">
        <v>60</v>
      </c>
      <c r="F17">
        <v>113.18</v>
      </c>
      <c r="G17">
        <v>0.93440000000000001</v>
      </c>
      <c r="H17">
        <v>0.94440000000000002</v>
      </c>
    </row>
    <row r="18" spans="1:9" x14ac:dyDescent="0.35">
      <c r="A18" t="s">
        <v>137</v>
      </c>
      <c r="B18" t="s">
        <v>138</v>
      </c>
      <c r="C18" t="s">
        <v>113</v>
      </c>
      <c r="D18" t="s">
        <v>105</v>
      </c>
      <c r="E18" t="s">
        <v>60</v>
      </c>
      <c r="F18">
        <v>113.19</v>
      </c>
      <c r="G18">
        <v>0.95179999999999998</v>
      </c>
      <c r="H18">
        <v>0.96220000000000006</v>
      </c>
      <c r="I18" s="1">
        <v>43497</v>
      </c>
    </row>
    <row r="19" spans="1:9" x14ac:dyDescent="0.35">
      <c r="A19" t="s">
        <v>139</v>
      </c>
      <c r="B19" t="s">
        <v>140</v>
      </c>
      <c r="C19" t="s">
        <v>104</v>
      </c>
      <c r="D19" t="s">
        <v>105</v>
      </c>
      <c r="E19" t="s">
        <v>70</v>
      </c>
      <c r="F19">
        <v>8.25</v>
      </c>
      <c r="G19">
        <v>1.0004</v>
      </c>
      <c r="H19">
        <v>0.99950000000000006</v>
      </c>
      <c r="I19" s="1">
        <v>44835</v>
      </c>
    </row>
    <row r="20" spans="1:9" x14ac:dyDescent="0.35">
      <c r="A20" t="s">
        <v>141</v>
      </c>
      <c r="B20" t="s">
        <v>142</v>
      </c>
      <c r="C20" t="s">
        <v>113</v>
      </c>
      <c r="D20" t="s">
        <v>105</v>
      </c>
      <c r="E20" t="s">
        <v>70</v>
      </c>
      <c r="F20">
        <v>121</v>
      </c>
      <c r="G20">
        <v>0.87190000000000001</v>
      </c>
      <c r="H20">
        <v>0.91100000000000003</v>
      </c>
      <c r="I20" s="1">
        <v>44136</v>
      </c>
    </row>
    <row r="21" spans="1:9" x14ac:dyDescent="0.35">
      <c r="A21" t="s">
        <v>143</v>
      </c>
      <c r="B21" t="s">
        <v>144</v>
      </c>
      <c r="C21" t="s">
        <v>113</v>
      </c>
      <c r="D21" t="s">
        <v>105</v>
      </c>
      <c r="E21" t="s">
        <v>70</v>
      </c>
      <c r="F21">
        <v>53.76</v>
      </c>
      <c r="G21">
        <v>0.77839999999999998</v>
      </c>
      <c r="H21">
        <v>0.83240000000000003</v>
      </c>
    </row>
    <row r="22" spans="1:9" x14ac:dyDescent="0.35">
      <c r="A22" t="s">
        <v>145</v>
      </c>
      <c r="B22" t="s">
        <v>35</v>
      </c>
      <c r="C22" t="s">
        <v>110</v>
      </c>
      <c r="D22" t="s">
        <v>105</v>
      </c>
      <c r="E22" t="s">
        <v>60</v>
      </c>
      <c r="F22">
        <v>204</v>
      </c>
      <c r="G22">
        <v>0.87329999999999997</v>
      </c>
      <c r="H22">
        <v>0.8821</v>
      </c>
      <c r="I22" s="1">
        <v>44501</v>
      </c>
    </row>
    <row r="23" spans="1:9" x14ac:dyDescent="0.35">
      <c r="A23" t="s">
        <v>146</v>
      </c>
      <c r="B23" t="s">
        <v>147</v>
      </c>
      <c r="C23" t="s">
        <v>104</v>
      </c>
      <c r="D23" t="s">
        <v>105</v>
      </c>
      <c r="E23" t="s">
        <v>70</v>
      </c>
      <c r="F23">
        <v>135</v>
      </c>
      <c r="G23">
        <v>0.95650000000000002</v>
      </c>
      <c r="H23">
        <v>0.96009999999999995</v>
      </c>
      <c r="I23" s="1">
        <v>43435</v>
      </c>
    </row>
    <row r="24" spans="1:9" x14ac:dyDescent="0.35">
      <c r="A24" t="s">
        <v>148</v>
      </c>
      <c r="B24" t="s">
        <v>149</v>
      </c>
      <c r="C24" t="s">
        <v>104</v>
      </c>
      <c r="D24" t="s">
        <v>105</v>
      </c>
      <c r="E24" t="s">
        <v>70</v>
      </c>
      <c r="F24">
        <v>135</v>
      </c>
      <c r="G24">
        <v>0.95650000000000002</v>
      </c>
      <c r="H24">
        <v>0.96009999999999995</v>
      </c>
      <c r="I24" s="1">
        <v>44440</v>
      </c>
    </row>
    <row r="25" spans="1:9" x14ac:dyDescent="0.35">
      <c r="A25" t="s">
        <v>150</v>
      </c>
      <c r="B25" t="s">
        <v>151</v>
      </c>
      <c r="C25" t="s">
        <v>104</v>
      </c>
      <c r="D25" t="s">
        <v>105</v>
      </c>
      <c r="E25" t="s">
        <v>60</v>
      </c>
      <c r="F25">
        <v>46</v>
      </c>
      <c r="G25">
        <v>0.97550000000000003</v>
      </c>
      <c r="H25">
        <v>0.96709999999999996</v>
      </c>
    </row>
    <row r="26" spans="1:9" x14ac:dyDescent="0.35">
      <c r="A26" t="s">
        <v>152</v>
      </c>
      <c r="B26" t="s">
        <v>153</v>
      </c>
      <c r="C26" t="s">
        <v>113</v>
      </c>
      <c r="D26" t="s">
        <v>105</v>
      </c>
      <c r="E26" t="s">
        <v>70</v>
      </c>
      <c r="F26">
        <v>0.20499999999999999</v>
      </c>
      <c r="G26">
        <v>0.97509999999999997</v>
      </c>
      <c r="H26">
        <v>0.98670000000000002</v>
      </c>
    </row>
    <row r="27" spans="1:9" x14ac:dyDescent="0.35">
      <c r="A27" t="s">
        <v>154</v>
      </c>
      <c r="B27" t="s">
        <v>155</v>
      </c>
      <c r="C27" t="s">
        <v>113</v>
      </c>
      <c r="D27" t="s">
        <v>105</v>
      </c>
      <c r="E27" t="s">
        <v>60</v>
      </c>
      <c r="F27">
        <v>140</v>
      </c>
      <c r="G27">
        <v>0.94669999999999999</v>
      </c>
      <c r="H27">
        <v>0.95750000000000002</v>
      </c>
    </row>
    <row r="28" spans="1:9" x14ac:dyDescent="0.35">
      <c r="A28" t="s">
        <v>156</v>
      </c>
      <c r="B28" t="s">
        <v>157</v>
      </c>
      <c r="C28" t="s">
        <v>104</v>
      </c>
      <c r="D28" t="s">
        <v>105</v>
      </c>
      <c r="E28" t="s">
        <v>60</v>
      </c>
      <c r="F28">
        <v>66</v>
      </c>
      <c r="G28">
        <v>0.93089999999999995</v>
      </c>
      <c r="H28">
        <v>0.93189999999999995</v>
      </c>
    </row>
    <row r="29" spans="1:9" x14ac:dyDescent="0.35">
      <c r="A29" t="s">
        <v>158</v>
      </c>
      <c r="B29" t="s">
        <v>159</v>
      </c>
      <c r="C29" t="s">
        <v>160</v>
      </c>
      <c r="D29" t="s">
        <v>105</v>
      </c>
      <c r="E29" t="s">
        <v>60</v>
      </c>
      <c r="F29">
        <v>148</v>
      </c>
      <c r="G29">
        <v>0.99080000000000001</v>
      </c>
      <c r="H29">
        <v>0.98360000000000003</v>
      </c>
      <c r="I29" s="1">
        <v>44228</v>
      </c>
    </row>
    <row r="30" spans="1:9" x14ac:dyDescent="0.35">
      <c r="A30" t="s">
        <v>161</v>
      </c>
      <c r="B30" t="s">
        <v>162</v>
      </c>
      <c r="C30" t="s">
        <v>110</v>
      </c>
      <c r="D30" t="s">
        <v>105</v>
      </c>
      <c r="E30" t="s">
        <v>60</v>
      </c>
      <c r="F30">
        <v>52.5</v>
      </c>
      <c r="G30">
        <v>0.9718</v>
      </c>
      <c r="H30">
        <v>0.97589999999999999</v>
      </c>
    </row>
    <row r="31" spans="1:9" x14ac:dyDescent="0.35">
      <c r="A31" t="s">
        <v>163</v>
      </c>
      <c r="B31" t="s">
        <v>164</v>
      </c>
      <c r="C31" t="s">
        <v>110</v>
      </c>
      <c r="D31" t="s">
        <v>105</v>
      </c>
      <c r="E31" t="s">
        <v>60</v>
      </c>
      <c r="F31">
        <v>6.15</v>
      </c>
      <c r="G31">
        <v>0.9718</v>
      </c>
      <c r="H31">
        <v>0.97589999999999999</v>
      </c>
      <c r="I31" s="1">
        <v>42064</v>
      </c>
    </row>
    <row r="32" spans="1:9" x14ac:dyDescent="0.35">
      <c r="A32" t="s">
        <v>165</v>
      </c>
      <c r="B32" t="s">
        <v>166</v>
      </c>
      <c r="C32" t="s">
        <v>110</v>
      </c>
      <c r="D32" t="s">
        <v>105</v>
      </c>
      <c r="E32" t="s">
        <v>60</v>
      </c>
      <c r="F32">
        <v>57.6</v>
      </c>
      <c r="G32">
        <v>0.99760000000000004</v>
      </c>
      <c r="H32">
        <v>0.99739999999999995</v>
      </c>
      <c r="I32" s="1">
        <v>44013</v>
      </c>
    </row>
    <row r="33" spans="1:9" x14ac:dyDescent="0.35">
      <c r="A33" t="s">
        <v>167</v>
      </c>
      <c r="B33" t="s">
        <v>168</v>
      </c>
      <c r="C33" t="s">
        <v>116</v>
      </c>
      <c r="D33" t="s">
        <v>105</v>
      </c>
      <c r="E33" t="s">
        <v>70</v>
      </c>
      <c r="F33">
        <v>64.38</v>
      </c>
      <c r="G33">
        <v>0.98280000000000001</v>
      </c>
      <c r="H33">
        <v>0.97040000000000004</v>
      </c>
      <c r="I33" s="1">
        <v>43617</v>
      </c>
    </row>
    <row r="34" spans="1:9" x14ac:dyDescent="0.35">
      <c r="A34" t="s">
        <v>169</v>
      </c>
      <c r="B34" t="s">
        <v>170</v>
      </c>
      <c r="C34" t="s">
        <v>104</v>
      </c>
      <c r="D34" t="s">
        <v>105</v>
      </c>
      <c r="E34" t="s">
        <v>70</v>
      </c>
      <c r="F34">
        <v>2.75</v>
      </c>
      <c r="G34">
        <v>1.0024999999999999</v>
      </c>
      <c r="H34">
        <v>1.0039</v>
      </c>
      <c r="I34" s="1">
        <v>44835</v>
      </c>
    </row>
    <row r="35" spans="1:9" x14ac:dyDescent="0.35">
      <c r="A35" t="s">
        <v>171</v>
      </c>
      <c r="B35" t="s">
        <v>170</v>
      </c>
      <c r="C35" t="s">
        <v>104</v>
      </c>
      <c r="D35" t="s">
        <v>105</v>
      </c>
      <c r="E35" t="s">
        <v>70</v>
      </c>
      <c r="F35">
        <v>1.08</v>
      </c>
      <c r="G35">
        <v>1.0024999999999999</v>
      </c>
      <c r="H35">
        <v>1.0039</v>
      </c>
    </row>
    <row r="36" spans="1:9" x14ac:dyDescent="0.35">
      <c r="A36" t="s">
        <v>172</v>
      </c>
      <c r="B36" t="s">
        <v>173</v>
      </c>
      <c r="C36" t="s">
        <v>116</v>
      </c>
      <c r="D36" t="s">
        <v>105</v>
      </c>
      <c r="E36" t="s">
        <v>70</v>
      </c>
      <c r="F36">
        <v>110.262</v>
      </c>
      <c r="G36">
        <v>0.91159999999999997</v>
      </c>
      <c r="H36">
        <v>0.89810000000000001</v>
      </c>
    </row>
    <row r="37" spans="1:9" x14ac:dyDescent="0.35">
      <c r="A37" t="s">
        <v>174</v>
      </c>
      <c r="B37" t="s">
        <v>175</v>
      </c>
      <c r="C37" t="s">
        <v>116</v>
      </c>
      <c r="D37" t="s">
        <v>105</v>
      </c>
      <c r="E37" t="s">
        <v>60</v>
      </c>
      <c r="F37">
        <v>171</v>
      </c>
      <c r="G37">
        <v>0.94969999999999999</v>
      </c>
      <c r="I37" s="1">
        <v>45901</v>
      </c>
    </row>
    <row r="38" spans="1:9" x14ac:dyDescent="0.35">
      <c r="A38" t="s">
        <v>176</v>
      </c>
      <c r="B38" t="s">
        <v>177</v>
      </c>
      <c r="C38" t="s">
        <v>104</v>
      </c>
      <c r="D38" t="s">
        <v>105</v>
      </c>
      <c r="E38" t="s">
        <v>60</v>
      </c>
      <c r="F38">
        <v>57</v>
      </c>
      <c r="G38">
        <v>0.9486</v>
      </c>
      <c r="H38">
        <v>0.95220000000000005</v>
      </c>
    </row>
    <row r="39" spans="1:9" x14ac:dyDescent="0.35">
      <c r="A39" t="s">
        <v>178</v>
      </c>
      <c r="B39" t="s">
        <v>179</v>
      </c>
      <c r="C39" t="s">
        <v>116</v>
      </c>
      <c r="D39" t="s">
        <v>105</v>
      </c>
      <c r="E39" t="s">
        <v>70</v>
      </c>
      <c r="F39">
        <v>92.5</v>
      </c>
      <c r="G39">
        <v>0.93700000000000006</v>
      </c>
      <c r="H39">
        <v>0.91500000000000004</v>
      </c>
      <c r="I39" s="1">
        <v>43525</v>
      </c>
    </row>
    <row r="40" spans="1:9" x14ac:dyDescent="0.35">
      <c r="A40" t="s">
        <v>180</v>
      </c>
      <c r="B40" t="s">
        <v>181</v>
      </c>
      <c r="C40" t="s">
        <v>110</v>
      </c>
      <c r="D40" t="s">
        <v>105</v>
      </c>
      <c r="E40" t="s">
        <v>60</v>
      </c>
      <c r="F40">
        <v>18.2</v>
      </c>
      <c r="G40">
        <v>0.99929999999999997</v>
      </c>
      <c r="H40">
        <v>0.99329999999999996</v>
      </c>
    </row>
    <row r="41" spans="1:9" x14ac:dyDescent="0.35">
      <c r="A41" t="s">
        <v>182</v>
      </c>
      <c r="B41" t="s">
        <v>183</v>
      </c>
      <c r="C41" t="s">
        <v>110</v>
      </c>
      <c r="D41" t="s">
        <v>105</v>
      </c>
      <c r="E41" t="s">
        <v>70</v>
      </c>
      <c r="F41">
        <v>31</v>
      </c>
      <c r="G41">
        <v>0.8962</v>
      </c>
      <c r="H41">
        <v>0.94130000000000003</v>
      </c>
    </row>
    <row r="42" spans="1:9" x14ac:dyDescent="0.35">
      <c r="A42" t="s">
        <v>184</v>
      </c>
      <c r="B42" t="s">
        <v>36</v>
      </c>
      <c r="C42" t="s">
        <v>113</v>
      </c>
      <c r="D42" t="s">
        <v>105</v>
      </c>
      <c r="E42" t="s">
        <v>70</v>
      </c>
      <c r="F42">
        <v>180</v>
      </c>
      <c r="G42">
        <v>0.8367</v>
      </c>
      <c r="H42">
        <v>0.88939999999999997</v>
      </c>
    </row>
    <row r="43" spans="1:9" x14ac:dyDescent="0.35">
      <c r="A43" t="s">
        <v>185</v>
      </c>
      <c r="B43" t="s">
        <v>186</v>
      </c>
      <c r="C43" t="s">
        <v>113</v>
      </c>
      <c r="D43" t="s">
        <v>105</v>
      </c>
      <c r="E43" t="s">
        <v>60</v>
      </c>
      <c r="F43">
        <v>226</v>
      </c>
      <c r="G43">
        <v>0.94950000000000001</v>
      </c>
      <c r="H43">
        <v>0.95760000000000001</v>
      </c>
      <c r="I43" s="1">
        <v>44166</v>
      </c>
    </row>
    <row r="44" spans="1:9" x14ac:dyDescent="0.35">
      <c r="A44" t="s">
        <v>187</v>
      </c>
      <c r="B44" t="s">
        <v>188</v>
      </c>
      <c r="C44" t="s">
        <v>116</v>
      </c>
      <c r="D44" t="s">
        <v>105</v>
      </c>
      <c r="E44" t="s">
        <v>70</v>
      </c>
      <c r="F44">
        <v>42</v>
      </c>
      <c r="G44">
        <v>0.93559999999999999</v>
      </c>
      <c r="H44">
        <v>0.91320000000000001</v>
      </c>
      <c r="I44" s="1">
        <v>43313</v>
      </c>
    </row>
    <row r="45" spans="1:9" x14ac:dyDescent="0.35">
      <c r="A45" t="s">
        <v>189</v>
      </c>
      <c r="B45" t="s">
        <v>190</v>
      </c>
      <c r="C45" t="s">
        <v>116</v>
      </c>
      <c r="D45" t="s">
        <v>105</v>
      </c>
      <c r="E45" t="s">
        <v>70</v>
      </c>
      <c r="F45">
        <v>217</v>
      </c>
      <c r="G45">
        <v>0.9718</v>
      </c>
      <c r="H45">
        <v>0.97460000000000002</v>
      </c>
      <c r="I45" s="1">
        <v>45200</v>
      </c>
    </row>
    <row r="46" spans="1:9" x14ac:dyDescent="0.35">
      <c r="A46" t="s">
        <v>191</v>
      </c>
      <c r="B46" t="s">
        <v>192</v>
      </c>
      <c r="C46" t="s">
        <v>110</v>
      </c>
      <c r="D46" t="s">
        <v>105</v>
      </c>
      <c r="E46" t="s">
        <v>60</v>
      </c>
      <c r="F46">
        <v>19.8</v>
      </c>
      <c r="G46">
        <v>1.0072000000000001</v>
      </c>
      <c r="H46">
        <v>1.0165</v>
      </c>
    </row>
    <row r="47" spans="1:9" x14ac:dyDescent="0.35">
      <c r="A47" t="s">
        <v>193</v>
      </c>
      <c r="B47" t="s">
        <v>194</v>
      </c>
      <c r="C47" t="s">
        <v>116</v>
      </c>
      <c r="D47" t="s">
        <v>105</v>
      </c>
      <c r="E47" t="s">
        <v>60</v>
      </c>
      <c r="F47">
        <v>452</v>
      </c>
      <c r="G47">
        <v>0.96719999999999995</v>
      </c>
      <c r="H47">
        <v>0.96579999999999999</v>
      </c>
      <c r="I47" s="1">
        <v>44652</v>
      </c>
    </row>
    <row r="48" spans="1:9" x14ac:dyDescent="0.35">
      <c r="A48" t="s">
        <v>195</v>
      </c>
      <c r="B48" t="s">
        <v>196</v>
      </c>
      <c r="C48" t="s">
        <v>113</v>
      </c>
      <c r="D48" t="s">
        <v>105</v>
      </c>
      <c r="E48" t="s">
        <v>70</v>
      </c>
      <c r="F48">
        <v>36</v>
      </c>
      <c r="G48">
        <v>0.89790000000000003</v>
      </c>
      <c r="H48">
        <v>0.9365</v>
      </c>
      <c r="I48" s="1">
        <v>44440</v>
      </c>
    </row>
    <row r="49" spans="1:9" x14ac:dyDescent="0.35">
      <c r="A49" t="s">
        <v>197</v>
      </c>
      <c r="B49" t="s">
        <v>198</v>
      </c>
      <c r="C49" t="s">
        <v>113</v>
      </c>
      <c r="D49" t="s">
        <v>105</v>
      </c>
      <c r="E49" t="s">
        <v>60</v>
      </c>
      <c r="F49">
        <v>96.04</v>
      </c>
      <c r="G49">
        <v>0.95120000000000005</v>
      </c>
      <c r="H49">
        <v>0.96079999999999999</v>
      </c>
      <c r="I49" s="1">
        <v>43344</v>
      </c>
    </row>
    <row r="50" spans="1:9" x14ac:dyDescent="0.35">
      <c r="A50" t="s">
        <v>199</v>
      </c>
      <c r="B50" t="s">
        <v>200</v>
      </c>
      <c r="C50" t="s">
        <v>113</v>
      </c>
      <c r="D50" t="s">
        <v>105</v>
      </c>
      <c r="E50" t="s">
        <v>60</v>
      </c>
      <c r="F50">
        <v>57</v>
      </c>
      <c r="I50" s="1">
        <v>45597</v>
      </c>
    </row>
    <row r="51" spans="1:9" x14ac:dyDescent="0.35">
      <c r="A51" t="s">
        <v>201</v>
      </c>
      <c r="B51" t="s">
        <v>202</v>
      </c>
      <c r="C51" t="s">
        <v>110</v>
      </c>
      <c r="D51" t="s">
        <v>105</v>
      </c>
      <c r="E51" t="s">
        <v>60</v>
      </c>
      <c r="F51">
        <v>79.95</v>
      </c>
      <c r="G51">
        <v>0.88329999999999997</v>
      </c>
      <c r="H51">
        <v>0.89039999999999997</v>
      </c>
    </row>
    <row r="52" spans="1:9" x14ac:dyDescent="0.35">
      <c r="A52" t="s">
        <v>203</v>
      </c>
      <c r="B52" t="s">
        <v>204</v>
      </c>
      <c r="C52" t="s">
        <v>113</v>
      </c>
      <c r="D52" t="s">
        <v>105</v>
      </c>
      <c r="E52" t="s">
        <v>60</v>
      </c>
      <c r="F52">
        <v>141</v>
      </c>
      <c r="G52">
        <v>0.92800000000000005</v>
      </c>
      <c r="H52">
        <v>0.92600000000000005</v>
      </c>
      <c r="I52" s="1">
        <v>44713</v>
      </c>
    </row>
    <row r="53" spans="1:9" x14ac:dyDescent="0.35">
      <c r="A53" t="s">
        <v>205</v>
      </c>
      <c r="B53" t="s">
        <v>206</v>
      </c>
      <c r="C53" t="s">
        <v>113</v>
      </c>
      <c r="D53" t="s">
        <v>105</v>
      </c>
      <c r="E53" t="s">
        <v>60</v>
      </c>
      <c r="F53">
        <v>30</v>
      </c>
      <c r="G53">
        <v>0.93169999999999997</v>
      </c>
      <c r="H53">
        <v>0.94369999999999998</v>
      </c>
    </row>
    <row r="54" spans="1:9" x14ac:dyDescent="0.35">
      <c r="A54" t="s">
        <v>207</v>
      </c>
      <c r="B54" t="s">
        <v>208</v>
      </c>
      <c r="C54" t="s">
        <v>116</v>
      </c>
      <c r="D54" t="s">
        <v>105</v>
      </c>
      <c r="E54" t="s">
        <v>70</v>
      </c>
      <c r="F54">
        <v>121</v>
      </c>
      <c r="G54">
        <v>0.97550000000000003</v>
      </c>
      <c r="H54">
        <v>0.97619999999999996</v>
      </c>
    </row>
    <row r="55" spans="1:9" x14ac:dyDescent="0.35">
      <c r="A55" t="s">
        <v>209</v>
      </c>
      <c r="B55" t="s">
        <v>210</v>
      </c>
      <c r="C55" t="s">
        <v>113</v>
      </c>
      <c r="D55" t="s">
        <v>105</v>
      </c>
      <c r="E55" t="s">
        <v>70</v>
      </c>
      <c r="F55">
        <v>324</v>
      </c>
      <c r="G55">
        <v>0.84389999999999998</v>
      </c>
      <c r="H55">
        <v>0.89580000000000004</v>
      </c>
      <c r="I55" s="1">
        <v>44287</v>
      </c>
    </row>
    <row r="56" spans="1:9" x14ac:dyDescent="0.35">
      <c r="A56" t="s">
        <v>211</v>
      </c>
      <c r="B56" t="s">
        <v>212</v>
      </c>
      <c r="C56" t="s">
        <v>116</v>
      </c>
      <c r="D56" t="s">
        <v>105</v>
      </c>
      <c r="E56" t="s">
        <v>70</v>
      </c>
      <c r="F56">
        <v>167</v>
      </c>
      <c r="G56">
        <v>0.93059999999999998</v>
      </c>
      <c r="H56">
        <v>0.90980000000000005</v>
      </c>
    </row>
    <row r="57" spans="1:9" x14ac:dyDescent="0.35">
      <c r="A57" t="s">
        <v>213</v>
      </c>
      <c r="B57" t="s">
        <v>214</v>
      </c>
      <c r="C57" t="s">
        <v>110</v>
      </c>
      <c r="D57" t="s">
        <v>105</v>
      </c>
      <c r="E57" t="s">
        <v>60</v>
      </c>
      <c r="F57">
        <v>8</v>
      </c>
      <c r="G57">
        <v>0.87329999999999997</v>
      </c>
      <c r="H57">
        <v>0.88270000000000004</v>
      </c>
      <c r="I57" s="1">
        <v>44470</v>
      </c>
    </row>
    <row r="58" spans="1:9" x14ac:dyDescent="0.35">
      <c r="A58" t="s">
        <v>215</v>
      </c>
      <c r="B58" t="s">
        <v>216</v>
      </c>
      <c r="C58" t="s">
        <v>116</v>
      </c>
      <c r="D58" t="s">
        <v>105</v>
      </c>
      <c r="E58" t="s">
        <v>60</v>
      </c>
      <c r="F58">
        <v>180</v>
      </c>
      <c r="G58">
        <v>0.97699999999999998</v>
      </c>
      <c r="H58">
        <v>0.97760000000000002</v>
      </c>
      <c r="I58" s="1">
        <v>45627</v>
      </c>
    </row>
    <row r="59" spans="1:9" x14ac:dyDescent="0.35">
      <c r="A59" t="s">
        <v>217</v>
      </c>
      <c r="B59" t="s">
        <v>218</v>
      </c>
      <c r="C59" t="s">
        <v>110</v>
      </c>
      <c r="D59" t="s">
        <v>105</v>
      </c>
      <c r="E59" t="s">
        <v>60</v>
      </c>
      <c r="F59">
        <v>168</v>
      </c>
      <c r="G59">
        <v>0.98099999999999998</v>
      </c>
      <c r="H59">
        <v>0.98699999999999999</v>
      </c>
      <c r="I59" s="1">
        <v>44713</v>
      </c>
    </row>
    <row r="60" spans="1:9" x14ac:dyDescent="0.35">
      <c r="A60" t="s">
        <v>219</v>
      </c>
      <c r="B60" t="s">
        <v>218</v>
      </c>
      <c r="C60" t="s">
        <v>110</v>
      </c>
      <c r="D60" t="s">
        <v>105</v>
      </c>
      <c r="E60" t="s">
        <v>60</v>
      </c>
      <c r="F60">
        <v>46</v>
      </c>
      <c r="G60">
        <v>0.98099999999999998</v>
      </c>
      <c r="H60">
        <v>0.98699999999999999</v>
      </c>
      <c r="I60" s="1">
        <v>44713</v>
      </c>
    </row>
    <row r="61" spans="1:9" x14ac:dyDescent="0.35">
      <c r="A61" t="s">
        <v>220</v>
      </c>
      <c r="B61" t="s">
        <v>218</v>
      </c>
      <c r="C61" t="s">
        <v>110</v>
      </c>
      <c r="D61" t="s">
        <v>105</v>
      </c>
      <c r="E61" t="s">
        <v>60</v>
      </c>
      <c r="F61">
        <v>121</v>
      </c>
      <c r="G61">
        <v>0.98099999999999998</v>
      </c>
      <c r="H61">
        <v>0.98699999999999999</v>
      </c>
      <c r="I61" s="1">
        <v>44713</v>
      </c>
    </row>
    <row r="62" spans="1:9" x14ac:dyDescent="0.35">
      <c r="A62" t="s">
        <v>221</v>
      </c>
      <c r="B62" t="s">
        <v>222</v>
      </c>
      <c r="C62" t="s">
        <v>116</v>
      </c>
      <c r="D62" t="s">
        <v>105</v>
      </c>
      <c r="E62" t="s">
        <v>70</v>
      </c>
      <c r="F62">
        <v>180</v>
      </c>
      <c r="G62">
        <v>0.97070000000000001</v>
      </c>
      <c r="H62">
        <v>0.97199999999999998</v>
      </c>
      <c r="I62" s="1">
        <v>45352</v>
      </c>
    </row>
    <row r="63" spans="1:9" x14ac:dyDescent="0.35">
      <c r="A63" t="s">
        <v>223</v>
      </c>
      <c r="B63" t="s">
        <v>224</v>
      </c>
      <c r="C63" t="s">
        <v>110</v>
      </c>
      <c r="D63" t="s">
        <v>105</v>
      </c>
      <c r="E63" t="s">
        <v>60</v>
      </c>
      <c r="F63">
        <v>83.6</v>
      </c>
      <c r="G63">
        <v>0.94750000000000001</v>
      </c>
      <c r="H63">
        <v>0.95760000000000001</v>
      </c>
      <c r="I63" s="1">
        <v>44166</v>
      </c>
    </row>
    <row r="64" spans="1:9" x14ac:dyDescent="0.35">
      <c r="A64" t="s">
        <v>225</v>
      </c>
      <c r="B64" t="s">
        <v>226</v>
      </c>
      <c r="C64" t="s">
        <v>116</v>
      </c>
      <c r="D64" t="s">
        <v>105</v>
      </c>
      <c r="E64" t="s">
        <v>70</v>
      </c>
      <c r="F64">
        <v>88</v>
      </c>
      <c r="G64">
        <v>0.93310000000000004</v>
      </c>
      <c r="H64">
        <v>0.91110000000000002</v>
      </c>
      <c r="I64" s="1">
        <v>43497</v>
      </c>
    </row>
    <row r="65" spans="1:9" x14ac:dyDescent="0.35">
      <c r="A65" t="s">
        <v>227</v>
      </c>
      <c r="B65" t="s">
        <v>228</v>
      </c>
      <c r="C65" t="s">
        <v>110</v>
      </c>
      <c r="D65" t="s">
        <v>105</v>
      </c>
      <c r="E65" t="s">
        <v>60</v>
      </c>
      <c r="F65">
        <v>4</v>
      </c>
      <c r="G65">
        <v>0.99929999999999997</v>
      </c>
      <c r="H65">
        <v>0.99329999999999996</v>
      </c>
      <c r="I65" s="1">
        <v>44287</v>
      </c>
    </row>
    <row r="66" spans="1:9" x14ac:dyDescent="0.35">
      <c r="A66" t="s">
        <v>229</v>
      </c>
      <c r="B66" t="s">
        <v>230</v>
      </c>
      <c r="C66" t="s">
        <v>110</v>
      </c>
      <c r="D66" t="s">
        <v>105</v>
      </c>
      <c r="E66" t="s">
        <v>60</v>
      </c>
      <c r="F66">
        <v>8</v>
      </c>
      <c r="G66">
        <v>0.99929999999999997</v>
      </c>
      <c r="H66">
        <v>0.99329999999999996</v>
      </c>
    </row>
    <row r="67" spans="1:9" x14ac:dyDescent="0.35">
      <c r="A67" t="s">
        <v>231</v>
      </c>
      <c r="B67" t="s">
        <v>232</v>
      </c>
      <c r="C67" t="s">
        <v>113</v>
      </c>
      <c r="D67" t="s">
        <v>105</v>
      </c>
      <c r="E67" t="s">
        <v>70</v>
      </c>
      <c r="F67">
        <v>162.36000000000001</v>
      </c>
      <c r="G67">
        <v>0.86509999999999998</v>
      </c>
      <c r="H67">
        <v>0.92549999999999999</v>
      </c>
      <c r="I67" s="1">
        <v>43770</v>
      </c>
    </row>
    <row r="68" spans="1:9" x14ac:dyDescent="0.35">
      <c r="A68" t="s">
        <v>233</v>
      </c>
      <c r="B68" t="s">
        <v>234</v>
      </c>
      <c r="C68" t="s">
        <v>113</v>
      </c>
      <c r="D68" t="s">
        <v>105</v>
      </c>
      <c r="E68" t="s">
        <v>60</v>
      </c>
      <c r="F68">
        <v>145</v>
      </c>
      <c r="G68">
        <v>1.0205</v>
      </c>
      <c r="H68">
        <v>1.0266</v>
      </c>
      <c r="I68" s="1">
        <v>45566</v>
      </c>
    </row>
    <row r="69" spans="1:9" x14ac:dyDescent="0.35">
      <c r="A69" t="s">
        <v>235</v>
      </c>
      <c r="B69" t="s">
        <v>236</v>
      </c>
      <c r="C69" t="s">
        <v>116</v>
      </c>
      <c r="D69" t="s">
        <v>105</v>
      </c>
      <c r="E69" t="s">
        <v>70</v>
      </c>
      <c r="F69">
        <v>162</v>
      </c>
      <c r="G69">
        <v>0.9788</v>
      </c>
      <c r="H69">
        <v>0.98370000000000002</v>
      </c>
    </row>
    <row r="70" spans="1:9" x14ac:dyDescent="0.35">
      <c r="A70" t="s">
        <v>237</v>
      </c>
      <c r="B70" t="s">
        <v>238</v>
      </c>
      <c r="C70" t="s">
        <v>110</v>
      </c>
      <c r="D70" t="s">
        <v>105</v>
      </c>
      <c r="E70" t="s">
        <v>70</v>
      </c>
      <c r="F70">
        <v>55</v>
      </c>
      <c r="G70">
        <v>0.8962</v>
      </c>
      <c r="H70">
        <v>0.94130000000000003</v>
      </c>
    </row>
    <row r="71" spans="1:9" x14ac:dyDescent="0.35">
      <c r="A71" t="s">
        <v>239</v>
      </c>
      <c r="B71" t="s">
        <v>240</v>
      </c>
      <c r="C71" t="s">
        <v>110</v>
      </c>
      <c r="D71" t="s">
        <v>105</v>
      </c>
      <c r="E71" t="s">
        <v>70</v>
      </c>
      <c r="F71">
        <v>93.31</v>
      </c>
      <c r="G71">
        <v>0.94769999999999999</v>
      </c>
      <c r="I71" s="1">
        <v>45627</v>
      </c>
    </row>
    <row r="72" spans="1:9" x14ac:dyDescent="0.35">
      <c r="A72" t="s">
        <v>241</v>
      </c>
      <c r="B72" t="s">
        <v>242</v>
      </c>
      <c r="C72" t="s">
        <v>110</v>
      </c>
      <c r="D72" t="s">
        <v>105</v>
      </c>
      <c r="E72" t="s">
        <v>70</v>
      </c>
      <c r="F72">
        <v>126</v>
      </c>
      <c r="G72">
        <v>0.96260000000000001</v>
      </c>
      <c r="H72">
        <v>0.9627</v>
      </c>
      <c r="I72" s="1">
        <v>45323</v>
      </c>
    </row>
    <row r="73" spans="1:9" x14ac:dyDescent="0.35">
      <c r="A73" t="s">
        <v>243</v>
      </c>
      <c r="B73" t="s">
        <v>244</v>
      </c>
      <c r="C73" t="s">
        <v>110</v>
      </c>
      <c r="D73" t="s">
        <v>105</v>
      </c>
      <c r="E73" t="s">
        <v>70</v>
      </c>
      <c r="F73">
        <v>132</v>
      </c>
      <c r="G73">
        <v>0.94550000000000001</v>
      </c>
      <c r="H73">
        <v>0.96750000000000003</v>
      </c>
      <c r="I73" s="1">
        <v>44287</v>
      </c>
    </row>
    <row r="74" spans="1:9" x14ac:dyDescent="0.35">
      <c r="A74" t="s">
        <v>245</v>
      </c>
      <c r="B74" t="s">
        <v>246</v>
      </c>
      <c r="C74" t="s">
        <v>110</v>
      </c>
      <c r="D74" t="s">
        <v>105</v>
      </c>
      <c r="E74" t="s">
        <v>60</v>
      </c>
      <c r="F74">
        <v>248</v>
      </c>
      <c r="G74">
        <v>0.98080000000000001</v>
      </c>
      <c r="I74" s="1">
        <v>45870</v>
      </c>
    </row>
    <row r="75" spans="1:9" x14ac:dyDescent="0.35">
      <c r="A75" t="s">
        <v>247</v>
      </c>
      <c r="B75" t="s">
        <v>246</v>
      </c>
      <c r="C75" t="s">
        <v>110</v>
      </c>
      <c r="D75" t="s">
        <v>105</v>
      </c>
      <c r="E75" t="s">
        <v>60</v>
      </c>
      <c r="F75">
        <v>260.39999999999998</v>
      </c>
      <c r="G75">
        <v>0.98080000000000001</v>
      </c>
      <c r="I75" s="1">
        <v>45870</v>
      </c>
    </row>
    <row r="76" spans="1:9" x14ac:dyDescent="0.35">
      <c r="A76" t="s">
        <v>248</v>
      </c>
      <c r="B76" t="s">
        <v>246</v>
      </c>
      <c r="C76" t="s">
        <v>110</v>
      </c>
      <c r="D76" t="s">
        <v>105</v>
      </c>
      <c r="E76" t="s">
        <v>60</v>
      </c>
      <c r="F76">
        <v>248</v>
      </c>
      <c r="G76">
        <v>0.98080000000000001</v>
      </c>
      <c r="I76" s="1">
        <v>45870</v>
      </c>
    </row>
    <row r="77" spans="1:9" x14ac:dyDescent="0.35">
      <c r="A77" t="s">
        <v>249</v>
      </c>
      <c r="B77" t="s">
        <v>250</v>
      </c>
      <c r="C77" t="s">
        <v>113</v>
      </c>
      <c r="D77" t="s">
        <v>105</v>
      </c>
      <c r="E77" t="s">
        <v>70</v>
      </c>
      <c r="F77">
        <v>85</v>
      </c>
      <c r="G77">
        <v>0.89690000000000003</v>
      </c>
      <c r="H77">
        <v>0.9</v>
      </c>
      <c r="I77" s="1">
        <v>44501</v>
      </c>
    </row>
    <row r="78" spans="1:9" x14ac:dyDescent="0.35">
      <c r="A78" t="s">
        <v>251</v>
      </c>
      <c r="B78" t="s">
        <v>25</v>
      </c>
      <c r="C78" t="s">
        <v>104</v>
      </c>
      <c r="D78" t="s">
        <v>105</v>
      </c>
      <c r="E78" t="s">
        <v>60</v>
      </c>
      <c r="F78">
        <v>209</v>
      </c>
      <c r="G78">
        <v>0.96430000000000005</v>
      </c>
      <c r="H78">
        <v>0.97019999999999995</v>
      </c>
      <c r="I78" s="1">
        <v>45627</v>
      </c>
    </row>
    <row r="79" spans="1:9" x14ac:dyDescent="0.35">
      <c r="A79" t="s">
        <v>252</v>
      </c>
      <c r="B79" t="s">
        <v>26</v>
      </c>
      <c r="C79" t="s">
        <v>104</v>
      </c>
      <c r="D79" t="s">
        <v>105</v>
      </c>
      <c r="E79" t="s">
        <v>60</v>
      </c>
      <c r="F79">
        <v>203</v>
      </c>
      <c r="G79">
        <v>0.96409999999999996</v>
      </c>
      <c r="H79">
        <v>0.9728</v>
      </c>
      <c r="I79" s="1">
        <v>45627</v>
      </c>
    </row>
    <row r="80" spans="1:9" x14ac:dyDescent="0.35">
      <c r="A80" t="s">
        <v>253</v>
      </c>
      <c r="B80" t="s">
        <v>254</v>
      </c>
      <c r="C80" t="s">
        <v>160</v>
      </c>
      <c r="D80" t="s">
        <v>105</v>
      </c>
      <c r="E80" t="s">
        <v>60</v>
      </c>
      <c r="F80">
        <v>110</v>
      </c>
      <c r="G80">
        <v>0.94730000000000003</v>
      </c>
      <c r="H80">
        <v>0.93879999999999997</v>
      </c>
      <c r="I80" s="1">
        <v>44166</v>
      </c>
    </row>
    <row r="81" spans="1:9" x14ac:dyDescent="0.35">
      <c r="A81" t="s">
        <v>255</v>
      </c>
      <c r="B81" t="s">
        <v>37</v>
      </c>
      <c r="C81" t="s">
        <v>113</v>
      </c>
      <c r="D81" t="s">
        <v>105</v>
      </c>
      <c r="E81" t="s">
        <v>70</v>
      </c>
      <c r="F81">
        <v>27.2</v>
      </c>
      <c r="G81">
        <v>0.84240000000000004</v>
      </c>
      <c r="H81">
        <v>0.88939999999999997</v>
      </c>
    </row>
    <row r="82" spans="1:9" x14ac:dyDescent="0.35">
      <c r="A82" t="s">
        <v>256</v>
      </c>
      <c r="B82" t="s">
        <v>257</v>
      </c>
      <c r="C82" t="s">
        <v>113</v>
      </c>
      <c r="D82" t="s">
        <v>105</v>
      </c>
      <c r="E82" t="s">
        <v>70</v>
      </c>
      <c r="F82">
        <v>10</v>
      </c>
      <c r="G82">
        <v>0.94979999999999998</v>
      </c>
      <c r="H82">
        <v>0.95799999999999996</v>
      </c>
    </row>
    <row r="83" spans="1:9" x14ac:dyDescent="0.35">
      <c r="A83" t="s">
        <v>258</v>
      </c>
      <c r="B83" t="s">
        <v>259</v>
      </c>
      <c r="C83" t="s">
        <v>113</v>
      </c>
      <c r="D83" t="s">
        <v>105</v>
      </c>
      <c r="E83" t="s">
        <v>60</v>
      </c>
      <c r="F83">
        <v>165</v>
      </c>
      <c r="G83">
        <v>0.94979999999999998</v>
      </c>
      <c r="H83">
        <v>0.95799999999999996</v>
      </c>
    </row>
    <row r="84" spans="1:9" x14ac:dyDescent="0.35">
      <c r="A84" t="s">
        <v>260</v>
      </c>
      <c r="B84" t="s">
        <v>259</v>
      </c>
      <c r="C84" t="s">
        <v>113</v>
      </c>
      <c r="D84" t="s">
        <v>105</v>
      </c>
      <c r="E84" t="s">
        <v>60</v>
      </c>
      <c r="F84">
        <v>110</v>
      </c>
      <c r="G84">
        <v>0.94979999999999998</v>
      </c>
      <c r="H84">
        <v>0.95799999999999996</v>
      </c>
      <c r="I84" s="1">
        <v>45261</v>
      </c>
    </row>
    <row r="85" spans="1:9" x14ac:dyDescent="0.35">
      <c r="A85" t="s">
        <v>261</v>
      </c>
      <c r="B85" t="s">
        <v>262</v>
      </c>
      <c r="C85" t="s">
        <v>113</v>
      </c>
      <c r="D85" t="s">
        <v>105</v>
      </c>
      <c r="E85" t="s">
        <v>70</v>
      </c>
      <c r="F85">
        <v>144</v>
      </c>
      <c r="G85">
        <v>0.83940000000000003</v>
      </c>
      <c r="H85">
        <v>0.82730000000000004</v>
      </c>
      <c r="I85" s="1">
        <v>44470</v>
      </c>
    </row>
    <row r="86" spans="1:9" x14ac:dyDescent="0.35">
      <c r="A86" t="s">
        <v>263</v>
      </c>
      <c r="B86" t="s">
        <v>264</v>
      </c>
      <c r="C86" t="s">
        <v>113</v>
      </c>
      <c r="D86" t="s">
        <v>105</v>
      </c>
      <c r="E86" t="s">
        <v>60</v>
      </c>
      <c r="F86">
        <v>46.5</v>
      </c>
      <c r="G86">
        <v>0.93169999999999997</v>
      </c>
      <c r="H86">
        <v>0.94369999999999998</v>
      </c>
    </row>
    <row r="87" spans="1:9" x14ac:dyDescent="0.35">
      <c r="A87" t="s">
        <v>265</v>
      </c>
      <c r="B87" t="s">
        <v>266</v>
      </c>
      <c r="C87" t="s">
        <v>104</v>
      </c>
      <c r="D87" t="s">
        <v>105</v>
      </c>
      <c r="E87" t="s">
        <v>60</v>
      </c>
      <c r="F87">
        <v>94.5</v>
      </c>
      <c r="G87">
        <v>0.95650000000000002</v>
      </c>
      <c r="H87">
        <v>0.95989999999999998</v>
      </c>
    </row>
    <row r="88" spans="1:9" x14ac:dyDescent="0.35">
      <c r="A88" t="s">
        <v>267</v>
      </c>
      <c r="B88" t="s">
        <v>268</v>
      </c>
      <c r="C88" t="s">
        <v>104</v>
      </c>
      <c r="D88" t="s">
        <v>105</v>
      </c>
      <c r="E88" t="s">
        <v>60</v>
      </c>
      <c r="F88">
        <v>71.400000000000006</v>
      </c>
      <c r="G88">
        <v>0.9526</v>
      </c>
      <c r="H88">
        <v>0.95699999999999996</v>
      </c>
    </row>
    <row r="89" spans="1:9" x14ac:dyDescent="0.35">
      <c r="A89" t="s">
        <v>269</v>
      </c>
      <c r="B89" t="s">
        <v>270</v>
      </c>
      <c r="C89" t="s">
        <v>116</v>
      </c>
      <c r="D89" t="s">
        <v>105</v>
      </c>
      <c r="E89" t="s">
        <v>70</v>
      </c>
      <c r="F89">
        <v>57.5</v>
      </c>
      <c r="G89">
        <v>0.93049999999999999</v>
      </c>
      <c r="H89">
        <v>0.90600000000000003</v>
      </c>
    </row>
    <row r="90" spans="1:9" x14ac:dyDescent="0.35">
      <c r="A90" t="s">
        <v>271</v>
      </c>
      <c r="B90" t="s">
        <v>272</v>
      </c>
      <c r="C90" t="s">
        <v>104</v>
      </c>
      <c r="D90" t="s">
        <v>105</v>
      </c>
      <c r="E90" t="s">
        <v>70</v>
      </c>
      <c r="F90">
        <v>11</v>
      </c>
      <c r="I90" s="1">
        <v>44805</v>
      </c>
    </row>
    <row r="91" spans="1:9" x14ac:dyDescent="0.35">
      <c r="A91" t="s">
        <v>273</v>
      </c>
      <c r="B91" t="s">
        <v>274</v>
      </c>
      <c r="C91" t="s">
        <v>116</v>
      </c>
      <c r="D91" t="s">
        <v>105</v>
      </c>
      <c r="E91" t="s">
        <v>70</v>
      </c>
      <c r="F91">
        <v>132</v>
      </c>
      <c r="G91">
        <v>0.93320000000000003</v>
      </c>
      <c r="H91">
        <v>0.91510000000000002</v>
      </c>
      <c r="I91" s="1">
        <v>44075</v>
      </c>
    </row>
    <row r="92" spans="1:9" x14ac:dyDescent="0.35">
      <c r="A92" t="s">
        <v>275</v>
      </c>
      <c r="B92" t="s">
        <v>276</v>
      </c>
      <c r="C92" t="s">
        <v>110</v>
      </c>
      <c r="D92" t="s">
        <v>105</v>
      </c>
      <c r="E92" t="s">
        <v>60</v>
      </c>
      <c r="F92">
        <v>96.6</v>
      </c>
      <c r="I92" s="1">
        <v>45566</v>
      </c>
    </row>
    <row r="93" spans="1:9" x14ac:dyDescent="0.35">
      <c r="A93" t="s">
        <v>277</v>
      </c>
      <c r="B93" t="s">
        <v>278</v>
      </c>
      <c r="C93" t="s">
        <v>116</v>
      </c>
      <c r="D93" t="s">
        <v>105</v>
      </c>
      <c r="E93" t="s">
        <v>70</v>
      </c>
      <c r="F93">
        <v>57.75</v>
      </c>
      <c r="G93">
        <v>0.93059999999999998</v>
      </c>
      <c r="H93">
        <v>0.90980000000000005</v>
      </c>
    </row>
    <row r="94" spans="1:9" x14ac:dyDescent="0.35">
      <c r="A94" t="s">
        <v>279</v>
      </c>
      <c r="B94" t="s">
        <v>280</v>
      </c>
      <c r="C94" t="s">
        <v>110</v>
      </c>
      <c r="D94" t="s">
        <v>105</v>
      </c>
      <c r="E94" t="s">
        <v>60</v>
      </c>
      <c r="F94">
        <v>4.0999999999999996</v>
      </c>
      <c r="G94">
        <v>0.9718</v>
      </c>
      <c r="H94">
        <v>0.97589999999999999</v>
      </c>
    </row>
    <row r="95" spans="1:9" x14ac:dyDescent="0.35">
      <c r="A95" t="s">
        <v>281</v>
      </c>
      <c r="B95" t="s">
        <v>282</v>
      </c>
      <c r="C95" t="s">
        <v>113</v>
      </c>
      <c r="D95" t="s">
        <v>105</v>
      </c>
      <c r="E95" t="s">
        <v>70</v>
      </c>
      <c r="F95">
        <v>110</v>
      </c>
      <c r="G95">
        <v>0.84819999999999995</v>
      </c>
      <c r="H95">
        <v>0.89790000000000003</v>
      </c>
      <c r="I95" s="1">
        <v>44743</v>
      </c>
    </row>
    <row r="96" spans="1:9" x14ac:dyDescent="0.35">
      <c r="A96" t="s">
        <v>283</v>
      </c>
      <c r="B96" t="s">
        <v>38</v>
      </c>
      <c r="C96" t="s">
        <v>104</v>
      </c>
      <c r="D96" t="s">
        <v>105</v>
      </c>
      <c r="E96" t="s">
        <v>60</v>
      </c>
      <c r="F96">
        <v>102.4</v>
      </c>
      <c r="G96">
        <v>0.94230000000000003</v>
      </c>
      <c r="H96">
        <v>0.94669999999999999</v>
      </c>
    </row>
    <row r="97" spans="1:9" x14ac:dyDescent="0.35">
      <c r="A97" t="s">
        <v>284</v>
      </c>
      <c r="B97" t="s">
        <v>39</v>
      </c>
      <c r="C97" t="s">
        <v>104</v>
      </c>
      <c r="D97" t="s">
        <v>105</v>
      </c>
      <c r="E97" t="s">
        <v>60</v>
      </c>
      <c r="F97">
        <v>102.4</v>
      </c>
      <c r="G97">
        <v>0.94230000000000003</v>
      </c>
      <c r="H97">
        <v>0.94669999999999999</v>
      </c>
    </row>
    <row r="98" spans="1:9" x14ac:dyDescent="0.35">
      <c r="A98" t="s">
        <v>285</v>
      </c>
      <c r="B98" t="s">
        <v>40</v>
      </c>
      <c r="C98" t="s">
        <v>104</v>
      </c>
      <c r="D98" t="s">
        <v>105</v>
      </c>
      <c r="E98" t="s">
        <v>60</v>
      </c>
      <c r="F98">
        <v>112</v>
      </c>
      <c r="G98">
        <v>0.94230000000000003</v>
      </c>
      <c r="H98">
        <v>0.94669999999999999</v>
      </c>
    </row>
    <row r="99" spans="1:9" x14ac:dyDescent="0.35">
      <c r="A99" t="s">
        <v>286</v>
      </c>
      <c r="B99" t="s">
        <v>287</v>
      </c>
      <c r="C99" t="s">
        <v>116</v>
      </c>
      <c r="D99" t="s">
        <v>105</v>
      </c>
      <c r="E99" t="s">
        <v>70</v>
      </c>
      <c r="F99">
        <v>20.97</v>
      </c>
      <c r="G99">
        <v>0.9385</v>
      </c>
      <c r="H99">
        <v>0.92220000000000002</v>
      </c>
      <c r="I99" s="1">
        <v>44652</v>
      </c>
    </row>
    <row r="100" spans="1:9" x14ac:dyDescent="0.35">
      <c r="A100" t="s">
        <v>288</v>
      </c>
      <c r="B100" t="s">
        <v>289</v>
      </c>
      <c r="C100" t="s">
        <v>113</v>
      </c>
      <c r="D100" t="s">
        <v>105</v>
      </c>
      <c r="E100" t="s">
        <v>70</v>
      </c>
      <c r="F100">
        <v>55</v>
      </c>
      <c r="G100">
        <v>0.89429999999999998</v>
      </c>
      <c r="H100">
        <v>0.89639999999999997</v>
      </c>
      <c r="I100" s="1">
        <v>44531</v>
      </c>
    </row>
    <row r="101" spans="1:9" x14ac:dyDescent="0.35">
      <c r="A101" t="s">
        <v>290</v>
      </c>
      <c r="B101" t="s">
        <v>291</v>
      </c>
      <c r="C101" t="s">
        <v>113</v>
      </c>
      <c r="D101" t="s">
        <v>105</v>
      </c>
      <c r="E101" t="s">
        <v>70</v>
      </c>
      <c r="F101">
        <v>36</v>
      </c>
      <c r="G101">
        <v>0.87519999999999998</v>
      </c>
      <c r="H101">
        <v>0.91080000000000005</v>
      </c>
    </row>
    <row r="102" spans="1:9" x14ac:dyDescent="0.35">
      <c r="A102" t="s">
        <v>292</v>
      </c>
      <c r="B102" t="s">
        <v>41</v>
      </c>
      <c r="C102" t="s">
        <v>116</v>
      </c>
      <c r="D102" t="s">
        <v>105</v>
      </c>
      <c r="E102" t="s">
        <v>60</v>
      </c>
      <c r="F102">
        <v>156</v>
      </c>
      <c r="G102">
        <v>0.96050000000000002</v>
      </c>
      <c r="H102">
        <v>0.95750000000000002</v>
      </c>
      <c r="I102" s="1">
        <v>45017</v>
      </c>
    </row>
    <row r="103" spans="1:9" x14ac:dyDescent="0.35">
      <c r="A103" t="s">
        <v>293</v>
      </c>
      <c r="B103" t="s">
        <v>294</v>
      </c>
      <c r="C103" t="s">
        <v>110</v>
      </c>
      <c r="D103" t="s">
        <v>105</v>
      </c>
      <c r="E103" t="s">
        <v>70</v>
      </c>
      <c r="F103">
        <v>104</v>
      </c>
      <c r="G103">
        <v>0.85060000000000002</v>
      </c>
      <c r="H103">
        <v>0.88770000000000004</v>
      </c>
      <c r="I103" s="1">
        <v>43435</v>
      </c>
    </row>
    <row r="104" spans="1:9" x14ac:dyDescent="0.35">
      <c r="A104" t="s">
        <v>295</v>
      </c>
      <c r="B104" t="s">
        <v>296</v>
      </c>
      <c r="C104" t="s">
        <v>116</v>
      </c>
      <c r="D104" t="s">
        <v>105</v>
      </c>
      <c r="E104" t="s">
        <v>70</v>
      </c>
      <c r="F104">
        <v>16</v>
      </c>
      <c r="G104">
        <v>0.97030000000000005</v>
      </c>
      <c r="H104">
        <v>0.9667</v>
      </c>
      <c r="I104" s="1">
        <v>45413</v>
      </c>
    </row>
    <row r="105" spans="1:9" x14ac:dyDescent="0.35">
      <c r="A105" t="s">
        <v>297</v>
      </c>
      <c r="B105" t="s">
        <v>296</v>
      </c>
      <c r="C105" t="s">
        <v>116</v>
      </c>
      <c r="D105" t="s">
        <v>105</v>
      </c>
      <c r="E105" t="s">
        <v>60</v>
      </c>
      <c r="F105">
        <v>43</v>
      </c>
      <c r="G105">
        <v>0.97030000000000005</v>
      </c>
      <c r="H105">
        <v>0.9667</v>
      </c>
      <c r="I105" s="1">
        <v>45413</v>
      </c>
    </row>
    <row r="106" spans="1:9" x14ac:dyDescent="0.35">
      <c r="A106" t="s">
        <v>298</v>
      </c>
      <c r="B106" t="s">
        <v>299</v>
      </c>
      <c r="C106" t="s">
        <v>110</v>
      </c>
      <c r="D106" t="s">
        <v>105</v>
      </c>
      <c r="E106" t="s">
        <v>70</v>
      </c>
      <c r="F106">
        <v>239</v>
      </c>
      <c r="G106">
        <v>0.83630000000000004</v>
      </c>
      <c r="H106">
        <v>0.87749999999999995</v>
      </c>
      <c r="I106" s="1">
        <v>44562</v>
      </c>
    </row>
    <row r="107" spans="1:9" x14ac:dyDescent="0.35">
      <c r="A107" t="s">
        <v>300</v>
      </c>
      <c r="B107" t="s">
        <v>301</v>
      </c>
      <c r="C107" t="s">
        <v>110</v>
      </c>
      <c r="D107" t="s">
        <v>105</v>
      </c>
      <c r="E107" t="s">
        <v>60</v>
      </c>
      <c r="F107">
        <v>31.05</v>
      </c>
      <c r="G107">
        <v>0.87329999999999997</v>
      </c>
      <c r="H107">
        <v>0.88270000000000004</v>
      </c>
    </row>
    <row r="108" spans="1:9" x14ac:dyDescent="0.35">
      <c r="A108" t="s">
        <v>302</v>
      </c>
      <c r="B108" t="s">
        <v>303</v>
      </c>
      <c r="C108" t="s">
        <v>116</v>
      </c>
      <c r="D108" t="s">
        <v>105</v>
      </c>
      <c r="E108" t="s">
        <v>70</v>
      </c>
      <c r="F108">
        <v>50</v>
      </c>
      <c r="G108">
        <v>0.9385</v>
      </c>
      <c r="H108">
        <v>0.92220000000000002</v>
      </c>
      <c r="I108" s="1">
        <v>43070</v>
      </c>
    </row>
    <row r="109" spans="1:9" x14ac:dyDescent="0.35">
      <c r="A109" t="s">
        <v>304</v>
      </c>
      <c r="B109" t="s">
        <v>305</v>
      </c>
      <c r="C109" t="s">
        <v>116</v>
      </c>
      <c r="D109" t="s">
        <v>105</v>
      </c>
      <c r="E109" t="s">
        <v>70</v>
      </c>
      <c r="F109">
        <v>47</v>
      </c>
      <c r="G109">
        <v>0.97750000000000004</v>
      </c>
      <c r="I109" s="1">
        <v>45566</v>
      </c>
    </row>
    <row r="110" spans="1:9" x14ac:dyDescent="0.35">
      <c r="A110" t="s">
        <v>306</v>
      </c>
      <c r="B110" t="s">
        <v>307</v>
      </c>
      <c r="C110" t="s">
        <v>104</v>
      </c>
      <c r="D110" t="s">
        <v>105</v>
      </c>
      <c r="E110" t="s">
        <v>60</v>
      </c>
      <c r="F110">
        <v>159</v>
      </c>
      <c r="G110">
        <v>0.97089999999999999</v>
      </c>
      <c r="H110">
        <v>0.96560000000000001</v>
      </c>
    </row>
    <row r="111" spans="1:9" x14ac:dyDescent="0.35">
      <c r="A111" t="s">
        <v>308</v>
      </c>
      <c r="B111" t="s">
        <v>309</v>
      </c>
      <c r="C111" t="s">
        <v>104</v>
      </c>
      <c r="D111" t="s">
        <v>105</v>
      </c>
      <c r="E111" t="s">
        <v>60</v>
      </c>
      <c r="F111">
        <v>39</v>
      </c>
      <c r="G111">
        <v>0.97089999999999999</v>
      </c>
      <c r="H111">
        <v>0.96560000000000001</v>
      </c>
    </row>
    <row r="112" spans="1:9" x14ac:dyDescent="0.35">
      <c r="A112" t="s">
        <v>310</v>
      </c>
      <c r="B112" t="s">
        <v>311</v>
      </c>
      <c r="C112" t="s">
        <v>104</v>
      </c>
      <c r="D112" t="s">
        <v>105</v>
      </c>
      <c r="E112" t="s">
        <v>60</v>
      </c>
      <c r="F112">
        <v>80.5</v>
      </c>
      <c r="G112">
        <v>0.97089999999999999</v>
      </c>
      <c r="H112">
        <v>0.96560000000000001</v>
      </c>
    </row>
    <row r="113" spans="1:9" x14ac:dyDescent="0.35">
      <c r="A113" t="s">
        <v>312</v>
      </c>
      <c r="B113" t="s">
        <v>313</v>
      </c>
      <c r="C113" t="s">
        <v>116</v>
      </c>
      <c r="D113" t="s">
        <v>105</v>
      </c>
      <c r="E113" t="s">
        <v>70</v>
      </c>
      <c r="F113">
        <v>118</v>
      </c>
      <c r="G113">
        <v>0.92949999999999999</v>
      </c>
      <c r="H113">
        <v>0.90639999999999998</v>
      </c>
      <c r="I113" s="1">
        <v>44562</v>
      </c>
    </row>
    <row r="114" spans="1:9" x14ac:dyDescent="0.35">
      <c r="A114" t="s">
        <v>314</v>
      </c>
      <c r="B114" t="s">
        <v>315</v>
      </c>
      <c r="C114" t="s">
        <v>113</v>
      </c>
      <c r="D114" t="s">
        <v>105</v>
      </c>
      <c r="E114" t="s">
        <v>70</v>
      </c>
      <c r="F114">
        <v>275</v>
      </c>
      <c r="G114">
        <v>0.77739999999999998</v>
      </c>
      <c r="H114">
        <v>0.82550000000000001</v>
      </c>
      <c r="I114" s="1">
        <v>44896</v>
      </c>
    </row>
    <row r="115" spans="1:9" x14ac:dyDescent="0.35">
      <c r="A115" t="s">
        <v>316</v>
      </c>
      <c r="B115" t="s">
        <v>317</v>
      </c>
      <c r="C115" t="s">
        <v>113</v>
      </c>
      <c r="D115" t="s">
        <v>105</v>
      </c>
      <c r="E115" t="s">
        <v>70</v>
      </c>
      <c r="F115">
        <v>38</v>
      </c>
      <c r="G115">
        <v>0.77929999999999999</v>
      </c>
      <c r="H115">
        <v>0.83099999999999996</v>
      </c>
      <c r="I115" s="1">
        <v>45017</v>
      </c>
    </row>
    <row r="116" spans="1:9" x14ac:dyDescent="0.35">
      <c r="A116" t="s">
        <v>318</v>
      </c>
      <c r="B116" t="s">
        <v>319</v>
      </c>
      <c r="C116" t="s">
        <v>104</v>
      </c>
      <c r="D116" t="s">
        <v>105</v>
      </c>
      <c r="E116" t="s">
        <v>60</v>
      </c>
      <c r="F116">
        <v>126</v>
      </c>
      <c r="G116">
        <v>0.95760000000000001</v>
      </c>
      <c r="H116">
        <v>0.96009999999999995</v>
      </c>
      <c r="I116" s="1">
        <v>44044</v>
      </c>
    </row>
    <row r="117" spans="1:9" x14ac:dyDescent="0.35">
      <c r="A117" t="s">
        <v>320</v>
      </c>
      <c r="B117" t="s">
        <v>319</v>
      </c>
      <c r="C117" t="s">
        <v>104</v>
      </c>
      <c r="D117" t="s">
        <v>105</v>
      </c>
      <c r="E117" t="s">
        <v>60</v>
      </c>
      <c r="F117">
        <v>86</v>
      </c>
      <c r="G117">
        <v>0.95760000000000001</v>
      </c>
      <c r="H117">
        <v>0.96009999999999995</v>
      </c>
      <c r="I117" s="1">
        <v>44593</v>
      </c>
    </row>
    <row r="118" spans="1:9" x14ac:dyDescent="0.35">
      <c r="A118" t="s">
        <v>321</v>
      </c>
      <c r="B118" t="s">
        <v>322</v>
      </c>
      <c r="C118" t="s">
        <v>116</v>
      </c>
      <c r="D118" t="s">
        <v>105</v>
      </c>
      <c r="E118" t="s">
        <v>70</v>
      </c>
      <c r="F118">
        <v>17</v>
      </c>
      <c r="G118">
        <v>0.93700000000000006</v>
      </c>
      <c r="H118">
        <v>0.91500000000000004</v>
      </c>
    </row>
    <row r="119" spans="1:9" x14ac:dyDescent="0.35">
      <c r="A119" t="s">
        <v>323</v>
      </c>
      <c r="B119" t="s">
        <v>324</v>
      </c>
      <c r="C119" t="s">
        <v>110</v>
      </c>
      <c r="D119" t="s">
        <v>105</v>
      </c>
      <c r="E119" t="s">
        <v>60</v>
      </c>
      <c r="F119">
        <v>420</v>
      </c>
      <c r="G119">
        <v>0.97809999999999997</v>
      </c>
      <c r="H119">
        <v>0.9849</v>
      </c>
    </row>
    <row r="120" spans="1:9" x14ac:dyDescent="0.35">
      <c r="A120" t="s">
        <v>325</v>
      </c>
      <c r="B120" t="s">
        <v>326</v>
      </c>
      <c r="C120" t="s">
        <v>116</v>
      </c>
      <c r="D120" t="s">
        <v>105</v>
      </c>
      <c r="E120" t="s">
        <v>60</v>
      </c>
      <c r="F120">
        <v>923</v>
      </c>
      <c r="G120">
        <v>0.97340000000000004</v>
      </c>
      <c r="I120" s="1">
        <v>45962</v>
      </c>
    </row>
    <row r="121" spans="1:9" x14ac:dyDescent="0.35">
      <c r="A121" t="s">
        <v>327</v>
      </c>
      <c r="B121" t="s">
        <v>328</v>
      </c>
      <c r="C121" t="s">
        <v>113</v>
      </c>
      <c r="D121" t="s">
        <v>105</v>
      </c>
      <c r="E121" t="s">
        <v>70</v>
      </c>
      <c r="F121">
        <v>50</v>
      </c>
      <c r="G121">
        <v>0.95409999999999995</v>
      </c>
      <c r="H121">
        <v>0.95569999999999999</v>
      </c>
      <c r="I121" s="1">
        <v>43435</v>
      </c>
    </row>
    <row r="122" spans="1:9" x14ac:dyDescent="0.35">
      <c r="A122" t="s">
        <v>329</v>
      </c>
      <c r="B122" t="s">
        <v>330</v>
      </c>
      <c r="C122" t="s">
        <v>104</v>
      </c>
      <c r="D122" t="s">
        <v>105</v>
      </c>
      <c r="E122" t="s">
        <v>70</v>
      </c>
      <c r="F122">
        <v>16.5</v>
      </c>
      <c r="G122">
        <v>0.99260000000000004</v>
      </c>
      <c r="H122">
        <v>0.99429999999999996</v>
      </c>
      <c r="I122" s="1">
        <v>44682</v>
      </c>
    </row>
    <row r="123" spans="1:9" x14ac:dyDescent="0.35">
      <c r="A123" t="s">
        <v>331</v>
      </c>
      <c r="B123" t="s">
        <v>332</v>
      </c>
      <c r="C123" t="s">
        <v>104</v>
      </c>
      <c r="D123" t="s">
        <v>105</v>
      </c>
      <c r="E123" t="s">
        <v>70</v>
      </c>
      <c r="F123">
        <v>16.5</v>
      </c>
      <c r="G123">
        <v>0.98019999999999996</v>
      </c>
      <c r="H123">
        <v>0.99460000000000004</v>
      </c>
      <c r="I123" s="1">
        <v>44927</v>
      </c>
    </row>
    <row r="124" spans="1:9" x14ac:dyDescent="0.35">
      <c r="A124" t="s">
        <v>333</v>
      </c>
      <c r="B124" t="s">
        <v>334</v>
      </c>
      <c r="C124" t="s">
        <v>104</v>
      </c>
      <c r="D124" t="s">
        <v>105</v>
      </c>
      <c r="E124" t="s">
        <v>70</v>
      </c>
      <c r="F124">
        <v>37</v>
      </c>
      <c r="G124">
        <v>0.99370000000000003</v>
      </c>
      <c r="H124">
        <v>0.98929999999999996</v>
      </c>
      <c r="I124" s="1">
        <v>45597</v>
      </c>
    </row>
    <row r="125" spans="1:9" x14ac:dyDescent="0.35">
      <c r="A125" t="s">
        <v>335</v>
      </c>
      <c r="B125" t="s">
        <v>336</v>
      </c>
      <c r="C125" t="s">
        <v>110</v>
      </c>
      <c r="D125" t="s">
        <v>105</v>
      </c>
      <c r="E125" t="s">
        <v>60</v>
      </c>
      <c r="F125">
        <v>6.8</v>
      </c>
      <c r="G125">
        <v>0.9718</v>
      </c>
      <c r="H125">
        <v>0.97589999999999999</v>
      </c>
    </row>
    <row r="126" spans="1:9" x14ac:dyDescent="0.35">
      <c r="A126" t="s">
        <v>337</v>
      </c>
      <c r="B126" t="s">
        <v>338</v>
      </c>
      <c r="C126" t="s">
        <v>116</v>
      </c>
      <c r="D126" t="s">
        <v>105</v>
      </c>
      <c r="E126" t="s">
        <v>70</v>
      </c>
      <c r="F126">
        <v>33</v>
      </c>
      <c r="G126">
        <v>0.98470000000000002</v>
      </c>
      <c r="H126">
        <v>0.99139999999999995</v>
      </c>
      <c r="I126" s="1">
        <v>44256</v>
      </c>
    </row>
    <row r="127" spans="1:9" x14ac:dyDescent="0.35">
      <c r="A127" t="s">
        <v>339</v>
      </c>
      <c r="B127" t="s">
        <v>340</v>
      </c>
      <c r="C127" t="s">
        <v>113</v>
      </c>
      <c r="D127" t="s">
        <v>105</v>
      </c>
      <c r="E127" t="s">
        <v>70</v>
      </c>
      <c r="F127">
        <v>135</v>
      </c>
      <c r="G127">
        <v>0.86680000000000001</v>
      </c>
      <c r="H127">
        <v>0.84860000000000002</v>
      </c>
      <c r="I127" s="1">
        <v>45017</v>
      </c>
    </row>
    <row r="128" spans="1:9" x14ac:dyDescent="0.35">
      <c r="A128" t="s">
        <v>341</v>
      </c>
      <c r="B128" t="s">
        <v>342</v>
      </c>
      <c r="C128" t="s">
        <v>116</v>
      </c>
      <c r="D128" t="s">
        <v>105</v>
      </c>
      <c r="E128" t="s">
        <v>70</v>
      </c>
      <c r="F128">
        <v>30</v>
      </c>
      <c r="G128">
        <v>0.93310000000000004</v>
      </c>
      <c r="H128">
        <v>0.91110000000000002</v>
      </c>
      <c r="I128" s="1">
        <v>44378</v>
      </c>
    </row>
    <row r="129" spans="1:9" x14ac:dyDescent="0.35">
      <c r="A129" t="s">
        <v>343</v>
      </c>
      <c r="B129" t="s">
        <v>344</v>
      </c>
      <c r="C129" t="s">
        <v>113</v>
      </c>
      <c r="D129" t="s">
        <v>105</v>
      </c>
      <c r="E129" t="s">
        <v>70</v>
      </c>
      <c r="F129">
        <v>36</v>
      </c>
      <c r="G129">
        <v>0.96160000000000001</v>
      </c>
      <c r="H129">
        <v>0.97330000000000005</v>
      </c>
      <c r="I129" s="1">
        <v>44228</v>
      </c>
    </row>
    <row r="130" spans="1:9" x14ac:dyDescent="0.35">
      <c r="A130" t="s">
        <v>345</v>
      </c>
      <c r="B130" t="s">
        <v>346</v>
      </c>
      <c r="C130" t="s">
        <v>110</v>
      </c>
      <c r="D130" t="s">
        <v>105</v>
      </c>
      <c r="E130" t="s">
        <v>60</v>
      </c>
      <c r="F130">
        <v>312</v>
      </c>
      <c r="G130">
        <v>0.94750000000000001</v>
      </c>
      <c r="H130">
        <v>0.95760000000000001</v>
      </c>
      <c r="I130" s="1">
        <v>44743</v>
      </c>
    </row>
    <row r="131" spans="1:9" x14ac:dyDescent="0.35">
      <c r="A131" t="s">
        <v>347</v>
      </c>
      <c r="B131" t="s">
        <v>348</v>
      </c>
      <c r="C131" t="s">
        <v>113</v>
      </c>
      <c r="D131" t="s">
        <v>105</v>
      </c>
      <c r="E131" t="s">
        <v>70</v>
      </c>
      <c r="F131">
        <v>57.064</v>
      </c>
      <c r="G131">
        <v>0.80859999999999999</v>
      </c>
      <c r="H131">
        <v>0.79769999999999996</v>
      </c>
    </row>
    <row r="132" spans="1:9" x14ac:dyDescent="0.35">
      <c r="A132" t="s">
        <v>349</v>
      </c>
      <c r="B132" t="s">
        <v>350</v>
      </c>
      <c r="C132" t="s">
        <v>104</v>
      </c>
      <c r="D132" t="s">
        <v>105</v>
      </c>
      <c r="E132" t="s">
        <v>70</v>
      </c>
      <c r="F132">
        <v>5.5</v>
      </c>
    </row>
    <row r="133" spans="1:9" x14ac:dyDescent="0.35">
      <c r="A133" t="s">
        <v>351</v>
      </c>
      <c r="B133" t="s">
        <v>352</v>
      </c>
      <c r="C133" t="s">
        <v>104</v>
      </c>
      <c r="D133" t="s">
        <v>105</v>
      </c>
      <c r="E133" t="s">
        <v>70</v>
      </c>
      <c r="F133">
        <v>5.5</v>
      </c>
    </row>
    <row r="134" spans="1:9" x14ac:dyDescent="0.35">
      <c r="A134" t="s">
        <v>353</v>
      </c>
      <c r="B134" t="s">
        <v>354</v>
      </c>
      <c r="C134" t="s">
        <v>104</v>
      </c>
      <c r="D134" t="s">
        <v>105</v>
      </c>
      <c r="E134" t="s">
        <v>70</v>
      </c>
      <c r="F134">
        <v>7.5</v>
      </c>
    </row>
    <row r="135" spans="1:9" x14ac:dyDescent="0.35">
      <c r="A135" t="s">
        <v>355</v>
      </c>
      <c r="B135" t="s">
        <v>356</v>
      </c>
      <c r="C135" t="s">
        <v>104</v>
      </c>
      <c r="D135" t="s">
        <v>105</v>
      </c>
      <c r="E135" t="s">
        <v>70</v>
      </c>
      <c r="F135">
        <v>5.5</v>
      </c>
      <c r="G135">
        <v>0.97509999999999997</v>
      </c>
      <c r="H135">
        <v>0.97960000000000003</v>
      </c>
      <c r="I135" s="1">
        <v>44774</v>
      </c>
    </row>
    <row r="136" spans="1:9" x14ac:dyDescent="0.35">
      <c r="A136" t="s">
        <v>357</v>
      </c>
      <c r="B136" t="s">
        <v>358</v>
      </c>
      <c r="C136" t="s">
        <v>110</v>
      </c>
      <c r="D136" t="s">
        <v>105</v>
      </c>
      <c r="E136" t="s">
        <v>60</v>
      </c>
      <c r="F136">
        <v>157.5</v>
      </c>
      <c r="G136">
        <v>0.94299999999999995</v>
      </c>
      <c r="H136">
        <v>0.95279999999999998</v>
      </c>
      <c r="I136" s="1">
        <v>45047</v>
      </c>
    </row>
    <row r="137" spans="1:9" x14ac:dyDescent="0.35">
      <c r="A137" t="s">
        <v>359</v>
      </c>
      <c r="B137" t="s">
        <v>360</v>
      </c>
      <c r="C137" t="s">
        <v>110</v>
      </c>
      <c r="D137" t="s">
        <v>105</v>
      </c>
      <c r="E137" t="s">
        <v>60</v>
      </c>
      <c r="F137">
        <v>20</v>
      </c>
      <c r="G137">
        <v>0.99929999999999997</v>
      </c>
      <c r="H137">
        <v>0.99329999999999996</v>
      </c>
      <c r="I137" s="1">
        <v>44378</v>
      </c>
    </row>
    <row r="138" spans="1:9" x14ac:dyDescent="0.35">
      <c r="A138" t="s">
        <v>361</v>
      </c>
      <c r="B138" t="s">
        <v>362</v>
      </c>
      <c r="C138" t="s">
        <v>116</v>
      </c>
      <c r="D138" t="s">
        <v>105</v>
      </c>
      <c r="E138" t="s">
        <v>60</v>
      </c>
      <c r="F138">
        <v>180</v>
      </c>
      <c r="G138">
        <v>0.95269999999999999</v>
      </c>
      <c r="H138">
        <v>0.94720000000000004</v>
      </c>
      <c r="I138" s="1">
        <v>43374</v>
      </c>
    </row>
    <row r="139" spans="1:9" x14ac:dyDescent="0.35">
      <c r="A139" t="s">
        <v>363</v>
      </c>
      <c r="B139" t="s">
        <v>364</v>
      </c>
      <c r="C139" t="s">
        <v>116</v>
      </c>
      <c r="D139" t="s">
        <v>105</v>
      </c>
      <c r="E139" t="s">
        <v>70</v>
      </c>
      <c r="F139">
        <v>99</v>
      </c>
      <c r="G139">
        <v>0.93189999999999995</v>
      </c>
      <c r="H139">
        <v>0.90810000000000002</v>
      </c>
      <c r="I139" s="1">
        <v>45017</v>
      </c>
    </row>
    <row r="140" spans="1:9" x14ac:dyDescent="0.35">
      <c r="A140" t="s">
        <v>365</v>
      </c>
      <c r="B140" t="s">
        <v>366</v>
      </c>
      <c r="C140" t="s">
        <v>110</v>
      </c>
      <c r="D140" t="s">
        <v>105</v>
      </c>
      <c r="E140" t="s">
        <v>60</v>
      </c>
      <c r="F140">
        <v>138</v>
      </c>
      <c r="G140">
        <v>0.98550000000000004</v>
      </c>
      <c r="H140">
        <v>0.98960000000000004</v>
      </c>
      <c r="I140" s="1">
        <v>43282</v>
      </c>
    </row>
    <row r="141" spans="1:9" x14ac:dyDescent="0.35">
      <c r="A141" t="s">
        <v>367</v>
      </c>
      <c r="B141" t="s">
        <v>368</v>
      </c>
      <c r="C141" t="s">
        <v>110</v>
      </c>
      <c r="D141" t="s">
        <v>105</v>
      </c>
      <c r="E141" t="s">
        <v>60</v>
      </c>
      <c r="F141">
        <v>131.19999999999999</v>
      </c>
      <c r="G141">
        <v>0.94750000000000001</v>
      </c>
      <c r="H141">
        <v>0.95760000000000001</v>
      </c>
    </row>
    <row r="142" spans="1:9" x14ac:dyDescent="0.35">
      <c r="A142" t="s">
        <v>369</v>
      </c>
      <c r="B142" t="s">
        <v>370</v>
      </c>
      <c r="C142" t="s">
        <v>104</v>
      </c>
      <c r="D142" t="s">
        <v>105</v>
      </c>
      <c r="E142" t="s">
        <v>60</v>
      </c>
      <c r="F142">
        <v>70</v>
      </c>
      <c r="G142">
        <v>0.91620000000000001</v>
      </c>
      <c r="H142">
        <v>0.92589999999999995</v>
      </c>
    </row>
    <row r="143" spans="1:9" x14ac:dyDescent="0.35">
      <c r="A143" t="s">
        <v>371</v>
      </c>
      <c r="B143" t="s">
        <v>372</v>
      </c>
      <c r="C143" t="s">
        <v>113</v>
      </c>
      <c r="D143" t="s">
        <v>105</v>
      </c>
      <c r="E143" t="s">
        <v>70</v>
      </c>
      <c r="F143">
        <v>12</v>
      </c>
      <c r="G143">
        <v>0.95230000000000004</v>
      </c>
      <c r="H143">
        <v>0.96740000000000004</v>
      </c>
    </row>
    <row r="144" spans="1:9" x14ac:dyDescent="0.35">
      <c r="A144" t="s">
        <v>373</v>
      </c>
      <c r="B144" t="s">
        <v>374</v>
      </c>
      <c r="C144" t="s">
        <v>110</v>
      </c>
      <c r="D144" t="s">
        <v>105</v>
      </c>
      <c r="E144" t="s">
        <v>60</v>
      </c>
      <c r="F144">
        <v>231.8</v>
      </c>
      <c r="G144">
        <v>0.8619</v>
      </c>
      <c r="H144">
        <v>0.87680000000000002</v>
      </c>
      <c r="I144" s="1">
        <v>44440</v>
      </c>
    </row>
    <row r="145" spans="1:9" x14ac:dyDescent="0.35">
      <c r="A145" t="s">
        <v>375</v>
      </c>
      <c r="B145" t="s">
        <v>376</v>
      </c>
      <c r="C145" t="s">
        <v>110</v>
      </c>
      <c r="D145" t="s">
        <v>105</v>
      </c>
      <c r="E145" t="s">
        <v>60</v>
      </c>
      <c r="F145">
        <v>209</v>
      </c>
      <c r="G145">
        <v>0.8619</v>
      </c>
      <c r="H145">
        <v>0.87680000000000002</v>
      </c>
      <c r="I145" s="1">
        <v>44835</v>
      </c>
    </row>
    <row r="146" spans="1:9" x14ac:dyDescent="0.35">
      <c r="A146" t="s">
        <v>377</v>
      </c>
      <c r="B146" t="s">
        <v>378</v>
      </c>
      <c r="C146" t="s">
        <v>104</v>
      </c>
      <c r="D146" t="s">
        <v>105</v>
      </c>
      <c r="E146" t="s">
        <v>70</v>
      </c>
      <c r="F146">
        <v>13.75</v>
      </c>
      <c r="G146">
        <v>0.99929999999999997</v>
      </c>
      <c r="H146">
        <v>1.0005999999999999</v>
      </c>
      <c r="I146" s="1">
        <v>44774</v>
      </c>
    </row>
    <row r="147" spans="1:9" x14ac:dyDescent="0.35">
      <c r="A147" t="s">
        <v>379</v>
      </c>
      <c r="B147" t="s">
        <v>380</v>
      </c>
      <c r="C147" t="s">
        <v>160</v>
      </c>
      <c r="D147" t="s">
        <v>105</v>
      </c>
      <c r="E147" t="s">
        <v>60</v>
      </c>
      <c r="F147">
        <v>168</v>
      </c>
      <c r="G147">
        <v>0.91990000000000005</v>
      </c>
      <c r="H147">
        <v>0.91190000000000004</v>
      </c>
    </row>
    <row r="148" spans="1:9" x14ac:dyDescent="0.35">
      <c r="A148" t="s">
        <v>381</v>
      </c>
      <c r="B148" t="s">
        <v>382</v>
      </c>
      <c r="C148" t="s">
        <v>113</v>
      </c>
      <c r="D148" t="s">
        <v>105</v>
      </c>
      <c r="E148" t="s">
        <v>70</v>
      </c>
      <c r="F148">
        <v>10</v>
      </c>
      <c r="G148">
        <v>0.9284</v>
      </c>
      <c r="H148">
        <v>0.94389999999999996</v>
      </c>
    </row>
    <row r="149" spans="1:9" x14ac:dyDescent="0.35">
      <c r="A149" t="s">
        <v>383</v>
      </c>
      <c r="B149" t="s">
        <v>384</v>
      </c>
      <c r="C149" t="s">
        <v>113</v>
      </c>
      <c r="D149" t="s">
        <v>105</v>
      </c>
      <c r="E149" t="s">
        <v>70</v>
      </c>
      <c r="F149">
        <v>132</v>
      </c>
      <c r="G149">
        <v>0.9284</v>
      </c>
      <c r="H149">
        <v>0.94389999999999996</v>
      </c>
      <c r="I149" s="1">
        <v>44013</v>
      </c>
    </row>
    <row r="150" spans="1:9" x14ac:dyDescent="0.35">
      <c r="A150" t="s">
        <v>385</v>
      </c>
      <c r="B150" t="s">
        <v>386</v>
      </c>
      <c r="C150" t="s">
        <v>113</v>
      </c>
      <c r="D150" t="s">
        <v>105</v>
      </c>
      <c r="E150" t="s">
        <v>70</v>
      </c>
      <c r="F150">
        <v>235</v>
      </c>
      <c r="G150">
        <v>0.8901</v>
      </c>
      <c r="H150">
        <v>0.87180000000000002</v>
      </c>
      <c r="I150" s="1">
        <v>45047</v>
      </c>
    </row>
    <row r="151" spans="1:9" x14ac:dyDescent="0.35">
      <c r="A151" t="s">
        <v>387</v>
      </c>
      <c r="B151" t="s">
        <v>386</v>
      </c>
      <c r="C151" t="s">
        <v>113</v>
      </c>
      <c r="D151" t="s">
        <v>105</v>
      </c>
      <c r="E151" t="s">
        <v>70</v>
      </c>
      <c r="F151">
        <v>235</v>
      </c>
      <c r="G151">
        <v>0.8901</v>
      </c>
      <c r="H151">
        <v>0.87180000000000002</v>
      </c>
      <c r="I151" s="1">
        <v>45047</v>
      </c>
    </row>
    <row r="152" spans="1:9" x14ac:dyDescent="0.35">
      <c r="A152" t="s">
        <v>388</v>
      </c>
      <c r="B152" t="s">
        <v>389</v>
      </c>
      <c r="C152" t="s">
        <v>104</v>
      </c>
      <c r="D152" t="s">
        <v>105</v>
      </c>
      <c r="E152" t="s">
        <v>60</v>
      </c>
      <c r="F152">
        <v>132.30000000000001</v>
      </c>
      <c r="G152">
        <v>0.94669999999999999</v>
      </c>
      <c r="H152">
        <v>0.95079999999999998</v>
      </c>
    </row>
    <row r="153" spans="1:9" x14ac:dyDescent="0.35">
      <c r="A153" t="s">
        <v>390</v>
      </c>
      <c r="B153" t="s">
        <v>42</v>
      </c>
      <c r="C153" t="s">
        <v>110</v>
      </c>
      <c r="D153" t="s">
        <v>105</v>
      </c>
      <c r="E153" t="s">
        <v>70</v>
      </c>
      <c r="F153">
        <v>112</v>
      </c>
      <c r="G153">
        <v>0.94769999999999999</v>
      </c>
      <c r="H153">
        <v>0.9738</v>
      </c>
      <c r="I153" s="1">
        <v>43678</v>
      </c>
    </row>
    <row r="154" spans="1:9" x14ac:dyDescent="0.35">
      <c r="A154" t="s">
        <v>391</v>
      </c>
      <c r="B154" t="s">
        <v>392</v>
      </c>
      <c r="C154" t="s">
        <v>113</v>
      </c>
      <c r="D154" t="s">
        <v>105</v>
      </c>
      <c r="E154" t="s">
        <v>70</v>
      </c>
      <c r="F154">
        <v>102.14100000000001</v>
      </c>
      <c r="G154">
        <v>0.98350000000000004</v>
      </c>
      <c r="H154">
        <v>0.98970000000000002</v>
      </c>
    </row>
    <row r="155" spans="1:9" x14ac:dyDescent="0.35">
      <c r="A155" t="s">
        <v>393</v>
      </c>
      <c r="B155" t="s">
        <v>394</v>
      </c>
      <c r="C155" t="s">
        <v>116</v>
      </c>
      <c r="D155" t="s">
        <v>105</v>
      </c>
      <c r="E155" t="s">
        <v>70</v>
      </c>
      <c r="F155">
        <v>30</v>
      </c>
      <c r="G155">
        <v>0.98099999999999998</v>
      </c>
      <c r="H155">
        <v>0.9869</v>
      </c>
      <c r="I155" s="1">
        <v>43678</v>
      </c>
    </row>
    <row r="156" spans="1:9" x14ac:dyDescent="0.35">
      <c r="A156" t="s">
        <v>395</v>
      </c>
      <c r="B156" t="s">
        <v>396</v>
      </c>
      <c r="C156" t="s">
        <v>116</v>
      </c>
      <c r="D156" t="s">
        <v>105</v>
      </c>
      <c r="E156" t="s">
        <v>70</v>
      </c>
      <c r="F156">
        <v>65</v>
      </c>
      <c r="G156">
        <v>0.98099999999999998</v>
      </c>
      <c r="H156">
        <v>0.9869</v>
      </c>
      <c r="I156" s="1">
        <v>44652</v>
      </c>
    </row>
    <row r="157" spans="1:9" x14ac:dyDescent="0.35">
      <c r="A157" t="s">
        <v>397</v>
      </c>
      <c r="B157" t="s">
        <v>398</v>
      </c>
      <c r="C157" t="s">
        <v>110</v>
      </c>
      <c r="D157" t="s">
        <v>105</v>
      </c>
      <c r="E157" t="s">
        <v>60</v>
      </c>
      <c r="F157">
        <v>67</v>
      </c>
      <c r="G157">
        <v>0.99929999999999997</v>
      </c>
      <c r="H157">
        <v>0.99329999999999996</v>
      </c>
    </row>
    <row r="158" spans="1:9" x14ac:dyDescent="0.35">
      <c r="A158" t="s">
        <v>399</v>
      </c>
      <c r="B158" t="s">
        <v>43</v>
      </c>
      <c r="C158" t="s">
        <v>113</v>
      </c>
      <c r="D158" t="s">
        <v>105</v>
      </c>
      <c r="E158" t="s">
        <v>70</v>
      </c>
      <c r="F158">
        <v>55</v>
      </c>
      <c r="G158">
        <v>0.89690000000000003</v>
      </c>
      <c r="H158">
        <v>0.9</v>
      </c>
    </row>
    <row r="159" spans="1:9" x14ac:dyDescent="0.35">
      <c r="A159" t="s">
        <v>400</v>
      </c>
      <c r="B159" t="s">
        <v>401</v>
      </c>
      <c r="C159" t="s">
        <v>104</v>
      </c>
      <c r="D159" t="s">
        <v>105</v>
      </c>
      <c r="E159" t="s">
        <v>70</v>
      </c>
      <c r="F159">
        <v>99</v>
      </c>
      <c r="G159">
        <v>0.96079999999999999</v>
      </c>
      <c r="H159">
        <v>0.96540000000000004</v>
      </c>
      <c r="I159" s="1">
        <v>44927</v>
      </c>
    </row>
    <row r="160" spans="1:9" x14ac:dyDescent="0.35">
      <c r="A160" t="s">
        <v>402</v>
      </c>
      <c r="B160" t="s">
        <v>401</v>
      </c>
      <c r="C160" t="s">
        <v>104</v>
      </c>
      <c r="D160" t="s">
        <v>105</v>
      </c>
      <c r="E160" t="s">
        <v>60</v>
      </c>
      <c r="F160">
        <v>210</v>
      </c>
      <c r="G160">
        <v>0.96079999999999999</v>
      </c>
      <c r="H160">
        <v>0.96540000000000004</v>
      </c>
    </row>
    <row r="161" spans="1:9" x14ac:dyDescent="0.35">
      <c r="A161" t="s">
        <v>403</v>
      </c>
      <c r="B161" t="s">
        <v>404</v>
      </c>
      <c r="C161" t="s">
        <v>110</v>
      </c>
      <c r="D161" t="s">
        <v>105</v>
      </c>
      <c r="E161" t="s">
        <v>60</v>
      </c>
      <c r="F161">
        <v>148</v>
      </c>
    </row>
    <row r="162" spans="1:9" x14ac:dyDescent="0.35">
      <c r="A162" t="s">
        <v>405</v>
      </c>
      <c r="B162" t="s">
        <v>406</v>
      </c>
      <c r="C162" t="s">
        <v>116</v>
      </c>
      <c r="D162" t="s">
        <v>105</v>
      </c>
      <c r="E162" t="s">
        <v>70</v>
      </c>
      <c r="F162">
        <v>128</v>
      </c>
      <c r="G162">
        <v>0.9385</v>
      </c>
      <c r="H162">
        <v>0.92220000000000002</v>
      </c>
    </row>
    <row r="163" spans="1:9" x14ac:dyDescent="0.35">
      <c r="A163" t="s">
        <v>407</v>
      </c>
      <c r="B163" t="s">
        <v>408</v>
      </c>
      <c r="C163" t="s">
        <v>113</v>
      </c>
      <c r="D163" t="s">
        <v>105</v>
      </c>
      <c r="E163" t="s">
        <v>70</v>
      </c>
      <c r="F163">
        <v>20</v>
      </c>
      <c r="G163">
        <v>0.95150000000000001</v>
      </c>
      <c r="H163">
        <v>0.96679999999999999</v>
      </c>
    </row>
    <row r="164" spans="1:9" x14ac:dyDescent="0.35">
      <c r="A164" t="s">
        <v>409</v>
      </c>
      <c r="B164" t="s">
        <v>410</v>
      </c>
      <c r="C164" t="s">
        <v>116</v>
      </c>
      <c r="D164" t="s">
        <v>105</v>
      </c>
      <c r="E164" t="s">
        <v>70</v>
      </c>
      <c r="F164">
        <v>83</v>
      </c>
      <c r="G164">
        <v>0.93969999999999998</v>
      </c>
      <c r="H164">
        <v>0.91849999999999998</v>
      </c>
      <c r="I164" s="1">
        <v>44105</v>
      </c>
    </row>
    <row r="165" spans="1:9" x14ac:dyDescent="0.35">
      <c r="A165" t="s">
        <v>411</v>
      </c>
      <c r="B165" t="s">
        <v>412</v>
      </c>
      <c r="C165" t="s">
        <v>110</v>
      </c>
      <c r="D165" t="s">
        <v>105</v>
      </c>
      <c r="E165" t="s">
        <v>60</v>
      </c>
      <c r="F165">
        <v>218.4</v>
      </c>
      <c r="G165">
        <v>0.97870000000000001</v>
      </c>
      <c r="I165" s="1">
        <v>45566</v>
      </c>
    </row>
    <row r="166" spans="1:9" x14ac:dyDescent="0.35">
      <c r="A166" t="s">
        <v>413</v>
      </c>
      <c r="B166" t="s">
        <v>414</v>
      </c>
      <c r="C166" t="s">
        <v>113</v>
      </c>
      <c r="D166" t="s">
        <v>105</v>
      </c>
      <c r="E166" t="s">
        <v>60</v>
      </c>
      <c r="F166">
        <v>396</v>
      </c>
      <c r="G166">
        <v>0.94269999999999998</v>
      </c>
      <c r="H166">
        <v>0.95440000000000003</v>
      </c>
      <c r="I166" s="1">
        <v>45627</v>
      </c>
    </row>
    <row r="167" spans="1:9" x14ac:dyDescent="0.35">
      <c r="A167" t="s">
        <v>415</v>
      </c>
      <c r="B167" t="s">
        <v>416</v>
      </c>
      <c r="C167" t="s">
        <v>110</v>
      </c>
      <c r="D167" t="s">
        <v>105</v>
      </c>
      <c r="E167" t="s">
        <v>60</v>
      </c>
      <c r="F167">
        <v>54</v>
      </c>
      <c r="G167">
        <v>0.93879999999999997</v>
      </c>
      <c r="H167">
        <v>0.9476</v>
      </c>
    </row>
    <row r="168" spans="1:9" x14ac:dyDescent="0.35">
      <c r="A168" t="s">
        <v>417</v>
      </c>
      <c r="B168" t="s">
        <v>418</v>
      </c>
      <c r="C168" t="s">
        <v>113</v>
      </c>
      <c r="D168" t="s">
        <v>105</v>
      </c>
      <c r="E168" t="s">
        <v>60</v>
      </c>
      <c r="F168">
        <v>270</v>
      </c>
      <c r="G168">
        <v>0.9012</v>
      </c>
      <c r="H168">
        <v>0.90859999999999996</v>
      </c>
    </row>
    <row r="169" spans="1:9" x14ac:dyDescent="0.35">
      <c r="A169" t="s">
        <v>419</v>
      </c>
      <c r="B169" t="s">
        <v>420</v>
      </c>
      <c r="C169" t="s">
        <v>113</v>
      </c>
      <c r="D169" t="s">
        <v>105</v>
      </c>
      <c r="E169" t="s">
        <v>70</v>
      </c>
      <c r="F169">
        <v>110</v>
      </c>
      <c r="G169">
        <v>0.87519999999999998</v>
      </c>
      <c r="H169">
        <v>0.91080000000000005</v>
      </c>
      <c r="I169" s="1">
        <v>44927</v>
      </c>
    </row>
    <row r="170" spans="1:9" x14ac:dyDescent="0.35">
      <c r="A170" t="s">
        <v>421</v>
      </c>
      <c r="B170" t="s">
        <v>422</v>
      </c>
      <c r="C170" t="s">
        <v>113</v>
      </c>
      <c r="D170" t="s">
        <v>105</v>
      </c>
      <c r="E170" t="s">
        <v>60</v>
      </c>
      <c r="F170">
        <v>198.94</v>
      </c>
      <c r="G170">
        <v>0.80500000000000005</v>
      </c>
      <c r="H170">
        <v>0.81010000000000004</v>
      </c>
      <c r="I170" s="1">
        <v>44166</v>
      </c>
    </row>
    <row r="171" spans="1:9" x14ac:dyDescent="0.35">
      <c r="A171" t="s">
        <v>423</v>
      </c>
      <c r="B171" t="s">
        <v>424</v>
      </c>
      <c r="C171" t="s">
        <v>104</v>
      </c>
      <c r="D171" t="s">
        <v>105</v>
      </c>
      <c r="E171" t="s">
        <v>60</v>
      </c>
      <c r="F171">
        <v>126</v>
      </c>
      <c r="G171">
        <v>0.96130000000000004</v>
      </c>
      <c r="H171">
        <v>0.96379999999999999</v>
      </c>
    </row>
    <row r="172" spans="1:9" x14ac:dyDescent="0.35">
      <c r="A172" t="s">
        <v>425</v>
      </c>
      <c r="B172" t="s">
        <v>426</v>
      </c>
      <c r="C172" t="s">
        <v>104</v>
      </c>
      <c r="D172" t="s">
        <v>105</v>
      </c>
      <c r="E172" t="s">
        <v>60</v>
      </c>
      <c r="F172">
        <v>144</v>
      </c>
      <c r="G172">
        <v>0.96130000000000004</v>
      </c>
      <c r="H172">
        <v>0.96379999999999999</v>
      </c>
    </row>
    <row r="173" spans="1:9" x14ac:dyDescent="0.35">
      <c r="A173" t="s">
        <v>427</v>
      </c>
      <c r="B173" t="s">
        <v>428</v>
      </c>
      <c r="C173" t="s">
        <v>104</v>
      </c>
      <c r="D173" t="s">
        <v>105</v>
      </c>
      <c r="E173" t="s">
        <v>60</v>
      </c>
      <c r="F173">
        <v>99</v>
      </c>
      <c r="G173">
        <v>0.89319999999999999</v>
      </c>
      <c r="H173">
        <v>0.89680000000000004</v>
      </c>
    </row>
    <row r="174" spans="1:9" x14ac:dyDescent="0.35">
      <c r="A174" t="s">
        <v>429</v>
      </c>
      <c r="B174" t="s">
        <v>430</v>
      </c>
      <c r="C174" t="s">
        <v>113</v>
      </c>
      <c r="D174" t="s">
        <v>105</v>
      </c>
      <c r="E174" t="s">
        <v>70</v>
      </c>
      <c r="F174">
        <v>15</v>
      </c>
      <c r="G174">
        <v>0.9284</v>
      </c>
      <c r="H174">
        <v>0.94389999999999996</v>
      </c>
    </row>
    <row r="175" spans="1:9" x14ac:dyDescent="0.35">
      <c r="A175" t="s">
        <v>431</v>
      </c>
      <c r="B175" t="s">
        <v>432</v>
      </c>
      <c r="C175" t="s">
        <v>104</v>
      </c>
      <c r="D175" t="s">
        <v>105</v>
      </c>
      <c r="E175" t="s">
        <v>60</v>
      </c>
      <c r="F175">
        <v>34.5</v>
      </c>
      <c r="G175">
        <v>1.0024999999999999</v>
      </c>
      <c r="H175">
        <v>1.0039</v>
      </c>
    </row>
    <row r="176" spans="1:9" x14ac:dyDescent="0.35">
      <c r="A176" t="s">
        <v>433</v>
      </c>
      <c r="B176" t="s">
        <v>434</v>
      </c>
      <c r="C176" t="s">
        <v>110</v>
      </c>
      <c r="D176" t="s">
        <v>105</v>
      </c>
      <c r="E176" t="s">
        <v>60</v>
      </c>
      <c r="F176">
        <v>531</v>
      </c>
      <c r="G176">
        <v>0.98119999999999996</v>
      </c>
      <c r="H176">
        <v>0.9869</v>
      </c>
      <c r="I176" s="1">
        <v>44682</v>
      </c>
    </row>
    <row r="177" spans="1:9" x14ac:dyDescent="0.35">
      <c r="A177" t="s">
        <v>435</v>
      </c>
      <c r="B177" t="s">
        <v>436</v>
      </c>
      <c r="C177" t="s">
        <v>116</v>
      </c>
      <c r="D177" t="s">
        <v>105</v>
      </c>
      <c r="E177" t="s">
        <v>70</v>
      </c>
      <c r="F177">
        <v>143</v>
      </c>
      <c r="G177">
        <v>1.0159</v>
      </c>
      <c r="H177">
        <v>0.99790000000000001</v>
      </c>
    </row>
    <row r="178" spans="1:9" x14ac:dyDescent="0.35">
      <c r="A178" t="s">
        <v>437</v>
      </c>
      <c r="B178" t="s">
        <v>438</v>
      </c>
      <c r="C178" t="s">
        <v>113</v>
      </c>
      <c r="D178" t="s">
        <v>105</v>
      </c>
      <c r="E178" t="s">
        <v>70</v>
      </c>
      <c r="F178">
        <v>228</v>
      </c>
      <c r="G178">
        <v>0.77739999999999998</v>
      </c>
      <c r="H178">
        <v>0.82550000000000001</v>
      </c>
      <c r="I178" s="1">
        <v>44531</v>
      </c>
    </row>
    <row r="179" spans="1:9" x14ac:dyDescent="0.35">
      <c r="A179" t="s">
        <v>439</v>
      </c>
      <c r="B179" t="s">
        <v>440</v>
      </c>
      <c r="C179" t="s">
        <v>113</v>
      </c>
      <c r="D179" t="s">
        <v>105</v>
      </c>
      <c r="E179" t="s">
        <v>70</v>
      </c>
      <c r="F179">
        <v>175</v>
      </c>
      <c r="G179">
        <v>0.90959999999999996</v>
      </c>
      <c r="H179">
        <v>0.9224</v>
      </c>
      <c r="I179" s="1">
        <v>44531</v>
      </c>
    </row>
    <row r="180" spans="1:9" x14ac:dyDescent="0.35">
      <c r="A180" t="s">
        <v>441</v>
      </c>
      <c r="B180" t="s">
        <v>442</v>
      </c>
      <c r="C180" t="s">
        <v>116</v>
      </c>
      <c r="D180" t="s">
        <v>105</v>
      </c>
      <c r="E180" t="s">
        <v>70</v>
      </c>
      <c r="F180">
        <v>85.26</v>
      </c>
      <c r="G180">
        <v>0.98280000000000001</v>
      </c>
      <c r="H180">
        <v>0.97040000000000004</v>
      </c>
      <c r="I180" s="1">
        <v>43800</v>
      </c>
    </row>
    <row r="181" spans="1:9" x14ac:dyDescent="0.35">
      <c r="A181" t="s">
        <v>443</v>
      </c>
      <c r="B181" t="s">
        <v>444</v>
      </c>
      <c r="C181" t="s">
        <v>104</v>
      </c>
      <c r="D181" t="s">
        <v>105</v>
      </c>
      <c r="E181" t="s">
        <v>70</v>
      </c>
      <c r="F181">
        <v>105</v>
      </c>
      <c r="G181">
        <v>1.0102</v>
      </c>
      <c r="H181">
        <v>1.0079</v>
      </c>
      <c r="I181" s="1">
        <v>45170</v>
      </c>
    </row>
    <row r="182" spans="1:9" x14ac:dyDescent="0.35">
      <c r="A182" t="s">
        <v>445</v>
      </c>
      <c r="B182" t="s">
        <v>446</v>
      </c>
      <c r="C182" t="s">
        <v>104</v>
      </c>
      <c r="D182" t="s">
        <v>105</v>
      </c>
      <c r="E182" t="s">
        <v>70</v>
      </c>
      <c r="F182">
        <v>108</v>
      </c>
      <c r="G182">
        <v>1.0089999999999999</v>
      </c>
      <c r="H182">
        <v>1.0029999999999999</v>
      </c>
      <c r="I182" s="1">
        <v>43556</v>
      </c>
    </row>
    <row r="183" spans="1:9" x14ac:dyDescent="0.35">
      <c r="A183" t="s">
        <v>447</v>
      </c>
      <c r="B183" t="s">
        <v>448</v>
      </c>
      <c r="C183" t="s">
        <v>113</v>
      </c>
      <c r="D183" t="s">
        <v>105</v>
      </c>
      <c r="E183" t="s">
        <v>60</v>
      </c>
      <c r="F183">
        <v>106.8</v>
      </c>
      <c r="G183">
        <v>1.0087999999999999</v>
      </c>
      <c r="H183">
        <v>1.0095000000000001</v>
      </c>
    </row>
    <row r="184" spans="1:9" x14ac:dyDescent="0.35">
      <c r="A184" t="s">
        <v>449</v>
      </c>
      <c r="B184" t="s">
        <v>450</v>
      </c>
      <c r="C184" t="s">
        <v>104</v>
      </c>
      <c r="D184" t="s">
        <v>105</v>
      </c>
      <c r="E184" t="s">
        <v>60</v>
      </c>
      <c r="F184">
        <v>52.5</v>
      </c>
      <c r="G184">
        <v>0.94669999999999999</v>
      </c>
      <c r="H184">
        <v>0.95079999999999998</v>
      </c>
    </row>
    <row r="185" spans="1:9" x14ac:dyDescent="0.35">
      <c r="A185" t="s">
        <v>451</v>
      </c>
      <c r="B185" t="s">
        <v>452</v>
      </c>
      <c r="C185" t="s">
        <v>110</v>
      </c>
      <c r="D185" t="s">
        <v>105</v>
      </c>
      <c r="E185" t="s">
        <v>60</v>
      </c>
      <c r="F185">
        <v>7.2</v>
      </c>
      <c r="G185">
        <v>0.99929999999999997</v>
      </c>
      <c r="H185">
        <v>0.99329999999999996</v>
      </c>
      <c r="I185" s="1">
        <v>43435</v>
      </c>
    </row>
    <row r="186" spans="1:9" x14ac:dyDescent="0.35">
      <c r="A186" t="s">
        <v>453</v>
      </c>
      <c r="B186" t="s">
        <v>454</v>
      </c>
      <c r="C186" t="s">
        <v>110</v>
      </c>
      <c r="D186" t="s">
        <v>105</v>
      </c>
      <c r="E186" t="s">
        <v>60</v>
      </c>
      <c r="F186">
        <v>21</v>
      </c>
      <c r="G186">
        <v>0.98480000000000001</v>
      </c>
      <c r="H186">
        <v>0.98250000000000004</v>
      </c>
    </row>
    <row r="187" spans="1:9" x14ac:dyDescent="0.35">
      <c r="A187" t="s">
        <v>455</v>
      </c>
      <c r="B187" t="s">
        <v>456</v>
      </c>
      <c r="C187" t="s">
        <v>116</v>
      </c>
      <c r="D187" t="s">
        <v>105</v>
      </c>
      <c r="E187" t="s">
        <v>70</v>
      </c>
      <c r="F187">
        <v>15</v>
      </c>
      <c r="G187">
        <v>1.0145</v>
      </c>
      <c r="H187">
        <v>1.0129999999999999</v>
      </c>
    </row>
    <row r="188" spans="1:9" x14ac:dyDescent="0.35">
      <c r="A188" t="s">
        <v>457</v>
      </c>
      <c r="B188" t="s">
        <v>458</v>
      </c>
      <c r="C188" t="s">
        <v>113</v>
      </c>
      <c r="D188" t="s">
        <v>105</v>
      </c>
      <c r="E188" t="s">
        <v>70</v>
      </c>
      <c r="F188">
        <v>55</v>
      </c>
      <c r="G188">
        <v>0.872</v>
      </c>
      <c r="H188">
        <v>0.90700000000000003</v>
      </c>
    </row>
    <row r="189" spans="1:9" x14ac:dyDescent="0.35">
      <c r="A189" t="s">
        <v>459</v>
      </c>
      <c r="B189" t="s">
        <v>460</v>
      </c>
      <c r="C189" t="s">
        <v>113</v>
      </c>
      <c r="D189" t="s">
        <v>105</v>
      </c>
      <c r="E189" t="s">
        <v>70</v>
      </c>
      <c r="F189">
        <v>201.6</v>
      </c>
      <c r="G189">
        <v>0.88529999999999998</v>
      </c>
      <c r="I189" s="1">
        <v>45717</v>
      </c>
    </row>
    <row r="190" spans="1:9" x14ac:dyDescent="0.35">
      <c r="A190" t="s">
        <v>461</v>
      </c>
      <c r="B190" t="s">
        <v>462</v>
      </c>
      <c r="C190" t="s">
        <v>113</v>
      </c>
      <c r="D190" t="s">
        <v>105</v>
      </c>
      <c r="E190" t="s">
        <v>70</v>
      </c>
      <c r="F190">
        <v>201.6</v>
      </c>
      <c r="G190">
        <v>0.88529999999999998</v>
      </c>
      <c r="I190" s="1">
        <v>45717</v>
      </c>
    </row>
    <row r="191" spans="1:9" x14ac:dyDescent="0.35">
      <c r="A191" t="s">
        <v>463</v>
      </c>
      <c r="B191" t="s">
        <v>464</v>
      </c>
      <c r="C191" t="s">
        <v>116</v>
      </c>
      <c r="D191" t="s">
        <v>105</v>
      </c>
      <c r="E191" t="s">
        <v>70</v>
      </c>
      <c r="F191">
        <v>159</v>
      </c>
      <c r="G191">
        <v>0.97850000000000004</v>
      </c>
      <c r="H191">
        <v>0.98319999999999996</v>
      </c>
      <c r="I191" s="1">
        <v>45139</v>
      </c>
    </row>
    <row r="192" spans="1:9" x14ac:dyDescent="0.35">
      <c r="A192" t="s">
        <v>465</v>
      </c>
      <c r="B192" t="s">
        <v>466</v>
      </c>
      <c r="C192" t="s">
        <v>116</v>
      </c>
      <c r="D192" t="s">
        <v>105</v>
      </c>
      <c r="E192" t="s">
        <v>70</v>
      </c>
      <c r="F192">
        <v>39</v>
      </c>
      <c r="G192">
        <v>0.98470000000000002</v>
      </c>
      <c r="H192">
        <v>0.99139999999999995</v>
      </c>
      <c r="I192" s="1">
        <v>45017</v>
      </c>
    </row>
    <row r="193" spans="1:9" x14ac:dyDescent="0.35">
      <c r="A193" t="s">
        <v>467</v>
      </c>
      <c r="B193" t="s">
        <v>468</v>
      </c>
      <c r="C193" t="s">
        <v>116</v>
      </c>
      <c r="D193" t="s">
        <v>105</v>
      </c>
      <c r="E193" t="s">
        <v>70</v>
      </c>
      <c r="F193">
        <v>39</v>
      </c>
      <c r="G193">
        <v>0.98470000000000002</v>
      </c>
      <c r="H193">
        <v>0.99139999999999995</v>
      </c>
      <c r="I193" s="1">
        <v>45017</v>
      </c>
    </row>
    <row r="194" spans="1:9" x14ac:dyDescent="0.35">
      <c r="A194" t="s">
        <v>469</v>
      </c>
      <c r="B194" t="s">
        <v>470</v>
      </c>
      <c r="C194" t="s">
        <v>104</v>
      </c>
      <c r="D194" t="s">
        <v>105</v>
      </c>
      <c r="E194" t="s">
        <v>60</v>
      </c>
      <c r="F194">
        <v>130.80000000000001</v>
      </c>
      <c r="G194">
        <v>0.95469999999999999</v>
      </c>
      <c r="H194">
        <v>0.95989999999999998</v>
      </c>
    </row>
    <row r="195" spans="1:9" x14ac:dyDescent="0.35">
      <c r="A195" t="s">
        <v>471</v>
      </c>
      <c r="B195" t="s">
        <v>472</v>
      </c>
      <c r="C195" t="s">
        <v>104</v>
      </c>
      <c r="D195" t="s">
        <v>105</v>
      </c>
      <c r="E195" t="s">
        <v>60</v>
      </c>
      <c r="F195">
        <v>90.75</v>
      </c>
      <c r="G195">
        <v>0.81789999999999996</v>
      </c>
      <c r="H195">
        <v>0.80730000000000002</v>
      </c>
    </row>
    <row r="196" spans="1:9" x14ac:dyDescent="0.35">
      <c r="A196" t="s">
        <v>473</v>
      </c>
      <c r="B196" t="s">
        <v>474</v>
      </c>
      <c r="C196" t="s">
        <v>110</v>
      </c>
      <c r="D196" t="s">
        <v>105</v>
      </c>
      <c r="E196" t="s">
        <v>60</v>
      </c>
      <c r="F196">
        <v>192</v>
      </c>
      <c r="G196">
        <v>0.91490000000000005</v>
      </c>
      <c r="H196">
        <v>0.92400000000000004</v>
      </c>
    </row>
    <row r="197" spans="1:9" x14ac:dyDescent="0.35">
      <c r="A197" t="s">
        <v>475</v>
      </c>
      <c r="B197" t="s">
        <v>476</v>
      </c>
      <c r="C197" t="s">
        <v>113</v>
      </c>
      <c r="D197" t="s">
        <v>105</v>
      </c>
      <c r="E197" t="s">
        <v>70</v>
      </c>
      <c r="F197">
        <v>436</v>
      </c>
      <c r="I197" s="1">
        <v>45566</v>
      </c>
    </row>
    <row r="198" spans="1:9" x14ac:dyDescent="0.35">
      <c r="A198" t="s">
        <v>477</v>
      </c>
      <c r="B198" t="s">
        <v>478</v>
      </c>
      <c r="C198" t="s">
        <v>113</v>
      </c>
      <c r="D198" t="s">
        <v>105</v>
      </c>
      <c r="E198" t="s">
        <v>70</v>
      </c>
      <c r="F198">
        <v>216</v>
      </c>
    </row>
    <row r="199" spans="1:9" x14ac:dyDescent="0.35">
      <c r="A199" t="s">
        <v>479</v>
      </c>
      <c r="B199" t="s">
        <v>480</v>
      </c>
      <c r="C199" t="s">
        <v>110</v>
      </c>
      <c r="D199" t="s">
        <v>105</v>
      </c>
      <c r="E199" t="s">
        <v>70</v>
      </c>
      <c r="F199">
        <v>97.5</v>
      </c>
      <c r="G199">
        <v>0.85840000000000005</v>
      </c>
      <c r="H199">
        <v>0.89470000000000005</v>
      </c>
      <c r="I199" s="1">
        <v>43525</v>
      </c>
    </row>
    <row r="200" spans="1:9" x14ac:dyDescent="0.35">
      <c r="A200" t="s">
        <v>481</v>
      </c>
      <c r="B200" t="s">
        <v>482</v>
      </c>
      <c r="C200" t="s">
        <v>113</v>
      </c>
      <c r="D200" t="s">
        <v>105</v>
      </c>
      <c r="E200" t="s">
        <v>70</v>
      </c>
      <c r="F200">
        <v>105</v>
      </c>
      <c r="G200">
        <v>0.87519999999999998</v>
      </c>
      <c r="H200">
        <v>0.91080000000000005</v>
      </c>
      <c r="I200" s="1">
        <v>44896</v>
      </c>
    </row>
    <row r="201" spans="1:9" x14ac:dyDescent="0.35">
      <c r="A201" t="s">
        <v>44</v>
      </c>
      <c r="B201" t="s">
        <v>45</v>
      </c>
      <c r="C201" t="s">
        <v>116</v>
      </c>
      <c r="D201" t="s">
        <v>105</v>
      </c>
      <c r="E201" t="s">
        <v>70</v>
      </c>
      <c r="F201">
        <v>501</v>
      </c>
      <c r="G201">
        <v>0.97009999999999996</v>
      </c>
      <c r="H201">
        <v>0.97119999999999995</v>
      </c>
      <c r="I201" s="1">
        <v>44927</v>
      </c>
    </row>
    <row r="202" spans="1:9" x14ac:dyDescent="0.35">
      <c r="A202" t="s">
        <v>483</v>
      </c>
      <c r="B202" t="s">
        <v>484</v>
      </c>
      <c r="C202" t="s">
        <v>113</v>
      </c>
      <c r="D202" t="s">
        <v>105</v>
      </c>
      <c r="E202" t="s">
        <v>70</v>
      </c>
      <c r="F202">
        <v>22</v>
      </c>
      <c r="G202">
        <v>0.84530000000000005</v>
      </c>
      <c r="H202">
        <v>0.82889999999999997</v>
      </c>
    </row>
    <row r="203" spans="1:9" x14ac:dyDescent="0.35">
      <c r="A203" t="s">
        <v>485</v>
      </c>
      <c r="B203" t="s">
        <v>486</v>
      </c>
      <c r="C203" t="s">
        <v>113</v>
      </c>
      <c r="D203" t="s">
        <v>105</v>
      </c>
      <c r="E203" t="s">
        <v>60</v>
      </c>
      <c r="F203">
        <v>175</v>
      </c>
      <c r="G203">
        <v>0.84530000000000005</v>
      </c>
      <c r="H203">
        <v>0.82889999999999997</v>
      </c>
    </row>
    <row r="204" spans="1:9" x14ac:dyDescent="0.35">
      <c r="A204" t="s">
        <v>487</v>
      </c>
      <c r="B204" t="s">
        <v>488</v>
      </c>
      <c r="C204" t="s">
        <v>116</v>
      </c>
      <c r="D204" t="s">
        <v>105</v>
      </c>
      <c r="E204" t="s">
        <v>70</v>
      </c>
      <c r="F204">
        <v>57.5</v>
      </c>
      <c r="G204">
        <v>0.9204</v>
      </c>
      <c r="H204">
        <v>0.90100000000000002</v>
      </c>
    </row>
    <row r="205" spans="1:9" x14ac:dyDescent="0.35">
      <c r="A205" t="s">
        <v>489</v>
      </c>
      <c r="B205" t="s">
        <v>490</v>
      </c>
      <c r="C205" t="s">
        <v>104</v>
      </c>
      <c r="D205" t="s">
        <v>105</v>
      </c>
      <c r="E205" t="s">
        <v>60</v>
      </c>
      <c r="F205">
        <v>119</v>
      </c>
      <c r="G205">
        <v>0.94979999999999998</v>
      </c>
      <c r="H205">
        <v>0.95340000000000003</v>
      </c>
      <c r="I205" s="1">
        <v>43739</v>
      </c>
    </row>
    <row r="206" spans="1:9" x14ac:dyDescent="0.35">
      <c r="A206" t="s">
        <v>491</v>
      </c>
      <c r="B206" t="s">
        <v>492</v>
      </c>
      <c r="C206" t="s">
        <v>116</v>
      </c>
      <c r="D206" t="s">
        <v>105</v>
      </c>
      <c r="E206" t="s">
        <v>60</v>
      </c>
      <c r="F206">
        <v>12</v>
      </c>
      <c r="G206">
        <v>1.0142</v>
      </c>
      <c r="H206">
        <v>1.0028999999999999</v>
      </c>
    </row>
    <row r="207" spans="1:9" x14ac:dyDescent="0.35">
      <c r="A207" t="s">
        <v>493</v>
      </c>
      <c r="B207" t="s">
        <v>494</v>
      </c>
      <c r="C207" t="s">
        <v>110</v>
      </c>
      <c r="D207" t="s">
        <v>105</v>
      </c>
      <c r="E207" t="s">
        <v>70</v>
      </c>
      <c r="F207">
        <v>107</v>
      </c>
      <c r="G207">
        <v>0.94550000000000001</v>
      </c>
      <c r="H207">
        <v>0.96750000000000003</v>
      </c>
    </row>
    <row r="208" spans="1:9" x14ac:dyDescent="0.35">
      <c r="A208" t="s">
        <v>495</v>
      </c>
      <c r="B208" t="s">
        <v>496</v>
      </c>
      <c r="C208" t="s">
        <v>110</v>
      </c>
      <c r="D208" t="s">
        <v>105</v>
      </c>
      <c r="E208" t="s">
        <v>60</v>
      </c>
      <c r="F208">
        <v>12</v>
      </c>
      <c r="G208">
        <v>0.98480000000000001</v>
      </c>
      <c r="H208">
        <v>0.98250000000000004</v>
      </c>
    </row>
    <row r="209" spans="1:9" x14ac:dyDescent="0.35">
      <c r="A209" t="s">
        <v>497</v>
      </c>
      <c r="B209" t="s">
        <v>498</v>
      </c>
      <c r="C209" t="s">
        <v>113</v>
      </c>
      <c r="D209" t="s">
        <v>105</v>
      </c>
      <c r="E209" t="s">
        <v>60</v>
      </c>
      <c r="F209">
        <v>48.3</v>
      </c>
      <c r="G209">
        <v>0.94669999999999999</v>
      </c>
      <c r="H209">
        <v>0.95750000000000002</v>
      </c>
    </row>
    <row r="210" spans="1:9" x14ac:dyDescent="0.35">
      <c r="A210" t="s">
        <v>499</v>
      </c>
      <c r="B210" t="s">
        <v>500</v>
      </c>
      <c r="C210" t="s">
        <v>160</v>
      </c>
      <c r="D210" t="s">
        <v>105</v>
      </c>
      <c r="E210" t="s">
        <v>60</v>
      </c>
      <c r="F210">
        <v>140</v>
      </c>
      <c r="G210">
        <v>0.89510000000000001</v>
      </c>
      <c r="H210">
        <v>0.91120000000000001</v>
      </c>
    </row>
    <row r="211" spans="1:9" x14ac:dyDescent="0.35">
      <c r="A211" t="s">
        <v>501</v>
      </c>
      <c r="B211" t="s">
        <v>502</v>
      </c>
      <c r="C211" t="s">
        <v>116</v>
      </c>
      <c r="D211" t="s">
        <v>105</v>
      </c>
      <c r="E211" t="s">
        <v>70</v>
      </c>
      <c r="F211">
        <v>222.5</v>
      </c>
      <c r="G211">
        <v>0.98499999999999999</v>
      </c>
      <c r="H211">
        <v>0.97360000000000002</v>
      </c>
      <c r="I211" s="1">
        <v>44805</v>
      </c>
    </row>
    <row r="212" spans="1:9" x14ac:dyDescent="0.35">
      <c r="A212" t="s">
        <v>503</v>
      </c>
      <c r="B212" t="s">
        <v>504</v>
      </c>
      <c r="C212" t="s">
        <v>113</v>
      </c>
      <c r="D212" t="s">
        <v>105</v>
      </c>
      <c r="E212" t="s">
        <v>70</v>
      </c>
      <c r="F212">
        <v>62</v>
      </c>
      <c r="G212">
        <v>0.87519999999999998</v>
      </c>
      <c r="H212">
        <v>0.91080000000000005</v>
      </c>
      <c r="I212" s="1">
        <v>44896</v>
      </c>
    </row>
    <row r="213" spans="1:9" x14ac:dyDescent="0.35">
      <c r="A213" t="s">
        <v>505</v>
      </c>
      <c r="B213" t="s">
        <v>506</v>
      </c>
      <c r="C213" t="s">
        <v>110</v>
      </c>
      <c r="D213" t="s">
        <v>105</v>
      </c>
      <c r="E213" t="s">
        <v>60</v>
      </c>
      <c r="F213">
        <v>28.7</v>
      </c>
      <c r="G213">
        <v>0.9718</v>
      </c>
      <c r="H213">
        <v>0.97589999999999999</v>
      </c>
    </row>
    <row r="214" spans="1:9" x14ac:dyDescent="0.35">
      <c r="A214" t="s">
        <v>507</v>
      </c>
      <c r="B214" t="s">
        <v>508</v>
      </c>
      <c r="C214" t="s">
        <v>110</v>
      </c>
      <c r="D214" t="s">
        <v>105</v>
      </c>
      <c r="E214" t="s">
        <v>60</v>
      </c>
      <c r="F214">
        <v>30</v>
      </c>
      <c r="G214">
        <v>0.99929999999999997</v>
      </c>
      <c r="H214">
        <v>0.99329999999999996</v>
      </c>
    </row>
    <row r="215" spans="1:9" x14ac:dyDescent="0.35">
      <c r="A215" t="s">
        <v>509</v>
      </c>
      <c r="B215" t="s">
        <v>510</v>
      </c>
      <c r="C215" t="s">
        <v>116</v>
      </c>
      <c r="D215" t="s">
        <v>105</v>
      </c>
      <c r="E215" t="s">
        <v>70</v>
      </c>
      <c r="F215">
        <v>121</v>
      </c>
      <c r="G215">
        <v>0.98470000000000002</v>
      </c>
      <c r="H215">
        <v>0.99139999999999995</v>
      </c>
      <c r="I215" s="1">
        <v>43952</v>
      </c>
    </row>
    <row r="216" spans="1:9" x14ac:dyDescent="0.35">
      <c r="A216" t="s">
        <v>511</v>
      </c>
      <c r="B216" t="s">
        <v>512</v>
      </c>
      <c r="C216" t="s">
        <v>110</v>
      </c>
      <c r="D216" t="s">
        <v>105</v>
      </c>
      <c r="E216" t="s">
        <v>70</v>
      </c>
      <c r="F216">
        <v>94</v>
      </c>
      <c r="G216">
        <v>0.85060000000000002</v>
      </c>
      <c r="H216">
        <v>0.88770000000000004</v>
      </c>
    </row>
    <row r="217" spans="1:9" x14ac:dyDescent="0.35">
      <c r="A217" t="s">
        <v>513</v>
      </c>
      <c r="B217" t="s">
        <v>514</v>
      </c>
      <c r="C217" t="s">
        <v>110</v>
      </c>
      <c r="D217" t="s">
        <v>105</v>
      </c>
      <c r="E217" t="s">
        <v>60</v>
      </c>
      <c r="F217">
        <v>7.2</v>
      </c>
      <c r="G217">
        <v>1.0072000000000001</v>
      </c>
      <c r="H217">
        <v>1.0165</v>
      </c>
      <c r="I217" s="1">
        <v>43435</v>
      </c>
    </row>
    <row r="218" spans="1:9" x14ac:dyDescent="0.35">
      <c r="A218" t="s">
        <v>515</v>
      </c>
      <c r="B218" t="s">
        <v>516</v>
      </c>
      <c r="C218" t="s">
        <v>110</v>
      </c>
      <c r="D218" t="s">
        <v>105</v>
      </c>
      <c r="E218" t="s">
        <v>60</v>
      </c>
      <c r="F218">
        <v>144.4</v>
      </c>
      <c r="G218">
        <v>0.9425</v>
      </c>
      <c r="H218">
        <v>0.95220000000000005</v>
      </c>
      <c r="I218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assets_neoen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Wooding</cp:lastModifiedBy>
  <dcterms:created xsi:type="dcterms:W3CDTF">2024-11-25T04:10:44Z</dcterms:created>
  <dcterms:modified xsi:type="dcterms:W3CDTF">2024-11-25T08:18:32Z</dcterms:modified>
</cp:coreProperties>
</file>