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odwardS\Documents\Future Projects\NZAEL Spreadsheet\excel_crawler\"/>
    </mc:Choice>
  </mc:AlternateContent>
  <bookViews>
    <workbookView xWindow="24720" yWindow="0" windowWidth="25200" windowHeight="11235"/>
  </bookViews>
  <sheets>
    <sheet name="Sheet1" sheetId="1" r:id="rId1"/>
  </sheets>
  <definedNames>
    <definedName name="Assets">Sheet1!$D$4</definedName>
    <definedName name="Ha">Sheet1!$D$3</definedName>
    <definedName name="Test">#REF!</definedName>
    <definedName name="WorkingTable">Sheet1!$A$19:$M$35</definedName>
  </definedNames>
  <calcPr calcId="171027" iterate="1" iterateCount="5000" iterateDelta="0.0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L37" i="1"/>
  <c r="M37" i="1"/>
  <c r="C37" i="1"/>
  <c r="O22" i="1" l="1"/>
  <c r="O23" i="1"/>
  <c r="O21" i="1"/>
  <c r="G14" i="1"/>
  <c r="G12" i="1"/>
  <c r="G9" i="1"/>
  <c r="G11" i="1" s="1"/>
  <c r="G4" i="1"/>
  <c r="G13" i="1" l="1"/>
  <c r="G5" i="1"/>
  <c r="G10" i="1"/>
  <c r="C23" i="1" l="1"/>
  <c r="C27" i="1" s="1"/>
  <c r="C31" i="1" s="1"/>
  <c r="C35" i="1" s="1"/>
  <c r="D23" i="1" s="1"/>
  <c r="D27" i="1" s="1"/>
  <c r="D31" i="1" s="1"/>
  <c r="D35" i="1" s="1"/>
  <c r="E23" i="1" s="1"/>
  <c r="E27" i="1" s="1"/>
  <c r="E31" i="1" s="1"/>
  <c r="E35" i="1" s="1"/>
  <c r="F23" i="1" s="1"/>
  <c r="F27" i="1" s="1"/>
  <c r="F31" i="1" s="1"/>
  <c r="F35" i="1" s="1"/>
  <c r="G23" i="1" s="1"/>
  <c r="G27" i="1" s="1"/>
  <c r="C22" i="1"/>
  <c r="C26" i="1" s="1"/>
  <c r="C30" i="1" s="1"/>
  <c r="C34" i="1" s="1"/>
  <c r="D22" i="1" s="1"/>
  <c r="D26" i="1" s="1"/>
  <c r="D30" i="1" s="1"/>
  <c r="D34" i="1" s="1"/>
  <c r="E22" i="1" s="1"/>
  <c r="E26" i="1" s="1"/>
  <c r="E30" i="1" s="1"/>
  <c r="E34" i="1" s="1"/>
  <c r="F22" i="1" s="1"/>
  <c r="F26" i="1" s="1"/>
  <c r="F30" i="1" s="1"/>
  <c r="F34" i="1" s="1"/>
  <c r="G22" i="1" s="1"/>
  <c r="G26" i="1" s="1"/>
  <c r="G30" i="1" s="1"/>
  <c r="G34" i="1" s="1"/>
  <c r="H22" i="1" s="1"/>
  <c r="H26" i="1" s="1"/>
  <c r="H30" i="1" s="1"/>
  <c r="H34" i="1" s="1"/>
  <c r="I22" i="1" s="1"/>
  <c r="I26" i="1" s="1"/>
  <c r="I30" i="1" s="1"/>
  <c r="I34" i="1" s="1"/>
  <c r="J22" i="1" s="1"/>
  <c r="J26" i="1" s="1"/>
  <c r="J30" i="1" s="1"/>
  <c r="J34" i="1" s="1"/>
  <c r="K22" i="1" s="1"/>
  <c r="K26" i="1" s="1"/>
  <c r="K30" i="1" s="1"/>
  <c r="K34" i="1" s="1"/>
  <c r="L22" i="1" s="1"/>
  <c r="L26" i="1" s="1"/>
  <c r="L30" i="1" s="1"/>
  <c r="L34" i="1" s="1"/>
  <c r="M22" i="1" s="1"/>
  <c r="C21" i="1"/>
  <c r="C25" i="1" s="1"/>
  <c r="C29" i="1" s="1"/>
  <c r="C33" i="1" s="1"/>
  <c r="D21" i="1" s="1"/>
  <c r="D25" i="1" s="1"/>
  <c r="G6" i="1"/>
  <c r="G7" i="1" s="1"/>
  <c r="D29" i="1" l="1"/>
  <c r="D33" i="1" s="1"/>
  <c r="E21" i="1"/>
  <c r="E25" i="1" s="1"/>
  <c r="E29" i="1" s="1"/>
  <c r="E33" i="1" s="1"/>
  <c r="F21" i="1" s="1"/>
  <c r="F25" i="1" s="1"/>
  <c r="F29" i="1" s="1"/>
  <c r="F33" i="1" s="1"/>
  <c r="G21" i="1" s="1"/>
  <c r="G25" i="1" s="1"/>
  <c r="G29" i="1" s="1"/>
  <c r="G33" i="1" s="1"/>
  <c r="H21" i="1" s="1"/>
  <c r="H25" i="1" s="1"/>
  <c r="G15" i="1"/>
  <c r="G17" i="1"/>
  <c r="G16" i="1"/>
  <c r="M26" i="1"/>
  <c r="M30" i="1" s="1"/>
  <c r="M34" i="1" s="1"/>
  <c r="P22" i="1"/>
  <c r="G31" i="1"/>
  <c r="G35" i="1" s="1"/>
  <c r="H23" i="1" s="1"/>
  <c r="H27" i="1" s="1"/>
  <c r="H31" i="1" l="1"/>
  <c r="H35" i="1" s="1"/>
  <c r="I23" i="1" s="1"/>
  <c r="I27" i="1" s="1"/>
  <c r="H29" i="1"/>
  <c r="H33" i="1" s="1"/>
  <c r="I21" i="1" s="1"/>
  <c r="I25" i="1" s="1"/>
  <c r="I31" i="1" l="1"/>
  <c r="I35" i="1" s="1"/>
  <c r="J23" i="1" s="1"/>
  <c r="J27" i="1" s="1"/>
  <c r="I29" i="1"/>
  <c r="I33" i="1" s="1"/>
  <c r="J21" i="1" s="1"/>
  <c r="J25" i="1" s="1"/>
  <c r="J31" i="1" l="1"/>
  <c r="J35" i="1" s="1"/>
  <c r="K23" i="1" s="1"/>
  <c r="K27" i="1" s="1"/>
  <c r="J29" i="1"/>
  <c r="J33" i="1" s="1"/>
  <c r="K21" i="1" s="1"/>
  <c r="K25" i="1" s="1"/>
  <c r="K31" i="1" l="1"/>
  <c r="K35" i="1" s="1"/>
  <c r="L23" i="1" s="1"/>
  <c r="L27" i="1" s="1"/>
  <c r="K29" i="1"/>
  <c r="K33" i="1" s="1"/>
  <c r="L21" i="1" s="1"/>
  <c r="L25" i="1" s="1"/>
  <c r="L31" i="1" l="1"/>
  <c r="L35" i="1" s="1"/>
  <c r="M23" i="1" s="1"/>
  <c r="L29" i="1"/>
  <c r="L33" i="1" s="1"/>
  <c r="M21" i="1" s="1"/>
  <c r="M27" i="1" l="1"/>
  <c r="M31" i="1" s="1"/>
  <c r="M35" i="1" s="1"/>
  <c r="P23" i="1"/>
  <c r="M25" i="1"/>
  <c r="M29" i="1" s="1"/>
  <c r="M33" i="1" s="1"/>
  <c r="P21" i="1"/>
</calcChain>
</file>

<file path=xl/sharedStrings.xml><?xml version="1.0" encoding="utf-8"?>
<sst xmlns="http://schemas.openxmlformats.org/spreadsheetml/2006/main" count="58" uniqueCount="43">
  <si>
    <t>Ha</t>
  </si>
  <si>
    <t>Assets/ha</t>
  </si>
  <si>
    <t>GFR/kgMS</t>
  </si>
  <si>
    <t>Drawings/kgMS</t>
  </si>
  <si>
    <t>MS/ha</t>
  </si>
  <si>
    <t>Debt:Assets</t>
  </si>
  <si>
    <t>Total assets</t>
  </si>
  <si>
    <t>Interest rate</t>
  </si>
  <si>
    <t>Total Equity</t>
  </si>
  <si>
    <t>Total Debt</t>
  </si>
  <si>
    <t>MS/farm</t>
  </si>
  <si>
    <t>Revenue for farm</t>
  </si>
  <si>
    <t>Exp+Drawings</t>
  </si>
  <si>
    <t>Cash Exp/kgMS (Low)</t>
  </si>
  <si>
    <t>Cash Exp/kgMS (Med)</t>
  </si>
  <si>
    <t>Cash Exp/kgMS (High)</t>
  </si>
  <si>
    <t>Equity retained</t>
  </si>
  <si>
    <t>(low)</t>
  </si>
  <si>
    <t>(med)</t>
  </si>
  <si>
    <t>(high)</t>
  </si>
  <si>
    <t>t0</t>
  </si>
  <si>
    <t xml:space="preserve">Debt </t>
  </si>
  <si>
    <t>t1</t>
  </si>
  <si>
    <t>Equity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</si>
  <si>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</si>
  <si>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</si>
  <si>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</si>
  <si>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</si>
  <si>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</si>
  <si>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</si>
  <si>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</si>
  <si>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</si>
  <si>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</si>
  <si>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Interest</t>
  </si>
  <si>
    <t>Retained</t>
  </si>
  <si>
    <t>Interest year 1</t>
  </si>
  <si>
    <t>Labels</t>
  </si>
  <si>
    <t>Low Cost</t>
  </si>
  <si>
    <t>High Cost</t>
  </si>
  <si>
    <t>Medium Cost</t>
  </si>
  <si>
    <t>Drawings</t>
  </si>
  <si>
    <t>Primitive Equity forecaster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</si>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</sst>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9" fontId="0" fillId="3" borderId="0" xfId="0" applyNumberFormat="1" applyFill="1"/>
    <xf numFmtId="10" fontId="0" fillId="3" borderId="0" xfId="0" applyNumberFormat="1" applyFill="1"/>
    <xf numFmtId="0" fontId="1" fillId="0" borderId="0" xfId="0" applyFon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Equity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Sheet1!$A$21:$B$21</c:f>
              <c:strCache>
                <c:ptCount val="2"/>
                <c:pt idx="0">
                  <c:v>Equity</c:v>
                </c:pt>
                <c:pt idx="1">
                  <c:v>(low)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Sheet1!$C$20:$M$20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Sheet1!$C$21:$M$21</c:f>
              <c:numCache>
                <c:formatCode>General</c:formatCode>
                <c:ptCount val="11"/>
                <c:pt idx="0" formatCode="_(&quot;$&quot;* #,##0.00_);_(&quot;$&quot;* \(#,##0.00\);_(&quot;$&quot;* &quot;-&quot;??_);_(@_)">
                  <c:v>2500000</c:v>
                </c:pt>
                <c:pt idx="1">
                  <c:v>2614500</c:v>
                </c:pt>
                <c:pt idx="2">
                  <c:v>2735297.5</c:v>
                </c:pt>
                <c:pt idx="3">
                  <c:v>2862738.8625000003</c:v>
                </c:pt>
                <c:pt idx="4">
                  <c:v>2997189.4999375003</c:v>
                </c:pt>
                <c:pt idx="5">
                  <c:v>3139034.9224340627</c:v>
                </c:pt>
                <c:pt idx="6">
                  <c:v>3288681.8431679364</c:v>
                </c:pt>
                <c:pt idx="7">
                  <c:v>3446559.3445421727</c:v>
                </c:pt>
                <c:pt idx="8">
                  <c:v>3613120.1084919921</c:v>
                </c:pt>
                <c:pt idx="9">
                  <c:v>3788841.7144590518</c:v>
                </c:pt>
                <c:pt idx="10">
                  <c:v>3974228.0087543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37-4E5E-8EDC-122CEC80A483}"/>
            </c:ext>
          </c:extLst>
        </c:ser>
        <c:ser>
          <c:idx val="1"/>
          <c:order val="1"/>
          <c:tx>
            <c:strRef>
              <c:f>Sheet1!$A$22:$B$22</c:f>
              <c:strCache>
                <c:ptCount val="2"/>
                <c:pt idx="0">
                  <c:v>Equity</c:v>
                </c:pt>
                <c:pt idx="1">
                  <c:v>(med)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Sheet1!$C$20:$M$20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Sheet1!$C$22:$M$22</c:f>
              <c:numCache>
                <c:formatCode>General</c:formatCode>
                <c:ptCount val="11"/>
                <c:pt idx="0" formatCode="_(&quot;$&quot;* #,##0.00_);_(&quot;$&quot;* \(#,##0.00\);_(&quot;$&quot;* &quot;-&quot;??_);_(@_)">
                  <c:v>2500000</c:v>
                </c:pt>
                <c:pt idx="1">
                  <c:v>2562000</c:v>
                </c:pt>
                <c:pt idx="2">
                  <c:v>2627410</c:v>
                </c:pt>
                <c:pt idx="3">
                  <c:v>2696417.5500000003</c:v>
                </c:pt>
                <c:pt idx="4">
                  <c:v>2769220.5152500002</c:v>
                </c:pt>
                <c:pt idx="5">
                  <c:v>2846027.6435887502</c:v>
                </c:pt>
                <c:pt idx="6">
                  <c:v>2927059.1639861315</c:v>
                </c:pt>
                <c:pt idx="7">
                  <c:v>3012547.4180053687</c:v>
                </c:pt>
                <c:pt idx="8">
                  <c:v>3102737.5259956638</c:v>
                </c:pt>
                <c:pt idx="9">
                  <c:v>3197888.0899254256</c:v>
                </c:pt>
                <c:pt idx="10">
                  <c:v>3298271.9348713239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37-4E5E-8EDC-122CEC80A483}"/>
            </c:ext>
          </c:extLst>
        </c:ser>
        <c:ser>
          <c:idx val="2"/>
          <c:order val="2"/>
          <c:tx>
            <c:strRef>
              <c:f>Sheet1!$A$23:$B$23</c:f>
              <c:strCache>
                <c:ptCount val="2"/>
                <c:pt idx="0">
                  <c:v>Equity</c:v>
                </c:pt>
                <c:pt idx="1">
                  <c:v>(high)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Sheet1!$C$20:$M$20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Sheet1!$C$23:$M$23</c:f>
              <c:numCache>
                <c:formatCode>General</c:formatCode>
                <c:ptCount val="11"/>
                <c:pt idx="0" formatCode="_(&quot;$&quot;* #,##0.00_);_(&quot;$&quot;* \(#,##0.00\);_(&quot;$&quot;* &quot;-&quot;??_);_(@_)">
                  <c:v>2500000</c:v>
                </c:pt>
                <c:pt idx="1">
                  <c:v>2509500</c:v>
                </c:pt>
                <c:pt idx="2">
                  <c:v>2519522.5</c:v>
                </c:pt>
                <c:pt idx="3">
                  <c:v>2530096.2374999998</c:v>
                </c:pt>
                <c:pt idx="4">
                  <c:v>2541251.5305625</c:v>
                </c:pt>
                <c:pt idx="5">
                  <c:v>2553020.3647434376</c:v>
                </c:pt>
                <c:pt idx="6">
                  <c:v>2565436.4848043267</c:v>
                </c:pt>
                <c:pt idx="7">
                  <c:v>2578535.4914685646</c:v>
                </c:pt>
                <c:pt idx="8">
                  <c:v>2592354.9434993356</c:v>
                </c:pt>
                <c:pt idx="9">
                  <c:v>2606934.4653917989</c:v>
                </c:pt>
                <c:pt idx="10">
                  <c:v>2622315.8609883478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37-4E5E-8EDC-122CEC80A483}"/>
            </c:ext>
          </c:extLst>
        </c:ser>
        <c:ser>
          <c:idx val="3"/>
          <c:order val="3"/>
          <c:tx>
            <c:strRef>
              <c:f>Sheet1!$Q$19</c:f>
              <c:strCache>
                <c:ptCount val="1"/>
                <c:pt idx="0">
                  <c:v>Labels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strRef>
                  <c:f>Sheet1!$Q$21</c:f>
                  <c:strCache>
                    <c:ptCount val="1"/>
                    <c:pt idx="0">
                      <c:v>Low Cost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{D99B0BD9-FA83-44F5-B840-F18FCDB3C27F}</c15:txfldGUID>
                      <c15:f>Sheet1!$Q$21</c15:f>
                      <c15:dlblFieldTableCache>
                        <c:ptCount val="1"/>
                        <c:pt idx="0">
                          <c:v>Low Cost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A637-4E5E-8EDC-122CEC80A483}"/>
                </c:ext>
              </c:extLst>
            </c:dLbl>
            <c:dLbl>
              <c:idx val="1"/>
              <c:tx>
                <c:strRef>
                  <c:f>Sheet1!$Q$22</c:f>
                  <c:strCache>
                    <c:ptCount val="1"/>
                    <c:pt idx="0">
                      <c:v>Medium Cost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{FC3EA6D5-2809-4B73-98AD-348A72B5DBF9}</c15:txfldGUID>
                      <c15:f>Sheet1!$Q$22</c15:f>
                      <c15:dlblFieldTableCache>
                        <c:ptCount val="1"/>
                        <c:pt idx="0">
                          <c:v>Medium Cost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A637-4E5E-8EDC-122CEC80A483}"/>
                </c:ext>
              </c:extLst>
            </c:dLbl>
            <c:dLbl>
              <c:idx val="2"/>
              <c:tx>
                <c:strRef>
                  <c:f>Sheet1!$Q$23</c:f>
                  <c:strCache>
                    <c:ptCount val="1"/>
                    <c:pt idx="0">
                      <c:v>High Cost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{BCD9D4B6-DB21-408C-9EF4-DA58A2BB66E2}</c15:txfldGUID>
                      <c15:f>Sheet1!$Q$23</c15:f>
                      <c15:dlblFieldTableCache>
                        <c:ptCount val="1"/>
                        <c:pt idx="0">
                          <c:v>High Cost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A637-4E5E-8EDC-122CEC80A4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Sheet1!$O$21:$O$23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xVal>
          <c:yVal>
            <c:numRef>
              <c:f>Sheet1!$P$21:$P$23</c:f>
              <c:numCache>
                <c:formatCode>General</c:formatCode>
                <c:ptCount val="3"/>
                <c:pt idx="0">
                  <c:v>3974228.0087543</c:v>
                </c:pt>
                <c:pt idx="1">
                  <c:v>3298271.9348713239</c:v>
                </c:pt>
                <c:pt idx="2">
                  <c:v>2622315.8609883478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37-4E5E-8EDC-122CEC80A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118584"/>
        <c:axId val="645118912"/>
      </c:scatterChart>
      <c:valAx>
        <c:axId val="64511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18912"/>
        <c:crosses val="autoZero"/>
        <c:crossBetween val="midCat"/>
      </c:valAx>
      <c:valAx>
        <c:axId val="6451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1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142875</xdr:colOff>
      <xdr:row>24</xdr:row>
      <xdr:rowOff>176212</xdr:rowOff>
    </xdr:from>
    <xdr:to>
      <xdr:col>21</xdr:col>
      <xdr:colOff>447675</xdr:colOff>
      <xdr:row>39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>
      <selection activeCell="K39" sqref="K39"/>
    </sheetView>
  </sheetViews>
  <sheetFormatPr defaultRowHeight="15" x14ac:dyDescent="0.25"/>
  <cols>
    <col min="3" max="3" width="20" bestFit="1" customWidth="1"/>
    <col min="6" max="6" width="15.85546875" bestFit="1" customWidth="1"/>
  </cols>
  <sheetData>
    <row r="1" spans="1:8" x14ac:dyDescent="0.25">
      <c r="A1" s="5" t="s">
        <v>41</v>
      </c>
    </row>
    <row r="2" spans="1:8" x14ac:dyDescent="0.25">
      <c r="A2" s="5"/>
    </row>
    <row r="3" spans="1:8" x14ac:dyDescent="0.25">
      <c r="C3" t="s">
        <v>0</v>
      </c>
      <c r="D3" s="2">
        <v>100</v>
      </c>
    </row>
    <row r="4" spans="1:8" x14ac:dyDescent="0.25">
      <c r="C4" t="s">
        <v>1</v>
      </c>
      <c r="D4" s="2">
        <v>50000</v>
      </c>
      <c r="F4" t="s">
        <v>6</v>
      </c>
      <c r="G4">
        <f>+D4*D3</f>
        <v>5000000</v>
      </c>
    </row>
    <row r="5" spans="1:8" x14ac:dyDescent="0.25">
      <c r="C5" t="s">
        <v>5</v>
      </c>
      <c r="D5" s="3">
        <v>0.5</v>
      </c>
      <c r="F5" t="s">
        <v>8</v>
      </c>
      <c r="G5">
        <f>+G4*D5</f>
        <v>2500000</v>
      </c>
    </row>
    <row r="6" spans="1:8" x14ac:dyDescent="0.25">
      <c r="C6" t="s">
        <v>7</v>
      </c>
      <c r="D6" s="4">
        <v>5.5E-2</v>
      </c>
      <c r="F6" t="s">
        <v>9</v>
      </c>
      <c r="G6">
        <f>+G4-G5</f>
        <v>2500000</v>
      </c>
    </row>
    <row r="7" spans="1:8" x14ac:dyDescent="0.25">
      <c r="F7" t="s">
        <v>35</v>
      </c>
      <c r="G7">
        <f>+G6*D6</f>
        <v>137500</v>
      </c>
    </row>
    <row r="9" spans="1:8" x14ac:dyDescent="0.25">
      <c r="C9" t="s">
        <v>4</v>
      </c>
      <c r="D9" s="2">
        <v>1050</v>
      </c>
      <c r="F9" t="s">
        <v>10</v>
      </c>
      <c r="G9">
        <f>+D9*D3</f>
        <v>105000</v>
      </c>
    </row>
    <row r="10" spans="1:8" x14ac:dyDescent="0.25">
      <c r="C10" t="s">
        <v>2</v>
      </c>
      <c r="D10" s="2">
        <v>6.5</v>
      </c>
      <c r="F10" t="s">
        <v>11</v>
      </c>
      <c r="G10">
        <f>+G9*D10</f>
        <v>682500</v>
      </c>
    </row>
    <row r="11" spans="1:8" x14ac:dyDescent="0.25">
      <c r="C11" t="s">
        <v>3</v>
      </c>
      <c r="D11" s="2">
        <v>0.6</v>
      </c>
      <c r="F11" t="s">
        <v>40</v>
      </c>
      <c r="G11">
        <f>+D11*G9</f>
        <v>63000</v>
      </c>
    </row>
    <row r="12" spans="1:8" x14ac:dyDescent="0.25">
      <c r="C12" t="s">
        <v>13</v>
      </c>
      <c r="D12" s="1">
        <v>3.5</v>
      </c>
      <c r="F12" t="s">
        <v>12</v>
      </c>
      <c r="G12">
        <f>+(D12+$D$11)*$G$9</f>
        <v>430499.99999999994</v>
      </c>
      <c r="H12" t="s">
        <v>17</v>
      </c>
    </row>
    <row r="13" spans="1:8" x14ac:dyDescent="0.25">
      <c r="C13" t="s">
        <v>14</v>
      </c>
      <c r="D13" s="1">
        <v>4</v>
      </c>
      <c r="G13">
        <f t="shared" ref="G13:G14" si="0">+(D13+$D$11)*$G$9</f>
        <v>482999.99999999994</v>
      </c>
      <c r="H13" t="s">
        <v>18</v>
      </c>
    </row>
    <row r="14" spans="1:8" x14ac:dyDescent="0.25">
      <c r="C14" t="s">
        <v>15</v>
      </c>
      <c r="D14" s="1">
        <v>4.5</v>
      </c>
      <c r="G14">
        <f t="shared" si="0"/>
        <v>535500</v>
      </c>
      <c r="H14" t="s">
        <v>19</v>
      </c>
    </row>
    <row r="15" spans="1:8" x14ac:dyDescent="0.25">
      <c r="F15" t="s">
        <v>16</v>
      </c>
      <c r="G15">
        <f>+$G$10-G12-$G$7</f>
        <v>114500.00000000006</v>
      </c>
      <c r="H15" t="s">
        <v>17</v>
      </c>
    </row>
    <row r="16" spans="1:8" x14ac:dyDescent="0.25">
      <c r="G16">
        <f t="shared" ref="G16:G17" si="1">+$G$10-G13-$G$7</f>
        <v>62000.000000000058</v>
      </c>
      <c r="H16" t="s">
        <v>18</v>
      </c>
    </row>
    <row r="17" spans="1:17" x14ac:dyDescent="0.25">
      <c r="G17">
        <f t="shared" si="1"/>
        <v>9500</v>
      </c>
      <c r="H17" t="s">
        <v>19</v>
      </c>
    </row>
    <row r="19" spans="1:17" x14ac:dyDescent="0.25">
      <c r="C19" t="s">
        <v>20</v>
      </c>
      <c r="D19" t="s">
        <v>22</v>
      </c>
      <c r="E19" t="s">
        <v>24</v>
      </c>
      <c r="F19" t="s">
        <v>25</v>
      </c>
      <c r="G19" t="s">
        <v>26</v>
      </c>
      <c r="H19" t="s">
        <v>27</v>
      </c>
      <c r="I19" t="s">
        <v>28</v>
      </c>
      <c r="J19" t="s">
        <v>29</v>
      </c>
      <c r="K19" t="s">
        <v>30</v>
      </c>
      <c r="L19" t="s">
        <v>31</v>
      </c>
      <c r="M19" t="s">
        <v>32</v>
      </c>
      <c r="Q19" t="s">
        <v>36</v>
      </c>
    </row>
    <row r="20" spans="1:17" x14ac:dyDescent="0.25"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</row>
    <row r="21" spans="1:17" x14ac:dyDescent="0.25">
      <c r="A21" t="s">
        <v>23</v>
      </c>
      <c r="B21" t="s">
        <v>17</v>
      </c>
      <c r="C21" s="6">
        <f>+$G$5</f>
        <v>2500000</v>
      </c>
      <c r="D21">
        <f>+$G$4-C25+C33</f>
        <v>2614500</v>
      </c>
      <c r="E21">
        <f t="shared" ref="E21:M21" si="2">+$G$4-D25+D33</f>
        <v>2735297.5</v>
      </c>
      <c r="F21">
        <f t="shared" si="2"/>
        <v>2862738.8625000003</v>
      </c>
      <c r="G21">
        <f t="shared" si="2"/>
        <v>2997189.4999375003</v>
      </c>
      <c r="H21">
        <f t="shared" si="2"/>
        <v>3139034.9224340627</v>
      </c>
      <c r="I21">
        <f t="shared" si="2"/>
        <v>3288681.8431679364</v>
      </c>
      <c r="J21">
        <f t="shared" si="2"/>
        <v>3446559.3445421727</v>
      </c>
      <c r="K21">
        <f t="shared" si="2"/>
        <v>3613120.1084919921</v>
      </c>
      <c r="L21">
        <f t="shared" si="2"/>
        <v>3788841.7144590518</v>
      </c>
      <c r="M21">
        <f t="shared" si="2"/>
        <v>3974228.0087543</v>
      </c>
      <c r="O21">
        <f>+$M$20</f>
        <v>10</v>
      </c>
      <c r="P21">
        <f>+M21</f>
        <v>3974228.0087543</v>
      </c>
      <c r="Q21" t="s">
        <v>37</v>
      </c>
    </row>
    <row r="22" spans="1:17" x14ac:dyDescent="0.25">
      <c r="B22" t="s">
        <v>18</v>
      </c>
      <c r="C22" s="6">
        <f t="shared" ref="C22:C23" si="3">+$G$5</f>
        <v>2500000</v>
      </c>
      <c r="D22">
        <f>+$G$4-C26+C34</f>
        <v>2562000</v>
      </c>
      <c r="E22">
        <f t="shared" ref="E22:M22" si="4">+$G$4-D26+D34</f>
        <v>2627410</v>
      </c>
      <c r="F22">
        <f t="shared" si="4"/>
        <v>2696417.5500000003</v>
      </c>
      <c r="G22">
        <f t="shared" si="4"/>
        <v>2769220.5152500002</v>
      </c>
      <c r="H22">
        <f t="shared" si="4"/>
        <v>2846027.6435887502</v>
      </c>
      <c r="I22">
        <f t="shared" si="4"/>
        <v>2927059.1639861315</v>
      </c>
      <c r="J22">
        <f t="shared" si="4"/>
        <v>3012547.4180053687</v>
      </c>
      <c r="K22">
        <f t="shared" si="4"/>
        <v>3102737.5259956638</v>
      </c>
      <c r="L22">
        <f t="shared" si="4"/>
        <v>3197888.0899254256</v>
      </c>
      <c r="M22">
        <f t="shared" si="4"/>
        <v>3298271.9348713239</v>
      </c>
      <c r="O22">
        <f t="shared" ref="O22:O23" si="5">+$M$20</f>
        <v>10</v>
      </c>
      <c r="P22">
        <f>+M22</f>
        <v>3298271.9348713239</v>
      </c>
      <c r="Q22" t="s">
        <v>39</v>
      </c>
    </row>
    <row r="23" spans="1:17" x14ac:dyDescent="0.25">
      <c r="B23" t="s">
        <v>19</v>
      </c>
      <c r="C23" s="6">
        <f t="shared" si="3"/>
        <v>2500000</v>
      </c>
      <c r="D23">
        <f>+$G$4-C27+C35</f>
        <v>2509500</v>
      </c>
      <c r="E23">
        <f t="shared" ref="E23:M23" si="6">+$G$4-D27+D35</f>
        <v>2519522.5</v>
      </c>
      <c r="F23">
        <f t="shared" si="6"/>
        <v>2530096.2374999998</v>
      </c>
      <c r="G23">
        <f t="shared" si="6"/>
        <v>2541251.5305625</v>
      </c>
      <c r="H23">
        <f t="shared" si="6"/>
        <v>2553020.3647434376</v>
      </c>
      <c r="I23">
        <f t="shared" si="6"/>
        <v>2565436.4848043267</v>
      </c>
      <c r="J23">
        <f t="shared" si="6"/>
        <v>2578535.4914685646</v>
      </c>
      <c r="K23">
        <f t="shared" si="6"/>
        <v>2592354.9434993356</v>
      </c>
      <c r="L23">
        <f t="shared" si="6"/>
        <v>2606934.4653917989</v>
      </c>
      <c r="M23">
        <f t="shared" si="6"/>
        <v>2622315.8609883478</v>
      </c>
      <c r="O23">
        <f t="shared" si="5"/>
        <v>10</v>
      </c>
      <c r="P23">
        <f>+M23</f>
        <v>2622315.8609883478</v>
      </c>
      <c r="Q23" t="s">
        <v>38</v>
      </c>
    </row>
    <row r="24" spans="1:17" x14ac:dyDescent="0.25">
      <c r="C24" s="6"/>
    </row>
    <row r="25" spans="1:17" x14ac:dyDescent="0.25">
      <c r="A25" t="s">
        <v>21</v>
      </c>
      <c r="B25" t="s">
        <v>17</v>
      </c>
      <c r="C25" s="6">
        <f>+$G$4-C21</f>
        <v>2500000</v>
      </c>
      <c r="D25">
        <f t="shared" ref="D25:M25" si="7">+$G$4-D21</f>
        <v>2385500</v>
      </c>
      <c r="E25">
        <f t="shared" si="7"/>
        <v>2264702.5</v>
      </c>
      <c r="F25">
        <f t="shared" si="7"/>
        <v>2137261.1374999997</v>
      </c>
      <c r="G25">
        <f t="shared" si="7"/>
        <v>2002810.5000624997</v>
      </c>
      <c r="H25">
        <f t="shared" si="7"/>
        <v>1860965.0775659373</v>
      </c>
      <c r="I25">
        <f t="shared" si="7"/>
        <v>1711318.1568320636</v>
      </c>
      <c r="J25">
        <f t="shared" si="7"/>
        <v>1553440.6554578273</v>
      </c>
      <c r="K25">
        <f t="shared" si="7"/>
        <v>1386879.8915080079</v>
      </c>
      <c r="L25">
        <f t="shared" si="7"/>
        <v>1211158.2855409482</v>
      </c>
      <c r="M25">
        <f t="shared" si="7"/>
        <v>1025771.9912457</v>
      </c>
    </row>
    <row r="26" spans="1:17" x14ac:dyDescent="0.25">
      <c r="B26" t="s">
        <v>18</v>
      </c>
      <c r="C26" s="6">
        <f t="shared" ref="C26:M27" si="8">+$G$4-C22</f>
        <v>2500000</v>
      </c>
      <c r="D26">
        <f t="shared" si="8"/>
        <v>2438000</v>
      </c>
      <c r="E26">
        <f t="shared" si="8"/>
        <v>2372590</v>
      </c>
      <c r="F26">
        <f t="shared" si="8"/>
        <v>2303582.4499999997</v>
      </c>
      <c r="G26">
        <f t="shared" si="8"/>
        <v>2230779.4847499998</v>
      </c>
      <c r="H26">
        <f t="shared" si="8"/>
        <v>2153972.3564112498</v>
      </c>
      <c r="I26">
        <f t="shared" si="8"/>
        <v>2072940.8360138685</v>
      </c>
      <c r="J26">
        <f t="shared" si="8"/>
        <v>1987452.5819946313</v>
      </c>
      <c r="K26">
        <f t="shared" si="8"/>
        <v>1897262.4740043362</v>
      </c>
      <c r="L26">
        <f t="shared" si="8"/>
        <v>1802111.9100745744</v>
      </c>
      <c r="M26">
        <f t="shared" si="8"/>
        <v>1701728.0651286761</v>
      </c>
    </row>
    <row r="27" spans="1:17" x14ac:dyDescent="0.25">
      <c r="B27" t="s">
        <v>19</v>
      </c>
      <c r="C27" s="6">
        <f t="shared" si="8"/>
        <v>2500000</v>
      </c>
      <c r="D27">
        <f t="shared" si="8"/>
        <v>2490500</v>
      </c>
      <c r="E27">
        <f t="shared" si="8"/>
        <v>2480477.5</v>
      </c>
      <c r="F27">
        <f t="shared" si="8"/>
        <v>2469903.7625000002</v>
      </c>
      <c r="G27">
        <f t="shared" si="8"/>
        <v>2458748.4694375</v>
      </c>
      <c r="H27">
        <f t="shared" si="8"/>
        <v>2446979.6352565624</v>
      </c>
      <c r="I27">
        <f t="shared" si="8"/>
        <v>2434563.5151956733</v>
      </c>
      <c r="J27">
        <f t="shared" si="8"/>
        <v>2421464.5085314354</v>
      </c>
      <c r="K27">
        <f t="shared" si="8"/>
        <v>2407645.0565006644</v>
      </c>
      <c r="L27">
        <f t="shared" si="8"/>
        <v>2393065.5346082011</v>
      </c>
      <c r="M27">
        <f t="shared" si="8"/>
        <v>2377684.1390116522</v>
      </c>
    </row>
    <row r="28" spans="1:17" x14ac:dyDescent="0.25">
      <c r="C28" s="6"/>
    </row>
    <row r="29" spans="1:17" x14ac:dyDescent="0.25">
      <c r="A29" t="s">
        <v>33</v>
      </c>
      <c r="B29" t="s">
        <v>17</v>
      </c>
      <c r="C29" s="6">
        <f>+C25*$D$6</f>
        <v>137500</v>
      </c>
      <c r="D29">
        <f t="shared" ref="D29:M29" si="9">+D25*$D$6</f>
        <v>131202.5</v>
      </c>
      <c r="E29">
        <f t="shared" si="9"/>
        <v>124558.6375</v>
      </c>
      <c r="F29">
        <f t="shared" si="9"/>
        <v>117549.36256249998</v>
      </c>
      <c r="G29">
        <f t="shared" si="9"/>
        <v>110154.57750343748</v>
      </c>
      <c r="H29">
        <f t="shared" si="9"/>
        <v>102353.07926612656</v>
      </c>
      <c r="I29">
        <f t="shared" si="9"/>
        <v>94122.498625763503</v>
      </c>
      <c r="J29">
        <f t="shared" si="9"/>
        <v>85439.236050180494</v>
      </c>
      <c r="K29">
        <f t="shared" si="9"/>
        <v>76278.394032940429</v>
      </c>
      <c r="L29">
        <f t="shared" si="9"/>
        <v>66613.705704752152</v>
      </c>
      <c r="M29">
        <f t="shared" si="9"/>
        <v>56417.459518513504</v>
      </c>
    </row>
    <row r="30" spans="1:17" x14ac:dyDescent="0.25">
      <c r="B30" t="s">
        <v>18</v>
      </c>
      <c r="C30" s="6">
        <f t="shared" ref="C30:M31" si="10">+C26*$D$6</f>
        <v>137500</v>
      </c>
      <c r="D30">
        <f t="shared" si="10"/>
        <v>134090</v>
      </c>
      <c r="E30">
        <f t="shared" si="10"/>
        <v>130492.45</v>
      </c>
      <c r="F30">
        <f t="shared" si="10"/>
        <v>126697.03474999999</v>
      </c>
      <c r="G30">
        <f t="shared" si="10"/>
        <v>122692.87166124998</v>
      </c>
      <c r="H30">
        <f t="shared" si="10"/>
        <v>118468.47960261874</v>
      </c>
      <c r="I30">
        <f t="shared" si="10"/>
        <v>114011.74598076276</v>
      </c>
      <c r="J30">
        <f t="shared" si="10"/>
        <v>109309.89200970472</v>
      </c>
      <c r="K30">
        <f t="shared" si="10"/>
        <v>104349.43607023849</v>
      </c>
      <c r="L30">
        <f t="shared" si="10"/>
        <v>99116.155054101589</v>
      </c>
      <c r="M30">
        <f t="shared" si="10"/>
        <v>93595.043582077182</v>
      </c>
    </row>
    <row r="31" spans="1:17" x14ac:dyDescent="0.25">
      <c r="B31" t="s">
        <v>19</v>
      </c>
      <c r="C31" s="6">
        <f t="shared" si="10"/>
        <v>137500</v>
      </c>
      <c r="D31">
        <f t="shared" si="10"/>
        <v>136977.5</v>
      </c>
      <c r="E31">
        <f t="shared" si="10"/>
        <v>136426.26250000001</v>
      </c>
      <c r="F31">
        <f t="shared" si="10"/>
        <v>135844.70693750001</v>
      </c>
      <c r="G31">
        <f t="shared" si="10"/>
        <v>135231.1658190625</v>
      </c>
      <c r="H31">
        <f t="shared" si="10"/>
        <v>134583.87993911092</v>
      </c>
      <c r="I31">
        <f t="shared" si="10"/>
        <v>133900.99333576203</v>
      </c>
      <c r="J31">
        <f t="shared" si="10"/>
        <v>133180.54796922894</v>
      </c>
      <c r="K31">
        <f t="shared" si="10"/>
        <v>132420.47810753653</v>
      </c>
      <c r="L31">
        <f t="shared" si="10"/>
        <v>131618.60440345106</v>
      </c>
      <c r="M31">
        <f t="shared" si="10"/>
        <v>130772.62764564087</v>
      </c>
    </row>
    <row r="32" spans="1:17" x14ac:dyDescent="0.25">
      <c r="C32" s="6"/>
    </row>
    <row r="33" spans="1:13" x14ac:dyDescent="0.25">
      <c r="A33" t="s">
        <v>34</v>
      </c>
      <c r="B33" t="s">
        <v>17</v>
      </c>
      <c r="C33" s="6">
        <f>+$G$10-$G12-C29</f>
        <v>114500.00000000006</v>
      </c>
      <c r="D33">
        <f t="shared" ref="D33:M33" si="11">+$G$10-$G12-D29</f>
        <v>120797.50000000006</v>
      </c>
      <c r="E33">
        <f t="shared" si="11"/>
        <v>127441.36250000006</v>
      </c>
      <c r="F33">
        <f t="shared" si="11"/>
        <v>134450.63743750006</v>
      </c>
      <c r="G33">
        <f t="shared" si="11"/>
        <v>141845.42249656259</v>
      </c>
      <c r="H33">
        <f t="shared" si="11"/>
        <v>149646.9207338735</v>
      </c>
      <c r="I33">
        <f t="shared" si="11"/>
        <v>157877.50137423654</v>
      </c>
      <c r="J33">
        <f t="shared" si="11"/>
        <v>166560.76394981955</v>
      </c>
      <c r="K33">
        <f t="shared" si="11"/>
        <v>175721.60596705962</v>
      </c>
      <c r="L33">
        <f t="shared" si="11"/>
        <v>185386.29429524791</v>
      </c>
      <c r="M33">
        <f t="shared" si="11"/>
        <v>195582.54048148656</v>
      </c>
    </row>
    <row r="34" spans="1:13" x14ac:dyDescent="0.25">
      <c r="B34" t="s">
        <v>18</v>
      </c>
      <c r="C34" s="6">
        <f t="shared" ref="C34:M35" si="12">+$G$10-$G13-C30</f>
        <v>62000.000000000058</v>
      </c>
      <c r="D34">
        <f t="shared" si="12"/>
        <v>65410.000000000058</v>
      </c>
      <c r="E34">
        <f t="shared" si="12"/>
        <v>69007.550000000061</v>
      </c>
      <c r="F34">
        <f t="shared" si="12"/>
        <v>72802.965250000067</v>
      </c>
      <c r="G34">
        <f t="shared" si="12"/>
        <v>76807.128338750073</v>
      </c>
      <c r="H34">
        <f t="shared" si="12"/>
        <v>81031.520397381319</v>
      </c>
      <c r="I34">
        <f t="shared" si="12"/>
        <v>85488.254019237298</v>
      </c>
      <c r="J34">
        <f t="shared" si="12"/>
        <v>90190.107990295335</v>
      </c>
      <c r="K34">
        <f t="shared" si="12"/>
        <v>95150.563929761571</v>
      </c>
      <c r="L34">
        <f t="shared" si="12"/>
        <v>100383.84494589847</v>
      </c>
      <c r="M34">
        <f t="shared" si="12"/>
        <v>105904.95641792288</v>
      </c>
    </row>
    <row r="35" spans="1:13" x14ac:dyDescent="0.25">
      <c r="B35" t="s">
        <v>19</v>
      </c>
      <c r="C35" s="6">
        <f t="shared" si="12"/>
        <v>9500</v>
      </c>
      <c r="D35">
        <f t="shared" si="12"/>
        <v>10022.5</v>
      </c>
      <c r="E35">
        <f t="shared" si="12"/>
        <v>10573.737499999988</v>
      </c>
      <c r="F35">
        <f t="shared" si="12"/>
        <v>11155.293062499986</v>
      </c>
      <c r="G35">
        <f t="shared" si="12"/>
        <v>11768.834180937498</v>
      </c>
      <c r="H35">
        <f t="shared" si="12"/>
        <v>12416.120060889079</v>
      </c>
      <c r="I35">
        <f t="shared" si="12"/>
        <v>13099.006664237968</v>
      </c>
      <c r="J35">
        <f t="shared" si="12"/>
        <v>13819.452030771063</v>
      </c>
      <c r="K35">
        <f t="shared" si="12"/>
        <v>14579.521892463468</v>
      </c>
      <c r="L35">
        <f t="shared" si="12"/>
        <v>15381.395596548944</v>
      </c>
      <c r="M35">
        <f t="shared" si="12"/>
        <v>16227.372354359133</v>
      </c>
    </row>
    <row r="37" spans="1:13" x14ac:dyDescent="0.25">
      <c r="A37" t="s">
        <v>42</v>
      </c>
      <c r="C37" s="7">
        <f>AVERAGE(C33:C35)</f>
        <v>62000.000000000036</v>
      </c>
      <c r="D37">
        <f t="shared" ref="D37:M37" si="13">AVERAGE(D33:D35)</f>
        <v>65410.000000000036</v>
      </c>
      <c r="E37">
        <f t="shared" si="13"/>
        <v>69007.550000000032</v>
      </c>
      <c r="F37">
        <f t="shared" si="13"/>
        <v>72802.965250000037</v>
      </c>
      <c r="G37">
        <f t="shared" si="13"/>
        <v>76807.128338750059</v>
      </c>
      <c r="H37">
        <f t="shared" si="13"/>
        <v>81031.520397381304</v>
      </c>
      <c r="I37">
        <f t="shared" si="13"/>
        <v>85488.254019237269</v>
      </c>
      <c r="J37">
        <f t="shared" si="13"/>
        <v>90190.107990295321</v>
      </c>
      <c r="K37">
        <f t="shared" si="13"/>
        <v>95150.563929761571</v>
      </c>
      <c r="L37">
        <f t="shared" si="13"/>
        <v>100383.84494589844</v>
      </c>
      <c r="M37">
        <f t="shared" si="13"/>
        <v>105904.95641792286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Assets</vt:lpstr>
      <vt:lpstr>Ha</vt:lpstr>
      <vt:lpstr>WorkingTable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Neal</dc:creator>
  <cp:lastModifiedBy>Simon Woodward</cp:lastModifiedBy>
  <dcterms:created xsi:type="dcterms:W3CDTF">2019-03-06T23:58:09Z</dcterms:created>
  <dcterms:modified xsi:type="dcterms:W3CDTF">2019-03-13T01:06:11Z</dcterms:modified>
</cp:coreProperties>
</file>