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W74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（含颗粒物）</t>
        </r>
      </text>
    </comment>
  </commentList>
</comments>
</file>

<file path=xl/sharedStrings.xml><?xml version="1.0" encoding="utf-8"?>
<sst xmlns="http://schemas.openxmlformats.org/spreadsheetml/2006/main" count="405" uniqueCount="172">
  <si>
    <t>企业名称</t>
  </si>
  <si>
    <t>sheet_name</t>
  </si>
  <si>
    <t>废气处理工艺</t>
  </si>
  <si>
    <t>废气处理工艺（字段处理）</t>
  </si>
  <si>
    <t>构筑物投资建设费用（万元）</t>
  </si>
  <si>
    <r>
      <rPr>
        <b/>
        <sz val="12"/>
        <rFont val="Times New Roman"/>
        <charset val="134"/>
      </rPr>
      <t>构筑物折旧费用（万元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</si>
  <si>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构筑物折旧年限</t>
  </si>
  <si>
    <t>设施投资建设费用（万元）</t>
  </si>
  <si>
    <r>
      <rPr>
        <b/>
        <sz val="12"/>
        <rFont val="Times New Roman"/>
        <charset val="134"/>
      </rPr>
      <t>设施折旧费用（万元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</si>
  <si>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设施折旧年限</t>
  </si>
  <si>
    <t>单位时间投资成本（元/年）</t>
  </si>
  <si>
    <r>
      <rPr>
        <b/>
        <sz val="12"/>
        <rFont val="宋体"/>
        <charset val="134"/>
      </rPr>
      <t>人工费（万元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</si>
  <si>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rPr>
        <b/>
        <sz val="12"/>
        <rFont val="宋体"/>
        <charset val="134"/>
      </rPr>
      <t>设施运行能耗成本（万元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</si>
  <si>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rPr>
        <b/>
        <sz val="12"/>
        <rFont val="宋体"/>
        <charset val="134"/>
      </rPr>
      <t>药剂费（万元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</si>
  <si>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rPr>
        <b/>
        <sz val="12"/>
        <rFont val="Times New Roman"/>
        <charset val="134"/>
      </rPr>
      <t>管理费（万元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</si>
  <si>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物料名称</t>
  </si>
  <si>
    <r>
      <rPr>
        <b/>
        <sz val="12"/>
        <rFont val="Times New Roman"/>
        <charset val="134"/>
      </rPr>
      <t>物料更换费（万元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</si>
  <si>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物料更换频次（次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</si>
  <si>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日常维护费（万元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</si>
  <si>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其他费用</t>
  </si>
  <si>
    <t>单位时间运行成本（元/年）</t>
  </si>
  <si>
    <r>
      <rPr>
        <b/>
        <sz val="12"/>
        <color theme="1"/>
        <rFont val="宋体"/>
        <charset val="134"/>
      </rPr>
      <t>单位时间投资运行成本（万元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年）</t>
    </r>
  </si>
  <si>
    <t>污染物类型</t>
  </si>
  <si>
    <t>进口浓度（mg/m³）</t>
  </si>
  <si>
    <t>出口浓度（mg/m³）</t>
  </si>
  <si>
    <t>设计处理能力（m³/h）</t>
  </si>
  <si>
    <t>实际流量（m³/h）</t>
  </si>
  <si>
    <t>日均运行时长（h）</t>
  </si>
  <si>
    <t>年均运行天数（天）</t>
  </si>
  <si>
    <t>年去除污染物质量（t）</t>
  </si>
  <si>
    <t>单位治理成本（元/吨）</t>
  </si>
  <si>
    <t>单位治理成本（万元/吨）</t>
  </si>
  <si>
    <t>备注</t>
  </si>
  <si>
    <t>陕西奉航科技有限责任公司</t>
  </si>
  <si>
    <t>滤筒除尘+干式除尘+活性炭吸附+催化燃烧</t>
  </si>
  <si>
    <t>VOCs</t>
  </si>
  <si>
    <t>多进口对应一出口</t>
  </si>
  <si>
    <t>炼胶中心：DA001</t>
  </si>
  <si>
    <t>布袋除尘+活性炭吸附+催化燃烧</t>
  </si>
  <si>
    <t>颗粒物</t>
  </si>
  <si>
    <t>喷淋塔+活性炭吸附+催化燃烧</t>
  </si>
  <si>
    <t>滤筒除尘+活性炭吸附+催化燃烧</t>
  </si>
  <si>
    <t>活性炭吸附+催化燃烧</t>
  </si>
  <si>
    <t>陕西良工优品环境艺术有限公司</t>
  </si>
  <si>
    <t>水帘+UV光氧+喷淋塔+活性炭吸附</t>
  </si>
  <si>
    <t>陕西永立建筑机械有限责任公司</t>
  </si>
  <si>
    <t>喷漆：水帘柜+喷淋塔+UV光解+活性炭吸附</t>
  </si>
  <si>
    <t>水帘柜+喷淋塔+UV光解+活性炭吸附</t>
  </si>
  <si>
    <t>陕西创科能源装备有限公司</t>
  </si>
  <si>
    <t>喷漆：过滤棉+UV光解+活性炭吸附</t>
  </si>
  <si>
    <t>过滤棉+UV光解+活性炭吸附</t>
  </si>
  <si>
    <t>咸阳亨通机械有限责任公司</t>
  </si>
  <si>
    <t>抛丸机</t>
  </si>
  <si>
    <t>颗粒物经过布袋除尘器除尘后经15m排气筒排放</t>
  </si>
  <si>
    <t>布袋除尘</t>
  </si>
  <si>
    <t>喷漆房</t>
  </si>
  <si>
    <t>水帘、活性炭吸附</t>
  </si>
  <si>
    <t>水帘+活性炭吸附</t>
  </si>
  <si>
    <t>陕西华中油漆有限公司</t>
  </si>
  <si>
    <t>活性炭吸附+催化燃烧15米排气筒</t>
  </si>
  <si>
    <t>台玻咸阳玻璃有限公司</t>
  </si>
  <si>
    <t>玻璃熔窑</t>
  </si>
  <si>
    <t>脱硫脱硝除尘一体化处理设备</t>
  </si>
  <si>
    <t>消石灰、液氨</t>
  </si>
  <si>
    <t>氮氧化物</t>
  </si>
  <si>
    <t>原材料块料破碎</t>
  </si>
  <si>
    <t>经滤筒除尘器除尘后22m排气筒排放</t>
  </si>
  <si>
    <t>滤筒</t>
  </si>
  <si>
    <t>原料筛分</t>
  </si>
  <si>
    <t>滤筒除尘器</t>
  </si>
  <si>
    <t>窑头投料</t>
  </si>
  <si>
    <t>兴平市晨晖塑料包装有限公司</t>
  </si>
  <si>
    <t>光氧化+活性炭吸附+15米排气孔</t>
  </si>
  <si>
    <t>ok</t>
  </si>
  <si>
    <t>陕西润鼎盛实业有限公司</t>
  </si>
  <si>
    <t>水帘+光氧+活性炭吸附</t>
  </si>
  <si>
    <t>1.根据最新检测报告修改浓度、流量
2.验收报告、检测报告电子版。
3.计算电费
4.用24年7月的数据</t>
  </si>
  <si>
    <t>陕西博雅美居全屋定制</t>
  </si>
  <si>
    <t/>
  </si>
  <si>
    <t>1.检测报告
2.验收报告
3.环评报告
4.三个表要填写，本周提交</t>
  </si>
  <si>
    <t>陕西润泽博泽科技有限公司</t>
  </si>
  <si>
    <t>1.4套设备拆分；本周提交
2.检测报告电子版
3.监测验收报告电子版
4.购置合同电子版</t>
  </si>
  <si>
    <t>兴平市恒星机械设备配件有限公司</t>
  </si>
  <si>
    <t>旋风除尘+布袋除尘</t>
  </si>
  <si>
    <t>陕西鑫源恒丰有色金属铸造有限公司</t>
  </si>
  <si>
    <t>布袋除尘器</t>
  </si>
  <si>
    <t>布袋除尘器+滤筒除尘器</t>
  </si>
  <si>
    <t>布袋除尘+滤筒除尘器</t>
  </si>
  <si>
    <t>DA004</t>
  </si>
  <si>
    <t>布袋除尘器+活性炭吸附</t>
  </si>
  <si>
    <t>布袋除尘+活性炭吸附</t>
  </si>
  <si>
    <t>非甲烷总烃</t>
  </si>
  <si>
    <t>DA005</t>
  </si>
  <si>
    <t>兴平市建章纸制品包装有限公司</t>
  </si>
  <si>
    <t>印刷：UV光氧催化+活性棉过滤</t>
  </si>
  <si>
    <t>UV光氧催化+活性棉过滤</t>
  </si>
  <si>
    <t>兴平忠信通用设备有限公司</t>
  </si>
  <si>
    <t>抛丸打磨：布袋除尘DA001</t>
  </si>
  <si>
    <t>熔化+砂处理：布袋除尘器DA002</t>
  </si>
  <si>
    <t>布袋</t>
  </si>
  <si>
    <t>真空浇铸：催化燃烧+吸附脱附DA003</t>
  </si>
  <si>
    <t>催化燃烧+吸附脱附DA003</t>
  </si>
  <si>
    <t>活性炭</t>
  </si>
  <si>
    <t>喷漆：二级活性炭吸附DA004</t>
  </si>
  <si>
    <t>二级活性炭吸附DA004</t>
  </si>
  <si>
    <t>兴平市金昊铸业有限公司</t>
  </si>
  <si>
    <t>5000-10000</t>
  </si>
  <si>
    <t>DA002</t>
  </si>
  <si>
    <t>布袋除尘+二级活性炭</t>
  </si>
  <si>
    <t>布袋除尘+二级活性炭吸附</t>
  </si>
  <si>
    <t>7000-16000</t>
  </si>
  <si>
    <t>陕西宏汇玻璃建材有限公司</t>
  </si>
  <si>
    <t>活性炭+UV光氧一体机</t>
  </si>
  <si>
    <t>活性炭吸附+UV光氧一体机</t>
  </si>
  <si>
    <t>兴平市飞达铸造有限责任公司</t>
  </si>
  <si>
    <t>滤袋</t>
  </si>
  <si>
    <t>软帘+活性炭</t>
  </si>
  <si>
    <t>软帘+活性炭吸附</t>
  </si>
  <si>
    <t>两级活性炭+催化燃烧</t>
  </si>
  <si>
    <t>两级活性炭吸附+催化燃烧</t>
  </si>
  <si>
    <t>催化燃烧</t>
  </si>
  <si>
    <t>布袋式除尘器</t>
  </si>
  <si>
    <t>兴平市天合铸造有限公司</t>
  </si>
  <si>
    <t>DA006</t>
  </si>
  <si>
    <t>陕西鑫益达封边条制品有限公司</t>
  </si>
  <si>
    <t>造粒车间净化设施</t>
  </si>
  <si>
    <t>经脉冲式布袋除尘器处理后经15米高排气筒排放。</t>
  </si>
  <si>
    <t>脉冲式布袋除尘</t>
  </si>
  <si>
    <t>ND</t>
  </si>
  <si>
    <t>挤抽车间</t>
  </si>
  <si>
    <t>Z形活性炭吸附装置处理，处理后经15米高排气筒排放。</t>
  </si>
  <si>
    <t>印刷车间</t>
  </si>
  <si>
    <t>吹膜机、印刷机上方各设集气罩，废气集中收集后经低温等离子/UV光解+活性炭吸附装置处理，处理后经15米高排气筒排放。</t>
  </si>
  <si>
    <t>吹膜机+印刷机上方各设集气罩，废气集中收集后经低温等离子/UV光解+活性炭吸附装置处理，处理后经15米高排气筒排放。</t>
  </si>
  <si>
    <t xml:space="preserve">兴平市丰益节能保温建材有限公司 </t>
  </si>
  <si>
    <t>DA001</t>
  </si>
  <si>
    <t>膨胀工序：袋式除尘器</t>
  </si>
  <si>
    <t>袋式除尘器</t>
  </si>
  <si>
    <t>二氧化硫</t>
  </si>
  <si>
    <t>成品储罐：袋式除尘器</t>
  </si>
  <si>
    <t>陕西锐邦塑业有限公司</t>
  </si>
  <si>
    <t xml:space="preserve">吹膜机：低温等离子+活性炭吸附装置		
</t>
  </si>
  <si>
    <t xml:space="preserve">低温等离子+活性炭吸附装置		
</t>
  </si>
  <si>
    <t>印刷机：UV光解+活性炭吸附装置</t>
  </si>
  <si>
    <t>UV光解+活性炭吸附装置</t>
  </si>
  <si>
    <t>陕西永泰天诚能源科技有限公司</t>
  </si>
  <si>
    <t>喷漆喷塑</t>
  </si>
  <si>
    <t>喷塑</t>
  </si>
  <si>
    <t>陕西瑞森金属复合材料有限公司</t>
  </si>
  <si>
    <t>浇注（砂处理、浇注产生的颗粒物）：袋式除尘器</t>
  </si>
  <si>
    <t>21800-38000</t>
  </si>
  <si>
    <t>浇注（熔化电炉）：袋式除尘器</t>
  </si>
  <si>
    <t>55000-70000</t>
  </si>
  <si>
    <t>DA003</t>
  </si>
  <si>
    <t>机加打磨：水幕除尘器（机械打磨）、滤网式除尘器（人工打磨）</t>
  </si>
  <si>
    <t>水幕除尘器（机械打磨）+滤网式除尘器（人工打磨）</t>
  </si>
  <si>
    <t>抛丸机（2台）：布袋式喷吹除尘器</t>
  </si>
  <si>
    <t>布袋式喷吹除尘器</t>
  </si>
  <si>
    <t>4300-9600</t>
  </si>
  <si>
    <t>浇注：催化燃烧一体机（活性炭＋催化燃烧）</t>
  </si>
  <si>
    <t>催化燃烧一体机（活性炭吸附＋催化燃烧）</t>
  </si>
  <si>
    <t>6800-15200</t>
  </si>
  <si>
    <t>喷漆房：催化燃烧一体机（活性炭＋催化燃烧）</t>
  </si>
  <si>
    <t>7367-14734</t>
  </si>
  <si>
    <t>DA007</t>
  </si>
  <si>
    <t>铸造打磨：滤筒除尘器</t>
  </si>
  <si>
    <t>8500-15000</t>
  </si>
  <si>
    <t>DA008</t>
  </si>
  <si>
    <t>电焊、等离子切割：滤筒除尘器</t>
  </si>
  <si>
    <t>DA009</t>
  </si>
  <si>
    <t>涂料搅拌：布袋除尘器</t>
  </si>
  <si>
    <t>2664-5268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</si>
</sst>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sz val="12"/>
      <color rgb="FF000000"/>
      <name val="宋体"/>
      <charset val="134"/>
    </font>
    <font>
      <b/>
      <sz val="11"/>
      <name val="宋体"/>
      <charset val="134"/>
      <scheme val="minor"/>
    </font>
    <font>
      <sz val="12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rgb="FF000000"/>
      <name val="Times New Roman"/>
      <charset val="134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  <font>
      <b/>
      <sz val="12"/>
      <color rgb="FFC00000"/>
      <name val="Times New Roman"/>
      <charset val="134"/>
    </font>
    <font>
      <sz val="12"/>
      <color rgb="FF000000"/>
      <name val="Times New Roman"/>
      <charset val="134"/>
    </font>
    <font>
      <sz val="12"/>
      <color rgb="FFFF0000"/>
      <name val="Times New Roman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6" borderId="5" applyNumberFormat="0" applyAlignment="0" applyProtection="0">
      <alignment vertical="center"/>
    </xf>
    <xf numFmtId="0" fontId="27" fillId="17" borderId="6" applyNumberFormat="0" applyAlignment="0" applyProtection="0">
      <alignment vertical="center"/>
    </xf>
    <xf numFmtId="0" fontId="28" fillId="17" borderId="5" applyNumberFormat="0" applyAlignment="0" applyProtection="0">
      <alignment vertical="center"/>
    </xf>
    <xf numFmtId="0" fontId="29" fillId="18" borderId="7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9"/>
  <sheetViews>
    <sheetView tabSelected="1" zoomScale="115" zoomScaleNormal="115" workbookViewId="0">
      <selection activeCell="G4" sqref="G4"/>
    </sheetView>
  </sheetViews>
  <sheetFormatPr defaultColWidth="9" defaultRowHeight="14.4"/>
  <cols>
    <col min="2" max="2" width="12.7314814814815" style="1" customWidth="1"/>
    <col min="3" max="3" width="21.8333333333333" customWidth="1"/>
    <col min="4" max="4" width="19.3425925925926" style="2" customWidth="1"/>
    <col min="24" max="24" width="10.4537037037037" customWidth="1"/>
    <col min="25" max="25" width="12.287037037037" customWidth="1"/>
    <col min="30" max="30" width="15.5555555555556"/>
    <col min="31" max="31" width="13.4444444444444"/>
  </cols>
  <sheetData>
    <row r="1" ht="78" spans="1:33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17" t="s">
        <v>10</v>
      </c>
      <c r="L1" s="18" t="s">
        <v>11</v>
      </c>
      <c r="M1" s="18" t="s">
        <v>12</v>
      </c>
      <c r="N1" s="18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22" t="s">
        <v>20</v>
      </c>
      <c r="V1" s="23" t="s">
        <v>21</v>
      </c>
      <c r="W1" s="24" t="s">
        <v>22</v>
      </c>
      <c r="X1" s="25" t="s">
        <v>23</v>
      </c>
      <c r="Y1" s="25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34" t="s">
        <v>30</v>
      </c>
      <c r="AF1" s="35" t="s">
        <v>31</v>
      </c>
      <c r="AG1" s="42" t="s">
        <v>32</v>
      </c>
    </row>
    <row r="2" ht="62.4" spans="1:33">
      <c r="A2" s="8" t="s">
        <v>33</v>
      </c>
      <c r="B2" s="8"/>
      <c r="C2" s="8" t="s">
        <v>34</v>
      </c>
      <c r="D2" s="9" t="s">
        <v>34</v>
      </c>
      <c r="E2" s="8">
        <v>20</v>
      </c>
      <c r="F2" s="10">
        <v>1</v>
      </c>
      <c r="G2" s="8"/>
      <c r="H2" s="8"/>
      <c r="I2" s="10">
        <v>2</v>
      </c>
      <c r="J2" s="8"/>
      <c r="K2" s="20">
        <f t="shared" ref="K2:K20" si="0">(F2+I2)*10000</f>
        <v>30000</v>
      </c>
      <c r="L2" s="8">
        <v>2</v>
      </c>
      <c r="M2" s="8">
        <v>1.5</v>
      </c>
      <c r="N2" s="8">
        <v>0</v>
      </c>
      <c r="O2" s="8">
        <v>2</v>
      </c>
      <c r="P2" s="8"/>
      <c r="Q2" s="8">
        <v>4</v>
      </c>
      <c r="R2" s="8"/>
      <c r="S2" s="8">
        <v>2</v>
      </c>
      <c r="T2" s="8"/>
      <c r="U2" s="26">
        <f t="shared" ref="U2:U20" si="1">SUM(L2,M2,N2,O2,Q2,S2,T2)*10000</f>
        <v>115000</v>
      </c>
      <c r="V2" s="27">
        <f t="shared" ref="V2:V20" si="2">(K2+U2)/10000</f>
        <v>14.5</v>
      </c>
      <c r="W2" s="8" t="s">
        <v>35</v>
      </c>
      <c r="X2" s="8"/>
      <c r="Y2" s="8">
        <v>4.31</v>
      </c>
      <c r="Z2" s="8"/>
      <c r="AA2" s="8">
        <v>5198</v>
      </c>
      <c r="AB2" s="8">
        <v>12</v>
      </c>
      <c r="AC2" s="8">
        <v>280</v>
      </c>
      <c r="AD2" s="36">
        <f t="shared" ref="AD2:AD20" si="3">(X2-Y2)*AA2/1000000000*AB2*AC2</f>
        <v>-0.0752753568</v>
      </c>
      <c r="AE2" s="37">
        <f t="shared" ref="AE2:AE20" si="4">V2*10000/AD2</f>
        <v>-1926261.21169046</v>
      </c>
      <c r="AF2" s="38">
        <f t="shared" ref="AF2:AF20" si="5">AE2/10000</f>
        <v>-192.626121169046</v>
      </c>
      <c r="AG2" s="39" t="s">
        <v>36</v>
      </c>
    </row>
    <row r="3" ht="62.4" spans="1:33">
      <c r="A3" s="8" t="s">
        <v>33</v>
      </c>
      <c r="B3" s="8" t="s">
        <v>37</v>
      </c>
      <c r="C3" s="8" t="s">
        <v>38</v>
      </c>
      <c r="D3" s="9" t="s">
        <v>38</v>
      </c>
      <c r="E3" s="8">
        <v>20</v>
      </c>
      <c r="F3" s="10">
        <v>1</v>
      </c>
      <c r="G3" s="8"/>
      <c r="H3" s="8"/>
      <c r="I3" s="10">
        <v>2</v>
      </c>
      <c r="J3" s="11"/>
      <c r="K3" s="20">
        <f t="shared" si="0"/>
        <v>30000</v>
      </c>
      <c r="L3" s="8">
        <v>2</v>
      </c>
      <c r="M3" s="8">
        <v>1.5</v>
      </c>
      <c r="N3" s="8">
        <v>0</v>
      </c>
      <c r="O3" s="8">
        <v>2</v>
      </c>
      <c r="P3" s="8"/>
      <c r="Q3" s="8">
        <v>4</v>
      </c>
      <c r="R3" s="8"/>
      <c r="S3" s="8">
        <v>2</v>
      </c>
      <c r="T3" s="11"/>
      <c r="U3" s="26">
        <f t="shared" si="1"/>
        <v>115000</v>
      </c>
      <c r="V3" s="27">
        <f t="shared" si="2"/>
        <v>14.5</v>
      </c>
      <c r="W3" s="8" t="s">
        <v>35</v>
      </c>
      <c r="X3" s="11">
        <v>5.53</v>
      </c>
      <c r="Y3" s="11">
        <v>1.72</v>
      </c>
      <c r="Z3" s="11">
        <v>30000</v>
      </c>
      <c r="AA3" s="11">
        <v>11995</v>
      </c>
      <c r="AB3" s="11">
        <v>12</v>
      </c>
      <c r="AC3" s="11">
        <v>280</v>
      </c>
      <c r="AD3" s="36">
        <f t="shared" si="3"/>
        <v>0.153555192</v>
      </c>
      <c r="AE3" s="37">
        <f t="shared" si="4"/>
        <v>944285.882563971</v>
      </c>
      <c r="AF3" s="38">
        <f t="shared" si="5"/>
        <v>94.4285882563971</v>
      </c>
      <c r="AG3" s="39"/>
    </row>
    <row r="4" ht="62.4" spans="1:33">
      <c r="A4" s="8" t="s">
        <v>33</v>
      </c>
      <c r="B4" s="8" t="s">
        <v>37</v>
      </c>
      <c r="C4" s="8" t="s">
        <v>38</v>
      </c>
      <c r="D4" s="9" t="s">
        <v>38</v>
      </c>
      <c r="E4" s="8">
        <v>20</v>
      </c>
      <c r="F4" s="10">
        <v>1</v>
      </c>
      <c r="G4" s="8"/>
      <c r="H4" s="8"/>
      <c r="I4" s="10">
        <v>2</v>
      </c>
      <c r="J4" s="11"/>
      <c r="K4" s="20">
        <f t="shared" si="0"/>
        <v>30000</v>
      </c>
      <c r="L4" s="8">
        <v>2</v>
      </c>
      <c r="M4" s="8">
        <v>1.5</v>
      </c>
      <c r="N4" s="8">
        <v>0</v>
      </c>
      <c r="O4" s="8">
        <v>2</v>
      </c>
      <c r="P4" s="8"/>
      <c r="Q4" s="8">
        <v>4</v>
      </c>
      <c r="R4" s="8"/>
      <c r="S4" s="8">
        <v>2</v>
      </c>
      <c r="T4" s="11"/>
      <c r="U4" s="26">
        <f t="shared" si="1"/>
        <v>115000</v>
      </c>
      <c r="V4" s="27">
        <f t="shared" si="2"/>
        <v>14.5</v>
      </c>
      <c r="W4" s="8" t="s">
        <v>39</v>
      </c>
      <c r="X4" s="28"/>
      <c r="Y4" s="11">
        <v>1.8</v>
      </c>
      <c r="Z4" s="11">
        <v>30000</v>
      </c>
      <c r="AA4" s="11">
        <v>11995</v>
      </c>
      <c r="AB4" s="11">
        <v>12</v>
      </c>
      <c r="AC4" s="11">
        <v>280</v>
      </c>
      <c r="AD4" s="36">
        <f t="shared" si="3"/>
        <v>-0.07254576</v>
      </c>
      <c r="AE4" s="37">
        <f t="shared" si="4"/>
        <v>-1998738.45142707</v>
      </c>
      <c r="AF4" s="38">
        <f t="shared" si="5"/>
        <v>-199.873845142707</v>
      </c>
      <c r="AG4" s="39"/>
    </row>
    <row r="5" ht="62.4" spans="1:33">
      <c r="A5" s="8" t="s">
        <v>33</v>
      </c>
      <c r="B5" s="8"/>
      <c r="C5" s="8" t="s">
        <v>40</v>
      </c>
      <c r="D5" s="9" t="s">
        <v>40</v>
      </c>
      <c r="E5" s="11">
        <v>15</v>
      </c>
      <c r="F5" s="12">
        <v>1</v>
      </c>
      <c r="G5" s="11"/>
      <c r="H5" s="11"/>
      <c r="I5" s="12">
        <v>1.5</v>
      </c>
      <c r="J5" s="11"/>
      <c r="K5" s="20">
        <f t="shared" si="0"/>
        <v>25000</v>
      </c>
      <c r="L5" s="8">
        <v>2</v>
      </c>
      <c r="M5" s="8">
        <v>1.5</v>
      </c>
      <c r="N5" s="8">
        <v>0.8</v>
      </c>
      <c r="O5" s="8">
        <v>2</v>
      </c>
      <c r="P5" s="8"/>
      <c r="Q5" s="8">
        <v>4</v>
      </c>
      <c r="R5" s="8"/>
      <c r="S5" s="8">
        <v>2</v>
      </c>
      <c r="T5" s="11"/>
      <c r="U5" s="26">
        <f t="shared" si="1"/>
        <v>123000</v>
      </c>
      <c r="V5" s="27">
        <f t="shared" si="2"/>
        <v>14.8</v>
      </c>
      <c r="W5" s="8" t="s">
        <v>35</v>
      </c>
      <c r="X5" s="11">
        <v>370</v>
      </c>
      <c r="Y5" s="11">
        <v>35.4</v>
      </c>
      <c r="Z5" s="11">
        <v>15000</v>
      </c>
      <c r="AA5" s="11">
        <v>7480</v>
      </c>
      <c r="AB5" s="11">
        <v>12</v>
      </c>
      <c r="AC5" s="11">
        <v>280</v>
      </c>
      <c r="AD5" s="36">
        <f t="shared" si="3"/>
        <v>8.40943488</v>
      </c>
      <c r="AE5" s="37">
        <f t="shared" si="4"/>
        <v>17599.2801076307</v>
      </c>
      <c r="AF5" s="38">
        <f t="shared" si="5"/>
        <v>1.75992801076307</v>
      </c>
      <c r="AG5" s="39"/>
    </row>
    <row r="6" ht="62.4" spans="1:33">
      <c r="A6" s="8" t="s">
        <v>33</v>
      </c>
      <c r="B6" s="8"/>
      <c r="C6" s="8" t="s">
        <v>41</v>
      </c>
      <c r="D6" s="9" t="s">
        <v>41</v>
      </c>
      <c r="E6" s="11"/>
      <c r="F6" s="12">
        <v>1</v>
      </c>
      <c r="G6" s="11"/>
      <c r="H6" s="11"/>
      <c r="I6" s="12">
        <v>2</v>
      </c>
      <c r="J6" s="11"/>
      <c r="K6" s="20">
        <f t="shared" si="0"/>
        <v>30000</v>
      </c>
      <c r="L6" s="11">
        <v>2</v>
      </c>
      <c r="M6" s="11">
        <v>1.5</v>
      </c>
      <c r="N6" s="11">
        <v>0</v>
      </c>
      <c r="O6" s="11">
        <v>2</v>
      </c>
      <c r="P6" s="11"/>
      <c r="Q6" s="11">
        <v>4</v>
      </c>
      <c r="R6" s="11"/>
      <c r="S6" s="11">
        <v>2</v>
      </c>
      <c r="T6" s="11"/>
      <c r="U6" s="26">
        <f t="shared" si="1"/>
        <v>115000</v>
      </c>
      <c r="V6" s="27">
        <f t="shared" si="2"/>
        <v>14.5</v>
      </c>
      <c r="W6" s="8" t="s">
        <v>35</v>
      </c>
      <c r="X6" s="11">
        <v>2.08</v>
      </c>
      <c r="Y6" s="11">
        <v>1.02</v>
      </c>
      <c r="Z6" s="11">
        <v>45000</v>
      </c>
      <c r="AA6" s="11">
        <v>40698</v>
      </c>
      <c r="AB6" s="11">
        <v>20</v>
      </c>
      <c r="AC6" s="11">
        <v>280</v>
      </c>
      <c r="AD6" s="36">
        <f t="shared" si="3"/>
        <v>0.241583328</v>
      </c>
      <c r="AE6" s="37">
        <f t="shared" si="4"/>
        <v>600206.981170489</v>
      </c>
      <c r="AF6" s="38">
        <f t="shared" si="5"/>
        <v>60.0206981170489</v>
      </c>
      <c r="AG6" s="39"/>
    </row>
    <row r="7" ht="62.4" spans="1:33">
      <c r="A7" s="8" t="s">
        <v>33</v>
      </c>
      <c r="B7" s="8"/>
      <c r="C7" s="8" t="s">
        <v>42</v>
      </c>
      <c r="D7" s="9" t="s">
        <v>42</v>
      </c>
      <c r="E7" s="11"/>
      <c r="F7" s="12">
        <v>1</v>
      </c>
      <c r="G7" s="11"/>
      <c r="H7" s="11"/>
      <c r="I7" s="12">
        <v>2</v>
      </c>
      <c r="J7" s="11"/>
      <c r="K7" s="20">
        <f t="shared" si="0"/>
        <v>30000</v>
      </c>
      <c r="L7" s="11">
        <v>2</v>
      </c>
      <c r="M7" s="11">
        <v>1.5</v>
      </c>
      <c r="N7" s="11">
        <v>0</v>
      </c>
      <c r="O7" s="11">
        <v>2</v>
      </c>
      <c r="P7" s="11"/>
      <c r="Q7" s="11">
        <v>4</v>
      </c>
      <c r="R7" s="11"/>
      <c r="S7" s="11">
        <v>2</v>
      </c>
      <c r="T7" s="11"/>
      <c r="U7" s="26">
        <f t="shared" si="1"/>
        <v>115000</v>
      </c>
      <c r="V7" s="27">
        <f t="shared" si="2"/>
        <v>14.5</v>
      </c>
      <c r="W7" s="8" t="s">
        <v>35</v>
      </c>
      <c r="X7" s="11">
        <v>4.36</v>
      </c>
      <c r="Y7" s="11">
        <v>2.8</v>
      </c>
      <c r="Z7" s="39">
        <v>40000</v>
      </c>
      <c r="AA7" s="39">
        <v>35386</v>
      </c>
      <c r="AB7" s="11">
        <v>12</v>
      </c>
      <c r="AC7" s="11">
        <v>280</v>
      </c>
      <c r="AD7" s="36">
        <f t="shared" si="3"/>
        <v>0.1854792576</v>
      </c>
      <c r="AE7" s="37">
        <f t="shared" si="4"/>
        <v>781758.574388428</v>
      </c>
      <c r="AF7" s="38">
        <f t="shared" si="5"/>
        <v>78.1758574388428</v>
      </c>
      <c r="AG7" s="39"/>
    </row>
    <row r="8" ht="78" spans="1:33">
      <c r="A8" s="8" t="s">
        <v>43</v>
      </c>
      <c r="B8" s="8"/>
      <c r="C8" s="8" t="s">
        <v>44</v>
      </c>
      <c r="D8" s="9" t="s">
        <v>44</v>
      </c>
      <c r="E8" s="11"/>
      <c r="F8" s="12">
        <v>0.23</v>
      </c>
      <c r="G8" s="11"/>
      <c r="H8" s="11"/>
      <c r="I8" s="12">
        <v>0.768</v>
      </c>
      <c r="J8" s="11"/>
      <c r="K8" s="20">
        <f t="shared" si="0"/>
        <v>9980</v>
      </c>
      <c r="L8" s="11">
        <v>1.2</v>
      </c>
      <c r="M8" s="11">
        <v>1.5</v>
      </c>
      <c r="N8" s="11">
        <v>0.3</v>
      </c>
      <c r="O8" s="11">
        <v>3.6</v>
      </c>
      <c r="P8" s="11"/>
      <c r="Q8" s="11">
        <v>0.3</v>
      </c>
      <c r="R8" s="11"/>
      <c r="S8" s="11">
        <v>0.5</v>
      </c>
      <c r="T8" s="11">
        <v>1.3</v>
      </c>
      <c r="U8" s="26">
        <f t="shared" si="1"/>
        <v>87000</v>
      </c>
      <c r="V8" s="27">
        <f t="shared" si="2"/>
        <v>9.698</v>
      </c>
      <c r="W8" s="8" t="s">
        <v>35</v>
      </c>
      <c r="X8" s="11">
        <v>7.22</v>
      </c>
      <c r="Y8" s="11">
        <v>2.31</v>
      </c>
      <c r="Z8" s="11"/>
      <c r="AA8" s="11">
        <v>7667</v>
      </c>
      <c r="AB8" s="11">
        <v>3</v>
      </c>
      <c r="AC8" s="11">
        <v>90</v>
      </c>
      <c r="AD8" s="36">
        <f t="shared" si="3"/>
        <v>0.0101641419</v>
      </c>
      <c r="AE8" s="37">
        <f t="shared" si="4"/>
        <v>9541385.87931363</v>
      </c>
      <c r="AF8" s="38">
        <f t="shared" si="5"/>
        <v>954.138587931363</v>
      </c>
      <c r="AG8" s="39"/>
    </row>
    <row r="9" ht="78" spans="1:33">
      <c r="A9" s="8" t="s">
        <v>45</v>
      </c>
      <c r="B9" s="8"/>
      <c r="C9" s="8" t="s">
        <v>46</v>
      </c>
      <c r="D9" s="9" t="s">
        <v>47</v>
      </c>
      <c r="E9" s="8"/>
      <c r="F9" s="10">
        <v>0.03</v>
      </c>
      <c r="G9" s="8"/>
      <c r="H9" s="8"/>
      <c r="I9" s="10">
        <v>1.16</v>
      </c>
      <c r="J9" s="8"/>
      <c r="K9" s="20">
        <f t="shared" si="0"/>
        <v>11900</v>
      </c>
      <c r="L9" s="8">
        <v>5.4</v>
      </c>
      <c r="M9" s="8">
        <v>1.1</v>
      </c>
      <c r="N9" s="8">
        <v>0</v>
      </c>
      <c r="O9" s="8">
        <v>0.45</v>
      </c>
      <c r="P9" s="8"/>
      <c r="Q9" s="8">
        <v>0.23</v>
      </c>
      <c r="R9" s="8"/>
      <c r="S9" s="8">
        <v>0.96</v>
      </c>
      <c r="T9" s="11">
        <v>0</v>
      </c>
      <c r="U9" s="26">
        <f t="shared" si="1"/>
        <v>81400</v>
      </c>
      <c r="V9" s="27">
        <f t="shared" si="2"/>
        <v>9.33</v>
      </c>
      <c r="W9" s="11" t="s">
        <v>35</v>
      </c>
      <c r="X9" s="11">
        <v>7.3</v>
      </c>
      <c r="Y9" s="11">
        <v>3.89</v>
      </c>
      <c r="Z9" s="11"/>
      <c r="AA9" s="11">
        <v>4910</v>
      </c>
      <c r="AB9" s="11">
        <v>2</v>
      </c>
      <c r="AC9" s="11">
        <v>148</v>
      </c>
      <c r="AD9" s="36">
        <f t="shared" si="3"/>
        <v>0.0049559576</v>
      </c>
      <c r="AE9" s="37">
        <f t="shared" si="4"/>
        <v>18825826.9199075</v>
      </c>
      <c r="AF9" s="38">
        <f t="shared" si="5"/>
        <v>1882.58269199075</v>
      </c>
      <c r="AG9" s="39"/>
    </row>
    <row r="10" ht="62.4" spans="1:33">
      <c r="A10" s="8" t="s">
        <v>48</v>
      </c>
      <c r="B10" s="8"/>
      <c r="C10" s="8" t="s">
        <v>49</v>
      </c>
      <c r="D10" s="9" t="s">
        <v>50</v>
      </c>
      <c r="E10" s="8"/>
      <c r="F10" s="10">
        <v>0</v>
      </c>
      <c r="G10" s="8"/>
      <c r="H10" s="8"/>
      <c r="I10" s="10">
        <v>0.36</v>
      </c>
      <c r="J10" s="8"/>
      <c r="K10" s="20">
        <f t="shared" si="0"/>
        <v>3600</v>
      </c>
      <c r="L10" s="8">
        <v>2.4</v>
      </c>
      <c r="M10" s="8">
        <v>4.66</v>
      </c>
      <c r="N10" s="8">
        <v>0</v>
      </c>
      <c r="O10" s="8">
        <v>0.4</v>
      </c>
      <c r="P10" s="8"/>
      <c r="Q10" s="8">
        <v>0.47</v>
      </c>
      <c r="R10" s="8"/>
      <c r="S10" s="8">
        <v>0.1</v>
      </c>
      <c r="T10" s="11"/>
      <c r="U10" s="26">
        <f t="shared" si="1"/>
        <v>80300</v>
      </c>
      <c r="V10" s="27">
        <f t="shared" si="2"/>
        <v>8.39</v>
      </c>
      <c r="W10" s="11" t="s">
        <v>35</v>
      </c>
      <c r="X10" s="11">
        <v>97.8</v>
      </c>
      <c r="Y10" s="11">
        <v>1.19</v>
      </c>
      <c r="Z10" s="11"/>
      <c r="AA10" s="11">
        <v>9384.3</v>
      </c>
      <c r="AB10" s="11">
        <v>6</v>
      </c>
      <c r="AC10" s="11">
        <v>280</v>
      </c>
      <c r="AD10" s="36">
        <f t="shared" si="3"/>
        <v>1.52311693464</v>
      </c>
      <c r="AE10" s="37">
        <f t="shared" si="4"/>
        <v>55084.4115063499</v>
      </c>
      <c r="AF10" s="38">
        <f t="shared" si="5"/>
        <v>5.50844115063499</v>
      </c>
      <c r="AG10" s="39"/>
    </row>
    <row r="11" ht="62.4" spans="1:33">
      <c r="A11" s="8" t="s">
        <v>51</v>
      </c>
      <c r="B11" s="8" t="s">
        <v>52</v>
      </c>
      <c r="C11" s="8" t="s">
        <v>53</v>
      </c>
      <c r="D11" s="9" t="s">
        <v>54</v>
      </c>
      <c r="E11" s="8"/>
      <c r="F11" s="10">
        <v>1</v>
      </c>
      <c r="G11" s="8"/>
      <c r="H11" s="8"/>
      <c r="I11" s="10">
        <v>0.19</v>
      </c>
      <c r="J11" s="8"/>
      <c r="K11" s="20">
        <f t="shared" si="0"/>
        <v>11900</v>
      </c>
      <c r="L11" s="8">
        <v>1</v>
      </c>
      <c r="M11" s="8">
        <v>1.5</v>
      </c>
      <c r="N11" s="8">
        <v>0</v>
      </c>
      <c r="O11" s="8">
        <v>0</v>
      </c>
      <c r="P11" s="8"/>
      <c r="Q11" s="8">
        <v>0</v>
      </c>
      <c r="R11" s="8"/>
      <c r="S11" s="8">
        <v>0</v>
      </c>
      <c r="T11" s="11"/>
      <c r="U11" s="26">
        <f t="shared" si="1"/>
        <v>25000</v>
      </c>
      <c r="V11" s="27">
        <f t="shared" si="2"/>
        <v>3.69</v>
      </c>
      <c r="W11" s="11" t="s">
        <v>39</v>
      </c>
      <c r="X11" s="29"/>
      <c r="Y11" s="11">
        <v>6.7</v>
      </c>
      <c r="Z11" s="11"/>
      <c r="AA11" s="11">
        <v>4420</v>
      </c>
      <c r="AB11" s="11">
        <v>7</v>
      </c>
      <c r="AC11" s="11">
        <v>100</v>
      </c>
      <c r="AD11" s="36">
        <f t="shared" si="3"/>
        <v>-0.0207298</v>
      </c>
      <c r="AE11" s="37">
        <f t="shared" si="4"/>
        <v>-1780046.11718396</v>
      </c>
      <c r="AF11" s="38">
        <f t="shared" si="5"/>
        <v>-178.004611718396</v>
      </c>
      <c r="AG11" s="39"/>
    </row>
    <row r="12" ht="62.4" spans="1:33">
      <c r="A12" s="8" t="s">
        <v>51</v>
      </c>
      <c r="B12" s="8" t="s">
        <v>55</v>
      </c>
      <c r="C12" s="8" t="s">
        <v>56</v>
      </c>
      <c r="D12" s="9" t="s">
        <v>57</v>
      </c>
      <c r="E12" s="8">
        <v>3</v>
      </c>
      <c r="F12" s="10">
        <v>0.3</v>
      </c>
      <c r="G12" s="8">
        <v>10</v>
      </c>
      <c r="H12" s="8">
        <v>5</v>
      </c>
      <c r="I12" s="10">
        <v>0.475</v>
      </c>
      <c r="J12" s="8">
        <v>10</v>
      </c>
      <c r="K12" s="20">
        <f t="shared" si="0"/>
        <v>7750</v>
      </c>
      <c r="L12" s="8">
        <v>1</v>
      </c>
      <c r="M12" s="8">
        <v>0.8</v>
      </c>
      <c r="N12" s="8"/>
      <c r="O12" s="8"/>
      <c r="P12" s="8"/>
      <c r="Q12" s="8">
        <v>0.21</v>
      </c>
      <c r="R12" s="8">
        <v>3</v>
      </c>
      <c r="S12" s="8">
        <v>0.3</v>
      </c>
      <c r="T12" s="11"/>
      <c r="U12" s="26">
        <f t="shared" si="1"/>
        <v>23100</v>
      </c>
      <c r="V12" s="27">
        <f t="shared" si="2"/>
        <v>3.085</v>
      </c>
      <c r="W12" s="11" t="s">
        <v>35</v>
      </c>
      <c r="X12" s="11">
        <v>7.65</v>
      </c>
      <c r="Y12" s="11">
        <v>2.77</v>
      </c>
      <c r="Z12" s="11">
        <v>20000</v>
      </c>
      <c r="AA12" s="11">
        <v>6860</v>
      </c>
      <c r="AB12" s="11">
        <v>3</v>
      </c>
      <c r="AC12" s="11">
        <v>60</v>
      </c>
      <c r="AD12" s="36">
        <f t="shared" si="3"/>
        <v>0.006025824</v>
      </c>
      <c r="AE12" s="37">
        <f t="shared" si="4"/>
        <v>5119631.77152203</v>
      </c>
      <c r="AF12" s="38">
        <f t="shared" si="5"/>
        <v>511.963177152204</v>
      </c>
      <c r="AG12" s="39"/>
    </row>
    <row r="13" ht="62.4" spans="1:33">
      <c r="A13" s="8" t="s">
        <v>58</v>
      </c>
      <c r="B13" s="8"/>
      <c r="C13" s="8" t="s">
        <v>59</v>
      </c>
      <c r="D13" s="9" t="s">
        <v>59</v>
      </c>
      <c r="E13" s="8"/>
      <c r="F13" s="10">
        <v>6.7</v>
      </c>
      <c r="G13" s="8"/>
      <c r="H13" s="8"/>
      <c r="I13" s="10">
        <v>13.11</v>
      </c>
      <c r="J13" s="8"/>
      <c r="K13" s="20">
        <f t="shared" si="0"/>
        <v>198100</v>
      </c>
      <c r="L13" s="8">
        <v>3.6</v>
      </c>
      <c r="M13" s="8">
        <v>12.09</v>
      </c>
      <c r="N13" s="8"/>
      <c r="O13" s="8"/>
      <c r="P13" s="8"/>
      <c r="Q13" s="8">
        <v>1.75</v>
      </c>
      <c r="R13" s="8"/>
      <c r="S13" s="8">
        <v>1.2</v>
      </c>
      <c r="T13" s="11"/>
      <c r="U13" s="26">
        <f t="shared" si="1"/>
        <v>186400</v>
      </c>
      <c r="V13" s="27">
        <f t="shared" si="2"/>
        <v>38.45</v>
      </c>
      <c r="W13" s="11" t="s">
        <v>35</v>
      </c>
      <c r="X13" s="11">
        <v>3.42</v>
      </c>
      <c r="Y13" s="11">
        <v>1.1</v>
      </c>
      <c r="Z13" s="11"/>
      <c r="AA13" s="11">
        <v>23977</v>
      </c>
      <c r="AB13" s="11">
        <v>8</v>
      </c>
      <c r="AC13" s="11">
        <v>285</v>
      </c>
      <c r="AD13" s="36">
        <f t="shared" si="3"/>
        <v>0.1268287392</v>
      </c>
      <c r="AE13" s="37">
        <f t="shared" si="4"/>
        <v>3031647.26248418</v>
      </c>
      <c r="AF13" s="38">
        <f t="shared" si="5"/>
        <v>303.164726248418</v>
      </c>
      <c r="AG13" s="39"/>
    </row>
    <row r="14" ht="62.4" spans="1:33">
      <c r="A14" s="8" t="s">
        <v>60</v>
      </c>
      <c r="B14" s="8" t="s">
        <v>61</v>
      </c>
      <c r="C14" s="8" t="s">
        <v>62</v>
      </c>
      <c r="D14" s="9" t="s">
        <v>62</v>
      </c>
      <c r="E14" s="8"/>
      <c r="F14" s="10">
        <v>0</v>
      </c>
      <c r="G14" s="8"/>
      <c r="H14" s="8">
        <v>3290</v>
      </c>
      <c r="I14" s="10">
        <v>250</v>
      </c>
      <c r="J14" s="8">
        <v>12</v>
      </c>
      <c r="K14" s="20">
        <f t="shared" si="0"/>
        <v>2500000</v>
      </c>
      <c r="L14" s="8">
        <v>78</v>
      </c>
      <c r="M14" s="8">
        <v>368.22</v>
      </c>
      <c r="N14" s="8">
        <v>302.98</v>
      </c>
      <c r="O14" s="8"/>
      <c r="P14" s="8" t="s">
        <v>63</v>
      </c>
      <c r="Q14" s="8">
        <v>318.29</v>
      </c>
      <c r="R14" s="8"/>
      <c r="S14" s="8">
        <v>0</v>
      </c>
      <c r="T14" s="11"/>
      <c r="U14" s="26">
        <f t="shared" si="1"/>
        <v>10674900</v>
      </c>
      <c r="V14" s="27">
        <f t="shared" si="2"/>
        <v>1317.49</v>
      </c>
      <c r="W14" s="30" t="s">
        <v>64</v>
      </c>
      <c r="X14" s="11">
        <v>2960</v>
      </c>
      <c r="Y14" s="11">
        <v>180</v>
      </c>
      <c r="Z14" s="11">
        <v>220000</v>
      </c>
      <c r="AA14" s="11">
        <v>130000</v>
      </c>
      <c r="AB14" s="11">
        <v>24</v>
      </c>
      <c r="AC14" s="11">
        <v>365</v>
      </c>
      <c r="AD14" s="36">
        <f t="shared" si="3"/>
        <v>3165.864</v>
      </c>
      <c r="AE14" s="37">
        <f t="shared" si="4"/>
        <v>4161.54958014621</v>
      </c>
      <c r="AF14" s="38">
        <f t="shared" si="5"/>
        <v>0.416154958014621</v>
      </c>
      <c r="AG14" s="39"/>
    </row>
    <row r="15" ht="62.4" spans="1:33">
      <c r="A15" s="8" t="s">
        <v>60</v>
      </c>
      <c r="B15" s="8" t="s">
        <v>65</v>
      </c>
      <c r="C15" s="8" t="s">
        <v>66</v>
      </c>
      <c r="D15" s="9" t="s">
        <v>66</v>
      </c>
      <c r="E15" s="8"/>
      <c r="F15" s="10">
        <v>0</v>
      </c>
      <c r="G15" s="8"/>
      <c r="H15" s="8">
        <v>3.58</v>
      </c>
      <c r="I15" s="10">
        <v>0.34</v>
      </c>
      <c r="J15" s="8">
        <v>10</v>
      </c>
      <c r="K15" s="20">
        <f t="shared" si="0"/>
        <v>3400</v>
      </c>
      <c r="L15" s="8">
        <v>1.1</v>
      </c>
      <c r="M15" s="8">
        <v>3.5</v>
      </c>
      <c r="N15" s="8">
        <v>0</v>
      </c>
      <c r="O15" s="8"/>
      <c r="P15" s="8" t="s">
        <v>67</v>
      </c>
      <c r="Q15" s="8">
        <v>0.19</v>
      </c>
      <c r="R15" s="8"/>
      <c r="S15" s="8">
        <v>0</v>
      </c>
      <c r="T15" s="11"/>
      <c r="U15" s="26">
        <f t="shared" si="1"/>
        <v>47900</v>
      </c>
      <c r="V15" s="27">
        <f t="shared" si="2"/>
        <v>5.13</v>
      </c>
      <c r="W15" s="11" t="s">
        <v>39</v>
      </c>
      <c r="X15" s="11">
        <v>4000</v>
      </c>
      <c r="Y15" s="11">
        <v>3.1</v>
      </c>
      <c r="Z15" s="11">
        <v>14700</v>
      </c>
      <c r="AA15" s="11">
        <v>7359</v>
      </c>
      <c r="AB15" s="11">
        <v>8</v>
      </c>
      <c r="AC15" s="11">
        <v>365</v>
      </c>
      <c r="AD15" s="36">
        <f t="shared" si="3"/>
        <v>85.886506332</v>
      </c>
      <c r="AE15" s="37">
        <f t="shared" si="4"/>
        <v>597.299880864829</v>
      </c>
      <c r="AF15" s="38">
        <f t="shared" si="5"/>
        <v>0.0597299880864829</v>
      </c>
      <c r="AG15" s="39"/>
    </row>
    <row r="16" ht="62.4" spans="1:33">
      <c r="A16" s="8" t="s">
        <v>60</v>
      </c>
      <c r="B16" s="8" t="s">
        <v>68</v>
      </c>
      <c r="C16" s="8" t="s">
        <v>69</v>
      </c>
      <c r="D16" s="9" t="s">
        <v>69</v>
      </c>
      <c r="E16" s="8"/>
      <c r="F16" s="10"/>
      <c r="G16" s="8"/>
      <c r="H16" s="8">
        <v>3.58</v>
      </c>
      <c r="I16" s="10">
        <v>0.34</v>
      </c>
      <c r="J16" s="8">
        <v>10</v>
      </c>
      <c r="K16" s="20">
        <f t="shared" si="0"/>
        <v>3400</v>
      </c>
      <c r="L16" s="8">
        <v>1.1</v>
      </c>
      <c r="M16" s="8">
        <v>3.5</v>
      </c>
      <c r="N16" s="8"/>
      <c r="O16" s="8"/>
      <c r="P16" s="8" t="s">
        <v>67</v>
      </c>
      <c r="Q16" s="8">
        <v>0.19</v>
      </c>
      <c r="R16" s="8"/>
      <c r="S16" s="8"/>
      <c r="T16" s="11"/>
      <c r="U16" s="26">
        <f t="shared" si="1"/>
        <v>47900</v>
      </c>
      <c r="V16" s="27">
        <f t="shared" si="2"/>
        <v>5.13</v>
      </c>
      <c r="W16" s="11" t="s">
        <v>39</v>
      </c>
      <c r="X16" s="11">
        <v>2500</v>
      </c>
      <c r="Y16" s="11">
        <v>3</v>
      </c>
      <c r="Z16" s="11">
        <v>14700</v>
      </c>
      <c r="AA16" s="11">
        <v>3129</v>
      </c>
      <c r="AB16" s="11">
        <v>8</v>
      </c>
      <c r="AC16" s="11">
        <v>365</v>
      </c>
      <c r="AD16" s="36">
        <f t="shared" si="3"/>
        <v>22.81428996</v>
      </c>
      <c r="AE16" s="37">
        <f t="shared" si="4"/>
        <v>2248.59068986778</v>
      </c>
      <c r="AF16" s="38">
        <f t="shared" si="5"/>
        <v>0.224859068986778</v>
      </c>
      <c r="AG16" s="39"/>
    </row>
    <row r="17" ht="62.4" spans="1:33">
      <c r="A17" s="8" t="s">
        <v>60</v>
      </c>
      <c r="B17" s="8" t="s">
        <v>70</v>
      </c>
      <c r="C17" s="8" t="s">
        <v>69</v>
      </c>
      <c r="D17" s="9" t="s">
        <v>69</v>
      </c>
      <c r="E17" s="8"/>
      <c r="F17" s="10"/>
      <c r="G17" s="8"/>
      <c r="H17" s="8">
        <v>3.58</v>
      </c>
      <c r="I17" s="10">
        <v>0.34</v>
      </c>
      <c r="J17" s="8">
        <v>10</v>
      </c>
      <c r="K17" s="20">
        <f t="shared" si="0"/>
        <v>3400</v>
      </c>
      <c r="L17" s="8">
        <v>1.1</v>
      </c>
      <c r="M17" s="8">
        <v>3.5</v>
      </c>
      <c r="N17" s="8"/>
      <c r="O17" s="8"/>
      <c r="P17" s="8" t="s">
        <v>67</v>
      </c>
      <c r="Q17" s="8">
        <v>0.19</v>
      </c>
      <c r="R17" s="8"/>
      <c r="S17" s="8"/>
      <c r="T17" s="11"/>
      <c r="U17" s="26">
        <f t="shared" si="1"/>
        <v>47900</v>
      </c>
      <c r="V17" s="27">
        <f t="shared" si="2"/>
        <v>5.13</v>
      </c>
      <c r="W17" s="11" t="s">
        <v>39</v>
      </c>
      <c r="X17" s="11">
        <v>1500</v>
      </c>
      <c r="Y17" s="11">
        <v>4.1</v>
      </c>
      <c r="Z17" s="11">
        <v>14700</v>
      </c>
      <c r="AA17" s="31">
        <v>4100</v>
      </c>
      <c r="AB17" s="11">
        <v>8</v>
      </c>
      <c r="AC17" s="11">
        <v>365</v>
      </c>
      <c r="AD17" s="36">
        <f t="shared" si="3"/>
        <v>17.9089148</v>
      </c>
      <c r="AE17" s="37">
        <f t="shared" si="4"/>
        <v>2864.4951730967</v>
      </c>
      <c r="AF17" s="38">
        <f t="shared" si="5"/>
        <v>0.28644951730967</v>
      </c>
      <c r="AG17" s="39"/>
    </row>
    <row r="18" ht="78" spans="1:33">
      <c r="A18" s="8" t="s">
        <v>71</v>
      </c>
      <c r="B18" s="8"/>
      <c r="C18" s="8" t="s">
        <v>72</v>
      </c>
      <c r="D18" s="9" t="s">
        <v>72</v>
      </c>
      <c r="E18" s="8"/>
      <c r="F18" s="10">
        <v>0</v>
      </c>
      <c r="G18" s="8"/>
      <c r="H18" s="8"/>
      <c r="I18" s="10">
        <v>1.3</v>
      </c>
      <c r="J18" s="8"/>
      <c r="K18" s="20">
        <f t="shared" si="0"/>
        <v>13000</v>
      </c>
      <c r="L18" s="8">
        <v>1.5</v>
      </c>
      <c r="M18" s="8">
        <v>5.5</v>
      </c>
      <c r="N18" s="8">
        <v>0</v>
      </c>
      <c r="O18" s="8">
        <v>0.6</v>
      </c>
      <c r="P18" s="8"/>
      <c r="Q18" s="8">
        <v>0.3</v>
      </c>
      <c r="R18" s="8"/>
      <c r="S18" s="8">
        <v>0.5</v>
      </c>
      <c r="T18" s="11"/>
      <c r="U18" s="26">
        <f t="shared" si="1"/>
        <v>84000</v>
      </c>
      <c r="V18" s="27">
        <f t="shared" si="2"/>
        <v>9.7</v>
      </c>
      <c r="W18" s="11" t="s">
        <v>35</v>
      </c>
      <c r="X18" s="11">
        <v>21.5</v>
      </c>
      <c r="Y18" s="11">
        <v>13.5</v>
      </c>
      <c r="Z18" s="11">
        <v>30000</v>
      </c>
      <c r="AA18" s="11">
        <v>4943</v>
      </c>
      <c r="AB18" s="11">
        <v>8</v>
      </c>
      <c r="AC18" s="11">
        <v>150</v>
      </c>
      <c r="AD18" s="36">
        <f t="shared" si="3"/>
        <v>0.0474528</v>
      </c>
      <c r="AE18" s="37">
        <f t="shared" si="4"/>
        <v>2044136.48931148</v>
      </c>
      <c r="AF18" s="38">
        <f t="shared" si="5"/>
        <v>204.413648931148</v>
      </c>
      <c r="AG18" s="39" t="s">
        <v>73</v>
      </c>
    </row>
    <row r="19" ht="187.2" spans="1:33">
      <c r="A19" s="8" t="s">
        <v>74</v>
      </c>
      <c r="B19" s="8"/>
      <c r="C19" s="8" t="s">
        <v>75</v>
      </c>
      <c r="D19" s="9" t="s">
        <v>75</v>
      </c>
      <c r="E19" s="8"/>
      <c r="F19" s="10">
        <v>0</v>
      </c>
      <c r="G19" s="8"/>
      <c r="H19" s="8">
        <v>27.5</v>
      </c>
      <c r="I19" s="10">
        <v>2.5</v>
      </c>
      <c r="J19" s="8"/>
      <c r="K19" s="20">
        <f t="shared" si="0"/>
        <v>25000</v>
      </c>
      <c r="L19" s="8">
        <v>5</v>
      </c>
      <c r="M19" s="8">
        <v>2.4</v>
      </c>
      <c r="N19" s="8">
        <v>0</v>
      </c>
      <c r="O19" s="8">
        <v>0</v>
      </c>
      <c r="P19" s="8"/>
      <c r="Q19" s="8">
        <v>0.6</v>
      </c>
      <c r="R19" s="8"/>
      <c r="S19" s="8">
        <v>1.5</v>
      </c>
      <c r="T19" s="11"/>
      <c r="U19" s="26">
        <f t="shared" si="1"/>
        <v>95000</v>
      </c>
      <c r="V19" s="27">
        <f t="shared" si="2"/>
        <v>12</v>
      </c>
      <c r="W19" s="11" t="s">
        <v>35</v>
      </c>
      <c r="X19" s="31">
        <v>9.89</v>
      </c>
      <c r="Y19" s="31">
        <v>2.04</v>
      </c>
      <c r="Z19" s="11">
        <v>40000</v>
      </c>
      <c r="AA19" s="11">
        <v>12527</v>
      </c>
      <c r="AB19" s="11">
        <v>4</v>
      </c>
      <c r="AC19" s="11">
        <v>80</v>
      </c>
      <c r="AD19" s="36">
        <f t="shared" si="3"/>
        <v>0.031467824</v>
      </c>
      <c r="AE19" s="37">
        <f t="shared" si="4"/>
        <v>3813419.06577334</v>
      </c>
      <c r="AF19" s="38">
        <f t="shared" si="5"/>
        <v>381.341906577334</v>
      </c>
      <c r="AG19" s="43" t="s">
        <v>76</v>
      </c>
    </row>
    <row r="20" ht="62.4" spans="1:33">
      <c r="A20" s="8" t="s">
        <v>74</v>
      </c>
      <c r="B20" s="8"/>
      <c r="C20" s="8" t="s">
        <v>54</v>
      </c>
      <c r="D20" s="9" t="s">
        <v>54</v>
      </c>
      <c r="E20" s="8"/>
      <c r="F20" s="10">
        <v>0</v>
      </c>
      <c r="G20" s="8"/>
      <c r="H20" s="8">
        <v>20</v>
      </c>
      <c r="I20" s="10">
        <v>1.9</v>
      </c>
      <c r="J20" s="8"/>
      <c r="K20" s="20">
        <f t="shared" si="0"/>
        <v>19000</v>
      </c>
      <c r="L20" s="8">
        <v>2</v>
      </c>
      <c r="M20" s="8">
        <v>6.5</v>
      </c>
      <c r="N20" s="8">
        <v>0</v>
      </c>
      <c r="O20" s="8">
        <v>0</v>
      </c>
      <c r="P20" s="8"/>
      <c r="Q20" s="8">
        <v>0.8</v>
      </c>
      <c r="R20" s="8"/>
      <c r="S20" s="8">
        <v>1</v>
      </c>
      <c r="T20" s="11"/>
      <c r="U20" s="26">
        <f t="shared" si="1"/>
        <v>103000</v>
      </c>
      <c r="V20" s="27">
        <f t="shared" si="2"/>
        <v>12.2</v>
      </c>
      <c r="W20" s="11" t="s">
        <v>39</v>
      </c>
      <c r="X20" s="32">
        <v>3788</v>
      </c>
      <c r="Y20" s="32">
        <v>21.4</v>
      </c>
      <c r="Z20" s="11">
        <v>40000</v>
      </c>
      <c r="AA20" s="11">
        <v>15727</v>
      </c>
      <c r="AB20" s="11">
        <v>2</v>
      </c>
      <c r="AC20" s="11">
        <v>240</v>
      </c>
      <c r="AD20" s="36">
        <f t="shared" si="3"/>
        <v>28.433912736</v>
      </c>
      <c r="AE20" s="37">
        <f t="shared" si="4"/>
        <v>4290.65113664559</v>
      </c>
      <c r="AF20" s="38">
        <f t="shared" si="5"/>
        <v>0.429065113664559</v>
      </c>
      <c r="AG20" s="13"/>
    </row>
    <row r="21" ht="129.6" spans="1:33">
      <c r="A21" s="8" t="s">
        <v>77</v>
      </c>
      <c r="B21" s="8"/>
      <c r="C21" s="8"/>
      <c r="D21" s="9" t="s">
        <v>78</v>
      </c>
      <c r="E21" s="8"/>
      <c r="F21" s="10"/>
      <c r="G21" s="8"/>
      <c r="H21" s="8"/>
      <c r="I21" s="10"/>
      <c r="J21" s="8"/>
      <c r="K21" s="20"/>
      <c r="L21" s="8"/>
      <c r="M21" s="8"/>
      <c r="N21" s="8"/>
      <c r="O21" s="8"/>
      <c r="P21" s="8"/>
      <c r="Q21" s="8"/>
      <c r="R21" s="8"/>
      <c r="S21" s="8"/>
      <c r="T21" s="11"/>
      <c r="U21" s="26"/>
      <c r="V21" s="27"/>
      <c r="W21" s="11"/>
      <c r="X21" s="11"/>
      <c r="Y21" s="11"/>
      <c r="Z21" s="11"/>
      <c r="AA21" s="11"/>
      <c r="AB21" s="11"/>
      <c r="AC21" s="11"/>
      <c r="AD21" s="36"/>
      <c r="AE21" s="37"/>
      <c r="AF21" s="38"/>
      <c r="AG21" s="13" t="s">
        <v>79</v>
      </c>
    </row>
    <row r="22" ht="144" spans="1:33">
      <c r="A22" s="8" t="s">
        <v>80</v>
      </c>
      <c r="B22" s="8"/>
      <c r="C22" s="8"/>
      <c r="D22" s="9" t="s">
        <v>78</v>
      </c>
      <c r="E22" s="8"/>
      <c r="F22" s="10"/>
      <c r="G22" s="8"/>
      <c r="H22" s="8"/>
      <c r="I22" s="10"/>
      <c r="J22" s="8"/>
      <c r="K22" s="20"/>
      <c r="L22" s="8"/>
      <c r="M22" s="8"/>
      <c r="N22" s="8"/>
      <c r="O22" s="8"/>
      <c r="P22" s="8"/>
      <c r="Q22" s="8"/>
      <c r="R22" s="8"/>
      <c r="S22" s="8"/>
      <c r="T22" s="11"/>
      <c r="U22" s="26"/>
      <c r="V22" s="27"/>
      <c r="W22" s="11"/>
      <c r="X22" s="11"/>
      <c r="Y22" s="11"/>
      <c r="Z22" s="11"/>
      <c r="AA22" s="11"/>
      <c r="AB22" s="11"/>
      <c r="AC22" s="11"/>
      <c r="AD22" s="36"/>
      <c r="AE22" s="37"/>
      <c r="AF22" s="38"/>
      <c r="AG22" s="13" t="s">
        <v>81</v>
      </c>
    </row>
    <row r="23" ht="78" spans="1:33">
      <c r="A23" s="8" t="s">
        <v>82</v>
      </c>
      <c r="B23" s="8"/>
      <c r="C23" s="8" t="s">
        <v>83</v>
      </c>
      <c r="D23" s="9" t="s">
        <v>83</v>
      </c>
      <c r="E23" s="8"/>
      <c r="F23" s="10">
        <v>0</v>
      </c>
      <c r="G23" s="8"/>
      <c r="H23" s="8"/>
      <c r="I23" s="10">
        <v>0.28</v>
      </c>
      <c r="J23" s="8"/>
      <c r="K23" s="20">
        <f t="shared" ref="K23:K79" si="6">(F23+I23)*10000</f>
        <v>2800</v>
      </c>
      <c r="L23" s="8">
        <v>1.56</v>
      </c>
      <c r="M23" s="8">
        <v>1.584</v>
      </c>
      <c r="N23" s="8">
        <v>0</v>
      </c>
      <c r="O23" s="8">
        <v>0</v>
      </c>
      <c r="P23" s="8"/>
      <c r="Q23" s="8">
        <v>0.232</v>
      </c>
      <c r="R23" s="8"/>
      <c r="S23" s="8">
        <v>0.2</v>
      </c>
      <c r="T23" s="11">
        <v>0</v>
      </c>
      <c r="U23" s="26">
        <f t="shared" ref="U23:U79" si="7">SUM(L23,M23,N23,O23,Q23,S23,T23)*10000</f>
        <v>35760</v>
      </c>
      <c r="V23" s="27">
        <f t="shared" ref="V23:V79" si="8">(K23+U23)/10000</f>
        <v>3.856</v>
      </c>
      <c r="W23" s="11" t="s">
        <v>39</v>
      </c>
      <c r="X23" s="29">
        <f t="shared" ref="X23:X26" si="9">Y23/0.01</f>
        <v>170</v>
      </c>
      <c r="Y23" s="11">
        <v>1.7</v>
      </c>
      <c r="Z23" s="11">
        <v>15000</v>
      </c>
      <c r="AA23" s="11">
        <v>5440</v>
      </c>
      <c r="AB23" s="11">
        <v>6</v>
      </c>
      <c r="AC23" s="11">
        <v>300</v>
      </c>
      <c r="AD23" s="36">
        <f t="shared" ref="AD23:AD61" si="10">(X23-Y23)*AA23/1000000000*AB23*AC23</f>
        <v>1.6479936</v>
      </c>
      <c r="AE23" s="37">
        <f t="shared" ref="AE23:AE61" si="11">V23*10000/AD23</f>
        <v>23398.1491190257</v>
      </c>
      <c r="AF23" s="38">
        <f t="shared" ref="AF23:AF61" si="12">AE23/10000</f>
        <v>2.33981491190257</v>
      </c>
      <c r="AG23" s="39" t="s">
        <v>73</v>
      </c>
    </row>
    <row r="24" ht="78" spans="1:33">
      <c r="A24" s="8" t="s">
        <v>82</v>
      </c>
      <c r="B24" s="8"/>
      <c r="C24" s="8" t="s">
        <v>42</v>
      </c>
      <c r="D24" s="9" t="s">
        <v>42</v>
      </c>
      <c r="E24" s="8"/>
      <c r="F24" s="10">
        <v>0</v>
      </c>
      <c r="G24" s="8"/>
      <c r="H24" s="8"/>
      <c r="I24" s="10">
        <v>1.267</v>
      </c>
      <c r="J24" s="8"/>
      <c r="K24" s="20">
        <f t="shared" si="6"/>
        <v>12670</v>
      </c>
      <c r="L24" s="8">
        <v>1.56</v>
      </c>
      <c r="M24" s="8">
        <v>1.1064</v>
      </c>
      <c r="N24" s="8">
        <v>0</v>
      </c>
      <c r="O24" s="8">
        <v>0</v>
      </c>
      <c r="P24" s="8"/>
      <c r="Q24" s="8">
        <v>0.7</v>
      </c>
      <c r="R24" s="8"/>
      <c r="S24" s="8">
        <v>0.4</v>
      </c>
      <c r="T24" s="11">
        <v>0.5</v>
      </c>
      <c r="U24" s="26">
        <f t="shared" si="7"/>
        <v>42664</v>
      </c>
      <c r="V24" s="27">
        <f t="shared" si="8"/>
        <v>5.5334</v>
      </c>
      <c r="W24" s="11" t="s">
        <v>35</v>
      </c>
      <c r="X24" s="11">
        <v>395</v>
      </c>
      <c r="Y24" s="11">
        <v>32.1</v>
      </c>
      <c r="Z24" s="11">
        <v>15000</v>
      </c>
      <c r="AA24" s="11">
        <v>3759</v>
      </c>
      <c r="AB24" s="11">
        <v>3</v>
      </c>
      <c r="AC24" s="11">
        <v>300</v>
      </c>
      <c r="AD24" s="36">
        <f t="shared" si="10"/>
        <v>1.22772699</v>
      </c>
      <c r="AE24" s="37">
        <f t="shared" si="11"/>
        <v>45070.2806492834</v>
      </c>
      <c r="AF24" s="38">
        <f t="shared" si="12"/>
        <v>4.50702806492834</v>
      </c>
      <c r="AG24" s="39" t="s">
        <v>73</v>
      </c>
    </row>
    <row r="25" ht="78" spans="1:33">
      <c r="A25" s="8" t="s">
        <v>82</v>
      </c>
      <c r="B25" s="8"/>
      <c r="C25" s="8" t="s">
        <v>54</v>
      </c>
      <c r="D25" s="9" t="s">
        <v>54</v>
      </c>
      <c r="E25" s="8"/>
      <c r="F25" s="10">
        <v>0</v>
      </c>
      <c r="G25" s="8"/>
      <c r="H25" s="8"/>
      <c r="I25" s="10">
        <v>0.23</v>
      </c>
      <c r="J25" s="8"/>
      <c r="K25" s="20">
        <f t="shared" si="6"/>
        <v>2300</v>
      </c>
      <c r="L25" s="8">
        <v>1.56</v>
      </c>
      <c r="M25" s="8">
        <v>1.584</v>
      </c>
      <c r="N25" s="8">
        <v>0</v>
      </c>
      <c r="O25" s="8">
        <v>0</v>
      </c>
      <c r="P25" s="8"/>
      <c r="Q25" s="8">
        <v>0.145</v>
      </c>
      <c r="R25" s="8"/>
      <c r="S25" s="8">
        <v>0.2</v>
      </c>
      <c r="T25" s="11">
        <v>0</v>
      </c>
      <c r="U25" s="26">
        <f t="shared" si="7"/>
        <v>34890</v>
      </c>
      <c r="V25" s="27">
        <f t="shared" si="8"/>
        <v>3.719</v>
      </c>
      <c r="W25" s="11" t="s">
        <v>39</v>
      </c>
      <c r="X25" s="29">
        <f t="shared" si="9"/>
        <v>810</v>
      </c>
      <c r="Y25" s="11">
        <v>8.1</v>
      </c>
      <c r="Z25" s="11">
        <v>15000</v>
      </c>
      <c r="AA25" s="11">
        <v>5512</v>
      </c>
      <c r="AB25" s="11">
        <v>6</v>
      </c>
      <c r="AC25" s="11">
        <v>300</v>
      </c>
      <c r="AD25" s="36">
        <f t="shared" si="10"/>
        <v>7.95613104</v>
      </c>
      <c r="AE25" s="37">
        <f t="shared" si="11"/>
        <v>4674.38253757067</v>
      </c>
      <c r="AF25" s="38">
        <f t="shared" si="12"/>
        <v>0.467438253757067</v>
      </c>
      <c r="AG25" s="39" t="s">
        <v>73</v>
      </c>
    </row>
    <row r="26" ht="78" spans="1:33">
      <c r="A26" s="8" t="s">
        <v>82</v>
      </c>
      <c r="B26" s="8"/>
      <c r="C26" s="8" t="s">
        <v>54</v>
      </c>
      <c r="D26" s="9" t="s">
        <v>54</v>
      </c>
      <c r="E26" s="8"/>
      <c r="F26" s="10">
        <v>0</v>
      </c>
      <c r="G26" s="8"/>
      <c r="H26" s="8"/>
      <c r="I26" s="10">
        <v>0.42</v>
      </c>
      <c r="J26" s="8"/>
      <c r="K26" s="20">
        <f t="shared" si="6"/>
        <v>4200</v>
      </c>
      <c r="L26" s="8">
        <v>1.56</v>
      </c>
      <c r="M26" s="8">
        <v>3.744</v>
      </c>
      <c r="N26" s="8">
        <v>0</v>
      </c>
      <c r="O26" s="8">
        <v>0</v>
      </c>
      <c r="P26" s="8"/>
      <c r="Q26" s="8">
        <v>0.3538</v>
      </c>
      <c r="R26" s="8"/>
      <c r="S26" s="8">
        <v>0.4</v>
      </c>
      <c r="T26" s="11">
        <v>0</v>
      </c>
      <c r="U26" s="26">
        <f t="shared" si="7"/>
        <v>60578</v>
      </c>
      <c r="V26" s="27">
        <f t="shared" si="8"/>
        <v>6.4778</v>
      </c>
      <c r="W26" s="11" t="s">
        <v>39</v>
      </c>
      <c r="X26" s="29">
        <f t="shared" si="9"/>
        <v>200</v>
      </c>
      <c r="Y26" s="11">
        <v>2</v>
      </c>
      <c r="Z26" s="11">
        <v>15000</v>
      </c>
      <c r="AA26" s="11">
        <v>6270</v>
      </c>
      <c r="AB26" s="11">
        <v>6</v>
      </c>
      <c r="AC26" s="11">
        <v>300</v>
      </c>
      <c r="AD26" s="36">
        <f t="shared" si="10"/>
        <v>2.234628</v>
      </c>
      <c r="AE26" s="37">
        <f t="shared" si="11"/>
        <v>28988.2700834322</v>
      </c>
      <c r="AF26" s="38">
        <f t="shared" si="12"/>
        <v>2.89882700834322</v>
      </c>
      <c r="AG26" s="39" t="s">
        <v>73</v>
      </c>
    </row>
    <row r="27" ht="93.6" spans="1:33">
      <c r="A27" s="8" t="s">
        <v>84</v>
      </c>
      <c r="B27" s="8"/>
      <c r="C27" s="8" t="s">
        <v>85</v>
      </c>
      <c r="D27" s="9" t="s">
        <v>54</v>
      </c>
      <c r="E27" s="8">
        <v>0.5</v>
      </c>
      <c r="F27" s="10">
        <v>0.05</v>
      </c>
      <c r="G27" s="8">
        <v>10</v>
      </c>
      <c r="H27" s="8">
        <v>4.5</v>
      </c>
      <c r="I27" s="10">
        <v>0.43</v>
      </c>
      <c r="J27" s="8">
        <v>10</v>
      </c>
      <c r="K27" s="20">
        <f t="shared" si="6"/>
        <v>4800</v>
      </c>
      <c r="L27" s="8">
        <v>0.1</v>
      </c>
      <c r="M27" s="8">
        <v>2.5</v>
      </c>
      <c r="N27" s="8">
        <v>0</v>
      </c>
      <c r="O27" s="8">
        <v>0.1</v>
      </c>
      <c r="P27" s="8"/>
      <c r="Q27" s="8">
        <v>0.2</v>
      </c>
      <c r="R27" s="8"/>
      <c r="S27" s="8">
        <v>0.1</v>
      </c>
      <c r="T27" s="11">
        <v>0</v>
      </c>
      <c r="U27" s="26">
        <f t="shared" si="7"/>
        <v>30000</v>
      </c>
      <c r="V27" s="27">
        <f t="shared" si="8"/>
        <v>3.48</v>
      </c>
      <c r="W27" s="11" t="s">
        <v>39</v>
      </c>
      <c r="X27" s="29">
        <v>400</v>
      </c>
      <c r="Y27" s="11">
        <v>4</v>
      </c>
      <c r="Z27" s="11">
        <v>20000</v>
      </c>
      <c r="AA27" s="11">
        <v>6163</v>
      </c>
      <c r="AB27" s="11">
        <v>8</v>
      </c>
      <c r="AC27" s="11">
        <v>250</v>
      </c>
      <c r="AD27" s="36">
        <f t="shared" si="10"/>
        <v>4.881096</v>
      </c>
      <c r="AE27" s="37">
        <f t="shared" si="11"/>
        <v>7129.54631500794</v>
      </c>
      <c r="AF27" s="38">
        <f t="shared" si="12"/>
        <v>0.712954631500794</v>
      </c>
      <c r="AG27" s="39"/>
    </row>
    <row r="28" ht="93.6" spans="1:33">
      <c r="A28" s="8" t="s">
        <v>84</v>
      </c>
      <c r="B28" s="8"/>
      <c r="C28" s="8" t="s">
        <v>85</v>
      </c>
      <c r="D28" s="9" t="s">
        <v>54</v>
      </c>
      <c r="E28" s="8">
        <v>0.5</v>
      </c>
      <c r="F28" s="10">
        <v>0.05</v>
      </c>
      <c r="G28" s="8">
        <v>10</v>
      </c>
      <c r="H28" s="8">
        <v>4.5</v>
      </c>
      <c r="I28" s="10">
        <v>0.43</v>
      </c>
      <c r="J28" s="8">
        <v>10</v>
      </c>
      <c r="K28" s="20">
        <f t="shared" si="6"/>
        <v>4800</v>
      </c>
      <c r="L28" s="8">
        <v>0.1</v>
      </c>
      <c r="M28" s="8">
        <v>2.5</v>
      </c>
      <c r="N28" s="8">
        <v>0</v>
      </c>
      <c r="O28" s="8">
        <v>0.1</v>
      </c>
      <c r="P28" s="8"/>
      <c r="Q28" s="8">
        <v>0.2</v>
      </c>
      <c r="R28" s="8"/>
      <c r="S28" s="8">
        <v>0.1</v>
      </c>
      <c r="T28" s="11">
        <v>0</v>
      </c>
      <c r="U28" s="26">
        <f t="shared" si="7"/>
        <v>30000</v>
      </c>
      <c r="V28" s="27">
        <f t="shared" si="8"/>
        <v>3.48</v>
      </c>
      <c r="W28" s="11" t="s">
        <v>39</v>
      </c>
      <c r="X28" s="29">
        <v>410</v>
      </c>
      <c r="Y28" s="11">
        <v>4.1</v>
      </c>
      <c r="Z28" s="11">
        <v>20000</v>
      </c>
      <c r="AA28" s="11">
        <v>15028</v>
      </c>
      <c r="AB28" s="11">
        <v>8</v>
      </c>
      <c r="AC28" s="11">
        <v>250</v>
      </c>
      <c r="AD28" s="36">
        <f t="shared" si="10"/>
        <v>12.1997304</v>
      </c>
      <c r="AE28" s="37">
        <f t="shared" si="11"/>
        <v>2852.52205245454</v>
      </c>
      <c r="AF28" s="38">
        <f t="shared" si="12"/>
        <v>0.285252205245454</v>
      </c>
      <c r="AG28" s="39"/>
    </row>
    <row r="29" ht="93.6" spans="1:33">
      <c r="A29" s="8" t="s">
        <v>84</v>
      </c>
      <c r="B29" s="8"/>
      <c r="C29" s="8" t="s">
        <v>86</v>
      </c>
      <c r="D29" s="9" t="s">
        <v>87</v>
      </c>
      <c r="E29" s="8">
        <v>0.5</v>
      </c>
      <c r="F29" s="10">
        <v>0.05</v>
      </c>
      <c r="G29" s="8">
        <v>10</v>
      </c>
      <c r="H29" s="8">
        <v>5</v>
      </c>
      <c r="I29" s="10">
        <v>0.48</v>
      </c>
      <c r="J29" s="8">
        <v>10</v>
      </c>
      <c r="K29" s="20">
        <f t="shared" si="6"/>
        <v>5300</v>
      </c>
      <c r="L29" s="8">
        <v>0.1</v>
      </c>
      <c r="M29" s="8">
        <v>0.75</v>
      </c>
      <c r="N29" s="8">
        <v>0</v>
      </c>
      <c r="O29" s="8">
        <v>0.1</v>
      </c>
      <c r="P29" s="8"/>
      <c r="Q29" s="8">
        <v>0.4</v>
      </c>
      <c r="R29" s="8"/>
      <c r="S29" s="8">
        <v>0.1</v>
      </c>
      <c r="T29" s="11">
        <v>0</v>
      </c>
      <c r="U29" s="26">
        <f t="shared" si="7"/>
        <v>14500</v>
      </c>
      <c r="V29" s="27">
        <f t="shared" si="8"/>
        <v>1.98</v>
      </c>
      <c r="W29" s="11" t="s">
        <v>39</v>
      </c>
      <c r="X29" s="29">
        <v>460</v>
      </c>
      <c r="Y29" s="11">
        <v>4.6</v>
      </c>
      <c r="Z29" s="11">
        <v>7400</v>
      </c>
      <c r="AA29" s="11">
        <v>1823</v>
      </c>
      <c r="AB29" s="11">
        <v>6</v>
      </c>
      <c r="AC29" s="11">
        <v>250</v>
      </c>
      <c r="AD29" s="36">
        <f t="shared" si="10"/>
        <v>1.2452913</v>
      </c>
      <c r="AE29" s="37">
        <f t="shared" si="11"/>
        <v>15899.8942657031</v>
      </c>
      <c r="AF29" s="38">
        <f t="shared" si="12"/>
        <v>1.58998942657031</v>
      </c>
      <c r="AG29" s="39"/>
    </row>
    <row r="30" ht="93.6" spans="1:33">
      <c r="A30" s="8" t="s">
        <v>84</v>
      </c>
      <c r="B30" s="13" t="s">
        <v>88</v>
      </c>
      <c r="C30" s="8" t="s">
        <v>89</v>
      </c>
      <c r="D30" s="9" t="s">
        <v>90</v>
      </c>
      <c r="E30" s="8">
        <v>0.5</v>
      </c>
      <c r="F30" s="10">
        <v>0.05</v>
      </c>
      <c r="G30" s="8">
        <v>10</v>
      </c>
      <c r="H30" s="8">
        <v>5.4</v>
      </c>
      <c r="I30" s="10">
        <v>0.51</v>
      </c>
      <c r="J30" s="8">
        <v>10</v>
      </c>
      <c r="K30" s="20">
        <f t="shared" si="6"/>
        <v>5600</v>
      </c>
      <c r="L30" s="8">
        <v>0.1</v>
      </c>
      <c r="M30" s="8">
        <v>2.5</v>
      </c>
      <c r="N30" s="8">
        <v>0</v>
      </c>
      <c r="O30" s="8">
        <v>0.1</v>
      </c>
      <c r="P30" s="8"/>
      <c r="Q30" s="8">
        <v>1.05</v>
      </c>
      <c r="R30" s="8"/>
      <c r="S30" s="8">
        <v>0.1</v>
      </c>
      <c r="T30" s="11">
        <v>0</v>
      </c>
      <c r="U30" s="26">
        <f t="shared" si="7"/>
        <v>38500</v>
      </c>
      <c r="V30" s="27">
        <f t="shared" si="8"/>
        <v>4.41</v>
      </c>
      <c r="W30" s="11" t="s">
        <v>39</v>
      </c>
      <c r="X30" s="29">
        <v>383</v>
      </c>
      <c r="Y30" s="11">
        <v>3.83</v>
      </c>
      <c r="Z30" s="11">
        <v>20000</v>
      </c>
      <c r="AA30" s="11">
        <v>6649</v>
      </c>
      <c r="AB30" s="11">
        <v>8</v>
      </c>
      <c r="AC30" s="11">
        <v>8</v>
      </c>
      <c r="AD30" s="36">
        <f t="shared" si="10"/>
        <v>0.16135048512</v>
      </c>
      <c r="AE30" s="37">
        <f t="shared" si="11"/>
        <v>273318.050250682</v>
      </c>
      <c r="AF30" s="38">
        <f t="shared" si="12"/>
        <v>27.3318050250682</v>
      </c>
      <c r="AG30" s="39"/>
    </row>
    <row r="31" ht="93.6" spans="1:33">
      <c r="A31" s="8" t="s">
        <v>84</v>
      </c>
      <c r="B31" s="13" t="s">
        <v>88</v>
      </c>
      <c r="C31" s="8" t="s">
        <v>89</v>
      </c>
      <c r="D31" s="9" t="s">
        <v>90</v>
      </c>
      <c r="E31" s="8">
        <v>0.5</v>
      </c>
      <c r="F31" s="10">
        <v>0.05</v>
      </c>
      <c r="G31" s="8">
        <v>10</v>
      </c>
      <c r="H31" s="8">
        <v>5.4</v>
      </c>
      <c r="I31" s="10">
        <v>0.51</v>
      </c>
      <c r="J31" s="8">
        <v>10</v>
      </c>
      <c r="K31" s="20">
        <f t="shared" si="6"/>
        <v>5600</v>
      </c>
      <c r="L31" s="8">
        <v>0.1</v>
      </c>
      <c r="M31" s="8">
        <v>2.5</v>
      </c>
      <c r="N31" s="8">
        <v>0</v>
      </c>
      <c r="O31" s="8">
        <v>0.1</v>
      </c>
      <c r="P31" s="8"/>
      <c r="Q31" s="8">
        <v>1.05</v>
      </c>
      <c r="R31" s="8"/>
      <c r="S31" s="8">
        <v>0.1</v>
      </c>
      <c r="T31" s="11">
        <v>0</v>
      </c>
      <c r="U31" s="26">
        <f t="shared" si="7"/>
        <v>38500</v>
      </c>
      <c r="V31" s="27">
        <f t="shared" si="8"/>
        <v>4.41</v>
      </c>
      <c r="W31" s="11" t="s">
        <v>91</v>
      </c>
      <c r="X31" s="11">
        <v>5.78</v>
      </c>
      <c r="Y31" s="11">
        <v>2.5</v>
      </c>
      <c r="Z31" s="11">
        <v>20000</v>
      </c>
      <c r="AA31" s="11">
        <v>6649</v>
      </c>
      <c r="AB31" s="11">
        <v>250</v>
      </c>
      <c r="AC31" s="11">
        <v>250</v>
      </c>
      <c r="AD31" s="36">
        <f t="shared" si="10"/>
        <v>1.363045</v>
      </c>
      <c r="AE31" s="37">
        <f t="shared" si="11"/>
        <v>32354.0308647183</v>
      </c>
      <c r="AF31" s="38">
        <f t="shared" si="12"/>
        <v>3.23540308647183</v>
      </c>
      <c r="AG31" s="39"/>
    </row>
    <row r="32" ht="93.6" spans="1:33">
      <c r="A32" s="8" t="s">
        <v>84</v>
      </c>
      <c r="B32" s="8" t="s">
        <v>92</v>
      </c>
      <c r="C32" s="8" t="s">
        <v>89</v>
      </c>
      <c r="D32" s="9" t="s">
        <v>90</v>
      </c>
      <c r="E32" s="8">
        <v>0.5</v>
      </c>
      <c r="F32" s="10">
        <v>0.05</v>
      </c>
      <c r="G32" s="8">
        <v>10</v>
      </c>
      <c r="H32" s="8">
        <v>5.4</v>
      </c>
      <c r="I32" s="10">
        <v>0.51</v>
      </c>
      <c r="J32" s="8">
        <v>10</v>
      </c>
      <c r="K32" s="20">
        <f t="shared" si="6"/>
        <v>5600</v>
      </c>
      <c r="L32" s="8">
        <v>0.1</v>
      </c>
      <c r="M32" s="8">
        <v>2.5</v>
      </c>
      <c r="N32" s="8">
        <v>0</v>
      </c>
      <c r="O32" s="8">
        <v>0.1</v>
      </c>
      <c r="P32" s="8"/>
      <c r="Q32" s="8">
        <v>1.05</v>
      </c>
      <c r="R32" s="8"/>
      <c r="S32" s="8">
        <v>0.1</v>
      </c>
      <c r="T32" s="11">
        <v>0</v>
      </c>
      <c r="U32" s="26">
        <f t="shared" si="7"/>
        <v>38500</v>
      </c>
      <c r="V32" s="27">
        <f t="shared" si="8"/>
        <v>4.41</v>
      </c>
      <c r="W32" s="11" t="s">
        <v>39</v>
      </c>
      <c r="X32" s="29">
        <v>380</v>
      </c>
      <c r="Y32" s="11">
        <v>3.8</v>
      </c>
      <c r="Z32" s="11">
        <v>20000</v>
      </c>
      <c r="AA32" s="11">
        <v>2857</v>
      </c>
      <c r="AB32" s="11">
        <v>8</v>
      </c>
      <c r="AC32" s="11">
        <v>8</v>
      </c>
      <c r="AD32" s="36">
        <f t="shared" si="10"/>
        <v>0.0687874176</v>
      </c>
      <c r="AE32" s="37">
        <f t="shared" si="11"/>
        <v>641105.619874295</v>
      </c>
      <c r="AF32" s="38">
        <f t="shared" si="12"/>
        <v>64.1105619874295</v>
      </c>
      <c r="AG32" s="39"/>
    </row>
    <row r="33" ht="93.6" spans="1:33">
      <c r="A33" s="8" t="s">
        <v>84</v>
      </c>
      <c r="B33" s="8" t="s">
        <v>92</v>
      </c>
      <c r="C33" s="8" t="s">
        <v>89</v>
      </c>
      <c r="D33" s="9" t="s">
        <v>90</v>
      </c>
      <c r="E33" s="8">
        <v>0.5</v>
      </c>
      <c r="F33" s="10">
        <v>0.05</v>
      </c>
      <c r="G33" s="8">
        <v>10</v>
      </c>
      <c r="H33" s="8">
        <v>5.4</v>
      </c>
      <c r="I33" s="10">
        <v>0.51</v>
      </c>
      <c r="J33" s="8">
        <v>10</v>
      </c>
      <c r="K33" s="20">
        <f t="shared" si="6"/>
        <v>5600</v>
      </c>
      <c r="L33" s="8">
        <v>0.1</v>
      </c>
      <c r="M33" s="8">
        <v>2.5</v>
      </c>
      <c r="N33" s="8">
        <v>0</v>
      </c>
      <c r="O33" s="8">
        <v>0.1</v>
      </c>
      <c r="P33" s="8"/>
      <c r="Q33" s="8">
        <v>1.05</v>
      </c>
      <c r="R33" s="8"/>
      <c r="S33" s="8">
        <v>0.1</v>
      </c>
      <c r="T33" s="11">
        <v>0</v>
      </c>
      <c r="U33" s="26">
        <f t="shared" si="7"/>
        <v>38500</v>
      </c>
      <c r="V33" s="27">
        <f t="shared" si="8"/>
        <v>4.41</v>
      </c>
      <c r="W33" s="11" t="s">
        <v>91</v>
      </c>
      <c r="X33" s="11">
        <v>4.03</v>
      </c>
      <c r="Y33" s="11">
        <v>1.57</v>
      </c>
      <c r="Z33" s="11">
        <v>20000</v>
      </c>
      <c r="AA33" s="11">
        <v>2857</v>
      </c>
      <c r="AB33" s="11">
        <v>250</v>
      </c>
      <c r="AC33" s="11">
        <v>250</v>
      </c>
      <c r="AD33" s="36">
        <f t="shared" si="10"/>
        <v>0.43926375</v>
      </c>
      <c r="AE33" s="37">
        <f t="shared" si="11"/>
        <v>100395.263665622</v>
      </c>
      <c r="AF33" s="38">
        <f t="shared" si="12"/>
        <v>10.0395263665622</v>
      </c>
      <c r="AG33" s="39"/>
    </row>
    <row r="34" ht="78" spans="1:33">
      <c r="A34" s="8" t="s">
        <v>93</v>
      </c>
      <c r="B34" s="8"/>
      <c r="C34" s="8" t="s">
        <v>94</v>
      </c>
      <c r="D34" s="9" t="s">
        <v>95</v>
      </c>
      <c r="E34" s="8">
        <v>1.7</v>
      </c>
      <c r="F34" s="10">
        <v>0.17</v>
      </c>
      <c r="G34" s="8">
        <v>10</v>
      </c>
      <c r="H34" s="8">
        <v>4</v>
      </c>
      <c r="I34" s="10">
        <v>0.57</v>
      </c>
      <c r="J34" s="8">
        <v>10</v>
      </c>
      <c r="K34" s="20">
        <f t="shared" si="6"/>
        <v>7400</v>
      </c>
      <c r="L34" s="8">
        <v>0.6</v>
      </c>
      <c r="M34" s="8">
        <v>0.8</v>
      </c>
      <c r="N34" s="8"/>
      <c r="O34" s="8">
        <v>0.4</v>
      </c>
      <c r="P34" s="8"/>
      <c r="Q34" s="8">
        <v>0.13</v>
      </c>
      <c r="R34" s="8"/>
      <c r="S34" s="8"/>
      <c r="T34" s="11"/>
      <c r="U34" s="26">
        <f t="shared" si="7"/>
        <v>19300</v>
      </c>
      <c r="V34" s="27">
        <f t="shared" si="8"/>
        <v>2.67</v>
      </c>
      <c r="W34" s="11" t="s">
        <v>91</v>
      </c>
      <c r="X34" s="11">
        <v>5.45</v>
      </c>
      <c r="Y34" s="11">
        <v>1.703</v>
      </c>
      <c r="Z34" s="11">
        <v>5000</v>
      </c>
      <c r="AA34" s="11">
        <v>3272</v>
      </c>
      <c r="AB34" s="11">
        <v>8</v>
      </c>
      <c r="AC34" s="11">
        <v>120</v>
      </c>
      <c r="AD34" s="36">
        <f t="shared" si="10"/>
        <v>0.01176977664</v>
      </c>
      <c r="AE34" s="37">
        <f t="shared" si="11"/>
        <v>2268522.23425032</v>
      </c>
      <c r="AF34" s="38">
        <f t="shared" si="12"/>
        <v>226.852223425032</v>
      </c>
      <c r="AG34" s="39"/>
    </row>
    <row r="35" ht="62.4" spans="1:33">
      <c r="A35" s="8" t="s">
        <v>96</v>
      </c>
      <c r="B35" s="8"/>
      <c r="C35" s="8" t="s">
        <v>97</v>
      </c>
      <c r="D35" s="9" t="s">
        <v>54</v>
      </c>
      <c r="E35" s="14"/>
      <c r="F35" s="14"/>
      <c r="G35" s="14"/>
      <c r="H35" s="15">
        <v>9</v>
      </c>
      <c r="I35" s="15">
        <v>0.855</v>
      </c>
      <c r="J35" s="15">
        <v>10</v>
      </c>
      <c r="K35" s="20">
        <f t="shared" si="6"/>
        <v>8550</v>
      </c>
      <c r="L35" s="21">
        <v>2.34</v>
      </c>
      <c r="M35" s="21">
        <v>3.8</v>
      </c>
      <c r="N35" s="21"/>
      <c r="O35" s="21">
        <v>0.125</v>
      </c>
      <c r="P35" s="21"/>
      <c r="Q35" s="21">
        <v>1.76</v>
      </c>
      <c r="R35" s="8"/>
      <c r="S35" s="8"/>
      <c r="T35" s="11"/>
      <c r="U35" s="26">
        <f t="shared" si="7"/>
        <v>80250</v>
      </c>
      <c r="V35" s="27">
        <f t="shared" si="8"/>
        <v>8.88</v>
      </c>
      <c r="W35" s="11" t="s">
        <v>39</v>
      </c>
      <c r="X35" s="11">
        <v>411.9</v>
      </c>
      <c r="Y35" s="11">
        <v>7.6</v>
      </c>
      <c r="Z35" s="11">
        <v>25000</v>
      </c>
      <c r="AA35" s="11">
        <v>10100</v>
      </c>
      <c r="AB35" s="11">
        <v>9</v>
      </c>
      <c r="AC35" s="11">
        <v>280</v>
      </c>
      <c r="AD35" s="36">
        <f t="shared" si="10"/>
        <v>10.2902436</v>
      </c>
      <c r="AE35" s="37">
        <f t="shared" si="11"/>
        <v>8629.53331833661</v>
      </c>
      <c r="AF35" s="38">
        <f t="shared" si="12"/>
        <v>0.862953331833661</v>
      </c>
      <c r="AG35" s="39"/>
    </row>
    <row r="36" ht="62.4" spans="1:33">
      <c r="A36" s="8" t="s">
        <v>96</v>
      </c>
      <c r="B36" s="8"/>
      <c r="C36" s="8" t="s">
        <v>98</v>
      </c>
      <c r="D36" s="9" t="s">
        <v>54</v>
      </c>
      <c r="E36" s="8"/>
      <c r="F36" s="10"/>
      <c r="G36" s="8"/>
      <c r="H36" s="8">
        <v>6</v>
      </c>
      <c r="I36" s="10">
        <v>0.57</v>
      </c>
      <c r="J36" s="8">
        <v>10</v>
      </c>
      <c r="K36" s="20">
        <f t="shared" si="6"/>
        <v>5700</v>
      </c>
      <c r="L36" s="8">
        <v>1.44</v>
      </c>
      <c r="M36" s="8">
        <v>1.95</v>
      </c>
      <c r="N36" s="8"/>
      <c r="O36" s="8">
        <v>0.125</v>
      </c>
      <c r="P36" s="8" t="s">
        <v>99</v>
      </c>
      <c r="Q36" s="8">
        <v>0.52</v>
      </c>
      <c r="R36" s="8">
        <v>4</v>
      </c>
      <c r="S36" s="8"/>
      <c r="T36" s="11"/>
      <c r="U36" s="26">
        <f t="shared" si="7"/>
        <v>40350</v>
      </c>
      <c r="V36" s="27">
        <f t="shared" si="8"/>
        <v>4.605</v>
      </c>
      <c r="W36" s="11" t="s">
        <v>39</v>
      </c>
      <c r="X36" s="11">
        <v>26.44</v>
      </c>
      <c r="Y36" s="11">
        <v>7.9</v>
      </c>
      <c r="Z36" s="11">
        <v>15000</v>
      </c>
      <c r="AA36" s="11">
        <v>5337</v>
      </c>
      <c r="AB36" s="11">
        <v>8</v>
      </c>
      <c r="AC36" s="11">
        <v>280</v>
      </c>
      <c r="AD36" s="36">
        <f t="shared" si="10"/>
        <v>0.2216434752</v>
      </c>
      <c r="AE36" s="37">
        <f t="shared" si="11"/>
        <v>207766.098047537</v>
      </c>
      <c r="AF36" s="38">
        <f t="shared" si="12"/>
        <v>20.7766098047537</v>
      </c>
      <c r="AG36" s="39"/>
    </row>
    <row r="37" ht="62.4" spans="1:33">
      <c r="A37" s="8" t="s">
        <v>96</v>
      </c>
      <c r="B37" s="8"/>
      <c r="C37" s="8" t="s">
        <v>100</v>
      </c>
      <c r="D37" s="9" t="s">
        <v>101</v>
      </c>
      <c r="E37" s="8">
        <v>1.8</v>
      </c>
      <c r="F37" s="10">
        <v>0.18</v>
      </c>
      <c r="G37" s="8">
        <v>10</v>
      </c>
      <c r="H37" s="8">
        <v>8</v>
      </c>
      <c r="I37" s="10">
        <v>0.76</v>
      </c>
      <c r="J37" s="8">
        <v>10</v>
      </c>
      <c r="K37" s="20">
        <f t="shared" si="6"/>
        <v>9400</v>
      </c>
      <c r="L37" s="8">
        <v>3</v>
      </c>
      <c r="M37" s="8">
        <v>0.72</v>
      </c>
      <c r="N37" s="8"/>
      <c r="O37" s="8">
        <v>0.125</v>
      </c>
      <c r="P37" s="8" t="s">
        <v>102</v>
      </c>
      <c r="Q37" s="8">
        <v>4</v>
      </c>
      <c r="R37" s="8">
        <v>1</v>
      </c>
      <c r="S37" s="8"/>
      <c r="T37" s="11"/>
      <c r="U37" s="26">
        <f t="shared" si="7"/>
        <v>78450</v>
      </c>
      <c r="V37" s="27">
        <f t="shared" si="8"/>
        <v>8.785</v>
      </c>
      <c r="W37" s="11" t="s">
        <v>91</v>
      </c>
      <c r="X37" s="11">
        <v>9.46</v>
      </c>
      <c r="Y37" s="11">
        <v>2.36</v>
      </c>
      <c r="Z37" s="11">
        <v>20000</v>
      </c>
      <c r="AA37" s="11">
        <v>4788</v>
      </c>
      <c r="AB37" s="11">
        <v>2</v>
      </c>
      <c r="AC37" s="11">
        <v>280</v>
      </c>
      <c r="AD37" s="36">
        <f t="shared" si="10"/>
        <v>0.019037088</v>
      </c>
      <c r="AE37" s="37">
        <f t="shared" si="11"/>
        <v>4614676.36226717</v>
      </c>
      <c r="AF37" s="38">
        <f t="shared" si="12"/>
        <v>461.467636226717</v>
      </c>
      <c r="AG37" s="39"/>
    </row>
    <row r="38" ht="62.4" spans="1:33">
      <c r="A38" s="8" t="s">
        <v>96</v>
      </c>
      <c r="B38" s="8"/>
      <c r="C38" s="8" t="s">
        <v>103</v>
      </c>
      <c r="D38" s="9" t="s">
        <v>104</v>
      </c>
      <c r="E38" s="8">
        <v>0.5</v>
      </c>
      <c r="F38" s="10">
        <v>0.05</v>
      </c>
      <c r="G38" s="8">
        <v>10</v>
      </c>
      <c r="H38" s="8">
        <v>8</v>
      </c>
      <c r="I38" s="10">
        <v>0.76</v>
      </c>
      <c r="J38" s="8">
        <v>10</v>
      </c>
      <c r="K38" s="20">
        <f t="shared" si="6"/>
        <v>8100</v>
      </c>
      <c r="L38" s="8">
        <v>3</v>
      </c>
      <c r="M38" s="8">
        <v>0.73</v>
      </c>
      <c r="N38" s="8"/>
      <c r="O38" s="8">
        <v>0.125</v>
      </c>
      <c r="P38" s="8"/>
      <c r="Q38" s="8">
        <v>3.02</v>
      </c>
      <c r="R38" s="8"/>
      <c r="S38" s="8"/>
      <c r="T38" s="11"/>
      <c r="U38" s="26">
        <f t="shared" si="7"/>
        <v>68750</v>
      </c>
      <c r="V38" s="27">
        <f t="shared" si="8"/>
        <v>7.685</v>
      </c>
      <c r="W38" s="11" t="s">
        <v>91</v>
      </c>
      <c r="X38" s="11">
        <v>15.1</v>
      </c>
      <c r="Y38" s="11">
        <v>3.28</v>
      </c>
      <c r="Z38" s="11">
        <v>20628</v>
      </c>
      <c r="AA38" s="11">
        <v>4227</v>
      </c>
      <c r="AB38" s="11">
        <v>3</v>
      </c>
      <c r="AC38" s="11">
        <v>280</v>
      </c>
      <c r="AD38" s="36">
        <f t="shared" si="10"/>
        <v>0.0419690376</v>
      </c>
      <c r="AE38" s="37">
        <f t="shared" si="11"/>
        <v>1831111.80038115</v>
      </c>
      <c r="AF38" s="38">
        <f t="shared" si="12"/>
        <v>183.111180038115</v>
      </c>
      <c r="AG38" s="39"/>
    </row>
    <row r="39" ht="62.4" spans="1:33">
      <c r="A39" s="8" t="s">
        <v>105</v>
      </c>
      <c r="B39" s="8"/>
      <c r="C39" s="8" t="s">
        <v>54</v>
      </c>
      <c r="D39" s="9" t="s">
        <v>54</v>
      </c>
      <c r="E39" s="8">
        <v>2</v>
      </c>
      <c r="F39" s="10">
        <v>0.2</v>
      </c>
      <c r="G39" s="8">
        <v>10</v>
      </c>
      <c r="H39" s="8">
        <v>6</v>
      </c>
      <c r="I39" s="10">
        <v>0.57</v>
      </c>
      <c r="J39" s="8">
        <v>10</v>
      </c>
      <c r="K39" s="20">
        <f t="shared" si="6"/>
        <v>7700</v>
      </c>
      <c r="L39" s="8">
        <v>0.5</v>
      </c>
      <c r="M39" s="8">
        <v>0.3</v>
      </c>
      <c r="N39" s="8">
        <v>0</v>
      </c>
      <c r="O39" s="8">
        <v>0.3</v>
      </c>
      <c r="P39" s="8"/>
      <c r="Q39" s="8">
        <v>0.2</v>
      </c>
      <c r="R39" s="8"/>
      <c r="S39" s="8">
        <v>0</v>
      </c>
      <c r="T39" s="11">
        <v>0</v>
      </c>
      <c r="U39" s="26">
        <f t="shared" si="7"/>
        <v>13000</v>
      </c>
      <c r="V39" s="27">
        <f t="shared" si="8"/>
        <v>2.07</v>
      </c>
      <c r="W39" s="11" t="s">
        <v>39</v>
      </c>
      <c r="X39" s="29">
        <v>130</v>
      </c>
      <c r="Y39" s="11">
        <v>1.3</v>
      </c>
      <c r="Z39" s="11" t="s">
        <v>106</v>
      </c>
      <c r="AA39" s="11">
        <v>4451</v>
      </c>
      <c r="AB39" s="11">
        <v>1</v>
      </c>
      <c r="AC39" s="11">
        <v>234</v>
      </c>
      <c r="AD39" s="36">
        <f t="shared" si="10"/>
        <v>0.1340454258</v>
      </c>
      <c r="AE39" s="37">
        <f t="shared" si="11"/>
        <v>154425.262006964</v>
      </c>
      <c r="AF39" s="38">
        <f t="shared" si="12"/>
        <v>15.4425262006964</v>
      </c>
      <c r="AG39" s="39"/>
    </row>
    <row r="40" ht="62.4" spans="1:33">
      <c r="A40" s="8" t="s">
        <v>105</v>
      </c>
      <c r="B40" s="8" t="s">
        <v>107</v>
      </c>
      <c r="C40" s="8" t="s">
        <v>108</v>
      </c>
      <c r="D40" s="9" t="s">
        <v>109</v>
      </c>
      <c r="E40" s="8">
        <v>3</v>
      </c>
      <c r="F40" s="10">
        <v>0.3</v>
      </c>
      <c r="G40" s="8">
        <v>10</v>
      </c>
      <c r="H40" s="8">
        <v>8</v>
      </c>
      <c r="I40" s="10">
        <v>0.76</v>
      </c>
      <c r="J40" s="8">
        <v>10</v>
      </c>
      <c r="K40" s="20">
        <f t="shared" si="6"/>
        <v>10600</v>
      </c>
      <c r="L40" s="8">
        <v>0.5</v>
      </c>
      <c r="M40" s="8">
        <v>1.2</v>
      </c>
      <c r="N40" s="8">
        <v>0</v>
      </c>
      <c r="O40" s="8">
        <v>0.3</v>
      </c>
      <c r="P40" s="8"/>
      <c r="Q40" s="8">
        <v>0.9</v>
      </c>
      <c r="R40" s="8"/>
      <c r="S40" s="8">
        <v>0</v>
      </c>
      <c r="T40" s="11">
        <v>0</v>
      </c>
      <c r="U40" s="26">
        <f t="shared" si="7"/>
        <v>29000</v>
      </c>
      <c r="V40" s="27">
        <f t="shared" si="8"/>
        <v>3.96</v>
      </c>
      <c r="W40" s="11" t="s">
        <v>39</v>
      </c>
      <c r="X40" s="29">
        <v>127</v>
      </c>
      <c r="Y40" s="11">
        <v>1.27</v>
      </c>
      <c r="Z40" s="11" t="s">
        <v>110</v>
      </c>
      <c r="AA40" s="11">
        <v>4483</v>
      </c>
      <c r="AB40" s="11">
        <v>2</v>
      </c>
      <c r="AC40" s="11">
        <v>312</v>
      </c>
      <c r="AD40" s="36">
        <f t="shared" si="10"/>
        <v>0.35171609616</v>
      </c>
      <c r="AE40" s="37">
        <f t="shared" si="11"/>
        <v>112590.809554492</v>
      </c>
      <c r="AF40" s="38">
        <f t="shared" si="12"/>
        <v>11.2590809554492</v>
      </c>
      <c r="AG40" s="39"/>
    </row>
    <row r="41" ht="62.4" spans="1:33">
      <c r="A41" s="8" t="s">
        <v>105</v>
      </c>
      <c r="B41" s="8" t="s">
        <v>107</v>
      </c>
      <c r="C41" s="8" t="s">
        <v>108</v>
      </c>
      <c r="D41" s="9" t="s">
        <v>109</v>
      </c>
      <c r="E41" s="8">
        <v>3</v>
      </c>
      <c r="F41" s="10">
        <v>0.3</v>
      </c>
      <c r="G41" s="8">
        <v>10</v>
      </c>
      <c r="H41" s="8">
        <v>8</v>
      </c>
      <c r="I41" s="10">
        <v>0.76</v>
      </c>
      <c r="J41" s="8">
        <v>10</v>
      </c>
      <c r="K41" s="20">
        <f t="shared" si="6"/>
        <v>10600</v>
      </c>
      <c r="L41" s="8">
        <v>0.5</v>
      </c>
      <c r="M41" s="8">
        <v>1.2</v>
      </c>
      <c r="N41" s="8">
        <v>0</v>
      </c>
      <c r="O41" s="8">
        <v>0.3</v>
      </c>
      <c r="P41" s="8"/>
      <c r="Q41" s="8">
        <v>0.9</v>
      </c>
      <c r="R41" s="8"/>
      <c r="S41" s="8">
        <v>0</v>
      </c>
      <c r="T41" s="11">
        <v>0</v>
      </c>
      <c r="U41" s="26">
        <f t="shared" si="7"/>
        <v>29000</v>
      </c>
      <c r="V41" s="27">
        <f t="shared" si="8"/>
        <v>3.96</v>
      </c>
      <c r="W41" s="11" t="s">
        <v>91</v>
      </c>
      <c r="X41" s="11">
        <v>10.1</v>
      </c>
      <c r="Y41" s="11">
        <v>1.17</v>
      </c>
      <c r="Z41" s="11" t="s">
        <v>110</v>
      </c>
      <c r="AA41" s="11">
        <v>4483</v>
      </c>
      <c r="AB41" s="11">
        <v>2</v>
      </c>
      <c r="AC41" s="11">
        <v>312</v>
      </c>
      <c r="AD41" s="36">
        <f t="shared" si="10"/>
        <v>0.02498071056</v>
      </c>
      <c r="AE41" s="37">
        <f t="shared" si="11"/>
        <v>1585223.12265244</v>
      </c>
      <c r="AF41" s="38">
        <f t="shared" si="12"/>
        <v>158.522312265244</v>
      </c>
      <c r="AG41" s="39"/>
    </row>
    <row r="42" ht="62.4" spans="1:33">
      <c r="A42" s="8" t="s">
        <v>111</v>
      </c>
      <c r="B42" s="8"/>
      <c r="C42" s="8" t="s">
        <v>112</v>
      </c>
      <c r="D42" s="9" t="s">
        <v>113</v>
      </c>
      <c r="E42" s="8">
        <v>0</v>
      </c>
      <c r="F42" s="10">
        <v>0</v>
      </c>
      <c r="G42" s="8">
        <v>0</v>
      </c>
      <c r="H42" s="8">
        <v>2.34</v>
      </c>
      <c r="I42" s="10">
        <v>0.22</v>
      </c>
      <c r="J42" s="8">
        <v>10</v>
      </c>
      <c r="K42" s="20">
        <f t="shared" si="6"/>
        <v>2200</v>
      </c>
      <c r="L42" s="8">
        <v>0.1</v>
      </c>
      <c r="M42" s="8">
        <v>1.15</v>
      </c>
      <c r="N42" s="8">
        <v>0</v>
      </c>
      <c r="O42" s="8">
        <v>0.53</v>
      </c>
      <c r="P42" s="8"/>
      <c r="Q42" s="8">
        <v>0.19</v>
      </c>
      <c r="R42" s="8"/>
      <c r="S42" s="8">
        <v>0</v>
      </c>
      <c r="T42" s="11">
        <v>0</v>
      </c>
      <c r="U42" s="26">
        <f t="shared" si="7"/>
        <v>19700</v>
      </c>
      <c r="V42" s="27">
        <f t="shared" si="8"/>
        <v>2.19</v>
      </c>
      <c r="W42" s="11" t="s">
        <v>91</v>
      </c>
      <c r="X42" s="11">
        <v>3.42</v>
      </c>
      <c r="Y42" s="11">
        <v>2.64</v>
      </c>
      <c r="Z42" s="11">
        <v>5000</v>
      </c>
      <c r="AA42" s="11">
        <v>2398</v>
      </c>
      <c r="AB42" s="40">
        <v>8</v>
      </c>
      <c r="AC42" s="11">
        <v>300</v>
      </c>
      <c r="AD42" s="36">
        <f t="shared" si="10"/>
        <v>0.004489056</v>
      </c>
      <c r="AE42" s="37">
        <f t="shared" si="11"/>
        <v>4878531.25467804</v>
      </c>
      <c r="AF42" s="38">
        <f t="shared" si="12"/>
        <v>487.853125467804</v>
      </c>
      <c r="AG42" s="39"/>
    </row>
    <row r="43" ht="78" spans="1:33">
      <c r="A43" s="8" t="s">
        <v>114</v>
      </c>
      <c r="B43" s="8"/>
      <c r="C43" s="8" t="s">
        <v>54</v>
      </c>
      <c r="D43" s="9" t="s">
        <v>54</v>
      </c>
      <c r="E43" s="8"/>
      <c r="F43" s="10"/>
      <c r="G43" s="8"/>
      <c r="H43" s="8">
        <v>9.2</v>
      </c>
      <c r="I43" s="10">
        <v>0.874</v>
      </c>
      <c r="J43" s="8">
        <v>10</v>
      </c>
      <c r="K43" s="20">
        <f t="shared" si="6"/>
        <v>8740</v>
      </c>
      <c r="L43" s="8">
        <v>1</v>
      </c>
      <c r="M43" s="8">
        <v>3.36</v>
      </c>
      <c r="N43" s="8"/>
      <c r="O43" s="8"/>
      <c r="P43" s="8" t="s">
        <v>115</v>
      </c>
      <c r="Q43" s="8">
        <v>0.1</v>
      </c>
      <c r="R43" s="8">
        <v>2</v>
      </c>
      <c r="S43" s="8">
        <v>0.5</v>
      </c>
      <c r="T43" s="11"/>
      <c r="U43" s="26">
        <f t="shared" si="7"/>
        <v>49600</v>
      </c>
      <c r="V43" s="27">
        <f t="shared" si="8"/>
        <v>5.834</v>
      </c>
      <c r="W43" s="11" t="s">
        <v>39</v>
      </c>
      <c r="X43" s="31">
        <v>150</v>
      </c>
      <c r="Y43" s="11">
        <v>1.4</v>
      </c>
      <c r="Z43" s="11">
        <v>30000</v>
      </c>
      <c r="AA43" s="11">
        <v>3200</v>
      </c>
      <c r="AB43" s="11">
        <v>8</v>
      </c>
      <c r="AC43" s="11">
        <v>300</v>
      </c>
      <c r="AD43" s="36">
        <f t="shared" si="10"/>
        <v>1.141248</v>
      </c>
      <c r="AE43" s="37">
        <f t="shared" si="11"/>
        <v>51119.4762225213</v>
      </c>
      <c r="AF43" s="38">
        <f t="shared" si="12"/>
        <v>5.11194762225213</v>
      </c>
      <c r="AG43" s="39"/>
    </row>
    <row r="44" ht="78" spans="1:33">
      <c r="A44" s="8" t="s">
        <v>114</v>
      </c>
      <c r="B44" s="8"/>
      <c r="C44" s="8" t="s">
        <v>116</v>
      </c>
      <c r="D44" s="9" t="s">
        <v>117</v>
      </c>
      <c r="E44" s="8"/>
      <c r="F44" s="10"/>
      <c r="G44" s="8"/>
      <c r="H44" s="8">
        <v>3.7</v>
      </c>
      <c r="I44" s="10">
        <v>0.3515</v>
      </c>
      <c r="J44" s="8">
        <v>10</v>
      </c>
      <c r="K44" s="20">
        <f t="shared" si="6"/>
        <v>3515</v>
      </c>
      <c r="L44" s="8">
        <v>1</v>
      </c>
      <c r="M44" s="8">
        <v>5</v>
      </c>
      <c r="N44" s="8"/>
      <c r="O44" s="8"/>
      <c r="P44" s="8" t="s">
        <v>102</v>
      </c>
      <c r="Q44" s="8">
        <v>0.1</v>
      </c>
      <c r="R44" s="8">
        <v>4</v>
      </c>
      <c r="S44" s="8"/>
      <c r="T44" s="11"/>
      <c r="U44" s="26">
        <f t="shared" si="7"/>
        <v>61000</v>
      </c>
      <c r="V44" s="27">
        <f t="shared" si="8"/>
        <v>6.4515</v>
      </c>
      <c r="W44" s="11" t="s">
        <v>91</v>
      </c>
      <c r="X44" s="33">
        <v>8.3</v>
      </c>
      <c r="Y44" s="41">
        <v>4.12</v>
      </c>
      <c r="Z44" s="11">
        <v>30000</v>
      </c>
      <c r="AA44" s="11">
        <v>6550</v>
      </c>
      <c r="AB44" s="11">
        <v>8</v>
      </c>
      <c r="AC44" s="11">
        <v>300</v>
      </c>
      <c r="AD44" s="36">
        <f t="shared" si="10"/>
        <v>0.0657096</v>
      </c>
      <c r="AE44" s="37">
        <f t="shared" si="11"/>
        <v>981820.008035355</v>
      </c>
      <c r="AF44" s="38">
        <f t="shared" si="12"/>
        <v>98.1820008035355</v>
      </c>
      <c r="AG44" s="39"/>
    </row>
    <row r="45" ht="78" spans="1:33">
      <c r="A45" s="8" t="s">
        <v>114</v>
      </c>
      <c r="B45" s="8"/>
      <c r="C45" s="8" t="s">
        <v>118</v>
      </c>
      <c r="D45" s="9" t="s">
        <v>119</v>
      </c>
      <c r="E45" s="8"/>
      <c r="F45" s="10"/>
      <c r="G45" s="8"/>
      <c r="H45" s="8">
        <v>12.7</v>
      </c>
      <c r="I45" s="10">
        <v>1.2</v>
      </c>
      <c r="J45" s="8">
        <v>10</v>
      </c>
      <c r="K45" s="20">
        <f t="shared" si="6"/>
        <v>12000</v>
      </c>
      <c r="L45" s="8">
        <v>1</v>
      </c>
      <c r="M45" s="8">
        <v>3.6</v>
      </c>
      <c r="N45" s="8"/>
      <c r="O45" s="8"/>
      <c r="P45" s="8" t="s">
        <v>102</v>
      </c>
      <c r="Q45" s="8">
        <v>0.3</v>
      </c>
      <c r="R45" s="8">
        <v>2</v>
      </c>
      <c r="S45" s="8">
        <v>0.5</v>
      </c>
      <c r="T45" s="11"/>
      <c r="U45" s="26">
        <f t="shared" si="7"/>
        <v>54000</v>
      </c>
      <c r="V45" s="27">
        <f t="shared" si="8"/>
        <v>6.6</v>
      </c>
      <c r="W45" s="11" t="s">
        <v>91</v>
      </c>
      <c r="X45" s="31">
        <v>20.4</v>
      </c>
      <c r="Y45" s="11">
        <v>10.01</v>
      </c>
      <c r="Z45" s="11">
        <v>30000</v>
      </c>
      <c r="AA45" s="11">
        <v>2621</v>
      </c>
      <c r="AB45" s="11">
        <v>8</v>
      </c>
      <c r="AC45" s="11">
        <v>300</v>
      </c>
      <c r="AD45" s="36">
        <f t="shared" si="10"/>
        <v>0.065357256</v>
      </c>
      <c r="AE45" s="37">
        <f t="shared" si="11"/>
        <v>1009834.31740158</v>
      </c>
      <c r="AF45" s="38">
        <f t="shared" si="12"/>
        <v>100.983431740158</v>
      </c>
      <c r="AG45" s="39"/>
    </row>
    <row r="46" ht="78" spans="1:33">
      <c r="A46" s="8" t="s">
        <v>114</v>
      </c>
      <c r="B46" s="8"/>
      <c r="C46" s="8" t="s">
        <v>120</v>
      </c>
      <c r="D46" s="9" t="s">
        <v>120</v>
      </c>
      <c r="E46" s="8"/>
      <c r="F46" s="10"/>
      <c r="G46" s="8"/>
      <c r="H46" s="8">
        <v>10.7</v>
      </c>
      <c r="I46" s="10">
        <v>1.02</v>
      </c>
      <c r="J46" s="8">
        <v>10</v>
      </c>
      <c r="K46" s="20">
        <f t="shared" si="6"/>
        <v>10200</v>
      </c>
      <c r="L46" s="8">
        <v>1</v>
      </c>
      <c r="M46" s="8">
        <v>3.1</v>
      </c>
      <c r="N46" s="8"/>
      <c r="O46" s="8"/>
      <c r="P46" s="8"/>
      <c r="Q46" s="8"/>
      <c r="R46" s="8"/>
      <c r="S46" s="8"/>
      <c r="T46" s="11"/>
      <c r="U46" s="26">
        <f t="shared" si="7"/>
        <v>41000</v>
      </c>
      <c r="V46" s="27">
        <f t="shared" si="8"/>
        <v>5.12</v>
      </c>
      <c r="W46" s="11" t="s">
        <v>91</v>
      </c>
      <c r="X46" s="31">
        <v>20</v>
      </c>
      <c r="Y46" s="11">
        <v>10.7</v>
      </c>
      <c r="Z46" s="11">
        <v>30000</v>
      </c>
      <c r="AA46" s="11">
        <v>2621</v>
      </c>
      <c r="AB46" s="11">
        <v>8</v>
      </c>
      <c r="AC46" s="11">
        <v>300</v>
      </c>
      <c r="AD46" s="36">
        <f t="shared" si="10"/>
        <v>0.05850072</v>
      </c>
      <c r="AE46" s="37">
        <f t="shared" si="11"/>
        <v>875202.903485632</v>
      </c>
      <c r="AF46" s="38">
        <f t="shared" si="12"/>
        <v>87.5202903485632</v>
      </c>
      <c r="AG46" s="39"/>
    </row>
    <row r="47" ht="78" spans="1:33">
      <c r="A47" s="8" t="s">
        <v>114</v>
      </c>
      <c r="B47" s="8"/>
      <c r="C47" s="16" t="s">
        <v>121</v>
      </c>
      <c r="D47" s="9" t="s">
        <v>54</v>
      </c>
      <c r="E47" s="8"/>
      <c r="F47" s="10"/>
      <c r="G47" s="8"/>
      <c r="H47" s="8">
        <v>9.2</v>
      </c>
      <c r="I47" s="10">
        <v>0.874</v>
      </c>
      <c r="J47" s="8">
        <v>10</v>
      </c>
      <c r="K47" s="20">
        <f t="shared" si="6"/>
        <v>8740</v>
      </c>
      <c r="L47" s="8">
        <v>1</v>
      </c>
      <c r="M47" s="8">
        <v>5.04</v>
      </c>
      <c r="N47" s="8"/>
      <c r="O47" s="8"/>
      <c r="P47" s="8" t="s">
        <v>115</v>
      </c>
      <c r="Q47" s="8">
        <v>0.2</v>
      </c>
      <c r="R47" s="8">
        <v>2</v>
      </c>
      <c r="S47" s="8"/>
      <c r="T47" s="11"/>
      <c r="U47" s="26">
        <f t="shared" si="7"/>
        <v>62400</v>
      </c>
      <c r="V47" s="27">
        <f t="shared" si="8"/>
        <v>7.114</v>
      </c>
      <c r="W47" s="11" t="s">
        <v>39</v>
      </c>
      <c r="X47" s="31">
        <v>230</v>
      </c>
      <c r="Y47" s="11">
        <v>2.3</v>
      </c>
      <c r="Z47" s="11">
        <v>25000</v>
      </c>
      <c r="AA47" s="11">
        <v>4330</v>
      </c>
      <c r="AB47" s="11">
        <v>8</v>
      </c>
      <c r="AC47" s="11">
        <v>300</v>
      </c>
      <c r="AD47" s="36">
        <f t="shared" si="10"/>
        <v>2.3662584</v>
      </c>
      <c r="AE47" s="37">
        <f t="shared" si="11"/>
        <v>30064.3412401621</v>
      </c>
      <c r="AF47" s="38">
        <f t="shared" si="12"/>
        <v>3.00643412401621</v>
      </c>
      <c r="AG47" s="39"/>
    </row>
    <row r="48" ht="78" spans="1:33">
      <c r="A48" s="8" t="s">
        <v>114</v>
      </c>
      <c r="B48" s="8"/>
      <c r="C48" s="8" t="s">
        <v>121</v>
      </c>
      <c r="D48" s="9" t="s">
        <v>54</v>
      </c>
      <c r="E48" s="8"/>
      <c r="F48" s="10"/>
      <c r="G48" s="8"/>
      <c r="H48" s="8">
        <v>9.2</v>
      </c>
      <c r="I48" s="10">
        <v>0.874</v>
      </c>
      <c r="J48" s="8">
        <v>10</v>
      </c>
      <c r="K48" s="20">
        <f t="shared" si="6"/>
        <v>8740</v>
      </c>
      <c r="L48" s="8">
        <v>1</v>
      </c>
      <c r="M48" s="8">
        <v>3.7</v>
      </c>
      <c r="N48" s="8"/>
      <c r="O48" s="8"/>
      <c r="P48" s="8" t="s">
        <v>115</v>
      </c>
      <c r="Q48" s="8">
        <v>0.2</v>
      </c>
      <c r="R48" s="8">
        <v>2</v>
      </c>
      <c r="S48" s="8"/>
      <c r="T48" s="11"/>
      <c r="U48" s="26">
        <f t="shared" si="7"/>
        <v>49000</v>
      </c>
      <c r="V48" s="27">
        <f t="shared" si="8"/>
        <v>5.774</v>
      </c>
      <c r="W48" s="11" t="s">
        <v>39</v>
      </c>
      <c r="X48" s="31">
        <v>920</v>
      </c>
      <c r="Y48" s="11">
        <v>9.2</v>
      </c>
      <c r="Z48" s="11">
        <v>25000</v>
      </c>
      <c r="AA48" s="11">
        <v>8700</v>
      </c>
      <c r="AB48" s="11">
        <v>8</v>
      </c>
      <c r="AC48" s="11">
        <v>300</v>
      </c>
      <c r="AD48" s="36">
        <f t="shared" si="10"/>
        <v>19.017504</v>
      </c>
      <c r="AE48" s="37">
        <f t="shared" si="11"/>
        <v>3036.15027503083</v>
      </c>
      <c r="AF48" s="38">
        <f t="shared" si="12"/>
        <v>0.303615027503083</v>
      </c>
      <c r="AG48" s="39"/>
    </row>
    <row r="49" ht="78" spans="1:33">
      <c r="A49" s="8" t="s">
        <v>114</v>
      </c>
      <c r="B49" s="8"/>
      <c r="C49" s="8" t="s">
        <v>121</v>
      </c>
      <c r="D49" s="9" t="s">
        <v>54</v>
      </c>
      <c r="E49" s="8"/>
      <c r="F49" s="10"/>
      <c r="G49" s="8"/>
      <c r="H49" s="8">
        <v>9.2</v>
      </c>
      <c r="I49" s="10">
        <v>0.874</v>
      </c>
      <c r="J49" s="8">
        <v>10</v>
      </c>
      <c r="K49" s="20">
        <f t="shared" si="6"/>
        <v>8740</v>
      </c>
      <c r="L49" s="8">
        <v>1</v>
      </c>
      <c r="M49" s="8">
        <v>2.5</v>
      </c>
      <c r="N49" s="8"/>
      <c r="O49" s="8"/>
      <c r="P49" s="8" t="s">
        <v>115</v>
      </c>
      <c r="Q49" s="8">
        <v>0.18</v>
      </c>
      <c r="R49" s="8">
        <v>2</v>
      </c>
      <c r="S49" s="8"/>
      <c r="T49" s="11"/>
      <c r="U49" s="26">
        <f t="shared" si="7"/>
        <v>36800</v>
      </c>
      <c r="V49" s="27">
        <f t="shared" si="8"/>
        <v>4.554</v>
      </c>
      <c r="W49" s="11" t="s">
        <v>39</v>
      </c>
      <c r="X49" s="31">
        <v>1480</v>
      </c>
      <c r="Y49" s="11">
        <v>14.8</v>
      </c>
      <c r="Z49" s="11">
        <v>25000</v>
      </c>
      <c r="AA49" s="11">
        <v>6500</v>
      </c>
      <c r="AB49" s="11">
        <v>8</v>
      </c>
      <c r="AC49" s="11">
        <v>300</v>
      </c>
      <c r="AD49" s="36">
        <f t="shared" si="10"/>
        <v>22.85712</v>
      </c>
      <c r="AE49" s="37">
        <f t="shared" si="11"/>
        <v>1992.37699237699</v>
      </c>
      <c r="AF49" s="38">
        <f t="shared" si="12"/>
        <v>0.199237699237699</v>
      </c>
      <c r="AG49" s="39"/>
    </row>
    <row r="50" ht="62.4" spans="1:33">
      <c r="A50" s="8" t="s">
        <v>122</v>
      </c>
      <c r="B50" s="8"/>
      <c r="C50" s="8" t="s">
        <v>85</v>
      </c>
      <c r="D50" s="9" t="s">
        <v>54</v>
      </c>
      <c r="E50" s="8">
        <v>0.5</v>
      </c>
      <c r="F50" s="10">
        <v>0.05</v>
      </c>
      <c r="G50" s="8">
        <v>10</v>
      </c>
      <c r="H50" s="8">
        <v>10.89</v>
      </c>
      <c r="I50" s="10">
        <v>1.03</v>
      </c>
      <c r="J50" s="8">
        <v>10</v>
      </c>
      <c r="K50" s="20">
        <f t="shared" si="6"/>
        <v>10800</v>
      </c>
      <c r="L50" s="8">
        <v>1</v>
      </c>
      <c r="M50" s="8">
        <v>1.2</v>
      </c>
      <c r="N50" s="8">
        <v>0</v>
      </c>
      <c r="O50" s="8">
        <v>0.25</v>
      </c>
      <c r="P50" s="8"/>
      <c r="Q50" s="8">
        <v>0.14</v>
      </c>
      <c r="R50" s="8"/>
      <c r="S50" s="8">
        <v>0.1</v>
      </c>
      <c r="T50" s="11">
        <v>0</v>
      </c>
      <c r="U50" s="26">
        <f t="shared" si="7"/>
        <v>26900</v>
      </c>
      <c r="V50" s="27">
        <f t="shared" si="8"/>
        <v>3.77</v>
      </c>
      <c r="W50" s="11" t="s">
        <v>39</v>
      </c>
      <c r="X50" s="29">
        <v>950</v>
      </c>
      <c r="Y50" s="11">
        <v>9.5</v>
      </c>
      <c r="Z50" s="11">
        <v>15000</v>
      </c>
      <c r="AA50" s="11">
        <v>7637</v>
      </c>
      <c r="AB50" s="11">
        <v>8</v>
      </c>
      <c r="AC50" s="11">
        <v>200</v>
      </c>
      <c r="AD50" s="36">
        <f t="shared" si="10"/>
        <v>11.4921576</v>
      </c>
      <c r="AE50" s="37">
        <f t="shared" si="11"/>
        <v>3280.49799804347</v>
      </c>
      <c r="AF50" s="38">
        <f t="shared" si="12"/>
        <v>0.328049799804347</v>
      </c>
      <c r="AG50" s="39"/>
    </row>
    <row r="51" ht="62.4" spans="1:33">
      <c r="A51" s="8" t="s">
        <v>122</v>
      </c>
      <c r="B51" s="8"/>
      <c r="C51" s="8" t="s">
        <v>85</v>
      </c>
      <c r="D51" s="9" t="s">
        <v>54</v>
      </c>
      <c r="E51" s="8">
        <v>1.5</v>
      </c>
      <c r="F51" s="10">
        <v>0.15</v>
      </c>
      <c r="G51" s="8">
        <v>10</v>
      </c>
      <c r="H51" s="8">
        <v>7.11</v>
      </c>
      <c r="I51" s="10">
        <v>0.68</v>
      </c>
      <c r="J51" s="8">
        <v>10</v>
      </c>
      <c r="K51" s="20">
        <f t="shared" si="6"/>
        <v>8300</v>
      </c>
      <c r="L51" s="8">
        <v>1</v>
      </c>
      <c r="M51" s="8">
        <v>1.3</v>
      </c>
      <c r="N51" s="8">
        <v>0</v>
      </c>
      <c r="O51" s="8">
        <v>0.25</v>
      </c>
      <c r="P51" s="8"/>
      <c r="Q51" s="8">
        <v>0.18</v>
      </c>
      <c r="R51" s="8"/>
      <c r="S51" s="8">
        <v>0.1</v>
      </c>
      <c r="T51" s="11">
        <v>0</v>
      </c>
      <c r="U51" s="26">
        <f t="shared" si="7"/>
        <v>28300</v>
      </c>
      <c r="V51" s="27">
        <f t="shared" si="8"/>
        <v>3.66</v>
      </c>
      <c r="W51" s="11" t="s">
        <v>39</v>
      </c>
      <c r="X51" s="29">
        <v>210</v>
      </c>
      <c r="Y51" s="11">
        <v>2.1</v>
      </c>
      <c r="Z51" s="11">
        <v>15000</v>
      </c>
      <c r="AA51" s="11">
        <v>4212</v>
      </c>
      <c r="AB51" s="11">
        <v>8</v>
      </c>
      <c r="AC51" s="11">
        <v>220</v>
      </c>
      <c r="AD51" s="36">
        <f t="shared" si="10"/>
        <v>1.541187648</v>
      </c>
      <c r="AE51" s="37">
        <f t="shared" si="11"/>
        <v>23747.919370815</v>
      </c>
      <c r="AF51" s="38">
        <f t="shared" si="12"/>
        <v>2.3747919370815</v>
      </c>
      <c r="AG51" s="39"/>
    </row>
    <row r="52" ht="62.4" spans="1:33">
      <c r="A52" s="8" t="s">
        <v>122</v>
      </c>
      <c r="B52" s="8"/>
      <c r="C52" s="8" t="s">
        <v>85</v>
      </c>
      <c r="D52" s="9" t="s">
        <v>54</v>
      </c>
      <c r="E52" s="8">
        <v>0.5</v>
      </c>
      <c r="F52" s="10">
        <v>0.05</v>
      </c>
      <c r="G52" s="8">
        <v>10</v>
      </c>
      <c r="H52" s="8">
        <v>5</v>
      </c>
      <c r="I52" s="10">
        <v>0.48</v>
      </c>
      <c r="J52" s="8">
        <v>10</v>
      </c>
      <c r="K52" s="20">
        <f t="shared" si="6"/>
        <v>5300</v>
      </c>
      <c r="L52" s="8">
        <v>1</v>
      </c>
      <c r="M52" s="8">
        <v>0.8</v>
      </c>
      <c r="N52" s="8">
        <v>0</v>
      </c>
      <c r="O52" s="8">
        <v>0.25</v>
      </c>
      <c r="P52" s="8"/>
      <c r="Q52" s="8">
        <v>0.16</v>
      </c>
      <c r="R52" s="8"/>
      <c r="S52" s="8">
        <v>0.1</v>
      </c>
      <c r="T52" s="11">
        <v>0</v>
      </c>
      <c r="U52" s="26">
        <f t="shared" si="7"/>
        <v>23100</v>
      </c>
      <c r="V52" s="27">
        <f t="shared" si="8"/>
        <v>2.84</v>
      </c>
      <c r="W52" s="11" t="s">
        <v>39</v>
      </c>
      <c r="X52" s="29">
        <v>980</v>
      </c>
      <c r="Y52" s="11">
        <v>9.8</v>
      </c>
      <c r="Z52" s="11">
        <v>6000</v>
      </c>
      <c r="AA52" s="11">
        <v>2791</v>
      </c>
      <c r="AB52" s="11">
        <v>5</v>
      </c>
      <c r="AC52" s="11">
        <v>220</v>
      </c>
      <c r="AD52" s="36">
        <f t="shared" si="10"/>
        <v>2.97861102</v>
      </c>
      <c r="AE52" s="37">
        <f t="shared" si="11"/>
        <v>9534.64544692378</v>
      </c>
      <c r="AF52" s="38">
        <f t="shared" si="12"/>
        <v>0.953464544692378</v>
      </c>
      <c r="AG52" s="39"/>
    </row>
    <row r="53" ht="62.4" spans="1:33">
      <c r="A53" s="8" t="s">
        <v>122</v>
      </c>
      <c r="B53" s="8"/>
      <c r="C53" s="8" t="s">
        <v>85</v>
      </c>
      <c r="D53" s="9" t="s">
        <v>54</v>
      </c>
      <c r="E53" s="8">
        <v>1</v>
      </c>
      <c r="F53" s="10">
        <v>0.1</v>
      </c>
      <c r="G53" s="8">
        <v>10</v>
      </c>
      <c r="H53" s="8">
        <v>7</v>
      </c>
      <c r="I53" s="10">
        <v>0.67</v>
      </c>
      <c r="J53" s="8">
        <v>10</v>
      </c>
      <c r="K53" s="20">
        <f t="shared" si="6"/>
        <v>7700</v>
      </c>
      <c r="L53" s="8">
        <v>1</v>
      </c>
      <c r="M53" s="8">
        <v>2.6</v>
      </c>
      <c r="N53" s="8">
        <v>0</v>
      </c>
      <c r="O53" s="8">
        <v>0.25</v>
      </c>
      <c r="P53" s="8"/>
      <c r="Q53" s="8">
        <v>0.36</v>
      </c>
      <c r="R53" s="8"/>
      <c r="S53" s="8">
        <v>0.1</v>
      </c>
      <c r="T53" s="11">
        <v>0</v>
      </c>
      <c r="U53" s="26">
        <f t="shared" si="7"/>
        <v>43100</v>
      </c>
      <c r="V53" s="27">
        <f t="shared" si="8"/>
        <v>5.08</v>
      </c>
      <c r="W53" s="11" t="s">
        <v>39</v>
      </c>
      <c r="X53" s="29">
        <v>480</v>
      </c>
      <c r="Y53" s="11">
        <v>4.8</v>
      </c>
      <c r="Z53" s="11">
        <v>25325</v>
      </c>
      <c r="AA53" s="11">
        <v>10514</v>
      </c>
      <c r="AB53" s="11">
        <v>16</v>
      </c>
      <c r="AC53" s="11">
        <v>220</v>
      </c>
      <c r="AD53" s="36">
        <f t="shared" si="10"/>
        <v>17.586809856</v>
      </c>
      <c r="AE53" s="37">
        <f t="shared" si="11"/>
        <v>2888.52841509905</v>
      </c>
      <c r="AF53" s="38">
        <f t="shared" si="12"/>
        <v>0.288852841509905</v>
      </c>
      <c r="AG53" s="39"/>
    </row>
    <row r="54" ht="62.4" spans="1:33">
      <c r="A54" s="8" t="s">
        <v>122</v>
      </c>
      <c r="B54" s="8" t="s">
        <v>92</v>
      </c>
      <c r="C54" s="8" t="s">
        <v>90</v>
      </c>
      <c r="D54" s="9" t="s">
        <v>90</v>
      </c>
      <c r="E54" s="8">
        <v>0.5</v>
      </c>
      <c r="F54" s="10">
        <v>0.05</v>
      </c>
      <c r="G54" s="8">
        <v>10</v>
      </c>
      <c r="H54" s="8">
        <v>10.52</v>
      </c>
      <c r="I54" s="10">
        <v>0.99</v>
      </c>
      <c r="J54" s="8">
        <v>10</v>
      </c>
      <c r="K54" s="20">
        <f t="shared" si="6"/>
        <v>10400</v>
      </c>
      <c r="L54" s="8">
        <v>1</v>
      </c>
      <c r="M54" s="8">
        <v>1.1</v>
      </c>
      <c r="N54" s="8">
        <v>0</v>
      </c>
      <c r="O54" s="8">
        <v>0.25</v>
      </c>
      <c r="P54" s="8"/>
      <c r="Q54" s="8">
        <v>0.64</v>
      </c>
      <c r="R54" s="8"/>
      <c r="S54" s="8">
        <v>0.1</v>
      </c>
      <c r="T54" s="11">
        <v>0</v>
      </c>
      <c r="U54" s="26">
        <f t="shared" si="7"/>
        <v>30900</v>
      </c>
      <c r="V54" s="27">
        <f t="shared" si="8"/>
        <v>4.13</v>
      </c>
      <c r="W54" s="11" t="s">
        <v>39</v>
      </c>
      <c r="X54" s="29">
        <v>220</v>
      </c>
      <c r="Y54" s="11">
        <v>2.2</v>
      </c>
      <c r="Z54" s="11">
        <v>19104</v>
      </c>
      <c r="AA54" s="11">
        <v>6959</v>
      </c>
      <c r="AB54" s="11">
        <v>8</v>
      </c>
      <c r="AC54" s="11">
        <v>8</v>
      </c>
      <c r="AD54" s="36">
        <f t="shared" si="10"/>
        <v>0.0970028928</v>
      </c>
      <c r="AE54" s="37">
        <f t="shared" si="11"/>
        <v>425760.498557008</v>
      </c>
      <c r="AF54" s="38">
        <f t="shared" si="12"/>
        <v>42.5760498557008</v>
      </c>
      <c r="AG54" s="39"/>
    </row>
    <row r="55" ht="62.4" spans="1:33">
      <c r="A55" s="8" t="s">
        <v>122</v>
      </c>
      <c r="B55" s="8" t="s">
        <v>92</v>
      </c>
      <c r="C55" s="8" t="s">
        <v>90</v>
      </c>
      <c r="D55" s="9" t="s">
        <v>90</v>
      </c>
      <c r="E55" s="8">
        <v>0.5</v>
      </c>
      <c r="F55" s="10">
        <v>0.05</v>
      </c>
      <c r="G55" s="8">
        <v>10</v>
      </c>
      <c r="H55" s="8">
        <v>10.52</v>
      </c>
      <c r="I55" s="10">
        <v>0.99</v>
      </c>
      <c r="J55" s="8">
        <v>10</v>
      </c>
      <c r="K55" s="20">
        <f t="shared" si="6"/>
        <v>10400</v>
      </c>
      <c r="L55" s="8">
        <v>1</v>
      </c>
      <c r="M55" s="8">
        <v>1.1</v>
      </c>
      <c r="N55" s="8">
        <v>0</v>
      </c>
      <c r="O55" s="8">
        <v>0.25</v>
      </c>
      <c r="P55" s="8"/>
      <c r="Q55" s="8">
        <v>0.64</v>
      </c>
      <c r="R55" s="8"/>
      <c r="S55" s="8">
        <v>0.1</v>
      </c>
      <c r="T55" s="11">
        <v>0</v>
      </c>
      <c r="U55" s="26">
        <f t="shared" si="7"/>
        <v>30900</v>
      </c>
      <c r="V55" s="27">
        <f t="shared" si="8"/>
        <v>4.13</v>
      </c>
      <c r="W55" s="11" t="s">
        <v>91</v>
      </c>
      <c r="X55" s="11">
        <v>17.8</v>
      </c>
      <c r="Y55" s="11">
        <v>4.74</v>
      </c>
      <c r="Z55" s="11">
        <v>19104</v>
      </c>
      <c r="AA55" s="11">
        <v>6959</v>
      </c>
      <c r="AB55" s="11">
        <v>160</v>
      </c>
      <c r="AC55" s="11">
        <v>160</v>
      </c>
      <c r="AD55" s="36">
        <f t="shared" si="10"/>
        <v>2.326644224</v>
      </c>
      <c r="AE55" s="37">
        <f t="shared" si="11"/>
        <v>17750.887554693</v>
      </c>
      <c r="AF55" s="38">
        <f t="shared" si="12"/>
        <v>1.7750887554693</v>
      </c>
      <c r="AG55" s="39"/>
    </row>
    <row r="56" ht="62.4" spans="1:33">
      <c r="A56" s="8" t="s">
        <v>122</v>
      </c>
      <c r="B56" s="8" t="s">
        <v>123</v>
      </c>
      <c r="C56" s="8" t="s">
        <v>90</v>
      </c>
      <c r="D56" s="9" t="s">
        <v>90</v>
      </c>
      <c r="E56" s="8">
        <v>0.5</v>
      </c>
      <c r="F56" s="10">
        <v>0.05</v>
      </c>
      <c r="G56" s="8">
        <v>10</v>
      </c>
      <c r="H56" s="8">
        <v>8.12</v>
      </c>
      <c r="I56" s="10">
        <v>0.77</v>
      </c>
      <c r="J56" s="8">
        <v>10</v>
      </c>
      <c r="K56" s="20">
        <f t="shared" si="6"/>
        <v>8200</v>
      </c>
      <c r="L56" s="8">
        <v>1</v>
      </c>
      <c r="M56" s="8">
        <v>1.4</v>
      </c>
      <c r="N56" s="8">
        <v>0</v>
      </c>
      <c r="O56" s="8">
        <v>0.25</v>
      </c>
      <c r="P56" s="8"/>
      <c r="Q56" s="8">
        <v>1.07</v>
      </c>
      <c r="R56" s="8"/>
      <c r="S56" s="8">
        <v>0.1</v>
      </c>
      <c r="T56" s="11">
        <v>0</v>
      </c>
      <c r="U56" s="26">
        <f t="shared" si="7"/>
        <v>38200</v>
      </c>
      <c r="V56" s="27">
        <f t="shared" si="8"/>
        <v>4.64</v>
      </c>
      <c r="W56" s="11" t="s">
        <v>39</v>
      </c>
      <c r="X56" s="29">
        <v>210</v>
      </c>
      <c r="Y56" s="11">
        <v>2.1</v>
      </c>
      <c r="Z56" s="11">
        <v>29247</v>
      </c>
      <c r="AA56" s="11">
        <v>9886</v>
      </c>
      <c r="AB56" s="11">
        <v>8</v>
      </c>
      <c r="AC56" s="11">
        <v>8</v>
      </c>
      <c r="AD56" s="36">
        <f t="shared" si="10"/>
        <v>0.1315391616</v>
      </c>
      <c r="AE56" s="37">
        <f t="shared" si="11"/>
        <v>352746.660656837</v>
      </c>
      <c r="AF56" s="38">
        <f t="shared" si="12"/>
        <v>35.2746660656837</v>
      </c>
      <c r="AG56" s="39"/>
    </row>
    <row r="57" ht="62.4" spans="1:33">
      <c r="A57" s="8" t="s">
        <v>122</v>
      </c>
      <c r="B57" s="8" t="s">
        <v>123</v>
      </c>
      <c r="C57" s="8" t="s">
        <v>90</v>
      </c>
      <c r="D57" s="9" t="s">
        <v>90</v>
      </c>
      <c r="E57" s="8">
        <v>0.5</v>
      </c>
      <c r="F57" s="10">
        <v>0.05</v>
      </c>
      <c r="G57" s="8">
        <v>10</v>
      </c>
      <c r="H57" s="8">
        <v>8.12</v>
      </c>
      <c r="I57" s="10">
        <v>0.77</v>
      </c>
      <c r="J57" s="8">
        <v>10</v>
      </c>
      <c r="K57" s="20">
        <f t="shared" si="6"/>
        <v>8200</v>
      </c>
      <c r="L57" s="8">
        <v>1</v>
      </c>
      <c r="M57" s="8">
        <v>1.4</v>
      </c>
      <c r="N57" s="8">
        <v>0</v>
      </c>
      <c r="O57" s="8">
        <v>0.25</v>
      </c>
      <c r="P57" s="8"/>
      <c r="Q57" s="8">
        <v>1.07</v>
      </c>
      <c r="R57" s="8"/>
      <c r="S57" s="8">
        <v>0.1</v>
      </c>
      <c r="T57" s="11">
        <v>0</v>
      </c>
      <c r="U57" s="26">
        <f t="shared" si="7"/>
        <v>38200</v>
      </c>
      <c r="V57" s="27">
        <f t="shared" si="8"/>
        <v>4.64</v>
      </c>
      <c r="W57" s="11" t="s">
        <v>91</v>
      </c>
      <c r="X57" s="11">
        <v>22</v>
      </c>
      <c r="Y57" s="11">
        <v>11.4</v>
      </c>
      <c r="Z57" s="11">
        <v>29247</v>
      </c>
      <c r="AA57" s="11">
        <v>9886</v>
      </c>
      <c r="AB57" s="11">
        <v>160</v>
      </c>
      <c r="AC57" s="11">
        <v>160</v>
      </c>
      <c r="AD57" s="36">
        <f t="shared" si="10"/>
        <v>2.68266496</v>
      </c>
      <c r="AE57" s="37">
        <f t="shared" si="11"/>
        <v>17296.233667584</v>
      </c>
      <c r="AF57" s="38">
        <f t="shared" si="12"/>
        <v>1.7296233667584</v>
      </c>
      <c r="AG57" s="39"/>
    </row>
    <row r="58" ht="78" spans="1:33">
      <c r="A58" s="8" t="s">
        <v>124</v>
      </c>
      <c r="B58" s="8" t="s">
        <v>125</v>
      </c>
      <c r="C58" s="8" t="s">
        <v>126</v>
      </c>
      <c r="D58" s="9" t="s">
        <v>127</v>
      </c>
      <c r="E58" s="8"/>
      <c r="F58" s="10">
        <v>1</v>
      </c>
      <c r="G58" s="8"/>
      <c r="H58" s="8"/>
      <c r="I58" s="10">
        <v>2.14</v>
      </c>
      <c r="J58" s="8"/>
      <c r="K58" s="20">
        <f t="shared" si="6"/>
        <v>31400</v>
      </c>
      <c r="L58" s="8">
        <v>1</v>
      </c>
      <c r="M58" s="8">
        <v>2.14</v>
      </c>
      <c r="N58" s="8">
        <v>0</v>
      </c>
      <c r="O58" s="8">
        <v>0</v>
      </c>
      <c r="P58" s="8"/>
      <c r="Q58" s="8">
        <v>0.9</v>
      </c>
      <c r="R58" s="8"/>
      <c r="S58" s="8">
        <v>0</v>
      </c>
      <c r="T58" s="11">
        <v>0.5</v>
      </c>
      <c r="U58" s="26">
        <f t="shared" si="7"/>
        <v>45400</v>
      </c>
      <c r="V58" s="27">
        <f t="shared" si="8"/>
        <v>7.68</v>
      </c>
      <c r="W58" s="11" t="s">
        <v>39</v>
      </c>
      <c r="X58" s="28"/>
      <c r="Y58" s="11" t="s">
        <v>128</v>
      </c>
      <c r="Z58" s="11">
        <v>16000</v>
      </c>
      <c r="AA58" s="11">
        <v>6739</v>
      </c>
      <c r="AB58" s="11">
        <v>24</v>
      </c>
      <c r="AC58" s="11">
        <v>300</v>
      </c>
      <c r="AD58" s="36" t="e">
        <f t="shared" si="10"/>
        <v>#VALUE!</v>
      </c>
      <c r="AE58" s="37" t="e">
        <f t="shared" si="11"/>
        <v>#VALUE!</v>
      </c>
      <c r="AF58" s="38" t="e">
        <f t="shared" si="12"/>
        <v>#VALUE!</v>
      </c>
      <c r="AG58" s="39"/>
    </row>
    <row r="59" ht="78" spans="1:33">
      <c r="A59" s="8" t="s">
        <v>124</v>
      </c>
      <c r="B59" s="8" t="s">
        <v>129</v>
      </c>
      <c r="C59" s="8" t="s">
        <v>130</v>
      </c>
      <c r="D59" s="9" t="s">
        <v>130</v>
      </c>
      <c r="E59" s="8"/>
      <c r="F59" s="10">
        <v>1</v>
      </c>
      <c r="G59" s="8"/>
      <c r="H59" s="8"/>
      <c r="I59" s="10">
        <v>2.12</v>
      </c>
      <c r="J59" s="8"/>
      <c r="K59" s="20">
        <f t="shared" si="6"/>
        <v>31200</v>
      </c>
      <c r="L59" s="8">
        <v>1</v>
      </c>
      <c r="M59" s="8">
        <v>11</v>
      </c>
      <c r="N59" s="8">
        <v>0</v>
      </c>
      <c r="O59" s="8">
        <v>0</v>
      </c>
      <c r="P59" s="8"/>
      <c r="Q59" s="8">
        <v>0.6</v>
      </c>
      <c r="R59" s="8"/>
      <c r="S59" s="8">
        <v>0.25</v>
      </c>
      <c r="T59" s="11">
        <v>0</v>
      </c>
      <c r="U59" s="26">
        <f t="shared" si="7"/>
        <v>128500</v>
      </c>
      <c r="V59" s="27">
        <f t="shared" si="8"/>
        <v>15.97</v>
      </c>
      <c r="W59" s="11" t="s">
        <v>35</v>
      </c>
      <c r="X59" s="11">
        <v>2.93</v>
      </c>
      <c r="Y59" s="11">
        <v>0.9</v>
      </c>
      <c r="Z59" s="11">
        <v>16000</v>
      </c>
      <c r="AA59" s="11">
        <v>13717</v>
      </c>
      <c r="AB59" s="11">
        <v>24</v>
      </c>
      <c r="AC59" s="11">
        <v>300</v>
      </c>
      <c r="AD59" s="36">
        <f t="shared" si="10"/>
        <v>0.200487672</v>
      </c>
      <c r="AE59" s="37">
        <f t="shared" si="11"/>
        <v>796557.705553087</v>
      </c>
      <c r="AF59" s="38">
        <f t="shared" si="12"/>
        <v>79.6557705553087</v>
      </c>
      <c r="AG59" s="39"/>
    </row>
    <row r="60" ht="109.2" spans="1:33">
      <c r="A60" s="8" t="s">
        <v>124</v>
      </c>
      <c r="B60" s="8" t="s">
        <v>131</v>
      </c>
      <c r="C60" s="8" t="s">
        <v>132</v>
      </c>
      <c r="D60" s="9" t="s">
        <v>133</v>
      </c>
      <c r="E60" s="8"/>
      <c r="F60" s="10">
        <v>0</v>
      </c>
      <c r="G60" s="8"/>
      <c r="H60" s="8"/>
      <c r="I60" s="10">
        <v>3.9</v>
      </c>
      <c r="J60" s="8"/>
      <c r="K60" s="20">
        <f t="shared" si="6"/>
        <v>39000</v>
      </c>
      <c r="L60" s="8">
        <v>1</v>
      </c>
      <c r="M60" s="8">
        <v>9</v>
      </c>
      <c r="N60" s="8">
        <v>0</v>
      </c>
      <c r="O60" s="8">
        <v>0</v>
      </c>
      <c r="P60" s="8"/>
      <c r="Q60" s="8">
        <v>0.6</v>
      </c>
      <c r="R60" s="8"/>
      <c r="S60" s="8">
        <v>0.55</v>
      </c>
      <c r="T60" s="11">
        <v>0</v>
      </c>
      <c r="U60" s="26">
        <f t="shared" si="7"/>
        <v>111500</v>
      </c>
      <c r="V60" s="27">
        <f t="shared" si="8"/>
        <v>15.05</v>
      </c>
      <c r="W60" s="11" t="s">
        <v>35</v>
      </c>
      <c r="X60" s="11">
        <v>2.48</v>
      </c>
      <c r="Y60" s="11">
        <v>0.71</v>
      </c>
      <c r="Z60" s="11">
        <v>30000</v>
      </c>
      <c r="AA60" s="11">
        <v>13717</v>
      </c>
      <c r="AB60" s="11">
        <v>12</v>
      </c>
      <c r="AC60" s="11">
        <v>300</v>
      </c>
      <c r="AD60" s="36">
        <f t="shared" si="10"/>
        <v>0.087404724</v>
      </c>
      <c r="AE60" s="37">
        <f t="shared" si="11"/>
        <v>1721874.8954576</v>
      </c>
      <c r="AF60" s="38">
        <f t="shared" si="12"/>
        <v>172.18748954576</v>
      </c>
      <c r="AG60" s="39"/>
    </row>
    <row r="61" ht="78" spans="1:33">
      <c r="A61" s="8" t="s">
        <v>134</v>
      </c>
      <c r="B61" s="8" t="s">
        <v>135</v>
      </c>
      <c r="C61" s="8" t="s">
        <v>136</v>
      </c>
      <c r="D61" s="9" t="s">
        <v>137</v>
      </c>
      <c r="E61" s="8"/>
      <c r="F61" s="10"/>
      <c r="G61" s="8"/>
      <c r="H61" s="10">
        <v>26</v>
      </c>
      <c r="I61" s="10">
        <v>1.3</v>
      </c>
      <c r="J61" s="8">
        <v>20</v>
      </c>
      <c r="K61" s="20">
        <f t="shared" si="6"/>
        <v>13000</v>
      </c>
      <c r="L61" s="8">
        <v>0.2</v>
      </c>
      <c r="M61" s="8">
        <v>3.96</v>
      </c>
      <c r="N61" s="8">
        <v>0</v>
      </c>
      <c r="O61" s="8">
        <v>0</v>
      </c>
      <c r="P61" s="8"/>
      <c r="Q61" s="8">
        <v>0.4</v>
      </c>
      <c r="R61" s="8">
        <v>1</v>
      </c>
      <c r="S61" s="8">
        <v>1</v>
      </c>
      <c r="T61" s="11"/>
      <c r="U61" s="26">
        <f t="shared" si="7"/>
        <v>55600</v>
      </c>
      <c r="V61" s="27">
        <f t="shared" si="8"/>
        <v>6.86</v>
      </c>
      <c r="W61" s="11" t="s">
        <v>39</v>
      </c>
      <c r="X61" s="11">
        <v>1170</v>
      </c>
      <c r="Y61" s="11">
        <v>11.7</v>
      </c>
      <c r="Z61" s="11">
        <v>10000</v>
      </c>
      <c r="AA61" s="11">
        <v>6259</v>
      </c>
      <c r="AB61" s="11">
        <v>12</v>
      </c>
      <c r="AC61" s="11">
        <v>125</v>
      </c>
      <c r="AD61" s="36">
        <f t="shared" si="10"/>
        <v>10.87469955</v>
      </c>
      <c r="AE61" s="37">
        <f t="shared" si="11"/>
        <v>6308.22025791048</v>
      </c>
      <c r="AF61" s="38">
        <f t="shared" si="12"/>
        <v>0.630822025791048</v>
      </c>
      <c r="AG61" s="39"/>
    </row>
    <row r="62" ht="78" spans="1:33">
      <c r="A62" s="8" t="s">
        <v>134</v>
      </c>
      <c r="B62" s="8" t="s">
        <v>135</v>
      </c>
      <c r="C62" s="8" t="s">
        <v>136</v>
      </c>
      <c r="D62" s="9" t="s">
        <v>137</v>
      </c>
      <c r="E62" s="8"/>
      <c r="F62" s="10"/>
      <c r="G62" s="8"/>
      <c r="H62" s="10">
        <v>26</v>
      </c>
      <c r="I62" s="10">
        <v>1.3</v>
      </c>
      <c r="J62" s="8">
        <v>20</v>
      </c>
      <c r="K62" s="20">
        <f t="shared" si="6"/>
        <v>13000</v>
      </c>
      <c r="L62" s="8">
        <v>0.2</v>
      </c>
      <c r="M62" s="8">
        <v>3.96</v>
      </c>
      <c r="N62" s="8">
        <v>0</v>
      </c>
      <c r="O62" s="8">
        <v>0</v>
      </c>
      <c r="P62" s="8"/>
      <c r="Q62" s="8">
        <v>0.4</v>
      </c>
      <c r="R62" s="8">
        <v>1</v>
      </c>
      <c r="S62" s="8">
        <v>1</v>
      </c>
      <c r="T62" s="11"/>
      <c r="U62" s="26">
        <f t="shared" si="7"/>
        <v>55600</v>
      </c>
      <c r="V62" s="27">
        <f t="shared" si="8"/>
        <v>6.86</v>
      </c>
      <c r="W62" s="11" t="s">
        <v>138</v>
      </c>
      <c r="X62" s="29"/>
      <c r="Y62" s="11">
        <v>26</v>
      </c>
      <c r="Z62" s="11">
        <v>10000</v>
      </c>
      <c r="AA62" s="11">
        <v>6259</v>
      </c>
      <c r="AB62" s="11">
        <v>12</v>
      </c>
      <c r="AC62" s="11">
        <v>125</v>
      </c>
      <c r="AD62" s="36"/>
      <c r="AE62" s="37"/>
      <c r="AF62" s="38"/>
      <c r="AG62" s="39"/>
    </row>
    <row r="63" ht="78" spans="1:33">
      <c r="A63" s="8" t="s">
        <v>134</v>
      </c>
      <c r="B63" s="8" t="s">
        <v>135</v>
      </c>
      <c r="C63" s="8" t="s">
        <v>136</v>
      </c>
      <c r="D63" s="9" t="s">
        <v>137</v>
      </c>
      <c r="E63" s="8"/>
      <c r="F63" s="10"/>
      <c r="G63" s="8"/>
      <c r="H63" s="10">
        <v>26</v>
      </c>
      <c r="I63" s="10">
        <v>1.3</v>
      </c>
      <c r="J63" s="8">
        <v>20</v>
      </c>
      <c r="K63" s="20">
        <f t="shared" si="6"/>
        <v>13000</v>
      </c>
      <c r="L63" s="8">
        <v>0.2</v>
      </c>
      <c r="M63" s="8">
        <v>3.96</v>
      </c>
      <c r="N63" s="8">
        <v>0</v>
      </c>
      <c r="O63" s="8">
        <v>0</v>
      </c>
      <c r="P63" s="8"/>
      <c r="Q63" s="8">
        <v>0.4</v>
      </c>
      <c r="R63" s="8">
        <v>1</v>
      </c>
      <c r="S63" s="8">
        <v>1</v>
      </c>
      <c r="T63" s="11"/>
      <c r="U63" s="26">
        <f t="shared" si="7"/>
        <v>55600</v>
      </c>
      <c r="V63" s="27">
        <f t="shared" si="8"/>
        <v>6.86</v>
      </c>
      <c r="W63" s="11" t="s">
        <v>64</v>
      </c>
      <c r="X63" s="29"/>
      <c r="Y63" s="11">
        <v>96</v>
      </c>
      <c r="Z63" s="11">
        <v>10000</v>
      </c>
      <c r="AA63" s="11">
        <v>6259</v>
      </c>
      <c r="AB63" s="11">
        <v>12</v>
      </c>
      <c r="AC63" s="11">
        <v>125</v>
      </c>
      <c r="AD63" s="36"/>
      <c r="AE63" s="37"/>
      <c r="AF63" s="38"/>
      <c r="AG63" s="39"/>
    </row>
    <row r="64" ht="78" spans="1:33">
      <c r="A64" s="8" t="s">
        <v>134</v>
      </c>
      <c r="B64" s="8" t="s">
        <v>107</v>
      </c>
      <c r="C64" s="8" t="s">
        <v>139</v>
      </c>
      <c r="D64" s="9" t="s">
        <v>137</v>
      </c>
      <c r="E64" s="8"/>
      <c r="F64" s="10"/>
      <c r="G64" s="8"/>
      <c r="H64" s="10">
        <v>26</v>
      </c>
      <c r="I64" s="10">
        <v>1.3</v>
      </c>
      <c r="J64" s="8">
        <v>20</v>
      </c>
      <c r="K64" s="20">
        <f t="shared" si="6"/>
        <v>13000</v>
      </c>
      <c r="L64" s="8">
        <v>0.2</v>
      </c>
      <c r="M64" s="8">
        <v>2.7</v>
      </c>
      <c r="N64" s="8">
        <v>0</v>
      </c>
      <c r="O64" s="8">
        <v>0</v>
      </c>
      <c r="P64" s="8"/>
      <c r="Q64" s="8">
        <v>0.4</v>
      </c>
      <c r="R64" s="8">
        <v>1</v>
      </c>
      <c r="S64" s="8">
        <v>1</v>
      </c>
      <c r="T64" s="11"/>
      <c r="U64" s="26">
        <f t="shared" si="7"/>
        <v>43000</v>
      </c>
      <c r="V64" s="27">
        <f t="shared" si="8"/>
        <v>5.6</v>
      </c>
      <c r="W64" s="11" t="s">
        <v>39</v>
      </c>
      <c r="X64" s="11">
        <v>550</v>
      </c>
      <c r="Y64" s="11">
        <v>5.5</v>
      </c>
      <c r="Z64" s="11">
        <v>8000</v>
      </c>
      <c r="AA64" s="11">
        <v>6512</v>
      </c>
      <c r="AB64" s="11">
        <v>12</v>
      </c>
      <c r="AC64" s="11">
        <v>125</v>
      </c>
      <c r="AD64" s="36">
        <f t="shared" ref="AD64:AD79" si="13">(X64-Y64)*AA64/1000000000*AB64*AC64</f>
        <v>5.318676</v>
      </c>
      <c r="AE64" s="37">
        <f t="shared" ref="AE64:AE79" si="14">V64*10000/AD64</f>
        <v>10528.9361487709</v>
      </c>
      <c r="AF64" s="38">
        <f t="shared" ref="AF64:AF79" si="15">AE64/10000</f>
        <v>1.05289361487709</v>
      </c>
      <c r="AG64" s="39"/>
    </row>
    <row r="65" ht="62.4" spans="1:33">
      <c r="A65" s="8" t="s">
        <v>140</v>
      </c>
      <c r="B65" s="13" t="s">
        <v>135</v>
      </c>
      <c r="C65" s="16" t="s">
        <v>141</v>
      </c>
      <c r="D65" s="9" t="s">
        <v>142</v>
      </c>
      <c r="E65" s="8">
        <v>12</v>
      </c>
      <c r="F65" s="10">
        <v>1.2</v>
      </c>
      <c r="G65" s="8">
        <v>10</v>
      </c>
      <c r="H65" s="8">
        <v>3</v>
      </c>
      <c r="I65" s="10">
        <v>0.3</v>
      </c>
      <c r="J65" s="8">
        <v>10</v>
      </c>
      <c r="K65" s="20">
        <f t="shared" si="6"/>
        <v>15000</v>
      </c>
      <c r="L65" s="8">
        <v>3</v>
      </c>
      <c r="M65" s="8">
        <v>1.58</v>
      </c>
      <c r="N65" s="8">
        <v>0</v>
      </c>
      <c r="O65" s="8">
        <v>0</v>
      </c>
      <c r="P65" s="8"/>
      <c r="Q65" s="8">
        <v>0.9</v>
      </c>
      <c r="R65" s="8">
        <v>3</v>
      </c>
      <c r="S65" s="8">
        <v>0.9</v>
      </c>
      <c r="T65" s="11"/>
      <c r="U65" s="26">
        <f t="shared" si="7"/>
        <v>63800</v>
      </c>
      <c r="V65" s="27">
        <f t="shared" si="8"/>
        <v>7.88</v>
      </c>
      <c r="W65" s="11" t="s">
        <v>91</v>
      </c>
      <c r="X65" s="11">
        <v>4.09</v>
      </c>
      <c r="Y65" s="11">
        <v>1.99</v>
      </c>
      <c r="Z65" s="11">
        <v>5000</v>
      </c>
      <c r="AA65" s="11">
        <v>3861</v>
      </c>
      <c r="AB65" s="11">
        <v>12</v>
      </c>
      <c r="AC65" s="11">
        <v>300</v>
      </c>
      <c r="AD65" s="36">
        <f t="shared" si="13"/>
        <v>0.02918916</v>
      </c>
      <c r="AE65" s="37">
        <f t="shared" si="14"/>
        <v>2699632.32926196</v>
      </c>
      <c r="AF65" s="38">
        <f t="shared" si="15"/>
        <v>269.963232926196</v>
      </c>
      <c r="AG65" s="39"/>
    </row>
    <row r="66" ht="62.4" spans="1:33">
      <c r="A66" s="44" t="s">
        <v>140</v>
      </c>
      <c r="B66" s="13" t="s">
        <v>135</v>
      </c>
      <c r="C66" s="45" t="s">
        <v>143</v>
      </c>
      <c r="D66" s="9" t="s">
        <v>144</v>
      </c>
      <c r="E66" s="8">
        <v>12.3</v>
      </c>
      <c r="F66" s="10">
        <v>1.23</v>
      </c>
      <c r="G66" s="8">
        <v>10</v>
      </c>
      <c r="H66" s="8">
        <v>5.3</v>
      </c>
      <c r="I66" s="10">
        <v>0.53</v>
      </c>
      <c r="J66" s="8">
        <v>10</v>
      </c>
      <c r="K66" s="20">
        <f t="shared" si="6"/>
        <v>17600</v>
      </c>
      <c r="L66" s="8">
        <v>3</v>
      </c>
      <c r="M66" s="8">
        <v>2.16</v>
      </c>
      <c r="N66" s="8"/>
      <c r="O66" s="8"/>
      <c r="P66" s="8"/>
      <c r="Q66" s="8">
        <v>0.9</v>
      </c>
      <c r="R66" s="8">
        <v>3</v>
      </c>
      <c r="S66" s="8">
        <v>0.9</v>
      </c>
      <c r="T66" s="11"/>
      <c r="U66" s="26">
        <f t="shared" si="7"/>
        <v>69600</v>
      </c>
      <c r="V66" s="27">
        <f t="shared" si="8"/>
        <v>8.72</v>
      </c>
      <c r="W66" s="11" t="s">
        <v>91</v>
      </c>
      <c r="X66" s="11">
        <v>4.16</v>
      </c>
      <c r="Y66" s="11">
        <v>2.29</v>
      </c>
      <c r="Z66" s="11">
        <v>10000</v>
      </c>
      <c r="AA66" s="11">
        <v>5021</v>
      </c>
      <c r="AB66" s="11">
        <v>12</v>
      </c>
      <c r="AC66" s="11">
        <v>300</v>
      </c>
      <c r="AD66" s="36">
        <f t="shared" si="13"/>
        <v>0.033801372</v>
      </c>
      <c r="AE66" s="37">
        <f t="shared" si="14"/>
        <v>2579776.93923193</v>
      </c>
      <c r="AF66" s="38">
        <f t="shared" si="15"/>
        <v>257.977693923193</v>
      </c>
      <c r="AG66" s="39"/>
    </row>
    <row r="67" ht="78" spans="1:33">
      <c r="A67" s="8" t="s">
        <v>145</v>
      </c>
      <c r="B67" s="8" t="s">
        <v>146</v>
      </c>
      <c r="C67" s="46"/>
      <c r="D67" s="9" t="s">
        <v>78</v>
      </c>
      <c r="E67" s="8"/>
      <c r="F67" s="10">
        <v>0</v>
      </c>
      <c r="G67" s="8"/>
      <c r="H67" s="8"/>
      <c r="I67" s="10">
        <v>3.3</v>
      </c>
      <c r="J67" s="8"/>
      <c r="K67" s="20">
        <f t="shared" si="6"/>
        <v>33000</v>
      </c>
      <c r="L67" s="8">
        <v>1.5</v>
      </c>
      <c r="M67" s="8">
        <v>4</v>
      </c>
      <c r="N67" s="8">
        <v>0</v>
      </c>
      <c r="O67" s="8">
        <v>0</v>
      </c>
      <c r="P67" s="8"/>
      <c r="Q67" s="8">
        <v>3</v>
      </c>
      <c r="R67" s="8"/>
      <c r="S67" s="8">
        <v>2</v>
      </c>
      <c r="T67" s="11"/>
      <c r="U67" s="26">
        <f t="shared" si="7"/>
        <v>105000</v>
      </c>
      <c r="V67" s="27">
        <f t="shared" si="8"/>
        <v>13.8</v>
      </c>
      <c r="W67" s="11" t="s">
        <v>35</v>
      </c>
      <c r="X67" s="11">
        <v>5.5</v>
      </c>
      <c r="Y67" s="11">
        <v>3.51</v>
      </c>
      <c r="Z67" s="11">
        <v>45000</v>
      </c>
      <c r="AA67" s="11">
        <v>10363</v>
      </c>
      <c r="AB67" s="11">
        <v>3</v>
      </c>
      <c r="AC67" s="11">
        <v>240</v>
      </c>
      <c r="AD67" s="36">
        <f t="shared" si="13"/>
        <v>0.0148481064</v>
      </c>
      <c r="AE67" s="37">
        <f t="shared" si="14"/>
        <v>9294114.43333946</v>
      </c>
      <c r="AF67" s="38">
        <f t="shared" si="15"/>
        <v>929.411443333946</v>
      </c>
      <c r="AG67" s="39"/>
    </row>
    <row r="68" ht="78" spans="1:33">
      <c r="A68" s="8" t="s">
        <v>145</v>
      </c>
      <c r="B68" s="8" t="s">
        <v>147</v>
      </c>
      <c r="C68" s="8" t="s">
        <v>127</v>
      </c>
      <c r="D68" s="9" t="s">
        <v>127</v>
      </c>
      <c r="E68" s="8"/>
      <c r="F68" s="10">
        <v>0</v>
      </c>
      <c r="G68" s="8"/>
      <c r="H68" s="8"/>
      <c r="I68" s="10">
        <v>1.425</v>
      </c>
      <c r="J68" s="8"/>
      <c r="K68" s="20">
        <f t="shared" si="6"/>
        <v>14250</v>
      </c>
      <c r="L68" s="8">
        <v>1</v>
      </c>
      <c r="M68" s="8">
        <v>11.8</v>
      </c>
      <c r="N68" s="8">
        <v>0</v>
      </c>
      <c r="O68" s="8">
        <v>0</v>
      </c>
      <c r="P68" s="8"/>
      <c r="Q68" s="8">
        <v>1</v>
      </c>
      <c r="R68" s="8"/>
      <c r="S68" s="8">
        <v>1</v>
      </c>
      <c r="T68" s="11"/>
      <c r="U68" s="26">
        <f t="shared" si="7"/>
        <v>148000</v>
      </c>
      <c r="V68" s="27">
        <f t="shared" si="8"/>
        <v>16.225</v>
      </c>
      <c r="W68" s="11" t="s">
        <v>39</v>
      </c>
      <c r="X68" s="28"/>
      <c r="Y68" s="11">
        <v>2.1</v>
      </c>
      <c r="Z68" s="11">
        <v>9800</v>
      </c>
      <c r="AA68" s="11">
        <v>3928</v>
      </c>
      <c r="AB68" s="11">
        <v>3</v>
      </c>
      <c r="AC68" s="11">
        <v>240</v>
      </c>
      <c r="AD68" s="36">
        <f t="shared" si="13"/>
        <v>-0.005939136</v>
      </c>
      <c r="AE68" s="37">
        <f t="shared" si="14"/>
        <v>-27318788.4567722</v>
      </c>
      <c r="AF68" s="38">
        <f t="shared" si="15"/>
        <v>-2731.87884567722</v>
      </c>
      <c r="AG68" s="39"/>
    </row>
    <row r="69" ht="78" spans="1:33">
      <c r="A69" s="8" t="s">
        <v>148</v>
      </c>
      <c r="B69" s="8" t="s">
        <v>135</v>
      </c>
      <c r="C69" s="8" t="s">
        <v>149</v>
      </c>
      <c r="D69" s="9" t="s">
        <v>137</v>
      </c>
      <c r="E69" s="8"/>
      <c r="F69" s="10">
        <v>0</v>
      </c>
      <c r="G69" s="8"/>
      <c r="H69" s="8"/>
      <c r="I69" s="10">
        <v>7.98</v>
      </c>
      <c r="J69" s="8"/>
      <c r="K69" s="20">
        <f t="shared" si="6"/>
        <v>79800</v>
      </c>
      <c r="L69" s="8">
        <v>0.7</v>
      </c>
      <c r="M69" s="8">
        <v>6</v>
      </c>
      <c r="N69" s="8">
        <v>0</v>
      </c>
      <c r="O69" s="8">
        <v>0.3</v>
      </c>
      <c r="P69" s="8"/>
      <c r="Q69" s="8">
        <v>1.4</v>
      </c>
      <c r="R69" s="8"/>
      <c r="S69" s="8">
        <v>0.5</v>
      </c>
      <c r="T69" s="11"/>
      <c r="U69" s="26">
        <f t="shared" si="7"/>
        <v>89000</v>
      </c>
      <c r="V69" s="27">
        <f t="shared" si="8"/>
        <v>16.88</v>
      </c>
      <c r="W69" s="11" t="s">
        <v>39</v>
      </c>
      <c r="X69" s="11">
        <v>248</v>
      </c>
      <c r="Y69" s="11">
        <v>3.67</v>
      </c>
      <c r="Z69" s="11" t="s">
        <v>150</v>
      </c>
      <c r="AA69" s="11">
        <v>46913</v>
      </c>
      <c r="AB69" s="11">
        <v>8</v>
      </c>
      <c r="AC69" s="11">
        <v>200</v>
      </c>
      <c r="AD69" s="36">
        <f t="shared" si="13"/>
        <v>18.339605264</v>
      </c>
      <c r="AE69" s="37">
        <f t="shared" si="14"/>
        <v>9204.12394760472</v>
      </c>
      <c r="AF69" s="38">
        <f t="shared" si="15"/>
        <v>0.920412394760472</v>
      </c>
      <c r="AG69" s="39"/>
    </row>
    <row r="70" ht="78" spans="1:33">
      <c r="A70" s="8" t="s">
        <v>148</v>
      </c>
      <c r="B70" s="8" t="s">
        <v>107</v>
      </c>
      <c r="C70" s="8" t="s">
        <v>151</v>
      </c>
      <c r="D70" s="9" t="s">
        <v>137</v>
      </c>
      <c r="E70" s="8"/>
      <c r="F70" s="10">
        <v>0</v>
      </c>
      <c r="G70" s="8"/>
      <c r="H70" s="8"/>
      <c r="I70" s="10">
        <v>5.54</v>
      </c>
      <c r="J70" s="8"/>
      <c r="K70" s="20">
        <f t="shared" si="6"/>
        <v>55400</v>
      </c>
      <c r="L70" s="8">
        <v>1</v>
      </c>
      <c r="M70" s="8">
        <v>7.2</v>
      </c>
      <c r="N70" s="8">
        <v>0</v>
      </c>
      <c r="O70" s="8">
        <v>0.3</v>
      </c>
      <c r="P70" s="8"/>
      <c r="Q70" s="8">
        <v>1.98</v>
      </c>
      <c r="R70" s="8"/>
      <c r="S70" s="8">
        <v>0.5</v>
      </c>
      <c r="T70" s="11"/>
      <c r="U70" s="26">
        <f t="shared" si="7"/>
        <v>109800</v>
      </c>
      <c r="V70" s="27">
        <f t="shared" si="8"/>
        <v>16.52</v>
      </c>
      <c r="W70" s="11" t="s">
        <v>39</v>
      </c>
      <c r="X70" s="11">
        <v>147</v>
      </c>
      <c r="Y70" s="11">
        <v>1.13</v>
      </c>
      <c r="Z70" s="11" t="s">
        <v>152</v>
      </c>
      <c r="AA70" s="11">
        <v>41118</v>
      </c>
      <c r="AB70" s="11">
        <v>8</v>
      </c>
      <c r="AC70" s="11">
        <v>200</v>
      </c>
      <c r="AD70" s="36">
        <f t="shared" si="13"/>
        <v>9.596612256</v>
      </c>
      <c r="AE70" s="37">
        <f t="shared" si="14"/>
        <v>17214.4081258169</v>
      </c>
      <c r="AF70" s="38">
        <f t="shared" si="15"/>
        <v>1.72144081258169</v>
      </c>
      <c r="AG70" s="39"/>
    </row>
    <row r="71" ht="78" spans="1:33">
      <c r="A71" s="8" t="s">
        <v>148</v>
      </c>
      <c r="B71" s="8" t="s">
        <v>153</v>
      </c>
      <c r="C71" s="8" t="s">
        <v>154</v>
      </c>
      <c r="D71" s="9" t="s">
        <v>155</v>
      </c>
      <c r="E71" s="8"/>
      <c r="F71" s="10">
        <v>0</v>
      </c>
      <c r="G71" s="8"/>
      <c r="H71" s="8"/>
      <c r="I71" s="10">
        <v>1.14</v>
      </c>
      <c r="J71" s="8"/>
      <c r="K71" s="20">
        <f t="shared" si="6"/>
        <v>11400</v>
      </c>
      <c r="L71" s="8">
        <v>0.2</v>
      </c>
      <c r="M71" s="8">
        <v>2.4</v>
      </c>
      <c r="N71" s="8">
        <v>0</v>
      </c>
      <c r="O71" s="8">
        <v>0.1</v>
      </c>
      <c r="P71" s="8"/>
      <c r="Q71" s="8">
        <v>0.5</v>
      </c>
      <c r="R71" s="8"/>
      <c r="S71" s="8">
        <v>0.3</v>
      </c>
      <c r="T71" s="11"/>
      <c r="U71" s="26">
        <f t="shared" si="7"/>
        <v>35000</v>
      </c>
      <c r="V71" s="27">
        <f t="shared" si="8"/>
        <v>4.64</v>
      </c>
      <c r="W71" s="11" t="s">
        <v>39</v>
      </c>
      <c r="X71" s="11">
        <v>133.5</v>
      </c>
      <c r="Y71" s="11">
        <v>5.8</v>
      </c>
      <c r="Z71" s="11">
        <v>38000</v>
      </c>
      <c r="AA71" s="11">
        <v>31724</v>
      </c>
      <c r="AB71" s="11">
        <v>8</v>
      </c>
      <c r="AC71" s="11">
        <v>200</v>
      </c>
      <c r="AD71" s="36">
        <f t="shared" si="13"/>
        <v>6.48184768</v>
      </c>
      <c r="AE71" s="37">
        <f t="shared" si="14"/>
        <v>7158.45269600658</v>
      </c>
      <c r="AF71" s="38">
        <f t="shared" si="15"/>
        <v>0.715845269600658</v>
      </c>
      <c r="AG71" s="39"/>
    </row>
    <row r="72" ht="78" spans="1:33">
      <c r="A72" s="8" t="s">
        <v>148</v>
      </c>
      <c r="B72" s="8" t="s">
        <v>88</v>
      </c>
      <c r="C72" s="8" t="s">
        <v>156</v>
      </c>
      <c r="D72" s="9" t="s">
        <v>157</v>
      </c>
      <c r="E72" s="8"/>
      <c r="F72" s="10">
        <v>0</v>
      </c>
      <c r="G72" s="8"/>
      <c r="H72" s="8"/>
      <c r="I72" s="10">
        <v>0.82</v>
      </c>
      <c r="J72" s="8"/>
      <c r="K72" s="20">
        <f t="shared" si="6"/>
        <v>8200</v>
      </c>
      <c r="L72" s="8">
        <v>0.2</v>
      </c>
      <c r="M72" s="8">
        <v>1.2</v>
      </c>
      <c r="N72" s="8">
        <v>0</v>
      </c>
      <c r="O72" s="8">
        <v>0.1</v>
      </c>
      <c r="P72" s="8"/>
      <c r="Q72" s="8">
        <v>1</v>
      </c>
      <c r="R72" s="8"/>
      <c r="S72" s="8">
        <v>0.3</v>
      </c>
      <c r="T72" s="11"/>
      <c r="U72" s="26">
        <f t="shared" si="7"/>
        <v>28000</v>
      </c>
      <c r="V72" s="27">
        <f t="shared" si="8"/>
        <v>3.62</v>
      </c>
      <c r="W72" s="11" t="s">
        <v>39</v>
      </c>
      <c r="X72" s="11">
        <v>192</v>
      </c>
      <c r="Y72" s="11">
        <v>5.67</v>
      </c>
      <c r="Z72" s="11" t="s">
        <v>158</v>
      </c>
      <c r="AA72" s="11">
        <v>5075</v>
      </c>
      <c r="AB72" s="11">
        <v>8</v>
      </c>
      <c r="AC72" s="11">
        <v>200</v>
      </c>
      <c r="AD72" s="36">
        <f t="shared" si="13"/>
        <v>1.5129996</v>
      </c>
      <c r="AE72" s="37">
        <f t="shared" si="14"/>
        <v>23925.9812097769</v>
      </c>
      <c r="AF72" s="38">
        <f t="shared" si="15"/>
        <v>2.39259812097769</v>
      </c>
      <c r="AG72" s="39"/>
    </row>
    <row r="73" ht="78" spans="1:33">
      <c r="A73" s="8" t="s">
        <v>148</v>
      </c>
      <c r="B73" s="8" t="s">
        <v>92</v>
      </c>
      <c r="C73" s="8" t="s">
        <v>159</v>
      </c>
      <c r="D73" s="9" t="s">
        <v>160</v>
      </c>
      <c r="E73" s="8"/>
      <c r="F73" s="10">
        <v>0</v>
      </c>
      <c r="G73" s="8"/>
      <c r="H73" s="8"/>
      <c r="I73" s="10">
        <v>2.51</v>
      </c>
      <c r="J73" s="8"/>
      <c r="K73" s="20">
        <f t="shared" si="6"/>
        <v>25100</v>
      </c>
      <c r="L73" s="8">
        <v>0.8</v>
      </c>
      <c r="M73" s="8">
        <v>1.2</v>
      </c>
      <c r="N73" s="8">
        <v>0</v>
      </c>
      <c r="O73" s="8">
        <v>0.2</v>
      </c>
      <c r="P73" s="8"/>
      <c r="Q73" s="8">
        <v>7.8</v>
      </c>
      <c r="R73" s="8"/>
      <c r="S73" s="8">
        <v>0.3</v>
      </c>
      <c r="T73" s="11"/>
      <c r="U73" s="26">
        <f t="shared" si="7"/>
        <v>103000</v>
      </c>
      <c r="V73" s="27">
        <f t="shared" si="8"/>
        <v>12.81</v>
      </c>
      <c r="W73" s="11" t="s">
        <v>35</v>
      </c>
      <c r="X73" s="11">
        <v>2.4</v>
      </c>
      <c r="Y73" s="11">
        <v>1.34</v>
      </c>
      <c r="Z73" s="11" t="s">
        <v>161</v>
      </c>
      <c r="AA73" s="11">
        <v>8415</v>
      </c>
      <c r="AB73" s="11">
        <v>8</v>
      </c>
      <c r="AC73" s="11">
        <v>200</v>
      </c>
      <c r="AD73" s="36">
        <f t="shared" si="13"/>
        <v>0.01427184</v>
      </c>
      <c r="AE73" s="37">
        <f t="shared" si="14"/>
        <v>8975717.21656073</v>
      </c>
      <c r="AF73" s="38">
        <f t="shared" si="15"/>
        <v>897.571721656073</v>
      </c>
      <c r="AG73" s="39"/>
    </row>
    <row r="74" ht="78" spans="1:33">
      <c r="A74" s="8" t="s">
        <v>148</v>
      </c>
      <c r="B74" s="8" t="s">
        <v>123</v>
      </c>
      <c r="C74" s="16" t="s">
        <v>162</v>
      </c>
      <c r="D74" s="9" t="s">
        <v>160</v>
      </c>
      <c r="E74" s="8"/>
      <c r="F74" s="10">
        <v>0</v>
      </c>
      <c r="G74" s="8"/>
      <c r="H74" s="8"/>
      <c r="I74" s="10">
        <v>3.07</v>
      </c>
      <c r="J74" s="8"/>
      <c r="K74" s="20">
        <f t="shared" si="6"/>
        <v>30700</v>
      </c>
      <c r="L74" s="8">
        <v>0.1</v>
      </c>
      <c r="M74" s="8">
        <v>0.39</v>
      </c>
      <c r="N74" s="8">
        <v>0</v>
      </c>
      <c r="O74" s="8">
        <v>0.2</v>
      </c>
      <c r="P74" s="8"/>
      <c r="Q74" s="8">
        <v>2.6</v>
      </c>
      <c r="R74" s="8"/>
      <c r="S74" s="8">
        <v>0.1</v>
      </c>
      <c r="T74" s="11"/>
      <c r="U74" s="26">
        <f t="shared" si="7"/>
        <v>33900</v>
      </c>
      <c r="V74" s="27">
        <f t="shared" si="8"/>
        <v>6.46</v>
      </c>
      <c r="W74" s="11" t="s">
        <v>35</v>
      </c>
      <c r="X74" s="11">
        <v>4.08</v>
      </c>
      <c r="Y74" s="11">
        <v>2.94</v>
      </c>
      <c r="Z74" s="11" t="s">
        <v>163</v>
      </c>
      <c r="AA74" s="11">
        <v>7510</v>
      </c>
      <c r="AB74" s="11">
        <v>8</v>
      </c>
      <c r="AC74" s="11">
        <v>65</v>
      </c>
      <c r="AD74" s="36">
        <f t="shared" si="13"/>
        <v>0.004451928</v>
      </c>
      <c r="AE74" s="37">
        <f t="shared" si="14"/>
        <v>14510567.1071051</v>
      </c>
      <c r="AF74" s="38">
        <f t="shared" si="15"/>
        <v>1451.05671071051</v>
      </c>
      <c r="AG74" s="39"/>
    </row>
    <row r="75" ht="78" spans="1:33">
      <c r="A75" s="8" t="s">
        <v>148</v>
      </c>
      <c r="B75" s="8" t="s">
        <v>164</v>
      </c>
      <c r="C75" s="8" t="s">
        <v>165</v>
      </c>
      <c r="D75" s="9" t="s">
        <v>69</v>
      </c>
      <c r="E75" s="8"/>
      <c r="F75" s="10">
        <v>0</v>
      </c>
      <c r="G75" s="8"/>
      <c r="H75" s="8"/>
      <c r="I75" s="10">
        <v>1.43</v>
      </c>
      <c r="J75" s="8"/>
      <c r="K75" s="20">
        <f t="shared" si="6"/>
        <v>14300</v>
      </c>
      <c r="L75" s="8">
        <v>0.13</v>
      </c>
      <c r="M75" s="8">
        <v>0.8</v>
      </c>
      <c r="N75" s="8">
        <v>0</v>
      </c>
      <c r="O75" s="8">
        <v>0.08</v>
      </c>
      <c r="P75" s="8"/>
      <c r="Q75" s="8">
        <v>0.28</v>
      </c>
      <c r="R75" s="8"/>
      <c r="S75" s="8">
        <v>0.2</v>
      </c>
      <c r="T75" s="11"/>
      <c r="U75" s="26">
        <f t="shared" si="7"/>
        <v>14900</v>
      </c>
      <c r="V75" s="27">
        <f t="shared" si="8"/>
        <v>2.92</v>
      </c>
      <c r="W75" s="11" t="s">
        <v>39</v>
      </c>
      <c r="X75" s="11">
        <v>178.47</v>
      </c>
      <c r="Y75" s="11">
        <v>1.63</v>
      </c>
      <c r="Z75" s="11" t="s">
        <v>166</v>
      </c>
      <c r="AA75" s="11">
        <v>11625</v>
      </c>
      <c r="AB75" s="11">
        <v>8</v>
      </c>
      <c r="AC75" s="11">
        <v>200</v>
      </c>
      <c r="AD75" s="36">
        <f t="shared" si="13"/>
        <v>3.289224</v>
      </c>
      <c r="AE75" s="37">
        <f t="shared" si="14"/>
        <v>8877.47383577403</v>
      </c>
      <c r="AF75" s="38">
        <f t="shared" si="15"/>
        <v>0.887747383577403</v>
      </c>
      <c r="AG75" s="39"/>
    </row>
    <row r="76" ht="78" spans="1:33">
      <c r="A76" s="8" t="s">
        <v>148</v>
      </c>
      <c r="B76" s="8" t="s">
        <v>167</v>
      </c>
      <c r="C76" s="8" t="s">
        <v>168</v>
      </c>
      <c r="D76" s="9" t="s">
        <v>69</v>
      </c>
      <c r="E76" s="8"/>
      <c r="F76" s="10">
        <v>0</v>
      </c>
      <c r="G76" s="8"/>
      <c r="H76" s="8"/>
      <c r="I76" s="10">
        <v>0.76</v>
      </c>
      <c r="J76" s="8"/>
      <c r="K76" s="20">
        <f t="shared" si="6"/>
        <v>7600</v>
      </c>
      <c r="L76" s="8">
        <v>0.25</v>
      </c>
      <c r="M76" s="8">
        <v>1.2</v>
      </c>
      <c r="N76" s="8">
        <v>0</v>
      </c>
      <c r="O76" s="8">
        <v>0.15</v>
      </c>
      <c r="P76" s="8"/>
      <c r="Q76" s="8">
        <v>0.29</v>
      </c>
      <c r="R76" s="8"/>
      <c r="S76" s="8">
        <v>0.15</v>
      </c>
      <c r="T76" s="11"/>
      <c r="U76" s="26">
        <f t="shared" si="7"/>
        <v>20400</v>
      </c>
      <c r="V76" s="27">
        <f t="shared" si="8"/>
        <v>2.8</v>
      </c>
      <c r="W76" s="11" t="s">
        <v>39</v>
      </c>
      <c r="X76" s="11">
        <v>120.33</v>
      </c>
      <c r="Y76" s="11">
        <v>1.2</v>
      </c>
      <c r="Z76" s="11" t="s">
        <v>166</v>
      </c>
      <c r="AA76" s="11">
        <v>14652</v>
      </c>
      <c r="AB76" s="11">
        <v>8</v>
      </c>
      <c r="AC76" s="11">
        <v>200</v>
      </c>
      <c r="AD76" s="36">
        <f t="shared" si="13"/>
        <v>2.792788416</v>
      </c>
      <c r="AE76" s="37">
        <f t="shared" si="14"/>
        <v>10025.8221638227</v>
      </c>
      <c r="AF76" s="38">
        <f t="shared" si="15"/>
        <v>1.00258221638227</v>
      </c>
      <c r="AG76" s="39"/>
    </row>
    <row r="77" ht="78" spans="1:33">
      <c r="A77" s="8" t="s">
        <v>148</v>
      </c>
      <c r="B77" s="8" t="s">
        <v>169</v>
      </c>
      <c r="C77" s="8" t="s">
        <v>170</v>
      </c>
      <c r="D77" s="9" t="s">
        <v>54</v>
      </c>
      <c r="E77" s="8"/>
      <c r="F77" s="10">
        <v>0</v>
      </c>
      <c r="G77" s="8"/>
      <c r="H77" s="8"/>
      <c r="I77" s="10">
        <v>0.22</v>
      </c>
      <c r="J77" s="8"/>
      <c r="K77" s="20">
        <f t="shared" si="6"/>
        <v>2200</v>
      </c>
      <c r="L77" s="8">
        <v>0.2</v>
      </c>
      <c r="M77" s="8">
        <v>0.24</v>
      </c>
      <c r="N77" s="8">
        <v>0</v>
      </c>
      <c r="O77" s="8">
        <v>0.1</v>
      </c>
      <c r="P77" s="8"/>
      <c r="Q77" s="8">
        <v>0.15</v>
      </c>
      <c r="R77" s="8"/>
      <c r="S77" s="8">
        <v>0.2</v>
      </c>
      <c r="T77" s="11"/>
      <c r="U77" s="26">
        <f t="shared" si="7"/>
        <v>8900</v>
      </c>
      <c r="V77" s="27">
        <f t="shared" si="8"/>
        <v>1.11</v>
      </c>
      <c r="W77" s="11" t="s">
        <v>39</v>
      </c>
      <c r="X77" s="11">
        <v>108.67</v>
      </c>
      <c r="Y77" s="11">
        <v>1.13</v>
      </c>
      <c r="Z77" s="11" t="s">
        <v>171</v>
      </c>
      <c r="AA77" s="11">
        <v>3484</v>
      </c>
      <c r="AB77" s="11">
        <v>8</v>
      </c>
      <c r="AC77" s="11">
        <v>200</v>
      </c>
      <c r="AD77" s="36">
        <f t="shared" si="13"/>
        <v>0.599470976</v>
      </c>
      <c r="AE77" s="37">
        <f t="shared" si="14"/>
        <v>18516.3259680482</v>
      </c>
      <c r="AF77" s="38">
        <f t="shared" si="15"/>
        <v>1.85163259680482</v>
      </c>
      <c r="AG77" s="39"/>
    </row>
    <row r="78" ht="15.6" spans="1:33">
      <c r="A78" s="8"/>
      <c r="B78" s="8"/>
      <c r="C78" s="8"/>
      <c r="D78" s="9" t="s">
        <v>78</v>
      </c>
      <c r="E78" s="8"/>
      <c r="F78" s="10"/>
      <c r="G78" s="8"/>
      <c r="H78" s="8"/>
      <c r="I78" s="10"/>
      <c r="J78" s="8"/>
      <c r="K78" s="20">
        <f t="shared" si="6"/>
        <v>0</v>
      </c>
      <c r="L78" s="8"/>
      <c r="M78" s="8"/>
      <c r="N78" s="8"/>
      <c r="O78" s="8"/>
      <c r="P78" s="8"/>
      <c r="Q78" s="8"/>
      <c r="R78" s="8"/>
      <c r="S78" s="8"/>
      <c r="T78" s="11"/>
      <c r="U78" s="26">
        <f t="shared" si="7"/>
        <v>0</v>
      </c>
      <c r="V78" s="27">
        <f t="shared" si="8"/>
        <v>0</v>
      </c>
      <c r="W78" s="11"/>
      <c r="X78" s="11"/>
      <c r="Y78" s="11"/>
      <c r="Z78" s="11"/>
      <c r="AA78" s="11"/>
      <c r="AB78" s="11"/>
      <c r="AC78" s="11"/>
      <c r="AD78" s="36">
        <f t="shared" si="13"/>
        <v>0</v>
      </c>
      <c r="AE78" s="37" t="e">
        <f t="shared" si="14"/>
        <v>#DIV/0!</v>
      </c>
      <c r="AF78" s="38" t="e">
        <f t="shared" si="15"/>
        <v>#DIV/0!</v>
      </c>
      <c r="AG78" s="39"/>
    </row>
    <row r="79" ht="15.6" spans="1:33">
      <c r="A79" s="8"/>
      <c r="B79" s="8"/>
      <c r="C79" s="8"/>
      <c r="D79" s="9" t="s">
        <v>78</v>
      </c>
      <c r="E79" s="8"/>
      <c r="F79" s="10"/>
      <c r="G79" s="8"/>
      <c r="H79" s="8"/>
      <c r="I79" s="10"/>
      <c r="J79" s="8"/>
      <c r="K79" s="20">
        <f t="shared" si="6"/>
        <v>0</v>
      </c>
      <c r="L79" s="8"/>
      <c r="M79" s="8"/>
      <c r="N79" s="8"/>
      <c r="O79" s="8"/>
      <c r="P79" s="8"/>
      <c r="Q79" s="8"/>
      <c r="R79" s="8"/>
      <c r="S79" s="8"/>
      <c r="T79" s="11"/>
      <c r="U79" s="26">
        <f t="shared" si="7"/>
        <v>0</v>
      </c>
      <c r="V79" s="27">
        <f t="shared" si="8"/>
        <v>0</v>
      </c>
      <c r="W79" s="11"/>
      <c r="X79" s="11"/>
      <c r="Y79" s="11"/>
      <c r="Z79" s="11"/>
      <c r="AA79" s="11"/>
      <c r="AB79" s="11"/>
      <c r="AC79" s="11"/>
      <c r="AD79" s="36">
        <f t="shared" si="13"/>
        <v>0</v>
      </c>
      <c r="AE79" s="37" t="e">
        <f t="shared" si="14"/>
        <v>#DIV/0!</v>
      </c>
      <c r="AF79" s="38" t="e">
        <f t="shared" si="15"/>
        <v>#DIV/0!</v>
      </c>
      <c r="AG79" s="39"/>
    </row>
  </sheetData>
  <autoFilter xmlns:etc="http://www.wps.cn/officeDocument/2017/etCustomData" ref="A1:AG79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2025-03-24T01:23:04Z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4DACCD778C2547F792DC8B6423DBCCFA_12</vt:lpwstr>
  </property>
</Properties>
</file>