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"/>
    </mc:Choice>
  </mc:AlternateContent>
  <xr:revisionPtr revIDLastSave="0" documentId="13_ncr:1_{A43A3EA4-C950-1442-BE3A-00D21E248155}" xr6:coauthVersionLast="43" xr6:coauthVersionMax="43" xr10:uidLastSave="{00000000-0000-0000-0000-000000000000}"/>
  <bookViews>
    <workbookView xWindow="0" yWindow="460" windowWidth="28800" windowHeight="16240" activeTab="1" xr2:uid="{00000000-000D-0000-FFFF-FFFF00000000}"/>
  </bookViews>
  <sheets>
    <sheet name="End point" sheetId="1" r:id="rId1"/>
    <sheet name="Protocol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2" i="2" l="1"/>
  <c r="H41" i="2"/>
  <c r="X102" i="2" l="1"/>
  <c r="T102" i="2"/>
  <c r="R102" i="2"/>
  <c r="P102" i="2"/>
  <c r="L102" i="2"/>
  <c r="J102" i="2"/>
  <c r="H102" i="2"/>
  <c r="F102" i="2"/>
  <c r="D102" i="2"/>
  <c r="U39" i="2" l="1"/>
  <c r="C101" i="2" s="1"/>
  <c r="L39" i="2"/>
  <c r="L38" i="2"/>
  <c r="R38" i="2" s="1"/>
  <c r="U38" i="2"/>
  <c r="J98" i="2" s="1"/>
  <c r="T39" i="2"/>
  <c r="Y106" i="2"/>
  <c r="Y105" i="2"/>
  <c r="Y104" i="2"/>
  <c r="Y103" i="2"/>
  <c r="Y102" i="2"/>
  <c r="Y101" i="2"/>
  <c r="Y100" i="2"/>
  <c r="Y99" i="2"/>
  <c r="X106" i="2"/>
  <c r="X105" i="2"/>
  <c r="X103" i="2"/>
  <c r="X104" i="2"/>
  <c r="X100" i="2"/>
  <c r="H106" i="2"/>
  <c r="T105" i="2"/>
  <c r="G105" i="2"/>
  <c r="D103" i="2"/>
  <c r="C102" i="2"/>
  <c r="L100" i="2"/>
  <c r="X98" i="2"/>
  <c r="U97" i="2"/>
  <c r="G96" i="2"/>
  <c r="F95" i="2"/>
  <c r="Q94" i="2"/>
  <c r="D94" i="2"/>
  <c r="G93" i="2"/>
  <c r="B92" i="2"/>
  <c r="C91" i="2"/>
  <c r="E77" i="2"/>
  <c r="E67" i="2"/>
  <c r="H53" i="2"/>
  <c r="C53" i="2"/>
  <c r="B53" i="2"/>
  <c r="G53" i="2" s="1"/>
  <c r="H52" i="2"/>
  <c r="E52" i="2"/>
  <c r="E86" i="2" s="1"/>
  <c r="C52" i="2"/>
  <c r="B52" i="2"/>
  <c r="F52" i="2" s="1"/>
  <c r="H51" i="2"/>
  <c r="E51" i="2"/>
  <c r="E68" i="2" s="1"/>
  <c r="D51" i="2"/>
  <c r="C51" i="2"/>
  <c r="B51" i="2"/>
  <c r="G51" i="2" s="1"/>
  <c r="H50" i="2"/>
  <c r="Q103" i="2" s="1"/>
  <c r="C50" i="2"/>
  <c r="E50" i="2" s="1"/>
  <c r="E84" i="2" s="1"/>
  <c r="B50" i="2"/>
  <c r="F50" i="2" s="1"/>
  <c r="F84" i="2" s="1"/>
  <c r="H49" i="2"/>
  <c r="C49" i="2"/>
  <c r="F49" i="2" s="1"/>
  <c r="B49" i="2"/>
  <c r="G49" i="2" s="1"/>
  <c r="H48" i="2"/>
  <c r="F48" i="2"/>
  <c r="F82" i="2" s="1"/>
  <c r="C48" i="2"/>
  <c r="B48" i="2"/>
  <c r="D48" i="2" s="1"/>
  <c r="H47" i="2"/>
  <c r="M92" i="2" s="1"/>
  <c r="E47" i="2"/>
  <c r="E81" i="2" s="1"/>
  <c r="D47" i="2"/>
  <c r="C47" i="2"/>
  <c r="G47" i="2" s="1"/>
  <c r="B47" i="2"/>
  <c r="F47" i="2" s="1"/>
  <c r="H46" i="2"/>
  <c r="C46" i="2"/>
  <c r="G46" i="2" s="1"/>
  <c r="B46" i="2"/>
  <c r="F46" i="2" s="1"/>
  <c r="H45" i="2"/>
  <c r="C45" i="2"/>
  <c r="B45" i="2"/>
  <c r="E45" i="2" s="1"/>
  <c r="H44" i="2"/>
  <c r="E44" i="2"/>
  <c r="E78" i="2" s="1"/>
  <c r="C44" i="2"/>
  <c r="B44" i="2"/>
  <c r="D44" i="2" s="1"/>
  <c r="H43" i="2"/>
  <c r="R104" i="2" s="1"/>
  <c r="E43" i="2"/>
  <c r="E60" i="2" s="1"/>
  <c r="D43" i="2"/>
  <c r="C43" i="2"/>
  <c r="G43" i="2" s="1"/>
  <c r="B43" i="2"/>
  <c r="F43" i="2" s="1"/>
  <c r="H42" i="2"/>
  <c r="C42" i="2"/>
  <c r="D42" i="2" s="1"/>
  <c r="B42" i="2"/>
  <c r="F42" i="2" s="1"/>
  <c r="C41" i="2"/>
  <c r="B41" i="2"/>
  <c r="E41" i="2" s="1"/>
  <c r="U40" i="2"/>
  <c r="L105" i="2" s="1"/>
  <c r="S40" i="2"/>
  <c r="R40" i="2"/>
  <c r="O40" i="2"/>
  <c r="N40" i="2"/>
  <c r="M40" i="2"/>
  <c r="Q40" i="2" s="1"/>
  <c r="L40" i="2"/>
  <c r="T40" i="2" s="1"/>
  <c r="H40" i="2"/>
  <c r="C40" i="2"/>
  <c r="D40" i="2" s="1"/>
  <c r="B40" i="2"/>
  <c r="F40" i="2" s="1"/>
  <c r="H105" i="2"/>
  <c r="R39" i="2"/>
  <c r="N39" i="2"/>
  <c r="M39" i="2"/>
  <c r="Q39" i="2" s="1"/>
  <c r="P39" i="2"/>
  <c r="H39" i="2"/>
  <c r="C39" i="2"/>
  <c r="G39" i="2" s="1"/>
  <c r="B39" i="2"/>
  <c r="F39" i="2" s="1"/>
  <c r="J106" i="2"/>
  <c r="M38" i="2"/>
  <c r="H38" i="2"/>
  <c r="D38" i="2"/>
  <c r="C38" i="2"/>
  <c r="G38" i="2" s="1"/>
  <c r="B38" i="2"/>
  <c r="F38" i="2" s="1"/>
  <c r="X92" i="2" l="1"/>
  <c r="H97" i="2"/>
  <c r="N38" i="2"/>
  <c r="O38" i="2"/>
  <c r="S38" i="2"/>
  <c r="Q38" i="2"/>
  <c r="R95" i="2"/>
  <c r="F76" i="2"/>
  <c r="F59" i="2"/>
  <c r="E79" i="2"/>
  <c r="E62" i="2"/>
  <c r="G80" i="2"/>
  <c r="G63" i="2"/>
  <c r="F83" i="2"/>
  <c r="F66" i="2"/>
  <c r="G72" i="2"/>
  <c r="G55" i="2"/>
  <c r="E75" i="2"/>
  <c r="E58" i="2"/>
  <c r="D59" i="2"/>
  <c r="D76" i="2"/>
  <c r="F72" i="2"/>
  <c r="F55" i="2"/>
  <c r="G77" i="2"/>
  <c r="G60" i="2"/>
  <c r="F81" i="2"/>
  <c r="F64" i="2"/>
  <c r="F86" i="2"/>
  <c r="F69" i="2"/>
  <c r="G87" i="2"/>
  <c r="G70" i="2"/>
  <c r="G73" i="2"/>
  <c r="G56" i="2"/>
  <c r="D57" i="2"/>
  <c r="D74" i="2"/>
  <c r="D61" i="2"/>
  <c r="D78" i="2"/>
  <c r="F73" i="2"/>
  <c r="F56" i="2"/>
  <c r="F74" i="2"/>
  <c r="F57" i="2"/>
  <c r="F60" i="2"/>
  <c r="F77" i="2"/>
  <c r="F80" i="2"/>
  <c r="F63" i="2"/>
  <c r="G81" i="2"/>
  <c r="G64" i="2"/>
  <c r="G83" i="2"/>
  <c r="G66" i="2"/>
  <c r="G40" i="2"/>
  <c r="G42" i="2"/>
  <c r="D81" i="2"/>
  <c r="D64" i="2"/>
  <c r="E38" i="2"/>
  <c r="P38" i="2"/>
  <c r="D39" i="2"/>
  <c r="G85" i="2"/>
  <c r="G68" i="2"/>
  <c r="F53" i="2"/>
  <c r="F65" i="2"/>
  <c r="F67" i="2"/>
  <c r="E91" i="2"/>
  <c r="D92" i="2"/>
  <c r="P92" i="2"/>
  <c r="I93" i="2"/>
  <c r="F94" i="2"/>
  <c r="R94" i="2"/>
  <c r="G95" i="2"/>
  <c r="T95" i="2"/>
  <c r="H96" i="2"/>
  <c r="U96" i="2"/>
  <c r="J97" i="2"/>
  <c r="X97" i="2"/>
  <c r="K98" i="2"/>
  <c r="C99" i="2"/>
  <c r="B100" i="2"/>
  <c r="M100" i="2"/>
  <c r="G101" i="2"/>
  <c r="Q102" i="2"/>
  <c r="F103" i="2"/>
  <c r="R103" i="2"/>
  <c r="G104" i="2"/>
  <c r="T104" i="2"/>
  <c r="U105" i="2"/>
  <c r="E85" i="2"/>
  <c r="F104" i="2"/>
  <c r="O39" i="2"/>
  <c r="S39" i="2"/>
  <c r="G41" i="2"/>
  <c r="F44" i="2"/>
  <c r="G45" i="2"/>
  <c r="D46" i="2"/>
  <c r="D65" i="2"/>
  <c r="D82" i="2"/>
  <c r="G48" i="2"/>
  <c r="S106" i="2"/>
  <c r="E106" i="2"/>
  <c r="S105" i="2"/>
  <c r="E105" i="2"/>
  <c r="S104" i="2"/>
  <c r="E104" i="2"/>
  <c r="S103" i="2"/>
  <c r="E103" i="2"/>
  <c r="S102" i="2"/>
  <c r="E102" i="2"/>
  <c r="E101" i="2"/>
  <c r="K100" i="2"/>
  <c r="S99" i="2"/>
  <c r="S98" i="2"/>
  <c r="E98" i="2"/>
  <c r="S97" i="2"/>
  <c r="E97" i="2"/>
  <c r="S96" i="2"/>
  <c r="E96" i="2"/>
  <c r="S95" i="2"/>
  <c r="E95" i="2"/>
  <c r="S94" i="2"/>
  <c r="E94" i="2"/>
  <c r="E93" i="2"/>
  <c r="K92" i="2"/>
  <c r="S91" i="2"/>
  <c r="R105" i="2"/>
  <c r="K105" i="2"/>
  <c r="J104" i="2"/>
  <c r="D104" i="2"/>
  <c r="K101" i="2"/>
  <c r="R100" i="2"/>
  <c r="J100" i="2"/>
  <c r="E100" i="2"/>
  <c r="R96" i="2"/>
  <c r="K96" i="2"/>
  <c r="J95" i="2"/>
  <c r="D95" i="2"/>
  <c r="S92" i="2"/>
  <c r="K91" i="2"/>
  <c r="R106" i="2"/>
  <c r="K106" i="2"/>
  <c r="J105" i="2"/>
  <c r="D105" i="2"/>
  <c r="K102" i="2"/>
  <c r="D100" i="2"/>
  <c r="E99" i="2"/>
  <c r="R97" i="2"/>
  <c r="K97" i="2"/>
  <c r="J96" i="2"/>
  <c r="D96" i="2"/>
  <c r="K93" i="2"/>
  <c r="R92" i="2"/>
  <c r="J92" i="2"/>
  <c r="E92" i="2"/>
  <c r="E39" i="2"/>
  <c r="I106" i="2"/>
  <c r="I105" i="2"/>
  <c r="I104" i="2"/>
  <c r="I103" i="2"/>
  <c r="I102" i="2"/>
  <c r="Q100" i="2"/>
  <c r="C100" i="2"/>
  <c r="I99" i="2"/>
  <c r="Y98" i="2"/>
  <c r="I98" i="2"/>
  <c r="Y97" i="2"/>
  <c r="I97" i="2"/>
  <c r="Y96" i="2"/>
  <c r="I96" i="2"/>
  <c r="Y95" i="2"/>
  <c r="I95" i="2"/>
  <c r="Y94" i="2"/>
  <c r="I94" i="2"/>
  <c r="Y93" i="2"/>
  <c r="Q92" i="2"/>
  <c r="C92" i="2"/>
  <c r="I91" i="2"/>
  <c r="B106" i="2"/>
  <c r="Q104" i="2"/>
  <c r="P103" i="2"/>
  <c r="H103" i="2"/>
  <c r="C103" i="2"/>
  <c r="P98" i="2"/>
  <c r="H98" i="2"/>
  <c r="C98" i="2"/>
  <c r="B97" i="2"/>
  <c r="X95" i="2"/>
  <c r="Q95" i="2"/>
  <c r="P94" i="2"/>
  <c r="H94" i="2"/>
  <c r="C94" i="2"/>
  <c r="Q93" i="2"/>
  <c r="C93" i="2"/>
  <c r="Y91" i="2"/>
  <c r="Q105" i="2"/>
  <c r="P104" i="2"/>
  <c r="H104" i="2"/>
  <c r="C104" i="2"/>
  <c r="B103" i="2"/>
  <c r="I101" i="2"/>
  <c r="P100" i="2"/>
  <c r="I100" i="2"/>
  <c r="Q99" i="2"/>
  <c r="B98" i="2"/>
  <c r="X96" i="2"/>
  <c r="Q96" i="2"/>
  <c r="P95" i="2"/>
  <c r="H95" i="2"/>
  <c r="C95" i="2"/>
  <c r="B94" i="2"/>
  <c r="Y92" i="2"/>
  <c r="E40" i="2"/>
  <c r="P40" i="2"/>
  <c r="D41" i="2"/>
  <c r="E42" i="2"/>
  <c r="G44" i="2"/>
  <c r="D45" i="2"/>
  <c r="E46" i="2"/>
  <c r="D50" i="2"/>
  <c r="D52" i="2"/>
  <c r="G52" i="2"/>
  <c r="E64" i="2"/>
  <c r="M91" i="2"/>
  <c r="H92" i="2"/>
  <c r="T92" i="2"/>
  <c r="S93" i="2"/>
  <c r="J94" i="2"/>
  <c r="X94" i="2"/>
  <c r="K95" i="2"/>
  <c r="B96" i="2"/>
  <c r="L96" i="2"/>
  <c r="C97" i="2"/>
  <c r="P97" i="2"/>
  <c r="D98" i="2"/>
  <c r="Q98" i="2"/>
  <c r="K99" i="2"/>
  <c r="F100" i="2"/>
  <c r="S100" i="2"/>
  <c r="Q101" i="2"/>
  <c r="U102" i="2"/>
  <c r="J103" i="2"/>
  <c r="K104" i="2"/>
  <c r="B105" i="2"/>
  <c r="C106" i="2"/>
  <c r="P106" i="2"/>
  <c r="D72" i="2"/>
  <c r="D55" i="2"/>
  <c r="F41" i="2"/>
  <c r="D77" i="2"/>
  <c r="D60" i="2"/>
  <c r="F45" i="2"/>
  <c r="E61" i="2"/>
  <c r="E69" i="2"/>
  <c r="T96" i="2"/>
  <c r="M106" i="2"/>
  <c r="M105" i="2"/>
  <c r="M104" i="2"/>
  <c r="M103" i="2"/>
  <c r="M102" i="2"/>
  <c r="M101" i="2"/>
  <c r="U100" i="2"/>
  <c r="G100" i="2"/>
  <c r="M98" i="2"/>
  <c r="M97" i="2"/>
  <c r="M96" i="2"/>
  <c r="M95" i="2"/>
  <c r="M94" i="2"/>
  <c r="M93" i="2"/>
  <c r="U92" i="2"/>
  <c r="G92" i="2"/>
  <c r="U106" i="2"/>
  <c r="T106" i="2"/>
  <c r="L106" i="2"/>
  <c r="G106" i="2"/>
  <c r="F105" i="2"/>
  <c r="U103" i="2"/>
  <c r="G102" i="2"/>
  <c r="U99" i="2"/>
  <c r="G99" i="2"/>
  <c r="U98" i="2"/>
  <c r="T97" i="2"/>
  <c r="L97" i="2"/>
  <c r="G97" i="2"/>
  <c r="F96" i="2"/>
  <c r="U94" i="2"/>
  <c r="L92" i="2"/>
  <c r="F92" i="2"/>
  <c r="F106" i="2"/>
  <c r="U104" i="2"/>
  <c r="T103" i="2"/>
  <c r="L103" i="2"/>
  <c r="G103" i="2"/>
  <c r="U101" i="2"/>
  <c r="T98" i="2"/>
  <c r="L98" i="2"/>
  <c r="G98" i="2"/>
  <c r="F97" i="2"/>
  <c r="U95" i="2"/>
  <c r="T94" i="2"/>
  <c r="L94" i="2"/>
  <c r="G94" i="2"/>
  <c r="U91" i="2"/>
  <c r="G91" i="2"/>
  <c r="E48" i="2"/>
  <c r="E49" i="2"/>
  <c r="D49" i="2"/>
  <c r="G50" i="2"/>
  <c r="D85" i="2"/>
  <c r="D68" i="2"/>
  <c r="E53" i="2"/>
  <c r="D53" i="2"/>
  <c r="Q91" i="2"/>
  <c r="I92" i="2"/>
  <c r="U93" i="2"/>
  <c r="K94" i="2"/>
  <c r="B95" i="2"/>
  <c r="L95" i="2"/>
  <c r="C96" i="2"/>
  <c r="P96" i="2"/>
  <c r="D97" i="2"/>
  <c r="Q97" i="2"/>
  <c r="F98" i="2"/>
  <c r="R98" i="2"/>
  <c r="M99" i="2"/>
  <c r="H100" i="2"/>
  <c r="T100" i="2"/>
  <c r="S101" i="2"/>
  <c r="K103" i="2"/>
  <c r="B104" i="2"/>
  <c r="L104" i="2"/>
  <c r="C105" i="2"/>
  <c r="P105" i="2"/>
  <c r="D106" i="2"/>
  <c r="Q106" i="2"/>
  <c r="F51" i="2"/>
  <c r="G84" i="2" l="1"/>
  <c r="G67" i="2"/>
  <c r="G78" i="2"/>
  <c r="G61" i="2"/>
  <c r="F68" i="2"/>
  <c r="F85" i="2"/>
  <c r="E87" i="2"/>
  <c r="E70" i="2"/>
  <c r="D66" i="2"/>
  <c r="D83" i="2"/>
  <c r="D67" i="2"/>
  <c r="D84" i="2"/>
  <c r="E76" i="2"/>
  <c r="E59" i="2"/>
  <c r="D63" i="2"/>
  <c r="D80" i="2"/>
  <c r="E55" i="2"/>
  <c r="E72" i="2"/>
  <c r="G74" i="2"/>
  <c r="G57" i="2"/>
  <c r="E74" i="2"/>
  <c r="E57" i="2"/>
  <c r="G75" i="2"/>
  <c r="G58" i="2"/>
  <c r="F87" i="2"/>
  <c r="F70" i="2"/>
  <c r="G76" i="2"/>
  <c r="G59" i="2"/>
  <c r="E83" i="2"/>
  <c r="E66" i="2"/>
  <c r="F75" i="2"/>
  <c r="F58" i="2"/>
  <c r="E63" i="2"/>
  <c r="E80" i="2"/>
  <c r="D58" i="2"/>
  <c r="D75" i="2"/>
  <c r="E73" i="2"/>
  <c r="E56" i="2"/>
  <c r="G82" i="2"/>
  <c r="G65" i="2"/>
  <c r="G79" i="2"/>
  <c r="G62" i="2"/>
  <c r="D70" i="2"/>
  <c r="D87" i="2"/>
  <c r="D69" i="2"/>
  <c r="D86" i="2"/>
  <c r="E82" i="2"/>
  <c r="E65" i="2"/>
  <c r="F79" i="2"/>
  <c r="F62" i="2"/>
  <c r="G86" i="2"/>
  <c r="G69" i="2"/>
  <c r="D62" i="2"/>
  <c r="D79" i="2"/>
  <c r="F78" i="2"/>
  <c r="F61" i="2"/>
  <c r="D73" i="2"/>
  <c r="D56" i="2"/>
</calcChain>
</file>

<file path=xl/sharedStrings.xml><?xml version="1.0" encoding="utf-8"?>
<sst xmlns="http://schemas.openxmlformats.org/spreadsheetml/2006/main" count="152" uniqueCount="74">
  <si>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</si>
  <si>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</si>
  <si>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</si>
  <si>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</si>
  <si>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</si>
  <si>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</si>
  <si>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</si>
  <si>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</si>
  <si>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</si>
  <si>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</si>
  <si>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</si>
  <si>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</si>
  <si>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</si>
  <si>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</si>
  <si>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</si>
  <si>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</si>
  <si>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</si>
  <si>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</si>
  <si>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</si>
  <si>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</si>
  <si>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</si>
  <si>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</si>
  <si>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</si>
  <si>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</si>
  <si>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</si>
  <si>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Peptide layout</t>
  </si>
  <si>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</si>
  <si>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</si>
  <si>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</si>
  <si>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</si>
  <si>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</si>
  <si>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</si>
  <si>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</si>
  <si>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</si>
  <si>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</si>
  <si>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</si>
  <si>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</si>
  <si>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</si>
  <si>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</si>
  <si>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</si>
  <si>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Blank</t>
  </si>
  <si>
    <t>I:P</t>
  </si>
  <si>
    <t>Black Clipper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</si>
  <si>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</si>
  <si>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</si>
  <si>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</si>
  <si>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</si>
  <si>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</si>
  <si>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</si>
  <si>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</si>
  <si>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</si>
  <si>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</si>
  <si>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</si>
  <si>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</si>
  <si>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</si>
  <si>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</si>
  <si>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</si>
  <si>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</si>
  <si>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</si>
  <si>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Diplomat</t>
  </si>
  <si>
    <t>Black Dragonfly</t>
  </si>
  <si>
    <t>Blanks (max reading)</t>
  </si>
  <si>
    <t>Mean</t>
  </si>
  <si>
    <t>Std dev</t>
  </si>
  <si>
    <t>Val 1</t>
  </si>
  <si>
    <t>Val 2</t>
  </si>
  <si>
    <t>Val 3</t>
  </si>
  <si>
    <t>Val 4</t>
  </si>
  <si>
    <t>Average</t>
  </si>
  <si>
    <t>Min readings</t>
  </si>
  <si>
    <t>Val 5</t>
  </si>
  <si>
    <t>Val 6</t>
  </si>
  <si>
    <t>Val 7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</si>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</sst>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31"/>
  <sheetViews>
    <sheetView workbookViewId="0">
      <selection activeCell="A15" sqref="A15:Y31"/>
    </sheetView>
  </sheetViews>
  <sheetFormatPr baseColWidth="10" defaultColWidth="8.83203125" defaultRowHeight="15" x14ac:dyDescent="0.2"/>
  <cols>
    <col min="1" max="1" width="4.33203125" customWidth="1"/>
  </cols>
  <sheetData>
    <row r="3" spans="1:25" x14ac:dyDescent="0.2">
      <c r="A3" s="1" t="s">
        <v>0</v>
      </c>
    </row>
    <row r="4" spans="1:25" x14ac:dyDescent="0.2">
      <c r="A4" s="1" t="s">
        <v>1</v>
      </c>
    </row>
    <row r="5" spans="1:25" x14ac:dyDescent="0.2">
      <c r="A5" s="1" t="s">
        <v>2</v>
      </c>
    </row>
    <row r="6" spans="1:25" x14ac:dyDescent="0.2">
      <c r="A6" s="1" t="s">
        <v>3</v>
      </c>
    </row>
    <row r="7" spans="1:25" x14ac:dyDescent="0.2">
      <c r="A7" s="1" t="s">
        <v>4</v>
      </c>
    </row>
    <row r="8" spans="1:25" x14ac:dyDescent="0.2">
      <c r="A8" s="1" t="s">
        <v>5</v>
      </c>
    </row>
    <row r="9" spans="1:25" x14ac:dyDescent="0.2">
      <c r="A9" s="1" t="s">
        <v>6</v>
      </c>
    </row>
    <row r="10" spans="1:25" x14ac:dyDescent="0.2">
      <c r="A10" s="1" t="s">
        <v>7</v>
      </c>
    </row>
    <row r="14" spans="1:25" x14ac:dyDescent="0.2">
      <c r="B14" t="s">
        <v>8</v>
      </c>
    </row>
    <row r="15" spans="1:25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</row>
    <row r="16" spans="1:25" x14ac:dyDescent="0.2">
      <c r="A16" s="2" t="s">
        <v>9</v>
      </c>
      <c r="B16" s="6">
        <v>161</v>
      </c>
      <c r="C16" s="6">
        <v>2641</v>
      </c>
      <c r="D16" s="6">
        <v>150</v>
      </c>
      <c r="E16" s="6">
        <v>2629</v>
      </c>
      <c r="F16" s="6">
        <v>167</v>
      </c>
      <c r="G16" s="6">
        <v>2426</v>
      </c>
      <c r="H16" s="6">
        <v>168</v>
      </c>
      <c r="I16" s="6">
        <v>3078</v>
      </c>
      <c r="J16" s="6">
        <v>147</v>
      </c>
      <c r="K16" s="6">
        <v>2857</v>
      </c>
      <c r="L16" s="6">
        <v>172</v>
      </c>
      <c r="M16" s="6">
        <v>2556</v>
      </c>
      <c r="N16" s="6">
        <v>110</v>
      </c>
      <c r="O16" s="6">
        <v>3565</v>
      </c>
      <c r="P16" s="6">
        <v>175</v>
      </c>
      <c r="Q16" s="6">
        <v>2668</v>
      </c>
      <c r="R16" s="6">
        <v>154</v>
      </c>
      <c r="S16" s="6">
        <v>2758</v>
      </c>
      <c r="T16" s="6">
        <v>178</v>
      </c>
      <c r="U16" s="6">
        <v>2653</v>
      </c>
      <c r="V16" s="6">
        <v>114</v>
      </c>
      <c r="W16" s="6">
        <v>3822</v>
      </c>
      <c r="X16" s="7">
        <v>173</v>
      </c>
      <c r="Y16" s="7">
        <v>3029</v>
      </c>
    </row>
    <row r="17" spans="1:25" x14ac:dyDescent="0.2">
      <c r="A17" s="2" t="s">
        <v>10</v>
      </c>
      <c r="B17" s="7">
        <v>9724</v>
      </c>
      <c r="C17" s="7">
        <v>685</v>
      </c>
      <c r="D17" s="7">
        <v>11546</v>
      </c>
      <c r="E17" s="7">
        <v>765</v>
      </c>
      <c r="F17" s="7">
        <v>9777</v>
      </c>
      <c r="G17" s="7">
        <v>633</v>
      </c>
      <c r="H17" s="7">
        <v>9346</v>
      </c>
      <c r="I17" s="7">
        <v>699</v>
      </c>
      <c r="J17" s="7">
        <v>11922</v>
      </c>
      <c r="K17" s="7">
        <v>761</v>
      </c>
      <c r="L17" s="7">
        <v>9766</v>
      </c>
      <c r="M17" s="7">
        <v>601</v>
      </c>
      <c r="N17" s="7">
        <v>14665</v>
      </c>
      <c r="O17" s="7">
        <v>1118</v>
      </c>
      <c r="P17" s="7">
        <v>9411</v>
      </c>
      <c r="Q17" s="7">
        <v>743</v>
      </c>
      <c r="R17" s="7">
        <v>11397</v>
      </c>
      <c r="S17" s="7">
        <v>292</v>
      </c>
      <c r="T17" s="7">
        <v>9809</v>
      </c>
      <c r="U17" s="7">
        <v>661</v>
      </c>
      <c r="V17" s="7">
        <v>15101</v>
      </c>
      <c r="W17" s="7">
        <v>1206</v>
      </c>
      <c r="X17" s="7">
        <v>10454</v>
      </c>
      <c r="Y17" s="7">
        <v>874</v>
      </c>
    </row>
    <row r="18" spans="1:25" x14ac:dyDescent="0.2">
      <c r="A18" s="2" t="s">
        <v>11</v>
      </c>
      <c r="B18" s="7">
        <v>169</v>
      </c>
      <c r="C18" s="7">
        <v>862</v>
      </c>
      <c r="D18" s="7">
        <v>157</v>
      </c>
      <c r="E18" s="7">
        <v>819</v>
      </c>
      <c r="F18" s="7">
        <v>171</v>
      </c>
      <c r="G18" s="7">
        <v>692</v>
      </c>
      <c r="H18" s="7">
        <v>179</v>
      </c>
      <c r="I18" s="7">
        <v>835</v>
      </c>
      <c r="J18" s="7">
        <v>164</v>
      </c>
      <c r="K18" s="7">
        <v>811</v>
      </c>
      <c r="L18" s="7">
        <v>174</v>
      </c>
      <c r="M18" s="7">
        <v>656</v>
      </c>
      <c r="N18" s="7">
        <v>135</v>
      </c>
      <c r="O18" s="7">
        <v>1857</v>
      </c>
      <c r="P18" s="7">
        <v>184</v>
      </c>
      <c r="Q18" s="7">
        <v>831</v>
      </c>
      <c r="R18" s="7">
        <v>164</v>
      </c>
      <c r="S18" s="7">
        <v>847</v>
      </c>
      <c r="T18" s="7">
        <v>174</v>
      </c>
      <c r="U18" s="7">
        <v>689</v>
      </c>
      <c r="V18" s="7">
        <v>137</v>
      </c>
      <c r="W18" s="7">
        <v>1867</v>
      </c>
      <c r="X18" s="7">
        <v>190</v>
      </c>
      <c r="Y18" s="7">
        <v>1301</v>
      </c>
    </row>
    <row r="19" spans="1:25" x14ac:dyDescent="0.2">
      <c r="A19" s="2" t="s">
        <v>12</v>
      </c>
      <c r="B19" s="7">
        <v>502</v>
      </c>
      <c r="C19" s="7">
        <v>3839</v>
      </c>
      <c r="D19" s="7">
        <v>400</v>
      </c>
      <c r="E19" s="7">
        <v>4635</v>
      </c>
      <c r="F19" s="7">
        <v>441</v>
      </c>
      <c r="G19" s="7">
        <v>3645</v>
      </c>
      <c r="H19" s="7">
        <v>498</v>
      </c>
      <c r="I19" s="7">
        <v>3951</v>
      </c>
      <c r="J19" s="7">
        <v>397</v>
      </c>
      <c r="K19" s="7">
        <v>4710</v>
      </c>
      <c r="L19" s="7">
        <v>439</v>
      </c>
      <c r="M19" s="7">
        <v>3481</v>
      </c>
      <c r="N19" s="7">
        <v>429</v>
      </c>
      <c r="O19" s="7">
        <v>6636</v>
      </c>
      <c r="P19" s="7">
        <v>538</v>
      </c>
      <c r="Q19" s="7">
        <v>3792</v>
      </c>
      <c r="R19" s="7">
        <v>391</v>
      </c>
      <c r="S19" s="7">
        <v>4730</v>
      </c>
      <c r="T19" s="7">
        <v>450</v>
      </c>
      <c r="U19" s="7">
        <v>3329</v>
      </c>
      <c r="V19" s="7">
        <v>431</v>
      </c>
      <c r="W19" s="7">
        <v>7041</v>
      </c>
      <c r="X19" s="7">
        <v>546</v>
      </c>
      <c r="Y19" s="7">
        <v>4794</v>
      </c>
    </row>
    <row r="20" spans="1:25" x14ac:dyDescent="0.2">
      <c r="A20" s="2" t="s">
        <v>13</v>
      </c>
      <c r="B20" s="7">
        <v>12340</v>
      </c>
      <c r="C20" s="7">
        <v>3447</v>
      </c>
      <c r="D20" s="7">
        <v>11288</v>
      </c>
      <c r="E20" s="7">
        <v>2174</v>
      </c>
      <c r="F20" s="7">
        <v>10827</v>
      </c>
      <c r="G20" s="7">
        <v>1580</v>
      </c>
      <c r="H20" s="7">
        <v>12661</v>
      </c>
      <c r="I20" s="7">
        <v>3311</v>
      </c>
      <c r="J20" s="7">
        <v>11201</v>
      </c>
      <c r="K20" s="7">
        <v>2066</v>
      </c>
      <c r="L20" s="7">
        <v>11425</v>
      </c>
      <c r="M20" s="7">
        <v>1960</v>
      </c>
      <c r="N20" s="7">
        <v>13902</v>
      </c>
      <c r="O20" s="7">
        <v>4768</v>
      </c>
      <c r="P20" s="7">
        <v>12257</v>
      </c>
      <c r="Q20" s="7">
        <v>3230</v>
      </c>
      <c r="R20" s="7">
        <v>11392</v>
      </c>
      <c r="S20" s="7">
        <v>1965</v>
      </c>
      <c r="T20" s="7">
        <v>10836</v>
      </c>
      <c r="U20" s="7">
        <v>2397</v>
      </c>
      <c r="V20" s="7">
        <v>13420</v>
      </c>
      <c r="W20" s="7">
        <v>4855</v>
      </c>
      <c r="X20" s="7">
        <v>12273</v>
      </c>
      <c r="Y20" s="7">
        <v>2644</v>
      </c>
    </row>
    <row r="21" spans="1:25" x14ac:dyDescent="0.2">
      <c r="A21" s="2" t="s">
        <v>14</v>
      </c>
      <c r="B21" s="7">
        <v>12974</v>
      </c>
      <c r="C21" s="7">
        <v>3497</v>
      </c>
      <c r="D21" s="7">
        <v>12614</v>
      </c>
      <c r="E21" s="7">
        <v>2346</v>
      </c>
      <c r="F21" s="7">
        <v>12053</v>
      </c>
      <c r="G21" s="7">
        <v>1866</v>
      </c>
      <c r="H21" s="7">
        <v>13430</v>
      </c>
      <c r="I21" s="7">
        <v>3246</v>
      </c>
      <c r="J21" s="7">
        <v>12703</v>
      </c>
      <c r="K21" s="7">
        <v>2215</v>
      </c>
      <c r="L21" s="7">
        <v>12204</v>
      </c>
      <c r="M21" s="7">
        <v>1451</v>
      </c>
      <c r="N21" s="7">
        <v>15203</v>
      </c>
      <c r="O21" s="7">
        <v>6081</v>
      </c>
      <c r="P21" s="7">
        <v>13040</v>
      </c>
      <c r="Q21" s="7">
        <v>2965</v>
      </c>
      <c r="R21" s="7">
        <v>12800</v>
      </c>
      <c r="S21" s="7">
        <v>2398</v>
      </c>
      <c r="T21" s="7">
        <v>12542</v>
      </c>
      <c r="U21" s="7">
        <v>1753</v>
      </c>
      <c r="V21" s="7">
        <v>15234</v>
      </c>
      <c r="W21" s="7">
        <v>6145</v>
      </c>
      <c r="X21" s="7">
        <v>12940</v>
      </c>
      <c r="Y21" s="7">
        <v>1850</v>
      </c>
    </row>
    <row r="22" spans="1:25" x14ac:dyDescent="0.2">
      <c r="A22" s="2" t="s">
        <v>15</v>
      </c>
      <c r="B22" s="7">
        <v>9828</v>
      </c>
      <c r="C22" s="7">
        <v>6203</v>
      </c>
      <c r="D22" s="7">
        <v>8808</v>
      </c>
      <c r="E22" s="7">
        <v>4491</v>
      </c>
      <c r="F22" s="7">
        <v>9132</v>
      </c>
      <c r="G22" s="7">
        <v>4418</v>
      </c>
      <c r="H22" s="7">
        <v>10185</v>
      </c>
      <c r="I22" s="7">
        <v>6480</v>
      </c>
      <c r="J22" s="7">
        <v>8884</v>
      </c>
      <c r="K22" s="7">
        <v>4173</v>
      </c>
      <c r="L22" s="7">
        <v>9167</v>
      </c>
      <c r="M22" s="7">
        <v>4297</v>
      </c>
      <c r="N22" s="7">
        <v>10145</v>
      </c>
      <c r="O22" s="7">
        <v>9523</v>
      </c>
      <c r="P22" s="7">
        <v>9952</v>
      </c>
      <c r="Q22" s="7">
        <v>6710</v>
      </c>
      <c r="R22" s="7">
        <v>8843</v>
      </c>
      <c r="S22" s="7">
        <v>4347</v>
      </c>
      <c r="T22" s="7">
        <v>9287</v>
      </c>
      <c r="U22" s="7">
        <v>4436</v>
      </c>
      <c r="V22" s="7">
        <v>10244</v>
      </c>
      <c r="W22" s="7">
        <v>10102</v>
      </c>
      <c r="X22" s="7">
        <v>9669</v>
      </c>
      <c r="Y22" s="7">
        <v>3832</v>
      </c>
    </row>
    <row r="23" spans="1:25" x14ac:dyDescent="0.2">
      <c r="A23" s="2" t="s">
        <v>16</v>
      </c>
      <c r="B23" s="7">
        <v>2122</v>
      </c>
      <c r="C23" s="7">
        <v>291</v>
      </c>
      <c r="D23" s="7">
        <v>1732</v>
      </c>
      <c r="E23" s="7">
        <v>239</v>
      </c>
      <c r="F23" s="7">
        <v>1837</v>
      </c>
      <c r="G23" s="7">
        <v>257</v>
      </c>
      <c r="H23" s="7">
        <v>2077</v>
      </c>
      <c r="I23" s="7">
        <v>309</v>
      </c>
      <c r="J23" s="7">
        <v>1622</v>
      </c>
      <c r="K23" s="7">
        <v>230</v>
      </c>
      <c r="L23" s="7">
        <v>1974</v>
      </c>
      <c r="M23" s="7">
        <v>247</v>
      </c>
      <c r="N23" s="7">
        <v>2020</v>
      </c>
      <c r="O23" s="7">
        <v>311</v>
      </c>
      <c r="P23" s="7">
        <v>2208</v>
      </c>
      <c r="Q23" s="7">
        <v>300</v>
      </c>
      <c r="R23" s="7">
        <v>1667</v>
      </c>
      <c r="S23" s="7">
        <v>224</v>
      </c>
      <c r="T23" s="7">
        <v>1603</v>
      </c>
      <c r="U23" s="7">
        <v>254</v>
      </c>
      <c r="V23" s="7">
        <v>2115</v>
      </c>
      <c r="W23" s="7">
        <v>310</v>
      </c>
      <c r="X23" s="8">
        <v>2085</v>
      </c>
      <c r="Y23" s="8">
        <v>256</v>
      </c>
    </row>
    <row r="24" spans="1:25" x14ac:dyDescent="0.2">
      <c r="A24" s="2" t="s">
        <v>17</v>
      </c>
      <c r="B24" s="7">
        <v>172</v>
      </c>
      <c r="C24" s="7">
        <v>1666</v>
      </c>
      <c r="D24" s="7">
        <v>155</v>
      </c>
      <c r="E24" s="7">
        <v>2494</v>
      </c>
      <c r="F24" s="7">
        <v>174</v>
      </c>
      <c r="G24" s="7">
        <v>2525</v>
      </c>
      <c r="H24" s="7">
        <v>181</v>
      </c>
      <c r="I24" s="7">
        <v>2775</v>
      </c>
      <c r="J24" s="7">
        <v>155</v>
      </c>
      <c r="K24" s="7">
        <v>2653</v>
      </c>
      <c r="L24" s="7">
        <v>177</v>
      </c>
      <c r="M24" s="7">
        <v>2189</v>
      </c>
      <c r="N24" s="7">
        <v>105</v>
      </c>
      <c r="O24" s="7">
        <v>3656</v>
      </c>
      <c r="P24" s="7">
        <v>177</v>
      </c>
      <c r="Q24" s="7">
        <v>2925</v>
      </c>
      <c r="R24" s="7">
        <v>152</v>
      </c>
      <c r="S24" s="7">
        <v>2535</v>
      </c>
      <c r="T24" s="7">
        <v>188</v>
      </c>
      <c r="U24" s="7">
        <v>2534</v>
      </c>
      <c r="V24" s="7">
        <v>113</v>
      </c>
      <c r="W24" s="7">
        <v>3588</v>
      </c>
      <c r="X24" s="6">
        <v>183</v>
      </c>
      <c r="Y24" s="6">
        <v>2615</v>
      </c>
    </row>
    <row r="25" spans="1:25" x14ac:dyDescent="0.2">
      <c r="A25" s="2" t="s">
        <v>18</v>
      </c>
      <c r="B25" s="7">
        <v>10542</v>
      </c>
      <c r="C25" s="7">
        <v>804</v>
      </c>
      <c r="D25" s="7">
        <v>11804</v>
      </c>
      <c r="E25" s="7">
        <v>653</v>
      </c>
      <c r="F25" s="7">
        <v>9509</v>
      </c>
      <c r="G25" s="7">
        <v>557</v>
      </c>
      <c r="H25" s="7">
        <v>11241</v>
      </c>
      <c r="I25" s="7">
        <v>834</v>
      </c>
      <c r="J25" s="7">
        <v>12507</v>
      </c>
      <c r="K25" s="7">
        <v>710</v>
      </c>
      <c r="L25" s="7">
        <v>8695</v>
      </c>
      <c r="M25" s="7">
        <v>561</v>
      </c>
      <c r="N25" s="7">
        <v>14943</v>
      </c>
      <c r="O25" s="7">
        <v>1053</v>
      </c>
      <c r="P25" s="7">
        <v>10338</v>
      </c>
      <c r="Q25" s="7">
        <v>850</v>
      </c>
      <c r="R25" s="7">
        <v>12090</v>
      </c>
      <c r="S25" s="7">
        <v>739</v>
      </c>
      <c r="T25" s="7">
        <v>9797</v>
      </c>
      <c r="U25" s="7">
        <v>711</v>
      </c>
      <c r="V25" s="7">
        <v>15838</v>
      </c>
      <c r="W25" s="7">
        <v>1124</v>
      </c>
      <c r="X25" s="7">
        <v>9369</v>
      </c>
      <c r="Y25" s="7">
        <v>666</v>
      </c>
    </row>
    <row r="26" spans="1:25" x14ac:dyDescent="0.2">
      <c r="A26" s="2" t="s">
        <v>19</v>
      </c>
      <c r="B26" s="7">
        <v>185</v>
      </c>
      <c r="C26" s="7">
        <v>1254</v>
      </c>
      <c r="D26" s="7">
        <v>166</v>
      </c>
      <c r="E26" s="7">
        <v>867</v>
      </c>
      <c r="F26" s="7">
        <v>185</v>
      </c>
      <c r="G26" s="7">
        <v>716</v>
      </c>
      <c r="H26" s="7">
        <v>188</v>
      </c>
      <c r="I26" s="7">
        <v>1316</v>
      </c>
      <c r="J26" s="7">
        <v>167</v>
      </c>
      <c r="K26" s="7">
        <v>786</v>
      </c>
      <c r="L26" s="7">
        <v>187</v>
      </c>
      <c r="M26" s="7">
        <v>633</v>
      </c>
      <c r="N26" s="7">
        <v>137</v>
      </c>
      <c r="O26" s="7">
        <v>1874</v>
      </c>
      <c r="P26" s="7">
        <v>207</v>
      </c>
      <c r="Q26" s="7">
        <v>1381</v>
      </c>
      <c r="R26" s="7">
        <v>168</v>
      </c>
      <c r="S26" s="7">
        <v>843</v>
      </c>
      <c r="T26" s="7">
        <v>188</v>
      </c>
      <c r="U26" s="7">
        <v>683</v>
      </c>
      <c r="V26" s="7">
        <v>143</v>
      </c>
      <c r="W26" s="7">
        <v>1903</v>
      </c>
      <c r="X26" s="7">
        <v>199</v>
      </c>
      <c r="Y26" s="7">
        <v>719</v>
      </c>
    </row>
    <row r="27" spans="1:25" x14ac:dyDescent="0.2">
      <c r="A27" s="2" t="s">
        <v>20</v>
      </c>
      <c r="B27" s="7">
        <v>561</v>
      </c>
      <c r="C27" s="7">
        <v>4365</v>
      </c>
      <c r="D27" s="7">
        <v>370</v>
      </c>
      <c r="E27" s="7">
        <v>4412</v>
      </c>
      <c r="F27" s="7">
        <v>473</v>
      </c>
      <c r="G27" s="7">
        <v>3820</v>
      </c>
      <c r="H27" s="7">
        <v>545</v>
      </c>
      <c r="I27" s="7">
        <v>4817</v>
      </c>
      <c r="J27" s="7">
        <v>389</v>
      </c>
      <c r="K27" s="7">
        <v>4736</v>
      </c>
      <c r="L27" s="7">
        <v>440</v>
      </c>
      <c r="M27" s="7">
        <v>3378</v>
      </c>
      <c r="N27" s="7">
        <v>426</v>
      </c>
      <c r="O27" s="7">
        <v>6729</v>
      </c>
      <c r="P27" s="7">
        <v>590</v>
      </c>
      <c r="Q27" s="7">
        <v>4759</v>
      </c>
      <c r="R27" s="7">
        <v>382</v>
      </c>
      <c r="S27" s="7">
        <v>4767</v>
      </c>
      <c r="T27" s="7">
        <v>450</v>
      </c>
      <c r="U27" s="7">
        <v>3421</v>
      </c>
      <c r="V27" s="7">
        <v>409</v>
      </c>
      <c r="W27" s="7">
        <v>6710</v>
      </c>
      <c r="X27" s="7">
        <v>452</v>
      </c>
      <c r="Y27" s="7">
        <v>3535</v>
      </c>
    </row>
    <row r="28" spans="1:25" x14ac:dyDescent="0.2">
      <c r="A28" s="2" t="s">
        <v>21</v>
      </c>
      <c r="B28" s="7">
        <v>12829</v>
      </c>
      <c r="C28" s="7">
        <v>3191</v>
      </c>
      <c r="D28" s="7">
        <v>11749</v>
      </c>
      <c r="E28" s="7">
        <v>2215</v>
      </c>
      <c r="F28" s="7">
        <v>11089</v>
      </c>
      <c r="G28" s="7">
        <v>1889</v>
      </c>
      <c r="H28" s="7">
        <v>12668</v>
      </c>
      <c r="I28" s="7">
        <v>3140</v>
      </c>
      <c r="J28" s="7">
        <v>11532</v>
      </c>
      <c r="K28" s="7">
        <v>2159</v>
      </c>
      <c r="L28" s="7">
        <v>12272</v>
      </c>
      <c r="M28" s="7">
        <v>1946</v>
      </c>
      <c r="N28" s="7">
        <v>13415</v>
      </c>
      <c r="O28" s="7">
        <v>4945</v>
      </c>
      <c r="P28" s="7">
        <v>12310</v>
      </c>
      <c r="Q28" s="7">
        <v>2734</v>
      </c>
      <c r="R28" s="7">
        <v>11166</v>
      </c>
      <c r="S28" s="7">
        <v>1918</v>
      </c>
      <c r="T28" s="7">
        <v>11939</v>
      </c>
      <c r="U28" s="7">
        <v>1884</v>
      </c>
      <c r="V28" s="7">
        <v>13454</v>
      </c>
      <c r="W28" s="7">
        <v>4772</v>
      </c>
      <c r="X28" s="7">
        <v>10778</v>
      </c>
      <c r="Y28" s="7">
        <v>1795</v>
      </c>
    </row>
    <row r="29" spans="1:25" x14ac:dyDescent="0.2">
      <c r="A29" s="2" t="s">
        <v>22</v>
      </c>
      <c r="B29" s="7">
        <v>13502</v>
      </c>
      <c r="C29" s="7">
        <v>1680</v>
      </c>
      <c r="D29" s="7">
        <v>13193</v>
      </c>
      <c r="E29" s="7">
        <v>2439</v>
      </c>
      <c r="F29" s="7">
        <v>12461</v>
      </c>
      <c r="G29" s="7">
        <v>1635</v>
      </c>
      <c r="H29" s="7">
        <v>13531</v>
      </c>
      <c r="I29" s="7">
        <v>1946</v>
      </c>
      <c r="J29" s="7">
        <v>12717</v>
      </c>
      <c r="K29" s="7">
        <v>2401</v>
      </c>
      <c r="L29" s="7">
        <v>12705</v>
      </c>
      <c r="M29" s="7">
        <v>2026</v>
      </c>
      <c r="N29" s="7">
        <v>15218</v>
      </c>
      <c r="O29" s="7">
        <v>6011</v>
      </c>
      <c r="P29" s="7">
        <v>12766</v>
      </c>
      <c r="Q29" s="7">
        <v>1750</v>
      </c>
      <c r="R29" s="7">
        <v>12304</v>
      </c>
      <c r="S29" s="7">
        <v>2072</v>
      </c>
      <c r="T29" s="7">
        <v>13170</v>
      </c>
      <c r="U29" s="7">
        <v>1659</v>
      </c>
      <c r="V29" s="7">
        <v>16010</v>
      </c>
      <c r="W29" s="7">
        <v>6375</v>
      </c>
      <c r="X29" s="7">
        <v>12559</v>
      </c>
      <c r="Y29" s="7">
        <v>1620</v>
      </c>
    </row>
    <row r="30" spans="1:25" x14ac:dyDescent="0.2">
      <c r="A30" s="2" t="s">
        <v>23</v>
      </c>
      <c r="B30" s="7">
        <v>9929</v>
      </c>
      <c r="C30" s="7">
        <v>3883</v>
      </c>
      <c r="D30" s="7">
        <v>8902</v>
      </c>
      <c r="E30" s="7">
        <v>4402</v>
      </c>
      <c r="F30" s="7">
        <v>9380</v>
      </c>
      <c r="G30" s="7">
        <v>3788</v>
      </c>
      <c r="H30" s="7">
        <v>9658</v>
      </c>
      <c r="I30" s="7">
        <v>4007</v>
      </c>
      <c r="J30" s="7">
        <v>8891</v>
      </c>
      <c r="K30" s="7">
        <v>4092</v>
      </c>
      <c r="L30" s="7">
        <v>9301</v>
      </c>
      <c r="M30" s="7">
        <v>3716</v>
      </c>
      <c r="N30" s="7">
        <v>10079</v>
      </c>
      <c r="O30" s="7">
        <v>9742</v>
      </c>
      <c r="P30" s="7">
        <v>9353</v>
      </c>
      <c r="Q30" s="7">
        <v>3659</v>
      </c>
      <c r="R30" s="7">
        <v>8871</v>
      </c>
      <c r="S30" s="7">
        <v>3923</v>
      </c>
      <c r="T30" s="7">
        <v>8777</v>
      </c>
      <c r="U30" s="7">
        <v>3894</v>
      </c>
      <c r="V30" s="7">
        <v>10208</v>
      </c>
      <c r="W30" s="7">
        <v>9999</v>
      </c>
      <c r="X30" s="7">
        <v>8938</v>
      </c>
      <c r="Y30" s="7">
        <v>3618</v>
      </c>
    </row>
    <row r="31" spans="1:25" x14ac:dyDescent="0.2">
      <c r="A31" s="2" t="s">
        <v>24</v>
      </c>
      <c r="B31" s="8">
        <v>1975</v>
      </c>
      <c r="C31" s="8">
        <v>247</v>
      </c>
      <c r="D31" s="8">
        <v>1718</v>
      </c>
      <c r="E31" s="8">
        <v>215</v>
      </c>
      <c r="F31" s="8">
        <v>1929</v>
      </c>
      <c r="G31" s="8">
        <v>237</v>
      </c>
      <c r="H31" s="8">
        <v>1943</v>
      </c>
      <c r="I31" s="8">
        <v>246</v>
      </c>
      <c r="J31" s="8">
        <v>1710</v>
      </c>
      <c r="K31" s="8">
        <v>228</v>
      </c>
      <c r="L31" s="8">
        <v>1909</v>
      </c>
      <c r="M31" s="8">
        <v>241</v>
      </c>
      <c r="N31" s="8">
        <v>2067</v>
      </c>
      <c r="O31" s="8">
        <v>283</v>
      </c>
      <c r="P31" s="8">
        <v>1848</v>
      </c>
      <c r="Q31" s="8">
        <v>243</v>
      </c>
      <c r="R31" s="8">
        <v>1587</v>
      </c>
      <c r="S31" s="8">
        <v>220</v>
      </c>
      <c r="T31" s="8">
        <v>1778</v>
      </c>
      <c r="U31" s="8">
        <v>255</v>
      </c>
      <c r="V31" s="8">
        <v>1975</v>
      </c>
      <c r="W31" s="8">
        <v>283</v>
      </c>
      <c r="X31" s="7">
        <v>1786</v>
      </c>
      <c r="Y31" s="7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B394-1D40-EE43-AB08-E0DCA5B622F7}">
  <dimension ref="A2:Y106"/>
  <sheetViews>
    <sheetView tabSelected="1" topLeftCell="A71" workbookViewId="0">
      <selection activeCell="E81" sqref="E81"/>
    </sheetView>
  </sheetViews>
  <sheetFormatPr baseColWidth="10" defaultRowHeight="15" x14ac:dyDescent="0.2"/>
  <sheetData>
    <row r="2" spans="1:13" x14ac:dyDescent="0.2">
      <c r="A2" s="5" t="s">
        <v>26</v>
      </c>
    </row>
    <row r="3" spans="1:13" x14ac:dyDescent="0.2"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</row>
    <row r="4" spans="1:13" x14ac:dyDescent="0.2">
      <c r="A4" t="s">
        <v>39</v>
      </c>
      <c r="B4" t="s">
        <v>59</v>
      </c>
      <c r="C4" t="s">
        <v>42</v>
      </c>
      <c r="D4" s="4" t="s">
        <v>60</v>
      </c>
      <c r="E4" t="s">
        <v>59</v>
      </c>
      <c r="F4" t="s">
        <v>42</v>
      </c>
      <c r="G4" s="4" t="s">
        <v>60</v>
      </c>
      <c r="H4" t="s">
        <v>40</v>
      </c>
      <c r="I4" t="s">
        <v>59</v>
      </c>
      <c r="J4" t="s">
        <v>42</v>
      </c>
      <c r="K4" s="4" t="s">
        <v>60</v>
      </c>
      <c r="L4" t="s">
        <v>40</v>
      </c>
      <c r="M4" t="s">
        <v>59</v>
      </c>
    </row>
    <row r="5" spans="1:13" x14ac:dyDescent="0.2">
      <c r="A5" t="s">
        <v>41</v>
      </c>
      <c r="B5" t="s">
        <v>59</v>
      </c>
      <c r="C5" t="s">
        <v>42</v>
      </c>
      <c r="D5" s="4" t="s">
        <v>60</v>
      </c>
      <c r="E5" t="s">
        <v>59</v>
      </c>
      <c r="F5" t="s">
        <v>42</v>
      </c>
      <c r="G5" s="4" t="s">
        <v>60</v>
      </c>
      <c r="H5" t="s">
        <v>40</v>
      </c>
      <c r="I5" t="s">
        <v>59</v>
      </c>
      <c r="J5" t="s">
        <v>42</v>
      </c>
      <c r="K5" s="4" t="s">
        <v>60</v>
      </c>
      <c r="L5" t="s">
        <v>40</v>
      </c>
      <c r="M5" t="s">
        <v>60</v>
      </c>
    </row>
    <row r="6" spans="1:13" x14ac:dyDescent="0.2">
      <c r="B6" s="4"/>
    </row>
    <row r="7" spans="1:13" x14ac:dyDescent="0.2">
      <c r="A7" s="5" t="s">
        <v>25</v>
      </c>
    </row>
    <row r="8" spans="1:13" x14ac:dyDescent="0.2">
      <c r="A8" t="s">
        <v>43</v>
      </c>
      <c r="B8" t="s">
        <v>44</v>
      </c>
    </row>
    <row r="9" spans="1:13" x14ac:dyDescent="0.2">
      <c r="A9" t="s">
        <v>45</v>
      </c>
      <c r="B9" t="s">
        <v>46</v>
      </c>
    </row>
    <row r="10" spans="1:13" x14ac:dyDescent="0.2">
      <c r="A10" t="s">
        <v>47</v>
      </c>
      <c r="B10" t="s">
        <v>48</v>
      </c>
    </row>
    <row r="11" spans="1:13" x14ac:dyDescent="0.2">
      <c r="A11" t="s">
        <v>49</v>
      </c>
      <c r="B11" t="s">
        <v>50</v>
      </c>
    </row>
    <row r="12" spans="1:13" x14ac:dyDescent="0.2">
      <c r="A12" t="s">
        <v>51</v>
      </c>
      <c r="B12" t="s">
        <v>52</v>
      </c>
    </row>
    <row r="13" spans="1:13" x14ac:dyDescent="0.2">
      <c r="A13" t="s">
        <v>53</v>
      </c>
      <c r="B13" t="s">
        <v>54</v>
      </c>
    </row>
    <row r="14" spans="1:13" x14ac:dyDescent="0.2">
      <c r="A14" t="s">
        <v>55</v>
      </c>
      <c r="B14" t="s">
        <v>56</v>
      </c>
    </row>
    <row r="15" spans="1:13" x14ac:dyDescent="0.2">
      <c r="A15" t="s">
        <v>57</v>
      </c>
      <c r="B15" t="s">
        <v>58</v>
      </c>
    </row>
    <row r="18" spans="1:25" x14ac:dyDescent="0.2"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>
        <v>14</v>
      </c>
      <c r="P18" s="2">
        <v>15</v>
      </c>
      <c r="Q18" s="2">
        <v>16</v>
      </c>
      <c r="R18" s="2">
        <v>17</v>
      </c>
      <c r="S18" s="2">
        <v>18</v>
      </c>
      <c r="T18" s="2">
        <v>19</v>
      </c>
      <c r="U18" s="2">
        <v>20</v>
      </c>
      <c r="V18" s="2">
        <v>21</v>
      </c>
      <c r="W18" s="2">
        <v>22</v>
      </c>
      <c r="X18" s="2">
        <v>23</v>
      </c>
      <c r="Y18" s="2">
        <v>24</v>
      </c>
    </row>
    <row r="19" spans="1:25" x14ac:dyDescent="0.2">
      <c r="A19" s="2" t="s">
        <v>9</v>
      </c>
      <c r="B19" s="6">
        <v>161</v>
      </c>
      <c r="C19" s="6">
        <v>2641</v>
      </c>
      <c r="D19" s="6">
        <v>150</v>
      </c>
      <c r="E19" s="6">
        <v>2629</v>
      </c>
      <c r="F19" s="6">
        <v>167</v>
      </c>
      <c r="G19" s="6">
        <v>2426</v>
      </c>
      <c r="H19" s="6">
        <v>168</v>
      </c>
      <c r="I19" s="6">
        <v>3078</v>
      </c>
      <c r="J19" s="6">
        <v>147</v>
      </c>
      <c r="K19" s="6">
        <v>2857</v>
      </c>
      <c r="L19" s="6">
        <v>172</v>
      </c>
      <c r="M19" s="6">
        <v>2556</v>
      </c>
      <c r="N19" s="6">
        <v>110</v>
      </c>
      <c r="O19" s="6">
        <v>3565</v>
      </c>
      <c r="P19" s="6">
        <v>175</v>
      </c>
      <c r="Q19" s="6">
        <v>2668</v>
      </c>
      <c r="R19" s="6">
        <v>154</v>
      </c>
      <c r="S19" s="6">
        <v>2758</v>
      </c>
      <c r="T19" s="6">
        <v>178</v>
      </c>
      <c r="U19" s="6">
        <v>2653</v>
      </c>
      <c r="V19" s="6">
        <v>114</v>
      </c>
      <c r="W19" s="6">
        <v>3822</v>
      </c>
      <c r="X19" s="7">
        <v>173</v>
      </c>
      <c r="Y19" s="7">
        <v>3029</v>
      </c>
    </row>
    <row r="20" spans="1:25" x14ac:dyDescent="0.2">
      <c r="A20" s="2" t="s">
        <v>10</v>
      </c>
      <c r="B20" s="7">
        <v>9724</v>
      </c>
      <c r="C20" s="7">
        <v>685</v>
      </c>
      <c r="D20" s="7">
        <v>11546</v>
      </c>
      <c r="E20" s="7">
        <v>765</v>
      </c>
      <c r="F20" s="7">
        <v>9777</v>
      </c>
      <c r="G20" s="7">
        <v>633</v>
      </c>
      <c r="H20" s="7">
        <v>9346</v>
      </c>
      <c r="I20" s="7">
        <v>699</v>
      </c>
      <c r="J20" s="7">
        <v>11922</v>
      </c>
      <c r="K20" s="7">
        <v>761</v>
      </c>
      <c r="L20" s="7">
        <v>9766</v>
      </c>
      <c r="M20" s="7">
        <v>601</v>
      </c>
      <c r="N20" s="7">
        <v>14665</v>
      </c>
      <c r="O20" s="7">
        <v>1118</v>
      </c>
      <c r="P20" s="7">
        <v>9411</v>
      </c>
      <c r="Q20" s="7">
        <v>743</v>
      </c>
      <c r="R20" s="7">
        <v>11397</v>
      </c>
      <c r="S20" s="7">
        <v>292</v>
      </c>
      <c r="T20" s="7">
        <v>9809</v>
      </c>
      <c r="U20" s="7">
        <v>661</v>
      </c>
      <c r="V20" s="7">
        <v>15101</v>
      </c>
      <c r="W20" s="7">
        <v>1206</v>
      </c>
      <c r="X20" s="7">
        <v>10454</v>
      </c>
      <c r="Y20" s="7">
        <v>874</v>
      </c>
    </row>
    <row r="21" spans="1:25" x14ac:dyDescent="0.2">
      <c r="A21" s="2" t="s">
        <v>11</v>
      </c>
      <c r="B21" s="7">
        <v>169</v>
      </c>
      <c r="C21" s="7">
        <v>862</v>
      </c>
      <c r="D21" s="7">
        <v>157</v>
      </c>
      <c r="E21" s="7">
        <v>819</v>
      </c>
      <c r="F21" s="7">
        <v>171</v>
      </c>
      <c r="G21" s="7">
        <v>692</v>
      </c>
      <c r="H21" s="7">
        <v>179</v>
      </c>
      <c r="I21" s="7">
        <v>835</v>
      </c>
      <c r="J21" s="7">
        <v>164</v>
      </c>
      <c r="K21" s="7">
        <v>811</v>
      </c>
      <c r="L21" s="7">
        <v>174</v>
      </c>
      <c r="M21" s="7">
        <v>656</v>
      </c>
      <c r="N21" s="7">
        <v>135</v>
      </c>
      <c r="O21" s="7">
        <v>1857</v>
      </c>
      <c r="P21" s="7">
        <v>184</v>
      </c>
      <c r="Q21" s="7">
        <v>831</v>
      </c>
      <c r="R21" s="7">
        <v>164</v>
      </c>
      <c r="S21" s="7">
        <v>847</v>
      </c>
      <c r="T21" s="7">
        <v>174</v>
      </c>
      <c r="U21" s="7">
        <v>689</v>
      </c>
      <c r="V21" s="7">
        <v>137</v>
      </c>
      <c r="W21" s="7">
        <v>1867</v>
      </c>
      <c r="X21" s="7">
        <v>190</v>
      </c>
      <c r="Y21" s="7">
        <v>1301</v>
      </c>
    </row>
    <row r="22" spans="1:25" x14ac:dyDescent="0.2">
      <c r="A22" s="2" t="s">
        <v>12</v>
      </c>
      <c r="B22" s="7">
        <v>502</v>
      </c>
      <c r="C22" s="7">
        <v>3839</v>
      </c>
      <c r="D22" s="7">
        <v>400</v>
      </c>
      <c r="E22" s="7">
        <v>4635</v>
      </c>
      <c r="F22" s="7">
        <v>441</v>
      </c>
      <c r="G22" s="7">
        <v>3645</v>
      </c>
      <c r="H22" s="7">
        <v>498</v>
      </c>
      <c r="I22" s="7">
        <v>3951</v>
      </c>
      <c r="J22" s="7">
        <v>397</v>
      </c>
      <c r="K22" s="7">
        <v>4710</v>
      </c>
      <c r="L22" s="7">
        <v>439</v>
      </c>
      <c r="M22" s="7">
        <v>3481</v>
      </c>
      <c r="N22" s="7">
        <v>429</v>
      </c>
      <c r="O22" s="7">
        <v>6636</v>
      </c>
      <c r="P22" s="7">
        <v>538</v>
      </c>
      <c r="Q22" s="7">
        <v>3792</v>
      </c>
      <c r="R22" s="7">
        <v>391</v>
      </c>
      <c r="S22" s="7">
        <v>4730</v>
      </c>
      <c r="T22" s="7">
        <v>450</v>
      </c>
      <c r="U22" s="7">
        <v>3329</v>
      </c>
      <c r="V22" s="7">
        <v>431</v>
      </c>
      <c r="W22" s="7">
        <v>7041</v>
      </c>
      <c r="X22" s="7">
        <v>546</v>
      </c>
      <c r="Y22" s="7">
        <v>4794</v>
      </c>
    </row>
    <row r="23" spans="1:25" x14ac:dyDescent="0.2">
      <c r="A23" s="2" t="s">
        <v>13</v>
      </c>
      <c r="B23" s="7">
        <v>12340</v>
      </c>
      <c r="C23" s="7">
        <v>3447</v>
      </c>
      <c r="D23" s="7">
        <v>11288</v>
      </c>
      <c r="E23" s="7">
        <v>2174</v>
      </c>
      <c r="F23" s="7">
        <v>10827</v>
      </c>
      <c r="G23" s="7">
        <v>1580</v>
      </c>
      <c r="H23" s="7">
        <v>12661</v>
      </c>
      <c r="I23" s="7">
        <v>3311</v>
      </c>
      <c r="J23" s="7">
        <v>11201</v>
      </c>
      <c r="K23" s="7">
        <v>2066</v>
      </c>
      <c r="L23" s="7">
        <v>11425</v>
      </c>
      <c r="M23" s="7">
        <v>1960</v>
      </c>
      <c r="N23" s="7">
        <v>13902</v>
      </c>
      <c r="O23" s="7">
        <v>4768</v>
      </c>
      <c r="P23" s="7">
        <v>12257</v>
      </c>
      <c r="Q23" s="7">
        <v>3230</v>
      </c>
      <c r="R23" s="7">
        <v>11392</v>
      </c>
      <c r="S23" s="7">
        <v>1965</v>
      </c>
      <c r="T23" s="7">
        <v>10836</v>
      </c>
      <c r="U23" s="7">
        <v>2397</v>
      </c>
      <c r="V23" s="7">
        <v>13420</v>
      </c>
      <c r="W23" s="7">
        <v>4855</v>
      </c>
      <c r="X23" s="7">
        <v>12273</v>
      </c>
      <c r="Y23" s="7">
        <v>2644</v>
      </c>
    </row>
    <row r="24" spans="1:25" x14ac:dyDescent="0.2">
      <c r="A24" s="2" t="s">
        <v>14</v>
      </c>
      <c r="B24" s="7">
        <v>12974</v>
      </c>
      <c r="C24" s="7">
        <v>3497</v>
      </c>
      <c r="D24" s="7">
        <v>12614</v>
      </c>
      <c r="E24" s="7">
        <v>2346</v>
      </c>
      <c r="F24" s="7">
        <v>12053</v>
      </c>
      <c r="G24" s="7">
        <v>1866</v>
      </c>
      <c r="H24" s="7">
        <v>13430</v>
      </c>
      <c r="I24" s="7">
        <v>3246</v>
      </c>
      <c r="J24" s="7">
        <v>12703</v>
      </c>
      <c r="K24" s="7">
        <v>2215</v>
      </c>
      <c r="L24" s="7">
        <v>12204</v>
      </c>
      <c r="M24" s="7">
        <v>1451</v>
      </c>
      <c r="N24" s="7">
        <v>15203</v>
      </c>
      <c r="O24" s="7">
        <v>6081</v>
      </c>
      <c r="P24" s="7">
        <v>13040</v>
      </c>
      <c r="Q24" s="7">
        <v>2965</v>
      </c>
      <c r="R24" s="7">
        <v>12800</v>
      </c>
      <c r="S24" s="7">
        <v>2398</v>
      </c>
      <c r="T24" s="7">
        <v>12542</v>
      </c>
      <c r="U24" s="7">
        <v>1753</v>
      </c>
      <c r="V24" s="7">
        <v>15234</v>
      </c>
      <c r="W24" s="7">
        <v>6145</v>
      </c>
      <c r="X24" s="7">
        <v>12940</v>
      </c>
      <c r="Y24" s="7">
        <v>1850</v>
      </c>
    </row>
    <row r="25" spans="1:25" x14ac:dyDescent="0.2">
      <c r="A25" s="2" t="s">
        <v>15</v>
      </c>
      <c r="B25" s="7">
        <v>9828</v>
      </c>
      <c r="C25" s="7">
        <v>6203</v>
      </c>
      <c r="D25" s="7">
        <v>8808</v>
      </c>
      <c r="E25" s="7">
        <v>4491</v>
      </c>
      <c r="F25" s="7">
        <v>9132</v>
      </c>
      <c r="G25" s="7">
        <v>4418</v>
      </c>
      <c r="H25" s="7">
        <v>10185</v>
      </c>
      <c r="I25" s="7">
        <v>6480</v>
      </c>
      <c r="J25" s="7">
        <v>8884</v>
      </c>
      <c r="K25" s="7">
        <v>4173</v>
      </c>
      <c r="L25" s="7">
        <v>9167</v>
      </c>
      <c r="M25" s="7">
        <v>4297</v>
      </c>
      <c r="N25" s="7">
        <v>10145</v>
      </c>
      <c r="O25" s="7">
        <v>9523</v>
      </c>
      <c r="P25" s="7">
        <v>9952</v>
      </c>
      <c r="Q25" s="7">
        <v>6710</v>
      </c>
      <c r="R25" s="7">
        <v>8843</v>
      </c>
      <c r="S25" s="7">
        <v>4347</v>
      </c>
      <c r="T25" s="7">
        <v>9287</v>
      </c>
      <c r="U25" s="7">
        <v>4436</v>
      </c>
      <c r="V25" s="7">
        <v>10244</v>
      </c>
      <c r="W25" s="7">
        <v>10102</v>
      </c>
      <c r="X25" s="7">
        <v>9669</v>
      </c>
      <c r="Y25" s="7">
        <v>3832</v>
      </c>
    </row>
    <row r="26" spans="1:25" x14ac:dyDescent="0.2">
      <c r="A26" s="2" t="s">
        <v>16</v>
      </c>
      <c r="B26" s="7">
        <v>2122</v>
      </c>
      <c r="C26" s="7">
        <v>291</v>
      </c>
      <c r="D26" s="7">
        <v>1732</v>
      </c>
      <c r="E26" s="7">
        <v>239</v>
      </c>
      <c r="F26" s="7">
        <v>1837</v>
      </c>
      <c r="G26" s="7">
        <v>257</v>
      </c>
      <c r="H26" s="7">
        <v>2077</v>
      </c>
      <c r="I26" s="7">
        <v>309</v>
      </c>
      <c r="J26" s="7">
        <v>1622</v>
      </c>
      <c r="K26" s="7">
        <v>230</v>
      </c>
      <c r="L26" s="7">
        <v>1974</v>
      </c>
      <c r="M26" s="7">
        <v>247</v>
      </c>
      <c r="N26" s="7">
        <v>2020</v>
      </c>
      <c r="O26" s="7">
        <v>311</v>
      </c>
      <c r="P26" s="7">
        <v>2208</v>
      </c>
      <c r="Q26" s="7">
        <v>300</v>
      </c>
      <c r="R26" s="7">
        <v>1667</v>
      </c>
      <c r="S26" s="7">
        <v>224</v>
      </c>
      <c r="T26" s="7">
        <v>1603</v>
      </c>
      <c r="U26" s="7">
        <v>254</v>
      </c>
      <c r="V26" s="7">
        <v>2115</v>
      </c>
      <c r="W26" s="7">
        <v>310</v>
      </c>
      <c r="X26" s="8">
        <v>2085</v>
      </c>
      <c r="Y26" s="8">
        <v>256</v>
      </c>
    </row>
    <row r="27" spans="1:25" x14ac:dyDescent="0.2">
      <c r="A27" s="2" t="s">
        <v>17</v>
      </c>
      <c r="B27" s="7">
        <v>172</v>
      </c>
      <c r="C27" s="7">
        <v>1666</v>
      </c>
      <c r="D27" s="7">
        <v>155</v>
      </c>
      <c r="E27" s="7">
        <v>2494</v>
      </c>
      <c r="F27" s="7">
        <v>174</v>
      </c>
      <c r="G27" s="7">
        <v>2525</v>
      </c>
      <c r="H27" s="7">
        <v>181</v>
      </c>
      <c r="I27" s="7">
        <v>2775</v>
      </c>
      <c r="J27" s="7">
        <v>155</v>
      </c>
      <c r="K27" s="7">
        <v>2653</v>
      </c>
      <c r="L27" s="7">
        <v>177</v>
      </c>
      <c r="M27" s="7">
        <v>2189</v>
      </c>
      <c r="N27" s="7">
        <v>105</v>
      </c>
      <c r="O27" s="7">
        <v>3656</v>
      </c>
      <c r="P27" s="7">
        <v>177</v>
      </c>
      <c r="Q27" s="7">
        <v>2925</v>
      </c>
      <c r="R27" s="7">
        <v>152</v>
      </c>
      <c r="S27" s="7">
        <v>2535</v>
      </c>
      <c r="T27" s="7">
        <v>188</v>
      </c>
      <c r="U27" s="7">
        <v>2534</v>
      </c>
      <c r="V27" s="7">
        <v>113</v>
      </c>
      <c r="W27" s="7">
        <v>3588</v>
      </c>
      <c r="X27" s="6">
        <v>183</v>
      </c>
      <c r="Y27" s="6">
        <v>2615</v>
      </c>
    </row>
    <row r="28" spans="1:25" x14ac:dyDescent="0.2">
      <c r="A28" s="2" t="s">
        <v>18</v>
      </c>
      <c r="B28" s="7">
        <v>10542</v>
      </c>
      <c r="C28" s="7">
        <v>804</v>
      </c>
      <c r="D28" s="7">
        <v>11804</v>
      </c>
      <c r="E28" s="7">
        <v>653</v>
      </c>
      <c r="F28" s="7">
        <v>9509</v>
      </c>
      <c r="G28" s="7">
        <v>557</v>
      </c>
      <c r="H28" s="7">
        <v>11241</v>
      </c>
      <c r="I28" s="7">
        <v>834</v>
      </c>
      <c r="J28" s="7">
        <v>12507</v>
      </c>
      <c r="K28" s="7">
        <v>710</v>
      </c>
      <c r="L28" s="7">
        <v>8695</v>
      </c>
      <c r="M28" s="7">
        <v>561</v>
      </c>
      <c r="N28" s="7">
        <v>14943</v>
      </c>
      <c r="O28" s="7">
        <v>1053</v>
      </c>
      <c r="P28" s="7">
        <v>10338</v>
      </c>
      <c r="Q28" s="7">
        <v>850</v>
      </c>
      <c r="R28" s="7">
        <v>12090</v>
      </c>
      <c r="S28" s="7">
        <v>739</v>
      </c>
      <c r="T28" s="7">
        <v>9797</v>
      </c>
      <c r="U28" s="7">
        <v>711</v>
      </c>
      <c r="V28" s="7">
        <v>15838</v>
      </c>
      <c r="W28" s="7">
        <v>1124</v>
      </c>
      <c r="X28" s="7">
        <v>9369</v>
      </c>
      <c r="Y28" s="7">
        <v>666</v>
      </c>
    </row>
    <row r="29" spans="1:25" x14ac:dyDescent="0.2">
      <c r="A29" s="2" t="s">
        <v>19</v>
      </c>
      <c r="B29" s="7">
        <v>185</v>
      </c>
      <c r="C29" s="7">
        <v>1254</v>
      </c>
      <c r="D29" s="7">
        <v>166</v>
      </c>
      <c r="E29" s="7">
        <v>867</v>
      </c>
      <c r="F29" s="7">
        <v>185</v>
      </c>
      <c r="G29" s="7">
        <v>716</v>
      </c>
      <c r="H29" s="7">
        <v>188</v>
      </c>
      <c r="I29" s="7">
        <v>1316</v>
      </c>
      <c r="J29" s="7">
        <v>167</v>
      </c>
      <c r="K29" s="7">
        <v>786</v>
      </c>
      <c r="L29" s="7">
        <v>187</v>
      </c>
      <c r="M29" s="7">
        <v>633</v>
      </c>
      <c r="N29" s="7">
        <v>137</v>
      </c>
      <c r="O29" s="7">
        <v>1874</v>
      </c>
      <c r="P29" s="7">
        <v>207</v>
      </c>
      <c r="Q29" s="7">
        <v>1381</v>
      </c>
      <c r="R29" s="7">
        <v>168</v>
      </c>
      <c r="S29" s="7">
        <v>843</v>
      </c>
      <c r="T29" s="7">
        <v>188</v>
      </c>
      <c r="U29" s="7">
        <v>683</v>
      </c>
      <c r="V29" s="7">
        <v>143</v>
      </c>
      <c r="W29" s="7">
        <v>1903</v>
      </c>
      <c r="X29" s="7">
        <v>199</v>
      </c>
      <c r="Y29" s="7">
        <v>719</v>
      </c>
    </row>
    <row r="30" spans="1:25" x14ac:dyDescent="0.2">
      <c r="A30" s="2" t="s">
        <v>20</v>
      </c>
      <c r="B30" s="7">
        <v>561</v>
      </c>
      <c r="C30" s="7">
        <v>4365</v>
      </c>
      <c r="D30" s="7">
        <v>370</v>
      </c>
      <c r="E30" s="7">
        <v>4412</v>
      </c>
      <c r="F30" s="7">
        <v>473</v>
      </c>
      <c r="G30" s="7">
        <v>3820</v>
      </c>
      <c r="H30" s="7">
        <v>545</v>
      </c>
      <c r="I30" s="7">
        <v>4817</v>
      </c>
      <c r="J30" s="7">
        <v>389</v>
      </c>
      <c r="K30" s="7">
        <v>4736</v>
      </c>
      <c r="L30" s="7">
        <v>440</v>
      </c>
      <c r="M30" s="7">
        <v>3378</v>
      </c>
      <c r="N30" s="7">
        <v>426</v>
      </c>
      <c r="O30" s="7">
        <v>6729</v>
      </c>
      <c r="P30" s="7">
        <v>590</v>
      </c>
      <c r="Q30" s="7">
        <v>4759</v>
      </c>
      <c r="R30" s="7">
        <v>382</v>
      </c>
      <c r="S30" s="7">
        <v>4767</v>
      </c>
      <c r="T30" s="7">
        <v>450</v>
      </c>
      <c r="U30" s="7">
        <v>3421</v>
      </c>
      <c r="V30" s="7">
        <v>409</v>
      </c>
      <c r="W30" s="7">
        <v>6710</v>
      </c>
      <c r="X30" s="7">
        <v>452</v>
      </c>
      <c r="Y30" s="7">
        <v>3535</v>
      </c>
    </row>
    <row r="31" spans="1:25" x14ac:dyDescent="0.2">
      <c r="A31" s="2" t="s">
        <v>21</v>
      </c>
      <c r="B31" s="7">
        <v>12829</v>
      </c>
      <c r="C31" s="7">
        <v>3191</v>
      </c>
      <c r="D31" s="7">
        <v>11749</v>
      </c>
      <c r="E31" s="7">
        <v>2215</v>
      </c>
      <c r="F31" s="7">
        <v>11089</v>
      </c>
      <c r="G31" s="7">
        <v>1889</v>
      </c>
      <c r="H31" s="7">
        <v>12668</v>
      </c>
      <c r="I31" s="7">
        <v>3140</v>
      </c>
      <c r="J31" s="7">
        <v>11532</v>
      </c>
      <c r="K31" s="7">
        <v>2159</v>
      </c>
      <c r="L31" s="7">
        <v>12272</v>
      </c>
      <c r="M31" s="7">
        <v>1946</v>
      </c>
      <c r="N31" s="7">
        <v>13415</v>
      </c>
      <c r="O31" s="7">
        <v>4945</v>
      </c>
      <c r="P31" s="7">
        <v>12310</v>
      </c>
      <c r="Q31" s="7">
        <v>2734</v>
      </c>
      <c r="R31" s="7">
        <v>11166</v>
      </c>
      <c r="S31" s="7">
        <v>1918</v>
      </c>
      <c r="T31" s="7">
        <v>11939</v>
      </c>
      <c r="U31" s="7">
        <v>1884</v>
      </c>
      <c r="V31" s="7">
        <v>13454</v>
      </c>
      <c r="W31" s="7">
        <v>4772</v>
      </c>
      <c r="X31" s="7">
        <v>10778</v>
      </c>
      <c r="Y31" s="7">
        <v>1795</v>
      </c>
    </row>
    <row r="32" spans="1:25" x14ac:dyDescent="0.2">
      <c r="A32" s="2" t="s">
        <v>22</v>
      </c>
      <c r="B32" s="7">
        <v>13502</v>
      </c>
      <c r="C32" s="7">
        <v>1680</v>
      </c>
      <c r="D32" s="7">
        <v>13193</v>
      </c>
      <c r="E32" s="7">
        <v>2439</v>
      </c>
      <c r="F32" s="7">
        <v>12461</v>
      </c>
      <c r="G32" s="7">
        <v>1635</v>
      </c>
      <c r="H32" s="7">
        <v>13531</v>
      </c>
      <c r="I32" s="7">
        <v>1946</v>
      </c>
      <c r="J32" s="7">
        <v>12717</v>
      </c>
      <c r="K32" s="7">
        <v>2401</v>
      </c>
      <c r="L32" s="7">
        <v>12705</v>
      </c>
      <c r="M32" s="7">
        <v>2026</v>
      </c>
      <c r="N32" s="7">
        <v>15218</v>
      </c>
      <c r="O32" s="7">
        <v>6011</v>
      </c>
      <c r="P32" s="7">
        <v>12766</v>
      </c>
      <c r="Q32" s="7">
        <v>1750</v>
      </c>
      <c r="R32" s="7">
        <v>12304</v>
      </c>
      <c r="S32" s="7">
        <v>2072</v>
      </c>
      <c r="T32" s="7">
        <v>13170</v>
      </c>
      <c r="U32" s="7">
        <v>1659</v>
      </c>
      <c r="V32" s="7">
        <v>16010</v>
      </c>
      <c r="W32" s="7">
        <v>6375</v>
      </c>
      <c r="X32" s="7">
        <v>12559</v>
      </c>
      <c r="Y32" s="7">
        <v>1620</v>
      </c>
    </row>
    <row r="33" spans="1:25" x14ac:dyDescent="0.2">
      <c r="A33" s="2" t="s">
        <v>23</v>
      </c>
      <c r="B33" s="7">
        <v>9929</v>
      </c>
      <c r="C33" s="7">
        <v>3883</v>
      </c>
      <c r="D33" s="7">
        <v>8902</v>
      </c>
      <c r="E33" s="7">
        <v>4402</v>
      </c>
      <c r="F33" s="7">
        <v>9380</v>
      </c>
      <c r="G33" s="7">
        <v>3788</v>
      </c>
      <c r="H33" s="7">
        <v>9658</v>
      </c>
      <c r="I33" s="7">
        <v>4007</v>
      </c>
      <c r="J33" s="7">
        <v>8891</v>
      </c>
      <c r="K33" s="7">
        <v>4092</v>
      </c>
      <c r="L33" s="7">
        <v>9301</v>
      </c>
      <c r="M33" s="7">
        <v>3716</v>
      </c>
      <c r="N33" s="7">
        <v>10079</v>
      </c>
      <c r="O33" s="7">
        <v>9742</v>
      </c>
      <c r="P33" s="7">
        <v>9353</v>
      </c>
      <c r="Q33" s="7">
        <v>3659</v>
      </c>
      <c r="R33" s="7">
        <v>8871</v>
      </c>
      <c r="S33" s="7">
        <v>3923</v>
      </c>
      <c r="T33" s="7">
        <v>8777</v>
      </c>
      <c r="U33" s="7">
        <v>3894</v>
      </c>
      <c r="V33" s="7">
        <v>10208</v>
      </c>
      <c r="W33" s="7">
        <v>9999</v>
      </c>
      <c r="X33" s="7">
        <v>8938</v>
      </c>
      <c r="Y33" s="7">
        <v>3618</v>
      </c>
    </row>
    <row r="34" spans="1:25" x14ac:dyDescent="0.2">
      <c r="A34" s="2" t="s">
        <v>24</v>
      </c>
      <c r="B34" s="8">
        <v>1975</v>
      </c>
      <c r="C34" s="8">
        <v>247</v>
      </c>
      <c r="D34" s="8">
        <v>1718</v>
      </c>
      <c r="E34" s="8">
        <v>215</v>
      </c>
      <c r="F34" s="8">
        <v>1929</v>
      </c>
      <c r="G34" s="8">
        <v>237</v>
      </c>
      <c r="H34" s="8">
        <v>1943</v>
      </c>
      <c r="I34" s="8">
        <v>246</v>
      </c>
      <c r="J34" s="8">
        <v>1710</v>
      </c>
      <c r="K34" s="8">
        <v>228</v>
      </c>
      <c r="L34" s="8">
        <v>1909</v>
      </c>
      <c r="M34" s="8">
        <v>241</v>
      </c>
      <c r="N34" s="8">
        <v>2067</v>
      </c>
      <c r="O34" s="8">
        <v>283</v>
      </c>
      <c r="P34" s="8">
        <v>1848</v>
      </c>
      <c r="Q34" s="8">
        <v>243</v>
      </c>
      <c r="R34" s="8">
        <v>1587</v>
      </c>
      <c r="S34" s="8">
        <v>220</v>
      </c>
      <c r="T34" s="8">
        <v>1778</v>
      </c>
      <c r="U34" s="8">
        <v>255</v>
      </c>
      <c r="V34" s="8">
        <v>1975</v>
      </c>
      <c r="W34" s="8">
        <v>283</v>
      </c>
      <c r="X34" s="7">
        <v>1786</v>
      </c>
      <c r="Y34" s="7">
        <v>233</v>
      </c>
    </row>
    <row r="37" spans="1:25" x14ac:dyDescent="0.2">
      <c r="A37" s="2" t="s">
        <v>61</v>
      </c>
      <c r="B37" t="s">
        <v>62</v>
      </c>
      <c r="C37" t="s">
        <v>63</v>
      </c>
      <c r="D37" t="s">
        <v>64</v>
      </c>
      <c r="E37" t="s">
        <v>65</v>
      </c>
      <c r="F37" t="s">
        <v>66</v>
      </c>
      <c r="G37" t="s">
        <v>67</v>
      </c>
      <c r="H37" t="s">
        <v>68</v>
      </c>
      <c r="K37" s="5" t="s">
        <v>69</v>
      </c>
      <c r="L37" t="s">
        <v>62</v>
      </c>
      <c r="M37" t="s">
        <v>63</v>
      </c>
      <c r="N37" t="s">
        <v>64</v>
      </c>
      <c r="O37" t="s">
        <v>65</v>
      </c>
      <c r="P37" t="s">
        <v>66</v>
      </c>
      <c r="Q37" t="s">
        <v>67</v>
      </c>
      <c r="R37" t="s">
        <v>70</v>
      </c>
      <c r="S37" t="s">
        <v>71</v>
      </c>
      <c r="T37" t="s">
        <v>72</v>
      </c>
      <c r="U37" t="s">
        <v>68</v>
      </c>
    </row>
    <row r="38" spans="1:25" x14ac:dyDescent="0.2">
      <c r="A38" t="s">
        <v>43</v>
      </c>
      <c r="B38">
        <f xml:space="preserve"> AVERAGE(N19, N27, V19, V27)</f>
        <v>110.5</v>
      </c>
      <c r="C38">
        <f xml:space="preserve"> _xlfn.STDEV.S(N19, N27, V19, V27)</f>
        <v>4.0414518843273806</v>
      </c>
      <c r="D38">
        <f xml:space="preserve"> (N19-B38) / C38</f>
        <v>-0.12371791482634838</v>
      </c>
      <c r="E38">
        <f xml:space="preserve"> (N27-B38) / C38</f>
        <v>-1.360897063089832</v>
      </c>
      <c r="F38">
        <f xml:space="preserve"> (V19 - B38) / C38</f>
        <v>0.8660254037844386</v>
      </c>
      <c r="G38">
        <f xml:space="preserve"> (V27 - B38) / C38</f>
        <v>0.61858957413174187</v>
      </c>
      <c r="H38">
        <f xml:space="preserve"> AVERAGE(N19, N27, V19, V27)</f>
        <v>110.5</v>
      </c>
      <c r="K38" t="s">
        <v>42</v>
      </c>
      <c r="L38">
        <f xml:space="preserve"> AVERAGE(D19, D27, J19, J27, R19, R27)</f>
        <v>152.16666666666666</v>
      </c>
      <c r="M38">
        <f xml:space="preserve"> _xlfn.STDEV.S(D19, D27, J19, J27, R19, R27, X19)</f>
        <v>8.3950098556339086</v>
      </c>
      <c r="N38">
        <f xml:space="preserve"> (D19 - L38) / M38</f>
        <v>-0.25808983002117653</v>
      </c>
      <c r="O38">
        <f xml:space="preserve"> (D27 - L38) / M38</f>
        <v>0.33750208541231036</v>
      </c>
      <c r="P38">
        <f xml:space="preserve"> (J19 - L38) / M38</f>
        <v>-0.61544497928126862</v>
      </c>
      <c r="Q38">
        <f xml:space="preserve"> (J27 - L38) / M38</f>
        <v>0.33750208541231036</v>
      </c>
      <c r="R38">
        <f xml:space="preserve"> (R19 - L38) / M38</f>
        <v>0.21838370232561299</v>
      </c>
      <c r="S38">
        <f xml:space="preserve"> (R27 - L38) / M38</f>
        <v>-1.9853063847781769E-2</v>
      </c>
      <c r="U38">
        <f xml:space="preserve"> AVERAGE(D19, D27, J19, J27, R19, R27)</f>
        <v>152.16666666666666</v>
      </c>
    </row>
    <row r="39" spans="1:25" x14ac:dyDescent="0.2">
      <c r="A39" t="s">
        <v>45</v>
      </c>
      <c r="B39">
        <f xml:space="preserve"> AVERAGE(N20, N28, V20, V28)</f>
        <v>15136.75</v>
      </c>
      <c r="C39">
        <f t="shared" ref="C39:C45" si="0" xml:space="preserve"> _xlfn.STDEV.S(N20, N28, V20, V28)</f>
        <v>501.03783955572322</v>
      </c>
      <c r="D39">
        <f xml:space="preserve"> (N20-B39) / C39</f>
        <v>-0.94154565335485807</v>
      </c>
      <c r="E39">
        <f t="shared" ref="E39:E45" si="1" xml:space="preserve"> (N28-B39) / C39</f>
        <v>-0.38669734040806308</v>
      </c>
      <c r="F39">
        <f t="shared" ref="F39:F45" si="2" xml:space="preserve"> (V20 - B39) / C39</f>
        <v>-7.1351896359165196E-2</v>
      </c>
      <c r="G39">
        <f t="shared" ref="G39:G45" si="3" xml:space="preserve"> (V28 - B39) / C39</f>
        <v>1.3995948901220865</v>
      </c>
      <c r="H39">
        <f t="shared" ref="H39:H45" si="4" xml:space="preserve"> AVERAGE(N20, N28, V20, V28)</f>
        <v>15136.75</v>
      </c>
      <c r="K39" t="s">
        <v>59</v>
      </c>
      <c r="L39">
        <f xml:space="preserve"> AVERAGE(B19, B27, H19, H27, P19, P27, X19)</f>
        <v>172.42857142857142</v>
      </c>
      <c r="M39">
        <f xml:space="preserve"> _xlfn.STDEV.S(B19, B27, H19, H27, P19, P27)</f>
        <v>7.0898989179442236</v>
      </c>
      <c r="N39">
        <f xml:space="preserve"> (B19 - L39) / M39</f>
        <v>-1.6119512507641263</v>
      </c>
      <c r="O39">
        <f xml:space="preserve"> (B27 - L39) / M39</f>
        <v>-6.0448171903653078E-2</v>
      </c>
      <c r="P39">
        <f xml:space="preserve"> (H19 - L39) / M39</f>
        <v>-0.62463110967109792</v>
      </c>
      <c r="Q39">
        <f xml:space="preserve"> (H27 - L39) / M39</f>
        <v>1.2089634380730976</v>
      </c>
      <c r="R39">
        <f xml:space="preserve"> (P19 - L39) / M39</f>
        <v>0.36268903142193049</v>
      </c>
      <c r="S39">
        <f xml:space="preserve"> (P27 - L39) / M39</f>
        <v>0.64478050030565293</v>
      </c>
      <c r="T39">
        <f xml:space="preserve"> (X19 - L39) / M39</f>
        <v>8.0597562538208115E-2</v>
      </c>
      <c r="U39">
        <f xml:space="preserve"> AVERAGE(B19, B27, H19, H27, P19, P27, X19)</f>
        <v>172.42857142857142</v>
      </c>
    </row>
    <row r="40" spans="1:25" x14ac:dyDescent="0.2">
      <c r="A40" t="s">
        <v>47</v>
      </c>
      <c r="B40">
        <f t="shared" ref="B40:B45" si="5" xml:space="preserve"> AVERAGE(N21, N29, V21, V29)</f>
        <v>138</v>
      </c>
      <c r="C40">
        <f t="shared" si="0"/>
        <v>3.4641016151377544</v>
      </c>
      <c r="D40">
        <f t="shared" ref="D40:D44" si="6" xml:space="preserve"> (N21-B40) / C40</f>
        <v>-0.86602540378443871</v>
      </c>
      <c r="E40">
        <f t="shared" si="1"/>
        <v>-0.28867513459481292</v>
      </c>
      <c r="F40">
        <f t="shared" si="2"/>
        <v>-0.28867513459481292</v>
      </c>
      <c r="G40">
        <f t="shared" si="3"/>
        <v>1.4433756729740645</v>
      </c>
      <c r="H40">
        <f t="shared" si="4"/>
        <v>138</v>
      </c>
      <c r="K40" t="s">
        <v>60</v>
      </c>
      <c r="L40">
        <f xml:space="preserve"> AVERAGE(F19, F27, L19, L27, T19, T27, X27)</f>
        <v>177</v>
      </c>
      <c r="M40">
        <f xml:space="preserve"> _xlfn.STDEV.S(F19, F27, L19, L27, T19, T27, X27)</f>
        <v>6.97614984548545</v>
      </c>
      <c r="N40">
        <f xml:space="preserve"> (F19 - L40) / M40</f>
        <v>-1.4334554477024897</v>
      </c>
      <c r="O40">
        <f xml:space="preserve"> (F27 - L40) / M40</f>
        <v>-0.4300366343107469</v>
      </c>
      <c r="P40">
        <f xml:space="preserve"> (L19 - L40) / M40</f>
        <v>-0.71672772385124484</v>
      </c>
      <c r="Q40">
        <f xml:space="preserve"> (L27 - L40) / M40</f>
        <v>0</v>
      </c>
      <c r="R40">
        <f xml:space="preserve"> (T19 - L40) / M40</f>
        <v>0.14334554477024897</v>
      </c>
      <c r="S40">
        <f xml:space="preserve"> (T27 - L40) / M40</f>
        <v>1.5768009924727386</v>
      </c>
      <c r="T40">
        <f xml:space="preserve"> (X27 - L40) / M40</f>
        <v>0.8600732686214938</v>
      </c>
      <c r="U40">
        <f xml:space="preserve"> AVERAGE(F19, F27, L19, L27, T19, T27, X27)</f>
        <v>177</v>
      </c>
    </row>
    <row r="41" spans="1:25" x14ac:dyDescent="0.2">
      <c r="A41" t="s">
        <v>49</v>
      </c>
      <c r="B41">
        <f t="shared" si="5"/>
        <v>423.75</v>
      </c>
      <c r="C41">
        <f t="shared" si="0"/>
        <v>10.045728777279759</v>
      </c>
      <c r="D41">
        <f t="shared" si="6"/>
        <v>0.52261016760414924</v>
      </c>
      <c r="E41">
        <f t="shared" si="1"/>
        <v>0.22397578611606395</v>
      </c>
      <c r="F41">
        <f t="shared" si="2"/>
        <v>0.72169975526287278</v>
      </c>
      <c r="G41">
        <f t="shared" si="3"/>
        <v>-1.4682857089830859</v>
      </c>
      <c r="H41">
        <f xml:space="preserve"> AVERAGE(N22, N30, V22, V30)</f>
        <v>423.75</v>
      </c>
    </row>
    <row r="42" spans="1:25" x14ac:dyDescent="0.2">
      <c r="A42" t="s">
        <v>51</v>
      </c>
      <c r="B42">
        <f t="shared" si="5"/>
        <v>13547.75</v>
      </c>
      <c r="C42">
        <f t="shared" si="0"/>
        <v>236.80142876821216</v>
      </c>
      <c r="D42">
        <f t="shared" si="6"/>
        <v>1.4959791494617618</v>
      </c>
      <c r="E42">
        <f t="shared" si="1"/>
        <v>-0.56059627972067427</v>
      </c>
      <c r="F42">
        <f t="shared" si="2"/>
        <v>-0.53948154225473555</v>
      </c>
      <c r="G42">
        <f t="shared" si="3"/>
        <v>-0.39590132748635193</v>
      </c>
      <c r="H42">
        <f t="shared" si="4"/>
        <v>13547.75</v>
      </c>
    </row>
    <row r="43" spans="1:25" x14ac:dyDescent="0.2">
      <c r="A43" t="s">
        <v>53</v>
      </c>
      <c r="B43">
        <f t="shared" si="5"/>
        <v>15416.25</v>
      </c>
      <c r="C43">
        <f t="shared" si="0"/>
        <v>396.03566758563551</v>
      </c>
      <c r="D43">
        <f t="shared" si="6"/>
        <v>-0.53846160195631509</v>
      </c>
      <c r="E43">
        <f t="shared" si="1"/>
        <v>-0.50058622549983345</v>
      </c>
      <c r="F43">
        <f t="shared" si="2"/>
        <v>-0.4601858239462529</v>
      </c>
      <c r="G43">
        <f t="shared" si="3"/>
        <v>1.4992336514024014</v>
      </c>
      <c r="H43">
        <f t="shared" si="4"/>
        <v>15416.25</v>
      </c>
    </row>
    <row r="44" spans="1:25" x14ac:dyDescent="0.2">
      <c r="A44" t="s">
        <v>55</v>
      </c>
      <c r="B44">
        <f t="shared" si="5"/>
        <v>10169</v>
      </c>
      <c r="C44">
        <f t="shared" si="0"/>
        <v>72.622310621461224</v>
      </c>
      <c r="D44">
        <f t="shared" si="6"/>
        <v>-0.33047695390881104</v>
      </c>
      <c r="E44">
        <f t="shared" si="1"/>
        <v>-1.2392885771580415</v>
      </c>
      <c r="F44">
        <f t="shared" si="2"/>
        <v>1.0327404809650345</v>
      </c>
      <c r="G44">
        <f t="shared" si="3"/>
        <v>0.537025050101818</v>
      </c>
      <c r="H44">
        <f t="shared" si="4"/>
        <v>10169</v>
      </c>
    </row>
    <row r="45" spans="1:25" x14ac:dyDescent="0.2">
      <c r="A45" t="s">
        <v>57</v>
      </c>
      <c r="B45">
        <f t="shared" si="5"/>
        <v>2044.25</v>
      </c>
      <c r="C45">
        <f t="shared" si="0"/>
        <v>60.295798637494912</v>
      </c>
      <c r="D45">
        <f xml:space="preserve"> (N26-B45) / C45</f>
        <v>-0.40218390912762786</v>
      </c>
      <c r="E45">
        <f t="shared" si="1"/>
        <v>0.37730655392385704</v>
      </c>
      <c r="F45">
        <f t="shared" si="2"/>
        <v>1.1733819204445224</v>
      </c>
      <c r="G45">
        <f t="shared" si="3"/>
        <v>-1.1485045652407517</v>
      </c>
      <c r="H45">
        <f t="shared" si="4"/>
        <v>2044.25</v>
      </c>
    </row>
    <row r="46" spans="1:25" x14ac:dyDescent="0.2">
      <c r="A46" t="s">
        <v>44</v>
      </c>
      <c r="B46">
        <f xml:space="preserve"> AVERAGE(O19, O27, W19, W27)</f>
        <v>3657.75</v>
      </c>
      <c r="C46">
        <f xml:space="preserve"> _xlfn.STDEV.S(O19, O27, W19, W27)</f>
        <v>116.11596215278357</v>
      </c>
      <c r="D46">
        <f xml:space="preserve"> (O19-B46) / C46</f>
        <v>-0.79877045567568916</v>
      </c>
      <c r="E46">
        <f xml:space="preserve"> (O27-B46) / C46</f>
        <v>-1.507114067312621E-2</v>
      </c>
      <c r="F46">
        <f xml:space="preserve"> (W19 - B46) / C46</f>
        <v>1.4145342031777028</v>
      </c>
      <c r="G46">
        <f xml:space="preserve"> (W27 - B46) / C46</f>
        <v>-0.60069260682888748</v>
      </c>
      <c r="H46">
        <f xml:space="preserve"> AVERAGE(O19, O27, W19, W27)</f>
        <v>3657.75</v>
      </c>
    </row>
    <row r="47" spans="1:25" x14ac:dyDescent="0.2">
      <c r="A47" t="s">
        <v>46</v>
      </c>
      <c r="B47">
        <f t="shared" ref="B47:B52" si="7" xml:space="preserve"> AVERAGE(O20, O28, W20, W28)</f>
        <v>1125.25</v>
      </c>
      <c r="C47">
        <f t="shared" ref="C47:C53" si="8" xml:space="preserve"> _xlfn.STDEV.S(O20, O28, W20, W28)</f>
        <v>62.702339137653659</v>
      </c>
      <c r="D47">
        <f t="shared" ref="D47:D53" si="9" xml:space="preserve"> (O20-B47) / C47</f>
        <v>-0.11562567042488962</v>
      </c>
      <c r="E47">
        <f t="shared" ref="E47:E53" si="10" xml:space="preserve"> (O28-B47) / C47</f>
        <v>-1.1522696121652793</v>
      </c>
      <c r="F47">
        <f t="shared" ref="F47:F53" si="11" xml:space="preserve"> (W20 - B47) / C47</f>
        <v>1.2878307430082534</v>
      </c>
      <c r="G47">
        <f t="shared" ref="G47:G53" si="12" xml:space="preserve"> (W28 - B47) / C47</f>
        <v>-1.993546041808442E-2</v>
      </c>
      <c r="H47">
        <f t="shared" ref="H47:H53" si="13" xml:space="preserve"> AVERAGE(O20, O28, W20, W28)</f>
        <v>1125.25</v>
      </c>
    </row>
    <row r="48" spans="1:25" x14ac:dyDescent="0.2">
      <c r="A48" t="s">
        <v>48</v>
      </c>
      <c r="B48">
        <f t="shared" si="7"/>
        <v>1875.25</v>
      </c>
      <c r="C48">
        <f t="shared" si="8"/>
        <v>19.771612647092464</v>
      </c>
      <c r="D48">
        <f t="shared" si="9"/>
        <v>-0.92304053926950536</v>
      </c>
      <c r="E48">
        <f t="shared" si="10"/>
        <v>-6.3221954744486664E-2</v>
      </c>
      <c r="F48">
        <f t="shared" si="11"/>
        <v>-0.41726490131361199</v>
      </c>
      <c r="G48">
        <f t="shared" si="12"/>
        <v>1.403527395327604</v>
      </c>
      <c r="H48">
        <f t="shared" si="13"/>
        <v>1875.25</v>
      </c>
    </row>
    <row r="49" spans="1:8" x14ac:dyDescent="0.2">
      <c r="A49" t="s">
        <v>50</v>
      </c>
      <c r="B49">
        <f t="shared" si="7"/>
        <v>6779</v>
      </c>
      <c r="C49">
        <f t="shared" si="8"/>
        <v>179.21495473313604</v>
      </c>
      <c r="D49">
        <f t="shared" si="9"/>
        <v>-0.79792448243472369</v>
      </c>
      <c r="E49">
        <f t="shared" si="10"/>
        <v>-0.27899457427787538</v>
      </c>
      <c r="F49">
        <f t="shared" si="11"/>
        <v>1.461931569216067</v>
      </c>
      <c r="G49">
        <f t="shared" si="12"/>
        <v>-0.38501251250346807</v>
      </c>
      <c r="H49">
        <f t="shared" si="13"/>
        <v>6779</v>
      </c>
    </row>
    <row r="50" spans="1:8" x14ac:dyDescent="0.2">
      <c r="A50" t="s">
        <v>52</v>
      </c>
      <c r="B50">
        <f t="shared" si="7"/>
        <v>4835</v>
      </c>
      <c r="C50">
        <f t="shared" si="8"/>
        <v>83.582294775867453</v>
      </c>
      <c r="D50">
        <f t="shared" si="9"/>
        <v>-0.80160517463256797</v>
      </c>
      <c r="E50">
        <f t="shared" si="10"/>
        <v>1.3160681971579473</v>
      </c>
      <c r="F50">
        <f t="shared" si="11"/>
        <v>0.23928512675599042</v>
      </c>
      <c r="G50">
        <f t="shared" si="12"/>
        <v>-0.75374814928136979</v>
      </c>
      <c r="H50">
        <f t="shared" si="13"/>
        <v>4835</v>
      </c>
    </row>
    <row r="51" spans="1:8" x14ac:dyDescent="0.2">
      <c r="A51" t="s">
        <v>54</v>
      </c>
      <c r="B51">
        <f t="shared" si="7"/>
        <v>6153</v>
      </c>
      <c r="C51">
        <f t="shared" si="8"/>
        <v>157.79311349569937</v>
      </c>
      <c r="D51">
        <f t="shared" si="9"/>
        <v>-0.45629367723935776</v>
      </c>
      <c r="E51">
        <f t="shared" si="10"/>
        <v>-0.89991253011095562</v>
      </c>
      <c r="F51">
        <f t="shared" si="11"/>
        <v>-5.0699297471039753E-2</v>
      </c>
      <c r="G51">
        <f t="shared" si="12"/>
        <v>1.4069055048213532</v>
      </c>
      <c r="H51">
        <f t="shared" si="13"/>
        <v>6153</v>
      </c>
    </row>
    <row r="52" spans="1:8" x14ac:dyDescent="0.2">
      <c r="A52" t="s">
        <v>56</v>
      </c>
      <c r="B52">
        <f t="shared" si="7"/>
        <v>9841.5</v>
      </c>
      <c r="C52">
        <f t="shared" si="8"/>
        <v>260.7738483820799</v>
      </c>
      <c r="D52">
        <f t="shared" si="9"/>
        <v>-1.2213648031659259</v>
      </c>
      <c r="E52">
        <f t="shared" si="10"/>
        <v>-0.38155666535324839</v>
      </c>
      <c r="F52">
        <f t="shared" si="11"/>
        <v>0.99894986255800211</v>
      </c>
      <c r="G52">
        <f t="shared" si="12"/>
        <v>0.60397160596117205</v>
      </c>
      <c r="H52">
        <f t="shared" si="13"/>
        <v>9841.5</v>
      </c>
    </row>
    <row r="53" spans="1:8" x14ac:dyDescent="0.2">
      <c r="A53" t="s">
        <v>58</v>
      </c>
      <c r="B53">
        <f xml:space="preserve"> AVERAGE(O26, O34, W26, W34)</f>
        <v>296.75</v>
      </c>
      <c r="C53">
        <f t="shared" si="8"/>
        <v>15.88238017426859</v>
      </c>
      <c r="D53">
        <f t="shared" si="9"/>
        <v>0.89722068377929609</v>
      </c>
      <c r="E53">
        <f t="shared" si="10"/>
        <v>-0.86573925627826809</v>
      </c>
      <c r="F53">
        <f t="shared" si="11"/>
        <v>0.8342578287772402</v>
      </c>
      <c r="G53">
        <f t="shared" si="12"/>
        <v>-0.86573925627826809</v>
      </c>
      <c r="H53">
        <f t="shared" si="13"/>
        <v>296.75</v>
      </c>
    </row>
    <row r="55" spans="1:8" x14ac:dyDescent="0.2">
      <c r="D55" t="b">
        <f xml:space="preserve"> D38 &lt; -1.96</f>
        <v>0</v>
      </c>
      <c r="E55" t="b">
        <f t="shared" ref="E55:G55" si="14" xml:space="preserve"> E38 &lt; -1.96</f>
        <v>0</v>
      </c>
      <c r="F55" t="b">
        <f t="shared" si="14"/>
        <v>0</v>
      </c>
      <c r="G55" t="b">
        <f t="shared" si="14"/>
        <v>0</v>
      </c>
    </row>
    <row r="56" spans="1:8" x14ac:dyDescent="0.2">
      <c r="D56" t="b">
        <f t="shared" ref="D56:G70" si="15" xml:space="preserve"> D39 &lt; -1.96</f>
        <v>0</v>
      </c>
      <c r="E56" t="b">
        <f t="shared" si="15"/>
        <v>0</v>
      </c>
      <c r="F56" t="b">
        <f t="shared" si="15"/>
        <v>0</v>
      </c>
      <c r="G56" t="b">
        <f t="shared" si="15"/>
        <v>0</v>
      </c>
    </row>
    <row r="57" spans="1:8" x14ac:dyDescent="0.2">
      <c r="D57" t="b">
        <f t="shared" si="15"/>
        <v>0</v>
      </c>
      <c r="E57" t="b">
        <f t="shared" si="15"/>
        <v>0</v>
      </c>
      <c r="F57" t="b">
        <f t="shared" si="15"/>
        <v>0</v>
      </c>
      <c r="G57" t="b">
        <f t="shared" si="15"/>
        <v>0</v>
      </c>
    </row>
    <row r="58" spans="1:8" x14ac:dyDescent="0.2">
      <c r="D58" t="b">
        <f t="shared" si="15"/>
        <v>0</v>
      </c>
      <c r="E58" t="b">
        <f t="shared" si="15"/>
        <v>0</v>
      </c>
      <c r="F58" t="b">
        <f t="shared" si="15"/>
        <v>0</v>
      </c>
      <c r="G58" t="b">
        <f t="shared" si="15"/>
        <v>0</v>
      </c>
    </row>
    <row r="59" spans="1:8" x14ac:dyDescent="0.2">
      <c r="D59" t="b">
        <f t="shared" si="15"/>
        <v>0</v>
      </c>
      <c r="E59" t="b">
        <f t="shared" si="15"/>
        <v>0</v>
      </c>
      <c r="F59" t="b">
        <f t="shared" si="15"/>
        <v>0</v>
      </c>
      <c r="G59" t="b">
        <f t="shared" si="15"/>
        <v>0</v>
      </c>
    </row>
    <row r="60" spans="1:8" x14ac:dyDescent="0.2">
      <c r="D60" t="b">
        <f t="shared" si="15"/>
        <v>0</v>
      </c>
      <c r="E60" t="b">
        <f t="shared" si="15"/>
        <v>0</v>
      </c>
      <c r="F60" t="b">
        <f t="shared" si="15"/>
        <v>0</v>
      </c>
      <c r="G60" t="b">
        <f t="shared" si="15"/>
        <v>0</v>
      </c>
    </row>
    <row r="61" spans="1:8" x14ac:dyDescent="0.2">
      <c r="D61" t="b">
        <f t="shared" si="15"/>
        <v>0</v>
      </c>
      <c r="E61" t="b">
        <f t="shared" si="15"/>
        <v>0</v>
      </c>
      <c r="F61" t="b">
        <f t="shared" si="15"/>
        <v>0</v>
      </c>
      <c r="G61" t="b">
        <f t="shared" si="15"/>
        <v>0</v>
      </c>
    </row>
    <row r="62" spans="1:8" x14ac:dyDescent="0.2">
      <c r="D62" t="b">
        <f t="shared" si="15"/>
        <v>0</v>
      </c>
      <c r="E62" t="b">
        <f t="shared" si="15"/>
        <v>0</v>
      </c>
      <c r="F62" t="b">
        <f t="shared" si="15"/>
        <v>0</v>
      </c>
      <c r="G62" t="b">
        <f t="shared" si="15"/>
        <v>0</v>
      </c>
    </row>
    <row r="63" spans="1:8" x14ac:dyDescent="0.2">
      <c r="D63" t="b">
        <f t="shared" si="15"/>
        <v>0</v>
      </c>
      <c r="E63" t="b">
        <f t="shared" si="15"/>
        <v>0</v>
      </c>
      <c r="F63" t="b">
        <f t="shared" si="15"/>
        <v>0</v>
      </c>
      <c r="G63" t="b">
        <f t="shared" si="15"/>
        <v>0</v>
      </c>
    </row>
    <row r="64" spans="1:8" x14ac:dyDescent="0.2">
      <c r="D64" t="b">
        <f t="shared" si="15"/>
        <v>0</v>
      </c>
      <c r="E64" t="b">
        <f t="shared" si="15"/>
        <v>0</v>
      </c>
      <c r="F64" t="b">
        <f t="shared" si="15"/>
        <v>0</v>
      </c>
      <c r="G64" t="b">
        <f t="shared" si="15"/>
        <v>0</v>
      </c>
    </row>
    <row r="65" spans="4:7" x14ac:dyDescent="0.2">
      <c r="D65" t="b">
        <f t="shared" si="15"/>
        <v>0</v>
      </c>
      <c r="E65" t="b">
        <f t="shared" si="15"/>
        <v>0</v>
      </c>
      <c r="F65" t="b">
        <f t="shared" si="15"/>
        <v>0</v>
      </c>
      <c r="G65" t="b">
        <f t="shared" si="15"/>
        <v>0</v>
      </c>
    </row>
    <row r="66" spans="4:7" x14ac:dyDescent="0.2">
      <c r="D66" t="b">
        <f t="shared" si="15"/>
        <v>0</v>
      </c>
      <c r="E66" t="b">
        <f t="shared" si="15"/>
        <v>0</v>
      </c>
      <c r="F66" t="b">
        <f t="shared" si="15"/>
        <v>0</v>
      </c>
      <c r="G66" t="b">
        <f t="shared" si="15"/>
        <v>0</v>
      </c>
    </row>
    <row r="67" spans="4:7" x14ac:dyDescent="0.2">
      <c r="D67" t="b">
        <f t="shared" si="15"/>
        <v>0</v>
      </c>
      <c r="E67" t="b">
        <f t="shared" si="15"/>
        <v>0</v>
      </c>
      <c r="F67" t="b">
        <f t="shared" si="15"/>
        <v>0</v>
      </c>
      <c r="G67" t="b">
        <f t="shared" si="15"/>
        <v>0</v>
      </c>
    </row>
    <row r="68" spans="4:7" x14ac:dyDescent="0.2">
      <c r="D68" t="b">
        <f t="shared" si="15"/>
        <v>0</v>
      </c>
      <c r="E68" t="b">
        <f t="shared" si="15"/>
        <v>0</v>
      </c>
      <c r="F68" t="b">
        <f t="shared" si="15"/>
        <v>0</v>
      </c>
      <c r="G68" t="b">
        <f t="shared" si="15"/>
        <v>0</v>
      </c>
    </row>
    <row r="69" spans="4:7" x14ac:dyDescent="0.2">
      <c r="D69" t="b">
        <f t="shared" si="15"/>
        <v>0</v>
      </c>
      <c r="E69" t="b">
        <f t="shared" si="15"/>
        <v>0</v>
      </c>
      <c r="F69" t="b">
        <f t="shared" si="15"/>
        <v>0</v>
      </c>
      <c r="G69" t="b">
        <f t="shared" si="15"/>
        <v>0</v>
      </c>
    </row>
    <row r="70" spans="4:7" x14ac:dyDescent="0.2">
      <c r="D70" t="b">
        <f xml:space="preserve"> D53 &lt; -1.96</f>
        <v>0</v>
      </c>
      <c r="E70" t="b">
        <f t="shared" si="15"/>
        <v>0</v>
      </c>
      <c r="F70" t="b">
        <f t="shared" si="15"/>
        <v>0</v>
      </c>
      <c r="G70" t="b">
        <f t="shared" si="15"/>
        <v>0</v>
      </c>
    </row>
    <row r="72" spans="4:7" x14ac:dyDescent="0.2">
      <c r="D72" t="b">
        <f xml:space="preserve"> D38 &gt; 1.96</f>
        <v>0</v>
      </c>
      <c r="E72" t="b">
        <f t="shared" ref="E72:G72" si="16" xml:space="preserve"> E38 &gt; 1.96</f>
        <v>0</v>
      </c>
      <c r="F72" t="b">
        <f t="shared" si="16"/>
        <v>0</v>
      </c>
      <c r="G72" t="b">
        <f t="shared" si="16"/>
        <v>0</v>
      </c>
    </row>
    <row r="73" spans="4:7" x14ac:dyDescent="0.2">
      <c r="D73" t="b">
        <f t="shared" ref="D73:G87" si="17" xml:space="preserve"> D39 &gt; 1.96</f>
        <v>0</v>
      </c>
      <c r="E73" t="b">
        <f t="shared" si="17"/>
        <v>0</v>
      </c>
      <c r="F73" t="b">
        <f t="shared" si="17"/>
        <v>0</v>
      </c>
      <c r="G73" t="b">
        <f t="shared" si="17"/>
        <v>0</v>
      </c>
    </row>
    <row r="74" spans="4:7" x14ac:dyDescent="0.2">
      <c r="D74" t="b">
        <f t="shared" si="17"/>
        <v>0</v>
      </c>
      <c r="E74" t="b">
        <f t="shared" si="17"/>
        <v>0</v>
      </c>
      <c r="F74" t="b">
        <f t="shared" si="17"/>
        <v>0</v>
      </c>
      <c r="G74" t="b">
        <f t="shared" si="17"/>
        <v>0</v>
      </c>
    </row>
    <row r="75" spans="4:7" x14ac:dyDescent="0.2">
      <c r="D75" t="b">
        <f t="shared" si="17"/>
        <v>0</v>
      </c>
      <c r="E75" t="b">
        <f t="shared" si="17"/>
        <v>0</v>
      </c>
      <c r="F75" t="b">
        <f t="shared" si="17"/>
        <v>0</v>
      </c>
      <c r="G75" t="b">
        <f t="shared" si="17"/>
        <v>0</v>
      </c>
    </row>
    <row r="76" spans="4:7" x14ac:dyDescent="0.2">
      <c r="D76" t="b">
        <f t="shared" si="17"/>
        <v>0</v>
      </c>
      <c r="E76" t="b">
        <f t="shared" si="17"/>
        <v>0</v>
      </c>
      <c r="F76" t="b">
        <f t="shared" si="17"/>
        <v>0</v>
      </c>
      <c r="G76" t="b">
        <f t="shared" si="17"/>
        <v>0</v>
      </c>
    </row>
    <row r="77" spans="4:7" x14ac:dyDescent="0.2">
      <c r="D77" t="b">
        <f t="shared" si="17"/>
        <v>0</v>
      </c>
      <c r="E77" t="b">
        <f t="shared" si="17"/>
        <v>0</v>
      </c>
      <c r="F77" t="b">
        <f t="shared" si="17"/>
        <v>0</v>
      </c>
      <c r="G77" t="b">
        <f t="shared" si="17"/>
        <v>0</v>
      </c>
    </row>
    <row r="78" spans="4:7" x14ac:dyDescent="0.2">
      <c r="D78" t="b">
        <f t="shared" si="17"/>
        <v>0</v>
      </c>
      <c r="E78" t="b">
        <f t="shared" si="17"/>
        <v>0</v>
      </c>
      <c r="F78" t="b">
        <f t="shared" si="17"/>
        <v>0</v>
      </c>
      <c r="G78" t="b">
        <f t="shared" si="17"/>
        <v>0</v>
      </c>
    </row>
    <row r="79" spans="4:7" x14ac:dyDescent="0.2">
      <c r="D79" t="b">
        <f t="shared" si="17"/>
        <v>0</v>
      </c>
      <c r="E79" t="b">
        <f t="shared" si="17"/>
        <v>0</v>
      </c>
      <c r="F79" t="b">
        <f t="shared" si="17"/>
        <v>0</v>
      </c>
      <c r="G79" t="b">
        <f t="shared" si="17"/>
        <v>0</v>
      </c>
    </row>
    <row r="80" spans="4:7" x14ac:dyDescent="0.2">
      <c r="D80" t="b">
        <f t="shared" si="17"/>
        <v>0</v>
      </c>
      <c r="E80" t="b">
        <f t="shared" si="17"/>
        <v>0</v>
      </c>
      <c r="F80" t="b">
        <f t="shared" si="17"/>
        <v>0</v>
      </c>
      <c r="G80" t="b">
        <f t="shared" si="17"/>
        <v>0</v>
      </c>
    </row>
    <row r="81" spans="1:25" x14ac:dyDescent="0.2">
      <c r="D81" t="b">
        <f t="shared" si="17"/>
        <v>0</v>
      </c>
      <c r="E81" t="b">
        <f t="shared" si="17"/>
        <v>0</v>
      </c>
      <c r="F81" t="b">
        <f t="shared" si="17"/>
        <v>0</v>
      </c>
      <c r="G81" t="b">
        <f t="shared" si="17"/>
        <v>0</v>
      </c>
    </row>
    <row r="82" spans="1:25" x14ac:dyDescent="0.2">
      <c r="D82" t="b">
        <f t="shared" si="17"/>
        <v>0</v>
      </c>
      <c r="E82" t="b">
        <f t="shared" si="17"/>
        <v>0</v>
      </c>
      <c r="F82" t="b">
        <f t="shared" si="17"/>
        <v>0</v>
      </c>
      <c r="G82" t="b">
        <f t="shared" si="17"/>
        <v>0</v>
      </c>
    </row>
    <row r="83" spans="1:25" x14ac:dyDescent="0.2">
      <c r="D83" t="b">
        <f t="shared" si="17"/>
        <v>0</v>
      </c>
      <c r="E83" t="b">
        <f t="shared" si="17"/>
        <v>0</v>
      </c>
      <c r="F83" t="b">
        <f t="shared" si="17"/>
        <v>0</v>
      </c>
      <c r="G83" t="b">
        <f t="shared" si="17"/>
        <v>0</v>
      </c>
    </row>
    <row r="84" spans="1:25" x14ac:dyDescent="0.2">
      <c r="D84" t="b">
        <f t="shared" si="17"/>
        <v>0</v>
      </c>
      <c r="E84" t="b">
        <f t="shared" si="17"/>
        <v>0</v>
      </c>
      <c r="F84" t="b">
        <f t="shared" si="17"/>
        <v>0</v>
      </c>
      <c r="G84" t="b">
        <f t="shared" si="17"/>
        <v>0</v>
      </c>
    </row>
    <row r="85" spans="1:25" x14ac:dyDescent="0.2">
      <c r="D85" t="b">
        <f t="shared" si="17"/>
        <v>0</v>
      </c>
      <c r="E85" t="b">
        <f t="shared" si="17"/>
        <v>0</v>
      </c>
      <c r="F85" t="b">
        <f t="shared" si="17"/>
        <v>0</v>
      </c>
      <c r="G85" t="b">
        <f t="shared" si="17"/>
        <v>0</v>
      </c>
    </row>
    <row r="86" spans="1:25" x14ac:dyDescent="0.2">
      <c r="D86" t="b">
        <f xml:space="preserve"> D52 &gt; 1.96</f>
        <v>0</v>
      </c>
      <c r="E86" t="b">
        <f t="shared" si="17"/>
        <v>0</v>
      </c>
      <c r="F86" t="b">
        <f t="shared" si="17"/>
        <v>0</v>
      </c>
      <c r="G86" t="b">
        <f t="shared" si="17"/>
        <v>0</v>
      </c>
    </row>
    <row r="87" spans="1:25" x14ac:dyDescent="0.2">
      <c r="D87" t="b">
        <f xml:space="preserve"> D53 &gt; 1.96</f>
        <v>0</v>
      </c>
      <c r="E87" t="b">
        <f t="shared" si="17"/>
        <v>0</v>
      </c>
      <c r="F87" t="b">
        <f t="shared" si="17"/>
        <v>0</v>
      </c>
      <c r="G87" t="b">
        <f t="shared" si="17"/>
        <v>0</v>
      </c>
    </row>
    <row r="89" spans="1:25" x14ac:dyDescent="0.2">
      <c r="A89" s="5" t="s">
        <v>73</v>
      </c>
    </row>
    <row r="90" spans="1:25" x14ac:dyDescent="0.2"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  <c r="N90" s="2">
        <v>13</v>
      </c>
      <c r="O90" s="2">
        <v>14</v>
      </c>
      <c r="P90" s="2">
        <v>15</v>
      </c>
      <c r="Q90" s="2">
        <v>16</v>
      </c>
      <c r="R90" s="2">
        <v>17</v>
      </c>
      <c r="S90" s="2">
        <v>18</v>
      </c>
      <c r="T90" s="2">
        <v>19</v>
      </c>
      <c r="U90" s="2">
        <v>20</v>
      </c>
      <c r="V90" s="2">
        <v>21</v>
      </c>
      <c r="W90" s="2">
        <v>22</v>
      </c>
      <c r="X90" s="2">
        <v>23</v>
      </c>
      <c r="Y90" s="2">
        <v>24</v>
      </c>
    </row>
    <row r="91" spans="1:25" x14ac:dyDescent="0.2">
      <c r="A91" s="2" t="s">
        <v>9</v>
      </c>
      <c r="B91" s="6"/>
      <c r="C91" s="7">
        <f xml:space="preserve"> (C19 - $U$39) / ($H46 - $U$39)</f>
        <v>0.70827654756171288</v>
      </c>
      <c r="D91" s="6"/>
      <c r="E91" s="7">
        <f t="shared" ref="E91:E98" si="18" xml:space="preserve"> (E19 - $U$38) / ($H46 - $U$38)</f>
        <v>0.70653956783226757</v>
      </c>
      <c r="F91" s="6"/>
      <c r="G91" s="7">
        <f t="shared" ref="G91:G98" si="19" xml:space="preserve"> (G19 - $U$40) / ($H46 - $U$40)</f>
        <v>0.64612511671335204</v>
      </c>
      <c r="H91" s="6"/>
      <c r="I91" s="7">
        <f xml:space="preserve"> (I19 - $U$39) / ($H46 - $U$39)</f>
        <v>0.83365953129963422</v>
      </c>
      <c r="J91" s="6"/>
      <c r="K91" s="7">
        <f t="shared" ref="K91:K98" si="20" xml:space="preserve"> (K19 - $U$38) / ($H46 - $U$38)</f>
        <v>0.77157867211828746</v>
      </c>
      <c r="L91" s="6"/>
      <c r="M91" s="7">
        <f t="shared" ref="M91:M98" si="21" xml:space="preserve"> (M19 - $U$40) / ($H46 - $U$40)</f>
        <v>0.68347338935574231</v>
      </c>
      <c r="N91" s="6"/>
      <c r="O91" s="6"/>
      <c r="P91" s="6"/>
      <c r="Q91" s="7">
        <f xml:space="preserve"> (Q19 - $U$39) / ($H46 - $U$39)</f>
        <v>0.71602332230066912</v>
      </c>
      <c r="R91" s="6"/>
      <c r="S91" s="7">
        <f t="shared" ref="S91:S98" si="22" xml:space="preserve"> (S19 - $U$38) / ($H46 - $U$38)</f>
        <v>0.7433380084151473</v>
      </c>
      <c r="T91" s="6"/>
      <c r="U91" s="7">
        <f t="shared" ref="U91:U98" si="23" xml:space="preserve"> (U19 - $U$40) / ($H46 - $U$40)</f>
        <v>0.71134094663506431</v>
      </c>
      <c r="V91" s="6"/>
      <c r="W91" s="6"/>
      <c r="X91" s="6"/>
      <c r="Y91" s="7">
        <f xml:space="preserve"> (Y19 - $U$39) / ($H46 - $U$39)</f>
        <v>0.81960056973634321</v>
      </c>
    </row>
    <row r="92" spans="1:25" x14ac:dyDescent="0.2">
      <c r="A92" s="2" t="s">
        <v>10</v>
      </c>
      <c r="B92" s="7">
        <f xml:space="preserve"> (B20 - $U$39) / ($H39 - $U$39)</f>
        <v>0.63828964608676353</v>
      </c>
      <c r="C92" s="7">
        <f t="shared" ref="C92:C97" si="24" xml:space="preserve"> (C20 - $U$39) / ($H47 - $U$39)</f>
        <v>0.53795119757112331</v>
      </c>
      <c r="D92" s="7">
        <f xml:space="preserve"> (D20 - $U$38) / ($H39 - $U$38)</f>
        <v>0.76037038066902096</v>
      </c>
      <c r="E92" s="7">
        <f t="shared" si="18"/>
        <v>0.62978504752933118</v>
      </c>
      <c r="F92" s="7">
        <f xml:space="preserve"> (F20 - $U$40) / ($H39 - $U$40)</f>
        <v>0.64172195390965758</v>
      </c>
      <c r="G92" s="7">
        <f t="shared" si="19"/>
        <v>0.48088584234115478</v>
      </c>
      <c r="H92" s="7">
        <f xml:space="preserve"> (H20 - $U$39) / ($H39 - $U$39)</f>
        <v>0.61302956317526691</v>
      </c>
      <c r="I92" s="7">
        <f t="shared" ref="I92:I97" si="25" xml:space="preserve"> (I20 - $U$39) / ($H47 - $U$39)</f>
        <v>0.55264440196409159</v>
      </c>
      <c r="J92" s="7">
        <f xml:space="preserve"> (J20 - $U$38) / ($H39 - $U$38)</f>
        <v>0.78546283680449347</v>
      </c>
      <c r="K92" s="7">
        <f t="shared" si="20"/>
        <v>0.62567440267191921</v>
      </c>
      <c r="L92" s="7">
        <f xml:space="preserve"> (L20 - $U$40) / ($H39 - $U$40)</f>
        <v>0.64098664750413614</v>
      </c>
      <c r="M92" s="7">
        <f t="shared" si="21"/>
        <v>0.44713946744002109</v>
      </c>
      <c r="N92" s="7"/>
      <c r="O92" s="7"/>
      <c r="P92" s="7">
        <f xml:space="preserve"> (P20 - $U$39) / ($H39 - $U$39)</f>
        <v>0.61737322822618568</v>
      </c>
      <c r="Q92" s="7">
        <f t="shared" ref="Q92:Q97" si="26" xml:space="preserve"> (Q20 - $U$39) / ($H47 - $U$39)</f>
        <v>0.59882304434199185</v>
      </c>
      <c r="R92" s="7">
        <f xml:space="preserve"> (R20 - $U$38) / ($H39 - $U$38)</f>
        <v>0.75042682757278312</v>
      </c>
      <c r="S92" s="7">
        <f t="shared" si="22"/>
        <v>0.1437012931403614</v>
      </c>
      <c r="T92" s="7">
        <f xml:space="preserve"> (T20 - $U$40) / ($H39 - $U$40)</f>
        <v>0.64386102708935644</v>
      </c>
      <c r="U92" s="7">
        <f t="shared" si="23"/>
        <v>0.51041392037964672</v>
      </c>
      <c r="V92" s="7"/>
      <c r="W92" s="7"/>
      <c r="X92" s="7">
        <f xml:space="preserve"> (X20 - $U$39) / ($H39 - $U$39)</f>
        <v>0.68707234588938926</v>
      </c>
      <c r="Y92" s="7">
        <f t="shared" ref="Y92:Y97" si="27" xml:space="preserve"> (Y20 - $U$39) / ($H47 - $U$39)</f>
        <v>0.73630945687619476</v>
      </c>
    </row>
    <row r="93" spans="1:25" x14ac:dyDescent="0.2">
      <c r="A93" s="2" t="s">
        <v>11</v>
      </c>
      <c r="B93" s="7"/>
      <c r="C93" s="7">
        <f t="shared" si="24"/>
        <v>0.40495815767948151</v>
      </c>
      <c r="D93" s="7"/>
      <c r="E93" s="7">
        <f t="shared" si="18"/>
        <v>0.38700004836291535</v>
      </c>
      <c r="F93" s="7"/>
      <c r="G93" s="7">
        <f t="shared" si="19"/>
        <v>0.30325334903577211</v>
      </c>
      <c r="H93" s="7"/>
      <c r="I93" s="7">
        <f t="shared" si="25"/>
        <v>0.38910212043037812</v>
      </c>
      <c r="J93" s="7"/>
      <c r="K93" s="7">
        <f t="shared" si="20"/>
        <v>0.38235720849252797</v>
      </c>
      <c r="L93" s="7"/>
      <c r="M93" s="7">
        <f t="shared" si="21"/>
        <v>0.28205505667599001</v>
      </c>
      <c r="N93" s="7"/>
      <c r="O93" s="7"/>
      <c r="P93" s="7"/>
      <c r="Q93" s="7">
        <f t="shared" si="26"/>
        <v>0.38675307787495539</v>
      </c>
      <c r="R93" s="7"/>
      <c r="S93" s="7">
        <f t="shared" si="22"/>
        <v>0.40324998790927119</v>
      </c>
      <c r="T93" s="7"/>
      <c r="U93" s="7">
        <f t="shared" si="23"/>
        <v>0.30148682467245697</v>
      </c>
      <c r="V93" s="7"/>
      <c r="W93" s="7"/>
      <c r="X93" s="7"/>
      <c r="Y93" s="7">
        <f t="shared" si="27"/>
        <v>0.66276557813712533</v>
      </c>
    </row>
    <row r="94" spans="1:25" x14ac:dyDescent="0.2">
      <c r="A94" s="2" t="s">
        <v>12</v>
      </c>
      <c r="B94" s="7">
        <f xml:space="preserve"> (B22 - $U$39) / ($H41 - $U$39)</f>
        <v>1.3113542702856329</v>
      </c>
      <c r="C94" s="7">
        <f t="shared" si="24"/>
        <v>0.55498853954936644</v>
      </c>
      <c r="D94" s="7">
        <f xml:space="preserve"> (D22 - $U$38) / ($H41 - $U$38)</f>
        <v>0.91254986192083454</v>
      </c>
      <c r="E94" s="7">
        <f t="shared" si="18"/>
        <v>0.67646688966575286</v>
      </c>
      <c r="F94" s="7">
        <f xml:space="preserve"> (F22 - $U$40) / ($H41 - $U$40)</f>
        <v>1.0699088145896656</v>
      </c>
      <c r="G94" s="7">
        <f t="shared" si="19"/>
        <v>0.52529536504089669</v>
      </c>
      <c r="H94" s="7">
        <f xml:space="preserve"> (H22 - $U$39) / ($H41 - $U$39)</f>
        <v>1.2954383970441949</v>
      </c>
      <c r="I94" s="7">
        <f t="shared" si="25"/>
        <v>0.57194135709034299</v>
      </c>
      <c r="J94" s="7">
        <f xml:space="preserve"> (J22 - $U$38) / ($H41 - $U$38)</f>
        <v>0.90150352868978201</v>
      </c>
      <c r="K94" s="7">
        <f t="shared" si="20"/>
        <v>0.68778451246196015</v>
      </c>
      <c r="L94" s="7">
        <f xml:space="preserve"> (L22 - $U$40) / ($H41 - $U$40)</f>
        <v>1.0618034447821683</v>
      </c>
      <c r="M94" s="7">
        <f t="shared" si="21"/>
        <v>0.50045440775522565</v>
      </c>
      <c r="N94" s="7"/>
      <c r="O94" s="7"/>
      <c r="P94" s="7">
        <f xml:space="preserve"> (P22 - $U$39) / ($H41 - $U$39)</f>
        <v>1.454597129458576</v>
      </c>
      <c r="Q94" s="7">
        <f t="shared" si="26"/>
        <v>0.54787441075984944</v>
      </c>
      <c r="R94" s="7">
        <f xml:space="preserve"> (R22 - $U$38) / ($H41 - $U$38)</f>
        <v>0.87941086222767706</v>
      </c>
      <c r="S94" s="7">
        <f t="shared" si="22"/>
        <v>0.69080254520761553</v>
      </c>
      <c r="T94" s="7">
        <f xml:space="preserve"> (T22 - $U$40) / ($H41 - $U$40)</f>
        <v>1.1063829787234043</v>
      </c>
      <c r="U94" s="7">
        <f t="shared" si="23"/>
        <v>0.47743108149045743</v>
      </c>
      <c r="V94" s="7"/>
      <c r="W94" s="7"/>
      <c r="X94" s="7">
        <f xml:space="preserve"> (X22 - $U$39) / ($H41 - $U$39)</f>
        <v>1.4864288759414521</v>
      </c>
      <c r="Y94" s="7">
        <f t="shared" si="27"/>
        <v>0.69954158197465721</v>
      </c>
    </row>
    <row r="95" spans="1:25" x14ac:dyDescent="0.2">
      <c r="A95" s="2" t="s">
        <v>13</v>
      </c>
      <c r="B95" s="7">
        <f xml:space="preserve"> (B23 - $U$39) / ($H42 - $U$39)</f>
        <v>0.9097031045982874</v>
      </c>
      <c r="C95" s="7">
        <f t="shared" si="24"/>
        <v>0.70231019057540289</v>
      </c>
      <c r="D95" s="7">
        <f xml:space="preserve"> (D23 - $U$38) / ($H42 - $U$38)</f>
        <v>0.83130633853197888</v>
      </c>
      <c r="E95" s="7">
        <f t="shared" si="18"/>
        <v>0.43175427981635051</v>
      </c>
      <c r="F95" s="7">
        <f xml:space="preserve"> (F23 - $U$40) / ($H42 - $U$40)</f>
        <v>0.79651478039750945</v>
      </c>
      <c r="G95" s="7">
        <f t="shared" si="19"/>
        <v>0.30120223271790469</v>
      </c>
      <c r="H95" s="7">
        <f xml:space="preserve"> (H23 - $U$39) / ($H42 - $U$39)</f>
        <v>0.93370252784312258</v>
      </c>
      <c r="I95" s="7">
        <f t="shared" si="25"/>
        <v>0.67314173662601873</v>
      </c>
      <c r="J95" s="7">
        <f xml:space="preserve"> (J23 - $U$38) / ($H42 - $U$38)</f>
        <v>0.82481166055976163</v>
      </c>
      <c r="K95" s="7">
        <f t="shared" si="20"/>
        <v>0.40869131935793857</v>
      </c>
      <c r="L95" s="7">
        <f xml:space="preserve"> (L23 - $U$40) / ($H42 - $U$40)</f>
        <v>0.84123927229213025</v>
      </c>
      <c r="M95" s="7">
        <f t="shared" si="21"/>
        <v>0.38278231000429369</v>
      </c>
      <c r="N95" s="7"/>
      <c r="O95" s="7"/>
      <c r="P95" s="7">
        <f xml:space="preserve"> (P23 - $U$39) / ($H42 - $U$39)</f>
        <v>0.90349764625149198</v>
      </c>
      <c r="Q95" s="7">
        <f t="shared" si="26"/>
        <v>0.65576934861204728</v>
      </c>
      <c r="R95" s="7">
        <f xml:space="preserve"> (R23 - $U$38) / ($H42 - $U$38)</f>
        <v>0.83907009151026146</v>
      </c>
      <c r="S95" s="7">
        <f t="shared" si="22"/>
        <v>0.38712318041072002</v>
      </c>
      <c r="T95" s="7">
        <f xml:space="preserve"> (T23 - $U$40) / ($H42 - $U$40)</f>
        <v>0.7971878914795355</v>
      </c>
      <c r="U95" s="7">
        <f t="shared" si="23"/>
        <v>0.47659939888364106</v>
      </c>
      <c r="V95" s="7"/>
      <c r="W95" s="7"/>
      <c r="X95" s="7">
        <f xml:space="preserve"> (X23 - $U$39) / ($H42 - $U$39)</f>
        <v>0.90469387918581401</v>
      </c>
      <c r="Y95" s="7">
        <f t="shared" si="27"/>
        <v>0.53008762791837738</v>
      </c>
    </row>
    <row r="96" spans="1:25" x14ac:dyDescent="0.2">
      <c r="A96" s="2" t="s">
        <v>14</v>
      </c>
      <c r="B96" s="7">
        <f t="shared" ref="B96:B98" si="28" xml:space="preserve"> (B24 - $U$39) / ($H43 - $U$39)</f>
        <v>0.83978754858525817</v>
      </c>
      <c r="C96" s="7">
        <f t="shared" si="24"/>
        <v>0.55589527995413723</v>
      </c>
      <c r="D96" s="7">
        <f xml:space="preserve"> (D24 - $U$38) / ($H43 - $U$38)</f>
        <v>0.81641544147754264</v>
      </c>
      <c r="E96" s="7">
        <f t="shared" si="18"/>
        <v>0.36558811276211639</v>
      </c>
      <c r="F96" s="7">
        <f xml:space="preserve"> (F24 - $U$40) / ($H43 - $U$40)</f>
        <v>0.77930344341092905</v>
      </c>
      <c r="G96" s="7">
        <f t="shared" si="19"/>
        <v>0.28263052208835343</v>
      </c>
      <c r="H96" s="7">
        <f t="shared" ref="H96:H97" si="29" xml:space="preserve"> (H24 - $U$39) / ($H43 - $U$39)</f>
        <v>0.86970130755552011</v>
      </c>
      <c r="I96" s="7">
        <f t="shared" si="25"/>
        <v>0.51392604624498373</v>
      </c>
      <c r="J96" s="7">
        <f xml:space="preserve"> (J24 - $U$38) / ($H43 - $U$38)</f>
        <v>0.82224612243338124</v>
      </c>
      <c r="K96" s="7">
        <f t="shared" si="20"/>
        <v>0.34375781141508127</v>
      </c>
      <c r="L96" s="7">
        <f xml:space="preserve"> (L24 - $U$40) / ($H43 - $U$40)</f>
        <v>0.78921206752300799</v>
      </c>
      <c r="M96" s="7">
        <f t="shared" si="21"/>
        <v>0.21318607764390896</v>
      </c>
      <c r="N96" s="7"/>
      <c r="O96" s="7"/>
      <c r="P96" s="7">
        <f t="shared" ref="P96:P98" si="30" xml:space="preserve"> (P24 - $U$39) / ($H43 - $U$39)</f>
        <v>0.84411717159411193</v>
      </c>
      <c r="Q96" s="7">
        <f t="shared" si="26"/>
        <v>0.46694056946302309</v>
      </c>
      <c r="R96" s="7">
        <f xml:space="preserve"> (R24 - $U$38) / ($H43 - $U$38)</f>
        <v>0.82860090954255361</v>
      </c>
      <c r="S96" s="7">
        <f t="shared" si="22"/>
        <v>0.37425357589223723</v>
      </c>
      <c r="T96" s="7">
        <f xml:space="preserve"> (T24 - $U$40) / ($H43 - $U$40)</f>
        <v>0.81139163672752923</v>
      </c>
      <c r="U96" s="7">
        <f t="shared" si="23"/>
        <v>0.26372155287817939</v>
      </c>
      <c r="V96" s="7"/>
      <c r="W96" s="7"/>
      <c r="X96" s="7">
        <f t="shared" ref="X96:X98" si="31" xml:space="preserve"> (X24 - $U$39) / ($H43 - $U$39)</f>
        <v>0.83755713673221233</v>
      </c>
      <c r="Y96" s="7">
        <f t="shared" si="27"/>
        <v>0.28050353525702276</v>
      </c>
    </row>
    <row r="97" spans="1:25" x14ac:dyDescent="0.2">
      <c r="A97" s="2" t="s">
        <v>15</v>
      </c>
      <c r="B97" s="7">
        <f t="shared" si="28"/>
        <v>0.96588830456156394</v>
      </c>
      <c r="C97" s="7">
        <f t="shared" si="24"/>
        <v>0.62369706058345087</v>
      </c>
      <c r="D97" s="7">
        <f xml:space="preserve"> (D25 - $U$38) / ($H44 - $U$38)</f>
        <v>0.86412871666028856</v>
      </c>
      <c r="E97" s="7">
        <f t="shared" si="18"/>
        <v>0.4477948259254162</v>
      </c>
      <c r="F97" s="7">
        <f xml:space="preserve"> (F25 - $U$40) / ($H44 - $U$40)</f>
        <v>0.8962169735788631</v>
      </c>
      <c r="G97" s="7">
        <f t="shared" si="19"/>
        <v>0.43882249469708728</v>
      </c>
      <c r="H97" s="7">
        <f t="shared" si="29"/>
        <v>1.0016005487595747</v>
      </c>
      <c r="I97" s="7">
        <f t="shared" si="25"/>
        <v>0.65234510626666764</v>
      </c>
      <c r="J97" s="7">
        <f xml:space="preserve"> (J25 - $U$38) / ($H44 - $U$38)</f>
        <v>0.87171594482620918</v>
      </c>
      <c r="K97" s="7">
        <f t="shared" si="20"/>
        <v>0.41497523049401402</v>
      </c>
      <c r="L97" s="7">
        <f xml:space="preserve"> (L25 - $U$40) / ($H44 - $U$40)</f>
        <v>0.89971977582065654</v>
      </c>
      <c r="M97" s="7">
        <f t="shared" si="21"/>
        <v>0.42630244710021209</v>
      </c>
      <c r="N97" s="7"/>
      <c r="O97" s="7"/>
      <c r="P97" s="7">
        <f t="shared" si="30"/>
        <v>0.97829255744826793</v>
      </c>
      <c r="Q97" s="7">
        <f t="shared" si="26"/>
        <v>0.67613229221302085</v>
      </c>
      <c r="R97" s="7">
        <f xml:space="preserve"> (R25 - $U$38) / ($H44 - $U$38)</f>
        <v>0.86762283489459413</v>
      </c>
      <c r="S97" s="7">
        <f t="shared" si="22"/>
        <v>0.43293312233383785</v>
      </c>
      <c r="T97" s="7">
        <f xml:space="preserve"> (T25 - $U$40) / ($H44 - $U$40)</f>
        <v>0.91172938350680544</v>
      </c>
      <c r="U97" s="7">
        <f t="shared" si="23"/>
        <v>0.44068498111645715</v>
      </c>
      <c r="V97" s="7"/>
      <c r="W97" s="7"/>
      <c r="X97" s="7">
        <f t="shared" si="31"/>
        <v>0.9499828512632903</v>
      </c>
      <c r="Y97" s="7">
        <f t="shared" si="27"/>
        <v>0.37848220024082674</v>
      </c>
    </row>
    <row r="98" spans="1:25" x14ac:dyDescent="0.2">
      <c r="A98" s="2" t="s">
        <v>16</v>
      </c>
      <c r="B98" s="7">
        <f t="shared" si="28"/>
        <v>1.041537081910286</v>
      </c>
      <c r="C98" s="7">
        <f xml:space="preserve"> (C26 - $U$39) / ($H53 - $U$39)</f>
        <v>0.95374892272335532</v>
      </c>
      <c r="D98" s="7">
        <f xml:space="preserve"> (D26 - $U$38) / ($H45 - $U$38)</f>
        <v>0.83497027086544817</v>
      </c>
      <c r="E98" s="7">
        <f t="shared" si="18"/>
        <v>0.60057636887608068</v>
      </c>
      <c r="F98" s="7">
        <f xml:space="preserve"> (F26 - $U$40) / ($H45 - $U$40)</f>
        <v>0.88900789931717772</v>
      </c>
      <c r="G98" s="7">
        <f t="shared" si="19"/>
        <v>0.66805845511482254</v>
      </c>
      <c r="H98" s="7">
        <f xml:space="preserve"> (H26 - $U$39) / ($H45 - $U$39)</f>
        <v>1.0174963271069051</v>
      </c>
      <c r="I98" s="7">
        <f xml:space="preserve"> (I26 - $U$39) / ($H53 - $U$39)</f>
        <v>1.0985349037632863</v>
      </c>
      <c r="J98" s="7">
        <f xml:space="preserve"> (J26 - $U$38) / ($H45 - $U$38)</f>
        <v>0.77683329663069811</v>
      </c>
      <c r="K98" s="7">
        <f t="shared" si="20"/>
        <v>0.538328530259366</v>
      </c>
      <c r="L98" s="7">
        <f xml:space="preserve"> (L26 - $U$40) / ($H45 - $U$40)</f>
        <v>0.96237782835720975</v>
      </c>
      <c r="M98" s="7">
        <f t="shared" si="21"/>
        <v>0.58455114822546972</v>
      </c>
      <c r="N98" s="7"/>
      <c r="O98" s="7"/>
      <c r="P98" s="7">
        <f t="shared" si="30"/>
        <v>1.0874816355345251</v>
      </c>
      <c r="Q98" s="7">
        <f xml:space="preserve"> (Q26 - $U$39) / ($H53 - $U$39)</f>
        <v>1.0261419132433209</v>
      </c>
      <c r="R98" s="7">
        <f xml:space="preserve"> (R26 - $U$38) / ($H45 - $U$38)</f>
        <v>0.80061660427218673</v>
      </c>
      <c r="S98" s="7">
        <f t="shared" si="22"/>
        <v>0.49682997118155625</v>
      </c>
      <c r="T98" s="7">
        <f xml:space="preserve"> (T26 - $U$40) / ($H45 - $U$40)</f>
        <v>0.76368991832909361</v>
      </c>
      <c r="U98" s="7">
        <f t="shared" si="23"/>
        <v>0.64300626304801667</v>
      </c>
      <c r="V98" s="7"/>
      <c r="W98" s="7"/>
      <c r="X98" s="7">
        <f t="shared" si="31"/>
        <v>1.0217702390719505</v>
      </c>
      <c r="Y98" s="7">
        <f xml:space="preserve"> (Y26 - $U$39) / ($H53 - $U$39)</f>
        <v>0.67222062625682277</v>
      </c>
    </row>
    <row r="99" spans="1:25" x14ac:dyDescent="0.2">
      <c r="A99" s="2" t="s">
        <v>17</v>
      </c>
      <c r="B99" s="6"/>
      <c r="C99" s="7">
        <f xml:space="preserve"> (C27 - $U$39) / ($H46 - $U$39)</f>
        <v>0.42853190421051557</v>
      </c>
      <c r="D99" s="6"/>
      <c r="E99" s="7">
        <f t="shared" ref="E99:E106" si="32" xml:space="preserve"> (E27 - $U$38) / ($H46 - $U$38)</f>
        <v>0.66802957187344003</v>
      </c>
      <c r="F99" s="6"/>
      <c r="G99" s="7">
        <f t="shared" ref="G99:G106" si="33" xml:space="preserve"> (G27 - $U$40) / ($H46 - $U$40)</f>
        <v>0.67456726280255697</v>
      </c>
      <c r="H99" s="6"/>
      <c r="I99" s="7">
        <f xml:space="preserve"> (I27 - $U$39) / ($H46 - $U$39)</f>
        <v>0.74672350367356977</v>
      </c>
      <c r="J99" s="6"/>
      <c r="K99" s="7">
        <f t="shared" ref="K99:K106" si="34" xml:space="preserve"> (K27 - $U$38) / ($H46 - $U$38)</f>
        <v>0.71338578933605912</v>
      </c>
      <c r="L99" s="6"/>
      <c r="M99" s="7">
        <f t="shared" ref="M99:M106" si="35" xml:space="preserve"> (M27 - $U$40) / ($H46 - $U$40)</f>
        <v>0.57803634274222504</v>
      </c>
      <c r="N99" s="7"/>
      <c r="O99" s="7"/>
      <c r="P99" s="6"/>
      <c r="Q99" s="7">
        <f xml:space="preserve"> (Q27 - $U$39) / ($H46 - $U$39)</f>
        <v>0.78976114111221551</v>
      </c>
      <c r="R99" s="6"/>
      <c r="S99" s="7">
        <f t="shared" ref="S99:S106" si="36" xml:space="preserve"> (S27 - $U$38) / ($H46 - $U$38)</f>
        <v>0.67972520027575056</v>
      </c>
      <c r="T99" s="6"/>
      <c r="U99" s="7">
        <f t="shared" ref="U99:U106" si="37" xml:space="preserve"> (U27 - $U$40) / ($H46 - $U$40)</f>
        <v>0.67715291244703013</v>
      </c>
      <c r="V99" s="7"/>
      <c r="W99" s="7"/>
      <c r="X99" s="6"/>
      <c r="Y99" s="7">
        <f t="shared" ref="Y99:Y106" si="38" xml:space="preserve"> (Y27 - $U$40) / ($H46 - $U$40)</f>
        <v>0.70042375924728861</v>
      </c>
    </row>
    <row r="100" spans="1:25" x14ac:dyDescent="0.2">
      <c r="A100" s="2" t="s">
        <v>18</v>
      </c>
      <c r="B100" s="7">
        <f xml:space="preserve"> (B28 - $U$39) / ($H39 - $U$39)</f>
        <v>0.69295300011217154</v>
      </c>
      <c r="C100" s="7">
        <f t="shared" ref="C100:C106" si="39" xml:space="preserve"> (C28 - $U$39) / ($H47 - $U$39)</f>
        <v>0.66284343491135345</v>
      </c>
      <c r="D100" s="7">
        <f xml:space="preserve"> (D28 - $U$38) / ($H39 - $U$38)</f>
        <v>0.77758807663431861</v>
      </c>
      <c r="E100" s="7">
        <f t="shared" si="32"/>
        <v>0.51468699152179498</v>
      </c>
      <c r="F100" s="7">
        <f xml:space="preserve"> (F28 - $U$40) / ($H39 - $U$40)</f>
        <v>0.62380721602967959</v>
      </c>
      <c r="G100" s="7">
        <f t="shared" si="33"/>
        <v>0.40073820195096232</v>
      </c>
      <c r="H100" s="7">
        <f xml:space="preserve"> (H28 - $U$39) / ($H39 - $U$39)</f>
        <v>0.73966410581358999</v>
      </c>
      <c r="I100" s="7">
        <f t="shared" ref="I100:I106" si="40" xml:space="preserve"> (I28 - $U$39) / ($H47 - $U$39)</f>
        <v>0.69432887289628542</v>
      </c>
      <c r="J100" s="7">
        <f xml:space="preserve"> (J28 - $U$38) / ($H39 - $U$38)</f>
        <v>0.82450296137697077</v>
      </c>
      <c r="K100" s="7">
        <f t="shared" si="34"/>
        <v>0.57326368073991607</v>
      </c>
      <c r="L100" s="7">
        <f xml:space="preserve"> (L28 - $U$40) / ($H39 - $U$40)</f>
        <v>0.56939454202108997</v>
      </c>
      <c r="M100" s="7">
        <f t="shared" si="35"/>
        <v>0.40495649881360402</v>
      </c>
      <c r="N100" s="7"/>
      <c r="O100" s="7"/>
      <c r="P100" s="7">
        <f xml:space="preserve"> (P28 - $U$39) / ($H39 - $U$39)</f>
        <v>0.67932057441390359</v>
      </c>
      <c r="Q100" s="7">
        <f t="shared" ref="Q100:Q106" si="41" xml:space="preserve"> (Q28 - $U$39) / ($H47 - $U$39)</f>
        <v>0.71112110648824922</v>
      </c>
      <c r="R100" s="7">
        <f xml:space="preserve"> (R28 - $U$38) / ($H39 - $U$38)</f>
        <v>0.79667435975864087</v>
      </c>
      <c r="S100" s="7">
        <f t="shared" si="36"/>
        <v>0.60306585595615314</v>
      </c>
      <c r="T100" s="7">
        <f xml:space="preserve"> (T28 - $U$40) / ($H39 - $U$40)</f>
        <v>0.64305887464696931</v>
      </c>
      <c r="U100" s="7">
        <f t="shared" si="37"/>
        <v>0.56314263116266805</v>
      </c>
      <c r="V100" s="7"/>
      <c r="W100" s="7"/>
      <c r="X100" s="7">
        <f xml:space="preserve"> (X28 - $U$40) / ($H39 - $U$40)</f>
        <v>0.61444877086849714</v>
      </c>
      <c r="Y100" s="7">
        <f t="shared" si="38"/>
        <v>0.51568679145794882</v>
      </c>
    </row>
    <row r="101" spans="1:25" x14ac:dyDescent="0.2">
      <c r="A101" s="2" t="s">
        <v>19</v>
      </c>
      <c r="B101" s="7"/>
      <c r="C101" s="7">
        <f t="shared" si="39"/>
        <v>0.63516432811090839</v>
      </c>
      <c r="D101" s="7"/>
      <c r="E101" s="7">
        <f t="shared" si="32"/>
        <v>0.4148570875852397</v>
      </c>
      <c r="F101" s="7"/>
      <c r="G101" s="7">
        <f t="shared" si="33"/>
        <v>0.31738554394229351</v>
      </c>
      <c r="H101" s="7"/>
      <c r="I101" s="7">
        <f t="shared" si="40"/>
        <v>0.67157448771996053</v>
      </c>
      <c r="J101" s="7"/>
      <c r="K101" s="7">
        <f t="shared" si="34"/>
        <v>0.36784833389756738</v>
      </c>
      <c r="L101" s="7"/>
      <c r="M101" s="7">
        <f t="shared" si="35"/>
        <v>0.26851170322390694</v>
      </c>
      <c r="N101" s="7"/>
      <c r="O101" s="7"/>
      <c r="P101" s="7"/>
      <c r="Q101" s="7">
        <f t="shared" si="41"/>
        <v>0.70974642924557985</v>
      </c>
      <c r="R101" s="7"/>
      <c r="S101" s="7">
        <f t="shared" si="36"/>
        <v>0.4009285679740775</v>
      </c>
      <c r="T101" s="7"/>
      <c r="U101" s="7">
        <f t="shared" si="37"/>
        <v>0.29795377594582656</v>
      </c>
      <c r="V101" s="7"/>
      <c r="W101" s="7"/>
      <c r="X101" s="7"/>
      <c r="Y101" s="7">
        <f t="shared" si="38"/>
        <v>0.31915206830560872</v>
      </c>
    </row>
    <row r="102" spans="1:25" x14ac:dyDescent="0.2">
      <c r="A102" s="2" t="s">
        <v>20</v>
      </c>
      <c r="B102" s="7">
        <f xml:space="preserve"> (B30 - $U$39) / ($H41 - $U$39)</f>
        <v>1.5461134005968451</v>
      </c>
      <c r="C102" s="7">
        <f t="shared" si="39"/>
        <v>0.63460623621502399</v>
      </c>
      <c r="D102" s="7">
        <f xml:space="preserve"> (D30 - $U$38) / ($H41 - $U$38)</f>
        <v>0.8020865296103098</v>
      </c>
      <c r="E102" s="7">
        <f t="shared" si="32"/>
        <v>0.64281582455169639</v>
      </c>
      <c r="F102" s="7">
        <f xml:space="preserve"> (F30 - $U$40) / ($H41 - $U$40)</f>
        <v>1.1995947315096251</v>
      </c>
      <c r="G102" s="7">
        <f t="shared" si="33"/>
        <v>0.55180248409572852</v>
      </c>
      <c r="H102" s="7">
        <f xml:space="preserve"> (H30 - $U$39) / ($H41 - $U$39)</f>
        <v>1.4824499076310926</v>
      </c>
      <c r="I102" s="7">
        <f t="shared" si="40"/>
        <v>0.70302296414825061</v>
      </c>
      <c r="J102" s="7">
        <f xml:space="preserve"> (J30 - $U$38) / ($H41 - $U$38)</f>
        <v>0.87204664007364219</v>
      </c>
      <c r="K102" s="7">
        <f t="shared" si="34"/>
        <v>0.69170795503131211</v>
      </c>
      <c r="L102" s="7">
        <f xml:space="preserve"> (L30 - $U$40) / ($H41 - $U$40)</f>
        <v>1.065856129685917</v>
      </c>
      <c r="M102" s="7">
        <f t="shared" si="35"/>
        <v>0.48485307482581036</v>
      </c>
      <c r="N102" s="7"/>
      <c r="O102" s="7"/>
      <c r="P102" s="7">
        <f xml:space="preserve"> (P30 - $U$39) / ($H41 - $U$39)</f>
        <v>1.6615034815972713</v>
      </c>
      <c r="Q102" s="7">
        <f t="shared" si="41"/>
        <v>0.69424382649310212</v>
      </c>
      <c r="R102" s="7">
        <f xml:space="preserve"> (R30 - $U$38) / ($H41 - $U$38)</f>
        <v>0.84627186253451969</v>
      </c>
      <c r="S102" s="7">
        <f t="shared" si="36"/>
        <v>0.69638590578707782</v>
      </c>
      <c r="T102" s="7">
        <f xml:space="preserve"> (T30 - $U$40) / ($H41 - $U$40)</f>
        <v>1.1063829787234043</v>
      </c>
      <c r="U102" s="7">
        <f t="shared" si="37"/>
        <v>0.49136625265071193</v>
      </c>
      <c r="V102" s="7"/>
      <c r="W102" s="7"/>
      <c r="X102" s="7">
        <f xml:space="preserve"> (X30 - $U$40) / ($H41 - $U$40)</f>
        <v>1.1144883485309016</v>
      </c>
      <c r="Y102" s="7">
        <f t="shared" si="38"/>
        <v>0.50863374734928812</v>
      </c>
    </row>
    <row r="103" spans="1:25" x14ac:dyDescent="0.2">
      <c r="A103" s="2" t="s">
        <v>21</v>
      </c>
      <c r="B103" s="7">
        <f t="shared" ref="B103:B105" si="42" xml:space="preserve"> (B31 - $U$39) / ($H42 - $U$39)</f>
        <v>0.94626297365350365</v>
      </c>
      <c r="C103" s="7">
        <f t="shared" si="39"/>
        <v>0.64740486549420917</v>
      </c>
      <c r="D103" s="7">
        <f xml:space="preserve"> (D31 - $U$38) / ($H42 - $U$38)</f>
        <v>0.86572066663763558</v>
      </c>
      <c r="E103" s="7">
        <f t="shared" si="32"/>
        <v>0.44050966295334026</v>
      </c>
      <c r="F103" s="7">
        <f xml:space="preserve"> (F31 - $U$40) / ($H42 - $U$40)</f>
        <v>0.81610979189649047</v>
      </c>
      <c r="G103" s="7">
        <f t="shared" si="33"/>
        <v>0.36753971661657364</v>
      </c>
      <c r="H103" s="7">
        <f t="shared" ref="H103:H105" si="43" xml:space="preserve"> (H31 - $U$39) / ($H42 - $U$39)</f>
        <v>0.93422587975188842</v>
      </c>
      <c r="I103" s="7">
        <f t="shared" si="40"/>
        <v>0.63646669526319011</v>
      </c>
      <c r="J103" s="7">
        <f xml:space="preserve"> (J31 - $U$38) / ($H42 - $U$38)</f>
        <v>0.84952129744256499</v>
      </c>
      <c r="K103" s="7">
        <f t="shared" si="34"/>
        <v>0.42855109086379328</v>
      </c>
      <c r="L103" s="7">
        <f xml:space="preserve"> (L31 - $U$40) / ($H42 - $U$40)</f>
        <v>0.90458650412280539</v>
      </c>
      <c r="M103" s="7">
        <f t="shared" si="35"/>
        <v>0.37977672820953201</v>
      </c>
      <c r="N103" s="7"/>
      <c r="O103" s="7"/>
      <c r="P103" s="7">
        <f t="shared" ref="P103:P105" si="44" xml:space="preserve"> (P31 - $U$39) / ($H42 - $U$39)</f>
        <v>0.90746016784643357</v>
      </c>
      <c r="Q103" s="7">
        <f t="shared" si="41"/>
        <v>0.54939028126723455</v>
      </c>
      <c r="R103" s="7">
        <f xml:space="preserve"> (R31 - $U$38) / ($H42 - $U$38)</f>
        <v>0.82219885907668577</v>
      </c>
      <c r="S103" s="7">
        <f t="shared" si="36"/>
        <v>0.3770865216927074</v>
      </c>
      <c r="T103" s="7">
        <f xml:space="preserve"> (T31 - $U$40) / ($H42 - $U$40)</f>
        <v>0.87968139408784096</v>
      </c>
      <c r="U103" s="7">
        <f t="shared" si="37"/>
        <v>0.3664662945470159</v>
      </c>
      <c r="V103" s="7"/>
      <c r="W103" s="7"/>
      <c r="X103" s="7">
        <f xml:space="preserve"> (X31 - $U$40) / ($H42 - $U$40)</f>
        <v>0.79285006450647866</v>
      </c>
      <c r="Y103" s="7">
        <f t="shared" si="38"/>
        <v>0.34735938170888792</v>
      </c>
    </row>
    <row r="104" spans="1:25" x14ac:dyDescent="0.2">
      <c r="A104" s="2" t="s">
        <v>22</v>
      </c>
      <c r="B104" s="7">
        <f t="shared" si="42"/>
        <v>0.87442453265608788</v>
      </c>
      <c r="C104" s="7">
        <f t="shared" si="39"/>
        <v>0.2520781578444487</v>
      </c>
      <c r="D104" s="7">
        <f xml:space="preserve"> (D32 - $U$38) / ($H43 - $U$38)</f>
        <v>0.85434762432507683</v>
      </c>
      <c r="E104" s="7">
        <f t="shared" si="32"/>
        <v>0.38108596028329406</v>
      </c>
      <c r="F104" s="7">
        <f xml:space="preserve"> (F32 - $U$40) / ($H43 - $U$40)</f>
        <v>0.80607641452171208</v>
      </c>
      <c r="G104" s="7">
        <f t="shared" si="33"/>
        <v>0.24397590361445784</v>
      </c>
      <c r="H104" s="7">
        <f t="shared" si="43"/>
        <v>0.87632694276603873</v>
      </c>
      <c r="I104" s="7">
        <f xml:space="preserve"> (I32 - $U$39) / ($H51 - $U$39)</f>
        <v>0.29655551309000577</v>
      </c>
      <c r="J104" s="7">
        <f xml:space="preserve"> (J32 - $U$38) / ($H43 - $U$38)</f>
        <v>0.82316330820171535</v>
      </c>
      <c r="K104" s="7">
        <f t="shared" si="34"/>
        <v>0.37475350645743649</v>
      </c>
      <c r="L104" s="7">
        <f xml:space="preserve"> (L32 - $U$40) / ($H43 - $U$40)</f>
        <v>0.82208770116639596</v>
      </c>
      <c r="M104" s="7">
        <f t="shared" si="35"/>
        <v>0.30940428380187418</v>
      </c>
      <c r="N104" s="7"/>
      <c r="O104" s="7"/>
      <c r="P104" s="7">
        <f t="shared" si="44"/>
        <v>0.82614267607250713</v>
      </c>
      <c r="Q104" s="7">
        <f t="shared" si="41"/>
        <v>0.26378272501433214</v>
      </c>
      <c r="R104" s="7">
        <f xml:space="preserve"> (R32 - $U$38) / ($H43 - $U$38)</f>
        <v>0.79610632803585757</v>
      </c>
      <c r="S104" s="7">
        <f t="shared" si="36"/>
        <v>0.31992778780724901</v>
      </c>
      <c r="T104" s="7">
        <f xml:space="preserve"> (T32 - $U$40) / ($H43 - $U$40)</f>
        <v>0.85260101382942077</v>
      </c>
      <c r="U104" s="7">
        <f t="shared" si="37"/>
        <v>0.24799196787148595</v>
      </c>
      <c r="V104" s="7"/>
      <c r="W104" s="7"/>
      <c r="X104" s="7">
        <f xml:space="preserve"> (X32 - $U$40) / ($H43 - $U$40)</f>
        <v>0.81250717719047849</v>
      </c>
      <c r="Y104" s="7">
        <f t="shared" si="38"/>
        <v>0.24146586345381527</v>
      </c>
    </row>
    <row r="105" spans="1:25" x14ac:dyDescent="0.2">
      <c r="A105" s="2" t="s">
        <v>23</v>
      </c>
      <c r="B105" s="7">
        <f t="shared" si="42"/>
        <v>0.97599176860637937</v>
      </c>
      <c r="C105" s="7">
        <f xml:space="preserve"> (C33 - $U$39) / ($H52 - $U$39)</f>
        <v>0.3837567501680616</v>
      </c>
      <c r="D105" s="7">
        <f xml:space="preserve"> (D33 - $U$38) / ($H44 - $U$38)</f>
        <v>0.87351291991813784</v>
      </c>
      <c r="E105" s="7">
        <f t="shared" si="32"/>
        <v>0.43860946745562124</v>
      </c>
      <c r="F105" s="7">
        <f xml:space="preserve"> (F33 - $U$40) / ($H44 - $U$40)</f>
        <v>0.92103682946357091</v>
      </c>
      <c r="G105" s="7">
        <f t="shared" si="33"/>
        <v>0.37363547001914221</v>
      </c>
      <c r="H105" s="7">
        <f t="shared" si="43"/>
        <v>0.94888247399108261</v>
      </c>
      <c r="I105" s="7">
        <f xml:space="preserve"> (I33 - $U$39) / ($H52 - $U$39)</f>
        <v>0.39658114606957379</v>
      </c>
      <c r="J105" s="7">
        <f xml:space="preserve"> (J33 - $U$38) / ($H44 - $U$38)</f>
        <v>0.87241476847307031</v>
      </c>
      <c r="K105" s="7">
        <f t="shared" si="34"/>
        <v>0.40661552222375119</v>
      </c>
      <c r="L105" s="7">
        <f xml:space="preserve"> (L33 - $U$40) / ($H44 - $U$40)</f>
        <v>0.91313050440352284</v>
      </c>
      <c r="M105" s="7">
        <f t="shared" si="35"/>
        <v>0.36618552434166279</v>
      </c>
      <c r="N105" s="7"/>
      <c r="O105" s="7"/>
      <c r="P105" s="7">
        <f t="shared" si="44"/>
        <v>0.91837201326168971</v>
      </c>
      <c r="Q105" s="7">
        <f xml:space="preserve"> (Q33 - $U$39) / ($H52 - $U$39)</f>
        <v>0.36059009950726539</v>
      </c>
      <c r="R105" s="7">
        <f xml:space="preserve"> (R33 - $U$38) / ($H44 - $U$38)</f>
        <v>0.87041812948203856</v>
      </c>
      <c r="S105" s="7">
        <f t="shared" si="36"/>
        <v>0.38917366175863494</v>
      </c>
      <c r="T105" s="7">
        <f xml:space="preserve"> (T33 - $U$40) / ($H44 - $U$40)</f>
        <v>0.86068855084067253</v>
      </c>
      <c r="U105" s="7">
        <f t="shared" si="37"/>
        <v>0.38460344559987586</v>
      </c>
      <c r="V105" s="7"/>
      <c r="W105" s="7"/>
      <c r="X105" s="7">
        <f xml:space="preserve"> (X33 - $U$40) / ($H44 - $U$40)</f>
        <v>0.87680144115292236</v>
      </c>
      <c r="Y105" s="7">
        <f t="shared" si="38"/>
        <v>0.35604532050287135</v>
      </c>
    </row>
    <row r="106" spans="1:25" x14ac:dyDescent="0.2">
      <c r="A106" s="2" t="s">
        <v>24</v>
      </c>
      <c r="B106" s="7">
        <f xml:space="preserve"> (B34 - $U$39) / ($H45 - $U$39)</f>
        <v>0.96300394955257484</v>
      </c>
      <c r="C106" s="7">
        <f t="shared" si="39"/>
        <v>0.59982763573685727</v>
      </c>
      <c r="D106" s="7">
        <f xml:space="preserve"> (D34 - $U$38) / ($H45 - $U$38)</f>
        <v>0.8275710195992072</v>
      </c>
      <c r="E106" s="7">
        <f t="shared" si="32"/>
        <v>0.43458213256484152</v>
      </c>
      <c r="F106" s="7">
        <f xml:space="preserve"> (F34 - $U$40) / ($H45 - $U$40)</f>
        <v>0.93827821662873212</v>
      </c>
      <c r="G106" s="7">
        <f t="shared" si="33"/>
        <v>0.5010438413361169</v>
      </c>
      <c r="H106" s="7">
        <f xml:space="preserve"> (H34 - $U$39) / ($H45 - $U$39)</f>
        <v>0.94590830169239282</v>
      </c>
      <c r="I106" s="7">
        <f t="shared" si="40"/>
        <v>0.59178397012352779</v>
      </c>
      <c r="J106" s="7">
        <f xml:space="preserve"> (J34 - $U$38) / ($H45 - $U$38)</f>
        <v>0.82334287601849809</v>
      </c>
      <c r="K106" s="7">
        <f t="shared" si="34"/>
        <v>0.52449567723342938</v>
      </c>
      <c r="L106" s="7">
        <f xml:space="preserve"> (L34 - $U$40) / ($H45 - $U$40)</f>
        <v>0.92756727808274197</v>
      </c>
      <c r="M106" s="7">
        <f t="shared" si="35"/>
        <v>0.53444676409185798</v>
      </c>
      <c r="N106" s="8"/>
      <c r="O106" s="8"/>
      <c r="P106" s="7">
        <f xml:space="preserve"> (P34 - $U$39) / ($H45 - $U$39)</f>
        <v>0.8951555971074775</v>
      </c>
      <c r="Q106" s="7">
        <f t="shared" si="41"/>
        <v>0.56765297328353925</v>
      </c>
      <c r="R106" s="7">
        <f xml:space="preserve"> (R34 - $U$38) / ($H45 - $U$38)</f>
        <v>0.75833516846509574</v>
      </c>
      <c r="S106" s="7">
        <f t="shared" si="36"/>
        <v>0.46916426512968301</v>
      </c>
      <c r="T106" s="7">
        <f xml:space="preserve"> (T34 - $U$40) / ($H45 - $U$40)</f>
        <v>0.85741063060650691</v>
      </c>
      <c r="U106" s="7">
        <f t="shared" si="37"/>
        <v>0.65135699373695199</v>
      </c>
      <c r="V106" s="8"/>
      <c r="W106" s="8"/>
      <c r="X106" s="7">
        <f xml:space="preserve"> (X34 - $U$40) / ($H45 - $U$40)</f>
        <v>0.8616950060249029</v>
      </c>
      <c r="Y106" s="7">
        <f t="shared" si="38"/>
        <v>0.46764091858037576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Microsoft Office User</cp:lastModifiedBy>
  <dcterms:created xsi:type="dcterms:W3CDTF">2019-04-25T14:34:23Z</dcterms:created>
  <dcterms:modified xsi:type="dcterms:W3CDTF">2019-07-16T17:24:47Z</dcterms:modified>
</cp:coreProperties>
</file>