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s17361/Lab_work_Dek_Woolfson/BADASS/sensing_array_paper_2019/"/>
    </mc:Choice>
  </mc:AlternateContent>
  <xr:revisionPtr revIDLastSave="0" documentId="13_ncr:1_{5361E8A0-FC44-F445-A277-DE461D7268F8}" xr6:coauthVersionLast="43" xr6:coauthVersionMax="43" xr10:uidLastSave="{00000000-0000-0000-0000-000000000000}"/>
  <bookViews>
    <workbookView xWindow="0" yWindow="460" windowWidth="28800" windowHeight="16240" activeTab="1" xr2:uid="{00000000-000D-0000-FFFF-FFFF00000000}"/>
  </bookViews>
  <sheets>
    <sheet name="End point" sheetId="1" r:id="rId1"/>
    <sheet name="Protocol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02" i="2" l="1"/>
  <c r="T102" i="2"/>
  <c r="S102" i="2"/>
  <c r="R102" i="2"/>
  <c r="P102" i="2"/>
  <c r="L102" i="2"/>
  <c r="J102" i="2"/>
  <c r="I102" i="2"/>
  <c r="H102" i="2"/>
  <c r="F102" i="2"/>
  <c r="D102" i="2"/>
  <c r="B103" i="2"/>
  <c r="B102" i="2"/>
  <c r="X104" i="2" l="1"/>
  <c r="C53" i="2" l="1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M40" i="2"/>
  <c r="M39" i="2"/>
  <c r="M38" i="2"/>
  <c r="U39" i="2"/>
  <c r="U40" i="2"/>
  <c r="U38" i="2"/>
  <c r="L39" i="2"/>
  <c r="L38" i="2"/>
  <c r="O40" i="2"/>
  <c r="L40" i="2" l="1"/>
  <c r="T39" i="2"/>
  <c r="T38" i="2"/>
  <c r="U105" i="2" l="1"/>
  <c r="Y98" i="2"/>
  <c r="X106" i="2"/>
  <c r="X105" i="2"/>
  <c r="X103" i="2"/>
  <c r="X100" i="2"/>
  <c r="Y106" i="2"/>
  <c r="Y105" i="2"/>
  <c r="Y104" i="2"/>
  <c r="Y103" i="2"/>
  <c r="Y102" i="2"/>
  <c r="Y101" i="2"/>
  <c r="Y100" i="2"/>
  <c r="Y99" i="2"/>
  <c r="X98" i="2"/>
  <c r="Y97" i="2"/>
  <c r="X97" i="2"/>
  <c r="Y96" i="2"/>
  <c r="X96" i="2"/>
  <c r="Y95" i="2"/>
  <c r="X95" i="2"/>
  <c r="Y94" i="2"/>
  <c r="X94" i="2"/>
  <c r="Y93" i="2"/>
  <c r="Y92" i="2"/>
  <c r="X92" i="2"/>
  <c r="Y91" i="2"/>
  <c r="B38" i="2"/>
  <c r="F38" i="2" s="1"/>
  <c r="H53" i="2"/>
  <c r="K98" i="2" s="1"/>
  <c r="B53" i="2"/>
  <c r="F53" i="2" s="1"/>
  <c r="F87" i="2" s="1"/>
  <c r="H52" i="2"/>
  <c r="B52" i="2"/>
  <c r="G52" i="2" s="1"/>
  <c r="G86" i="2" s="1"/>
  <c r="H51" i="2"/>
  <c r="B51" i="2"/>
  <c r="H50" i="2"/>
  <c r="E50" i="2"/>
  <c r="E67" i="2" s="1"/>
  <c r="B50" i="2"/>
  <c r="D50" i="2" s="1"/>
  <c r="H49" i="2"/>
  <c r="E49" i="2"/>
  <c r="E66" i="2" s="1"/>
  <c r="B49" i="2"/>
  <c r="H48" i="2"/>
  <c r="D48" i="2"/>
  <c r="D65" i="2" s="1"/>
  <c r="B48" i="2"/>
  <c r="G48" i="2" s="1"/>
  <c r="H47" i="2"/>
  <c r="G47" i="2"/>
  <c r="B47" i="2"/>
  <c r="H46" i="2"/>
  <c r="B46" i="2"/>
  <c r="E46" i="2" s="1"/>
  <c r="H45" i="2"/>
  <c r="B45" i="2"/>
  <c r="F45" i="2" s="1"/>
  <c r="H44" i="2"/>
  <c r="B44" i="2"/>
  <c r="G44" i="2" s="1"/>
  <c r="H43" i="2"/>
  <c r="B43" i="2"/>
  <c r="F43" i="2" s="1"/>
  <c r="H42" i="2"/>
  <c r="B42" i="2"/>
  <c r="E42" i="2" s="1"/>
  <c r="H41" i="2"/>
  <c r="E41" i="2"/>
  <c r="E58" i="2" s="1"/>
  <c r="B41" i="2"/>
  <c r="F41" i="2" s="1"/>
  <c r="Q40" i="2"/>
  <c r="H40" i="2"/>
  <c r="B40" i="2"/>
  <c r="E40" i="2" s="1"/>
  <c r="H105" i="2"/>
  <c r="P39" i="2"/>
  <c r="H39" i="2"/>
  <c r="B100" i="2" s="1"/>
  <c r="B39" i="2"/>
  <c r="E39" i="2" s="1"/>
  <c r="J106" i="2"/>
  <c r="R38" i="2"/>
  <c r="Q38" i="2"/>
  <c r="H38" i="2"/>
  <c r="D45" i="2" l="1"/>
  <c r="D62" i="2" s="1"/>
  <c r="E92" i="2"/>
  <c r="Q39" i="2"/>
  <c r="E43" i="2"/>
  <c r="E60" i="2" s="1"/>
  <c r="D44" i="2"/>
  <c r="D61" i="2" s="1"/>
  <c r="E45" i="2"/>
  <c r="E62" i="2" s="1"/>
  <c r="F52" i="2"/>
  <c r="F69" i="2" s="1"/>
  <c r="G53" i="2"/>
  <c r="G70" i="2" s="1"/>
  <c r="R92" i="2"/>
  <c r="Q102" i="2"/>
  <c r="K93" i="2"/>
  <c r="G38" i="2"/>
  <c r="G72" i="2" s="1"/>
  <c r="N38" i="2"/>
  <c r="D41" i="2"/>
  <c r="D75" i="2" s="1"/>
  <c r="J97" i="2"/>
  <c r="F47" i="2"/>
  <c r="F81" i="2" s="1"/>
  <c r="D49" i="2"/>
  <c r="D83" i="2" s="1"/>
  <c r="D53" i="2"/>
  <c r="D70" i="2" s="1"/>
  <c r="H96" i="2"/>
  <c r="R103" i="2"/>
  <c r="G78" i="2"/>
  <c r="G61" i="2"/>
  <c r="F79" i="2"/>
  <c r="F62" i="2"/>
  <c r="E63" i="2"/>
  <c r="E80" i="2"/>
  <c r="G81" i="2"/>
  <c r="G64" i="2"/>
  <c r="F77" i="2"/>
  <c r="F60" i="2"/>
  <c r="E57" i="2"/>
  <c r="E74" i="2"/>
  <c r="F72" i="2"/>
  <c r="F55" i="2"/>
  <c r="F75" i="2"/>
  <c r="F58" i="2"/>
  <c r="E59" i="2"/>
  <c r="E76" i="2"/>
  <c r="G82" i="2"/>
  <c r="G65" i="2"/>
  <c r="D84" i="2"/>
  <c r="D67" i="2"/>
  <c r="F86" i="2"/>
  <c r="E73" i="2"/>
  <c r="E56" i="2"/>
  <c r="D58" i="2"/>
  <c r="F64" i="2"/>
  <c r="D66" i="2"/>
  <c r="F42" i="2"/>
  <c r="G69" i="2"/>
  <c r="D38" i="2"/>
  <c r="O38" i="2"/>
  <c r="S38" i="2"/>
  <c r="G39" i="2"/>
  <c r="N39" i="2"/>
  <c r="R39" i="2"/>
  <c r="G40" i="2"/>
  <c r="N40" i="2"/>
  <c r="R40" i="2"/>
  <c r="G42" i="2"/>
  <c r="D43" i="2"/>
  <c r="E44" i="2"/>
  <c r="G46" i="2"/>
  <c r="D47" i="2"/>
  <c r="E48" i="2"/>
  <c r="F49" i="2"/>
  <c r="G49" i="2"/>
  <c r="E52" i="2"/>
  <c r="D52" i="2"/>
  <c r="F70" i="2"/>
  <c r="E84" i="2"/>
  <c r="Q91" i="2"/>
  <c r="I92" i="2"/>
  <c r="U93" i="2"/>
  <c r="K94" i="2"/>
  <c r="L95" i="2"/>
  <c r="P96" i="2"/>
  <c r="Q97" i="2"/>
  <c r="R98" i="2"/>
  <c r="H100" i="2"/>
  <c r="S101" i="2"/>
  <c r="B104" i="2"/>
  <c r="C105" i="2"/>
  <c r="D106" i="2"/>
  <c r="F40" i="2"/>
  <c r="M106" i="2"/>
  <c r="M105" i="2"/>
  <c r="M104" i="2"/>
  <c r="M103" i="2"/>
  <c r="M102" i="2"/>
  <c r="M101" i="2"/>
  <c r="U100" i="2"/>
  <c r="G100" i="2"/>
  <c r="M98" i="2"/>
  <c r="M97" i="2"/>
  <c r="M96" i="2"/>
  <c r="M95" i="2"/>
  <c r="M94" i="2"/>
  <c r="M93" i="2"/>
  <c r="U92" i="2"/>
  <c r="G92" i="2"/>
  <c r="U106" i="2"/>
  <c r="T105" i="2"/>
  <c r="L105" i="2"/>
  <c r="G105" i="2"/>
  <c r="F104" i="2"/>
  <c r="U102" i="2"/>
  <c r="L100" i="2"/>
  <c r="F100" i="2"/>
  <c r="U97" i="2"/>
  <c r="T96" i="2"/>
  <c r="L96" i="2"/>
  <c r="G96" i="2"/>
  <c r="F95" i="2"/>
  <c r="G93" i="2"/>
  <c r="T92" i="2"/>
  <c r="M92" i="2"/>
  <c r="M91" i="2"/>
  <c r="T106" i="2"/>
  <c r="L106" i="2"/>
  <c r="G106" i="2"/>
  <c r="F105" i="2"/>
  <c r="U103" i="2"/>
  <c r="G102" i="2"/>
  <c r="U99" i="2"/>
  <c r="G99" i="2"/>
  <c r="U98" i="2"/>
  <c r="T97" i="2"/>
  <c r="L97" i="2"/>
  <c r="G97" i="2"/>
  <c r="F96" i="2"/>
  <c r="U94" i="2"/>
  <c r="L92" i="2"/>
  <c r="F92" i="2"/>
  <c r="F106" i="2"/>
  <c r="U104" i="2"/>
  <c r="T103" i="2"/>
  <c r="L103" i="2"/>
  <c r="G103" i="2"/>
  <c r="U101" i="2"/>
  <c r="T98" i="2"/>
  <c r="L98" i="2"/>
  <c r="G98" i="2"/>
  <c r="F97" i="2"/>
  <c r="U95" i="2"/>
  <c r="T94" i="2"/>
  <c r="L94" i="2"/>
  <c r="G43" i="2"/>
  <c r="D51" i="2"/>
  <c r="G51" i="2"/>
  <c r="E75" i="2"/>
  <c r="E83" i="2"/>
  <c r="G95" i="2"/>
  <c r="T104" i="2"/>
  <c r="E38" i="2"/>
  <c r="P38" i="2"/>
  <c r="D39" i="2"/>
  <c r="O39" i="2"/>
  <c r="S39" i="2"/>
  <c r="D40" i="2"/>
  <c r="S40" i="2"/>
  <c r="G41" i="2"/>
  <c r="D42" i="2"/>
  <c r="F44" i="2"/>
  <c r="G45" i="2"/>
  <c r="D46" i="2"/>
  <c r="E47" i="2"/>
  <c r="F48" i="2"/>
  <c r="E51" i="2"/>
  <c r="E79" i="2"/>
  <c r="D82" i="2"/>
  <c r="U91" i="2"/>
  <c r="J92" i="2"/>
  <c r="B94" i="2"/>
  <c r="R94" i="2"/>
  <c r="T95" i="2"/>
  <c r="U96" i="2"/>
  <c r="C99" i="2"/>
  <c r="M100" i="2"/>
  <c r="F103" i="2"/>
  <c r="G104" i="2"/>
  <c r="F39" i="2"/>
  <c r="F46" i="2"/>
  <c r="D78" i="2"/>
  <c r="G91" i="2"/>
  <c r="G94" i="2"/>
  <c r="G101" i="2"/>
  <c r="S106" i="2"/>
  <c r="E106" i="2"/>
  <c r="S105" i="2"/>
  <c r="E105" i="2"/>
  <c r="S104" i="2"/>
  <c r="E104" i="2"/>
  <c r="S103" i="2"/>
  <c r="E103" i="2"/>
  <c r="E102" i="2"/>
  <c r="E101" i="2"/>
  <c r="K100" i="2"/>
  <c r="S99" i="2"/>
  <c r="S98" i="2"/>
  <c r="E98" i="2"/>
  <c r="S97" i="2"/>
  <c r="E97" i="2"/>
  <c r="S96" i="2"/>
  <c r="E96" i="2"/>
  <c r="S95" i="2"/>
  <c r="E95" i="2"/>
  <c r="S94" i="2"/>
  <c r="E94" i="2"/>
  <c r="E93" i="2"/>
  <c r="K92" i="2"/>
  <c r="S91" i="2"/>
  <c r="R104" i="2"/>
  <c r="K104" i="2"/>
  <c r="J103" i="2"/>
  <c r="D103" i="2"/>
  <c r="S100" i="2"/>
  <c r="K99" i="2"/>
  <c r="J98" i="2"/>
  <c r="D98" i="2"/>
  <c r="R95" i="2"/>
  <c r="K95" i="2"/>
  <c r="J94" i="2"/>
  <c r="D94" i="2"/>
  <c r="S93" i="2"/>
  <c r="R105" i="2"/>
  <c r="K105" i="2"/>
  <c r="J104" i="2"/>
  <c r="D104" i="2"/>
  <c r="K101" i="2"/>
  <c r="R100" i="2"/>
  <c r="J100" i="2"/>
  <c r="E100" i="2"/>
  <c r="R96" i="2"/>
  <c r="K96" i="2"/>
  <c r="J95" i="2"/>
  <c r="D95" i="2"/>
  <c r="S92" i="2"/>
  <c r="K91" i="2"/>
  <c r="R106" i="2"/>
  <c r="K106" i="2"/>
  <c r="J105" i="2"/>
  <c r="D105" i="2"/>
  <c r="K102" i="2"/>
  <c r="D100" i="2"/>
  <c r="E99" i="2"/>
  <c r="R97" i="2"/>
  <c r="K97" i="2"/>
  <c r="J96" i="2"/>
  <c r="D96" i="2"/>
  <c r="I106" i="2"/>
  <c r="I105" i="2"/>
  <c r="I104" i="2"/>
  <c r="I103" i="2"/>
  <c r="Q100" i="2"/>
  <c r="C100" i="2"/>
  <c r="I99" i="2"/>
  <c r="I98" i="2"/>
  <c r="I97" i="2"/>
  <c r="I96" i="2"/>
  <c r="I95" i="2"/>
  <c r="I94" i="2"/>
  <c r="Q92" i="2"/>
  <c r="C92" i="2"/>
  <c r="I91" i="2"/>
  <c r="P106" i="2"/>
  <c r="H106" i="2"/>
  <c r="C106" i="2"/>
  <c r="B105" i="2"/>
  <c r="Q103" i="2"/>
  <c r="C102" i="2"/>
  <c r="Q101" i="2"/>
  <c r="C101" i="2"/>
  <c r="Q98" i="2"/>
  <c r="P97" i="2"/>
  <c r="H97" i="2"/>
  <c r="C97" i="2"/>
  <c r="B96" i="2"/>
  <c r="Q94" i="2"/>
  <c r="H92" i="2"/>
  <c r="B92" i="2"/>
  <c r="C91" i="2"/>
  <c r="B106" i="2"/>
  <c r="Q104" i="2"/>
  <c r="P103" i="2"/>
  <c r="H103" i="2"/>
  <c r="C103" i="2"/>
  <c r="P98" i="2"/>
  <c r="H98" i="2"/>
  <c r="C98" i="2"/>
  <c r="B97" i="2"/>
  <c r="Q95" i="2"/>
  <c r="P94" i="2"/>
  <c r="H94" i="2"/>
  <c r="C94" i="2"/>
  <c r="Q93" i="2"/>
  <c r="C93" i="2"/>
  <c r="Q105" i="2"/>
  <c r="P104" i="2"/>
  <c r="H104" i="2"/>
  <c r="C104" i="2"/>
  <c r="I101" i="2"/>
  <c r="P100" i="2"/>
  <c r="I100" i="2"/>
  <c r="Q99" i="2"/>
  <c r="B98" i="2"/>
  <c r="Q96" i="2"/>
  <c r="P95" i="2"/>
  <c r="H95" i="2"/>
  <c r="C95" i="2"/>
  <c r="P40" i="2"/>
  <c r="G50" i="2"/>
  <c r="F50" i="2"/>
  <c r="F51" i="2"/>
  <c r="E91" i="2"/>
  <c r="D92" i="2"/>
  <c r="P92" i="2"/>
  <c r="I93" i="2"/>
  <c r="F94" i="2"/>
  <c r="B95" i="2"/>
  <c r="C96" i="2"/>
  <c r="D97" i="2"/>
  <c r="F98" i="2"/>
  <c r="M99" i="2"/>
  <c r="T100" i="2"/>
  <c r="K103" i="2"/>
  <c r="L104" i="2"/>
  <c r="P105" i="2"/>
  <c r="Q106" i="2"/>
  <c r="E53" i="2"/>
  <c r="D79" i="2" l="1"/>
  <c r="G55" i="2"/>
  <c r="D87" i="2"/>
  <c r="G87" i="2"/>
  <c r="E77" i="2"/>
  <c r="E81" i="2"/>
  <c r="E64" i="2"/>
  <c r="G83" i="2"/>
  <c r="G66" i="2"/>
  <c r="D72" i="2"/>
  <c r="D55" i="2"/>
  <c r="F67" i="2"/>
  <c r="F84" i="2"/>
  <c r="F63" i="2"/>
  <c r="F80" i="2"/>
  <c r="D80" i="2"/>
  <c r="D63" i="2"/>
  <c r="G75" i="2"/>
  <c r="G58" i="2"/>
  <c r="G77" i="2"/>
  <c r="G60" i="2"/>
  <c r="F83" i="2"/>
  <c r="F66" i="2"/>
  <c r="E61" i="2"/>
  <c r="E78" i="2"/>
  <c r="G73" i="2"/>
  <c r="G56" i="2"/>
  <c r="D76" i="2"/>
  <c r="D59" i="2"/>
  <c r="G80" i="2"/>
  <c r="G63" i="2"/>
  <c r="G84" i="2"/>
  <c r="G67" i="2"/>
  <c r="F73" i="2"/>
  <c r="F56" i="2"/>
  <c r="E85" i="2"/>
  <c r="E68" i="2"/>
  <c r="G79" i="2"/>
  <c r="G62" i="2"/>
  <c r="E72" i="2"/>
  <c r="E55" i="2"/>
  <c r="D69" i="2"/>
  <c r="D86" i="2"/>
  <c r="E65" i="2"/>
  <c r="E82" i="2"/>
  <c r="D77" i="2"/>
  <c r="D60" i="2"/>
  <c r="G74" i="2"/>
  <c r="G57" i="2"/>
  <c r="F85" i="2"/>
  <c r="F68" i="2"/>
  <c r="D57" i="2"/>
  <c r="D74" i="2"/>
  <c r="D85" i="2"/>
  <c r="D68" i="2"/>
  <c r="F74" i="2"/>
  <c r="F57" i="2"/>
  <c r="E70" i="2"/>
  <c r="E87" i="2"/>
  <c r="F82" i="2"/>
  <c r="F65" i="2"/>
  <c r="F78" i="2"/>
  <c r="F61" i="2"/>
  <c r="D73" i="2"/>
  <c r="D56" i="2"/>
  <c r="G85" i="2"/>
  <c r="G68" i="2"/>
  <c r="E69" i="2"/>
  <c r="E86" i="2"/>
  <c r="D81" i="2"/>
  <c r="D64" i="2"/>
  <c r="G76" i="2"/>
  <c r="G59" i="2"/>
  <c r="F59" i="2"/>
  <c r="F76" i="2"/>
</calcChain>
</file>

<file path=xl/sharedStrings.xml><?xml version="1.0" encoding="utf-8"?>
<sst xmlns="http://schemas.openxmlformats.org/spreadsheetml/2006/main" count="140" uniqueCount="62">
  <si>
    <t>User: USER</t>
  </si>
  <si>
    <t>Path: C:\Program Files (x86)\BMG\CLARIOstar\User\Data\</t>
  </si>
  <si>
    <t>Test ID: 6455</t>
  </si>
  <si>
    <t>Test Name: JMF_DPH_384_G1000</t>
  </si>
  <si>
    <t>Date: 17/04/2019</t>
  </si>
  <si>
    <t>Time: 15:02:35</t>
  </si>
  <si>
    <t>ID1: 190417_Black_Diplomat</t>
  </si>
  <si>
    <t>Fluorescence (FI)</t>
  </si>
  <si>
    <t>Raw Data (350-15/450-20)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</si>
  <si>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</si>
  <si>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</si>
  <si>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</si>
  <si>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</si>
  <si>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</si>
  <si>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</si>
  <si>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</si>
  <si>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</si>
  <si>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</si>
  <si>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</si>
  <si>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</si>
  <si>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</si>
  <si>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</si>
  <si>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</si>
  <si>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</si>
  <si>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</si>
  <si>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Plate layout</t>
  </si>
  <si>
    <t>A:H</t>
  </si>
  <si>
    <t>Blank</t>
  </si>
  <si>
    <t>I:P</t>
  </si>
  <si>
    <t>Peptide layout</t>
  </si>
  <si>
    <t>No Pep</t>
  </si>
  <si>
    <t>Pent</t>
  </si>
  <si>
    <t>GRP22</t>
  </si>
  <si>
    <t>Hex</t>
  </si>
  <si>
    <t>GRP35</t>
  </si>
  <si>
    <t>Hex2</t>
  </si>
  <si>
    <t>GRP46</t>
  </si>
  <si>
    <t>Hept</t>
  </si>
  <si>
    <t>GRP51</t>
  </si>
  <si>
    <t>24D</t>
  </si>
  <si>
    <t>GRP52</t>
  </si>
  <si>
    <t>24E</t>
  </si>
  <si>
    <t>GRP63</t>
  </si>
  <si>
    <t>24K</t>
  </si>
  <si>
    <t>GRP80</t>
  </si>
  <si>
    <t>17K</t>
  </si>
  <si>
    <t>Black Diplomat</t>
  </si>
  <si>
    <t>Black Clipper</t>
  </si>
  <si>
    <t>Black Dragonfly</t>
  </si>
  <si>
    <t>Blanks (max reading)</t>
  </si>
  <si>
    <t>Mean</t>
  </si>
  <si>
    <t>Std dev</t>
  </si>
  <si>
    <t>Val 1</t>
  </si>
  <si>
    <t>Val 2</t>
  </si>
  <si>
    <t>Val 3</t>
  </si>
  <si>
    <t>Val 4</t>
  </si>
  <si>
    <t>Average</t>
  </si>
  <si>
    <t>Min readings</t>
  </si>
  <si>
    <t>Val 5</t>
  </si>
  <si>
    <t>Val 6</t>
  </si>
  <si>
    <t>Val 7</t>
  </si>
  <si>
    <t>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</si>
</sst>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1" fillId="0" borderId="0" xfId="0" applyFont="1"/>
    <xf numFmtId="2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Y31"/>
  <sheetViews>
    <sheetView topLeftCell="A3" workbookViewId="0">
      <selection activeCell="A15" sqref="A15:Y31"/>
    </sheetView>
  </sheetViews>
  <sheetFormatPr baseColWidth="10" defaultColWidth="8.83203125" defaultRowHeight="15" x14ac:dyDescent="0.2"/>
  <cols>
    <col min="1" max="1" width="4.33203125" customWidth="1"/>
  </cols>
  <sheetData>
    <row r="3" spans="1:25" x14ac:dyDescent="0.2">
      <c r="A3" s="1" t="s">
        <v>0</v>
      </c>
    </row>
    <row r="4" spans="1:25" x14ac:dyDescent="0.2">
      <c r="A4" s="1" t="s">
        <v>1</v>
      </c>
    </row>
    <row r="5" spans="1:25" x14ac:dyDescent="0.2">
      <c r="A5" s="1" t="s">
        <v>2</v>
      </c>
    </row>
    <row r="6" spans="1:25" x14ac:dyDescent="0.2">
      <c r="A6" s="1" t="s">
        <v>3</v>
      </c>
    </row>
    <row r="7" spans="1:25" x14ac:dyDescent="0.2">
      <c r="A7" s="1" t="s">
        <v>4</v>
      </c>
    </row>
    <row r="8" spans="1:25" x14ac:dyDescent="0.2">
      <c r="A8" s="1" t="s">
        <v>5</v>
      </c>
    </row>
    <row r="9" spans="1:25" x14ac:dyDescent="0.2">
      <c r="A9" s="1" t="s">
        <v>6</v>
      </c>
    </row>
    <row r="10" spans="1:25" x14ac:dyDescent="0.2">
      <c r="A10" s="1" t="s">
        <v>7</v>
      </c>
    </row>
    <row r="14" spans="1:25" x14ac:dyDescent="0.2">
      <c r="B14" t="s">
        <v>8</v>
      </c>
    </row>
    <row r="15" spans="1:25" x14ac:dyDescent="0.2"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</row>
    <row r="16" spans="1:25" x14ac:dyDescent="0.2">
      <c r="A16" s="2" t="s">
        <v>9</v>
      </c>
      <c r="B16" s="3">
        <v>148</v>
      </c>
      <c r="C16" s="4">
        <v>2318</v>
      </c>
      <c r="D16" s="3">
        <v>155</v>
      </c>
      <c r="E16" s="4">
        <v>2178</v>
      </c>
      <c r="F16" s="3">
        <v>147</v>
      </c>
      <c r="G16" s="4">
        <v>1890</v>
      </c>
      <c r="H16" s="4">
        <v>155</v>
      </c>
      <c r="I16" s="4">
        <v>2550</v>
      </c>
      <c r="J16" s="4">
        <v>151</v>
      </c>
      <c r="K16" s="4">
        <v>2532</v>
      </c>
      <c r="L16" s="4">
        <v>157</v>
      </c>
      <c r="M16" s="4">
        <v>2427</v>
      </c>
      <c r="N16" s="4">
        <v>125</v>
      </c>
      <c r="O16" s="4">
        <v>4077</v>
      </c>
      <c r="P16" s="4">
        <v>157</v>
      </c>
      <c r="Q16" s="4">
        <v>2781</v>
      </c>
      <c r="R16" s="4">
        <v>155</v>
      </c>
      <c r="S16" s="4">
        <v>2731</v>
      </c>
      <c r="T16" s="4">
        <v>161</v>
      </c>
      <c r="U16" s="4">
        <v>2510</v>
      </c>
      <c r="V16" s="4">
        <v>155</v>
      </c>
      <c r="W16" s="4">
        <v>4244</v>
      </c>
      <c r="X16" s="4">
        <v>164</v>
      </c>
      <c r="Y16" s="4">
        <v>2719</v>
      </c>
    </row>
    <row r="17" spans="1:25" x14ac:dyDescent="0.2">
      <c r="A17" s="2" t="s">
        <v>10</v>
      </c>
      <c r="B17" s="5">
        <v>7882</v>
      </c>
      <c r="C17" s="10">
        <v>513</v>
      </c>
      <c r="D17" s="5">
        <v>9290</v>
      </c>
      <c r="E17" s="10">
        <v>590</v>
      </c>
      <c r="F17" s="5">
        <v>7237</v>
      </c>
      <c r="G17" s="10">
        <v>472</v>
      </c>
      <c r="H17" s="10">
        <v>9957</v>
      </c>
      <c r="I17" s="10">
        <v>687</v>
      </c>
      <c r="J17" s="10">
        <v>11616</v>
      </c>
      <c r="K17" s="10">
        <v>740</v>
      </c>
      <c r="L17" s="10">
        <v>9323</v>
      </c>
      <c r="M17" s="10">
        <v>580</v>
      </c>
      <c r="N17" s="10">
        <v>13982</v>
      </c>
      <c r="O17" s="10">
        <v>1077</v>
      </c>
      <c r="P17" s="10">
        <v>9830</v>
      </c>
      <c r="Q17" s="10">
        <v>632</v>
      </c>
      <c r="R17" s="10">
        <v>11343</v>
      </c>
      <c r="S17" s="10">
        <v>715</v>
      </c>
      <c r="T17" s="10">
        <v>9661</v>
      </c>
      <c r="U17" s="10">
        <v>625</v>
      </c>
      <c r="V17" s="10">
        <v>14704</v>
      </c>
      <c r="W17" s="10">
        <v>1169</v>
      </c>
      <c r="X17" s="10">
        <v>10031</v>
      </c>
      <c r="Y17" s="10">
        <v>664</v>
      </c>
    </row>
    <row r="18" spans="1:25" x14ac:dyDescent="0.2">
      <c r="A18" s="2" t="s">
        <v>11</v>
      </c>
      <c r="B18" s="5">
        <v>154</v>
      </c>
      <c r="C18" s="10">
        <v>605</v>
      </c>
      <c r="D18" s="5">
        <v>166</v>
      </c>
      <c r="E18" s="10">
        <v>763</v>
      </c>
      <c r="F18" s="5">
        <v>156</v>
      </c>
      <c r="G18" s="10">
        <v>515</v>
      </c>
      <c r="H18" s="10">
        <v>161</v>
      </c>
      <c r="I18" s="10">
        <v>740</v>
      </c>
      <c r="J18" s="10">
        <v>154</v>
      </c>
      <c r="K18" s="10">
        <v>809</v>
      </c>
      <c r="L18" s="10">
        <v>165</v>
      </c>
      <c r="M18" s="10">
        <v>644</v>
      </c>
      <c r="N18" s="10">
        <v>148</v>
      </c>
      <c r="O18" s="10">
        <v>1639</v>
      </c>
      <c r="P18" s="10">
        <v>163</v>
      </c>
      <c r="Q18" s="10">
        <v>742</v>
      </c>
      <c r="R18" s="10">
        <v>164</v>
      </c>
      <c r="S18" s="10">
        <v>807</v>
      </c>
      <c r="T18" s="10">
        <v>162</v>
      </c>
      <c r="U18" s="10">
        <v>628</v>
      </c>
      <c r="V18" s="10">
        <v>158</v>
      </c>
      <c r="W18" s="10">
        <v>1703</v>
      </c>
      <c r="X18" s="10">
        <v>171</v>
      </c>
      <c r="Y18" s="10">
        <v>859</v>
      </c>
    </row>
    <row r="19" spans="1:25" x14ac:dyDescent="0.2">
      <c r="A19" s="2" t="s">
        <v>12</v>
      </c>
      <c r="B19" s="5">
        <v>403</v>
      </c>
      <c r="C19" s="10">
        <v>3196</v>
      </c>
      <c r="D19" s="5">
        <v>375</v>
      </c>
      <c r="E19" s="10">
        <v>4370</v>
      </c>
      <c r="F19" s="5">
        <v>357</v>
      </c>
      <c r="G19" s="10">
        <v>2677</v>
      </c>
      <c r="H19" s="10">
        <v>484</v>
      </c>
      <c r="I19" s="10">
        <v>3876</v>
      </c>
      <c r="J19" s="10">
        <v>391</v>
      </c>
      <c r="K19" s="10">
        <v>4510</v>
      </c>
      <c r="L19" s="10">
        <v>438</v>
      </c>
      <c r="M19" s="10">
        <v>3571</v>
      </c>
      <c r="N19" s="10">
        <v>607</v>
      </c>
      <c r="O19" s="10">
        <v>6587</v>
      </c>
      <c r="P19" s="10">
        <v>489</v>
      </c>
      <c r="Q19" s="10">
        <v>3914</v>
      </c>
      <c r="R19" s="10">
        <v>394</v>
      </c>
      <c r="S19" s="10">
        <v>4514</v>
      </c>
      <c r="T19" s="10">
        <v>440</v>
      </c>
      <c r="U19" s="10">
        <v>3331</v>
      </c>
      <c r="V19" s="10">
        <v>613</v>
      </c>
      <c r="W19" s="10">
        <v>6534</v>
      </c>
      <c r="X19" s="10">
        <v>496</v>
      </c>
      <c r="Y19" s="10">
        <v>3888</v>
      </c>
    </row>
    <row r="20" spans="1:25" x14ac:dyDescent="0.2">
      <c r="A20" s="2" t="s">
        <v>13</v>
      </c>
      <c r="B20" s="5">
        <v>9762</v>
      </c>
      <c r="C20" s="10">
        <v>1420</v>
      </c>
      <c r="D20" s="5">
        <v>9358</v>
      </c>
      <c r="E20" s="10">
        <v>1420</v>
      </c>
      <c r="F20" s="5">
        <v>8385</v>
      </c>
      <c r="G20" s="10">
        <v>1001</v>
      </c>
      <c r="H20" s="10">
        <v>12124</v>
      </c>
      <c r="I20" s="10">
        <v>2156</v>
      </c>
      <c r="J20" s="10">
        <v>11195</v>
      </c>
      <c r="K20" s="10">
        <v>2135</v>
      </c>
      <c r="L20" s="10">
        <v>11410</v>
      </c>
      <c r="M20" s="10">
        <v>2094</v>
      </c>
      <c r="N20" s="10">
        <v>15300</v>
      </c>
      <c r="O20" s="10">
        <v>5249</v>
      </c>
      <c r="P20" s="10">
        <v>11632</v>
      </c>
      <c r="Q20" s="10">
        <v>2210</v>
      </c>
      <c r="R20" s="10">
        <v>11055</v>
      </c>
      <c r="S20" s="10">
        <v>2098</v>
      </c>
      <c r="T20" s="10">
        <v>11055</v>
      </c>
      <c r="U20" s="10">
        <v>2101</v>
      </c>
      <c r="V20" s="10">
        <v>15636</v>
      </c>
      <c r="W20" s="10">
        <v>5640</v>
      </c>
      <c r="X20" s="10">
        <v>12012</v>
      </c>
      <c r="Y20" s="10">
        <v>3256</v>
      </c>
    </row>
    <row r="21" spans="1:25" x14ac:dyDescent="0.2">
      <c r="A21" s="2" t="s">
        <v>14</v>
      </c>
      <c r="B21" s="5">
        <v>10018</v>
      </c>
      <c r="C21" s="10">
        <v>1206</v>
      </c>
      <c r="D21" s="5">
        <v>10367</v>
      </c>
      <c r="E21" s="10">
        <v>1481</v>
      </c>
      <c r="F21" s="5">
        <v>9751</v>
      </c>
      <c r="G21" s="10">
        <v>946</v>
      </c>
      <c r="H21" s="10">
        <v>12622</v>
      </c>
      <c r="I21" s="10">
        <v>1850</v>
      </c>
      <c r="J21" s="10">
        <v>12494</v>
      </c>
      <c r="K21" s="10">
        <v>2372</v>
      </c>
      <c r="L21" s="10">
        <v>12133</v>
      </c>
      <c r="M21" s="10">
        <v>1701</v>
      </c>
      <c r="N21" s="10">
        <v>16265</v>
      </c>
      <c r="O21" s="10">
        <v>6123</v>
      </c>
      <c r="P21" s="10">
        <v>12685</v>
      </c>
      <c r="Q21" s="10">
        <v>2087</v>
      </c>
      <c r="R21" s="10">
        <v>12251</v>
      </c>
      <c r="S21" s="10">
        <v>2392</v>
      </c>
      <c r="T21" s="10">
        <v>11709</v>
      </c>
      <c r="U21" s="10">
        <v>1778</v>
      </c>
      <c r="V21" s="10">
        <v>16585</v>
      </c>
      <c r="W21" s="10">
        <v>6310</v>
      </c>
      <c r="X21" s="10">
        <v>13079</v>
      </c>
      <c r="Y21" s="10">
        <v>3141</v>
      </c>
    </row>
    <row r="22" spans="1:25" x14ac:dyDescent="0.2">
      <c r="A22" s="2" t="s">
        <v>15</v>
      </c>
      <c r="B22" s="5">
        <v>9631</v>
      </c>
      <c r="C22" s="10">
        <v>4623</v>
      </c>
      <c r="D22" s="5">
        <v>8292</v>
      </c>
      <c r="E22" s="10">
        <v>3988</v>
      </c>
      <c r="F22" s="5">
        <v>8673</v>
      </c>
      <c r="G22" s="10">
        <v>4172</v>
      </c>
      <c r="H22" s="10">
        <v>9119</v>
      </c>
      <c r="I22" s="10">
        <v>3475</v>
      </c>
      <c r="J22" s="10">
        <v>8548</v>
      </c>
      <c r="K22" s="10">
        <v>4256</v>
      </c>
      <c r="L22" s="10">
        <v>8930</v>
      </c>
      <c r="M22" s="10">
        <v>4083</v>
      </c>
      <c r="N22" s="10">
        <v>11284</v>
      </c>
      <c r="O22" s="10">
        <v>10823</v>
      </c>
      <c r="P22" s="10">
        <v>8988</v>
      </c>
      <c r="Q22" s="10">
        <v>3896</v>
      </c>
      <c r="R22" s="10">
        <v>8777</v>
      </c>
      <c r="S22" s="10">
        <v>4329</v>
      </c>
      <c r="T22" s="10">
        <v>8794</v>
      </c>
      <c r="U22" s="10">
        <v>3636</v>
      </c>
      <c r="V22" s="10">
        <v>12068</v>
      </c>
      <c r="W22" s="10">
        <v>11529</v>
      </c>
      <c r="X22" s="10">
        <v>9970</v>
      </c>
      <c r="Y22" s="10">
        <v>6561</v>
      </c>
    </row>
    <row r="23" spans="1:25" x14ac:dyDescent="0.2">
      <c r="A23" s="2" t="s">
        <v>16</v>
      </c>
      <c r="B23" s="5">
        <v>1964</v>
      </c>
      <c r="C23" s="10">
        <v>239</v>
      </c>
      <c r="D23" s="5">
        <v>1668</v>
      </c>
      <c r="E23" s="10">
        <v>228</v>
      </c>
      <c r="F23" s="5">
        <v>1829</v>
      </c>
      <c r="G23" s="10">
        <v>221</v>
      </c>
      <c r="H23" s="10">
        <v>1820</v>
      </c>
      <c r="I23" s="10">
        <v>224</v>
      </c>
      <c r="J23" s="10">
        <v>1566</v>
      </c>
      <c r="K23" s="10">
        <v>232</v>
      </c>
      <c r="L23" s="10">
        <v>1826</v>
      </c>
      <c r="M23" s="10">
        <v>228</v>
      </c>
      <c r="N23" s="10">
        <v>2445</v>
      </c>
      <c r="O23" s="10">
        <v>327</v>
      </c>
      <c r="P23" s="10">
        <v>1871</v>
      </c>
      <c r="Q23" s="10">
        <v>245</v>
      </c>
      <c r="R23" s="10">
        <v>1730</v>
      </c>
      <c r="S23" s="10">
        <v>232</v>
      </c>
      <c r="T23" s="10">
        <v>1790</v>
      </c>
      <c r="U23" s="10">
        <v>246</v>
      </c>
      <c r="V23" s="10">
        <v>2499</v>
      </c>
      <c r="W23" s="10">
        <v>333</v>
      </c>
      <c r="X23" s="10">
        <v>2145</v>
      </c>
      <c r="Y23" s="10">
        <v>318</v>
      </c>
    </row>
    <row r="24" spans="1:25" x14ac:dyDescent="0.2">
      <c r="A24" s="2" t="s">
        <v>17</v>
      </c>
      <c r="B24" s="5">
        <v>156</v>
      </c>
      <c r="C24" s="10">
        <v>2550</v>
      </c>
      <c r="D24" s="5">
        <v>154</v>
      </c>
      <c r="E24" s="10">
        <v>2545</v>
      </c>
      <c r="F24" s="5">
        <v>310</v>
      </c>
      <c r="G24" s="10">
        <v>2666</v>
      </c>
      <c r="H24" s="10">
        <v>154</v>
      </c>
      <c r="I24" s="10">
        <v>2536</v>
      </c>
      <c r="J24" s="10">
        <v>151</v>
      </c>
      <c r="K24" s="10">
        <v>2400</v>
      </c>
      <c r="L24" s="10">
        <v>166</v>
      </c>
      <c r="M24" s="10">
        <v>2185</v>
      </c>
      <c r="N24" s="10">
        <v>117</v>
      </c>
      <c r="O24" s="10">
        <v>3831</v>
      </c>
      <c r="P24" s="10">
        <v>160</v>
      </c>
      <c r="Q24" s="10">
        <v>2671</v>
      </c>
      <c r="R24" s="10">
        <v>153</v>
      </c>
      <c r="S24" s="10">
        <v>2664</v>
      </c>
      <c r="T24" s="10">
        <v>173</v>
      </c>
      <c r="U24" s="10">
        <v>2592</v>
      </c>
      <c r="V24" s="10">
        <v>136</v>
      </c>
      <c r="W24" s="10">
        <v>3801</v>
      </c>
      <c r="X24" s="4">
        <v>150</v>
      </c>
      <c r="Y24" s="4">
        <v>2704</v>
      </c>
    </row>
    <row r="25" spans="1:25" x14ac:dyDescent="0.2">
      <c r="A25" s="2" t="s">
        <v>18</v>
      </c>
      <c r="B25" s="5">
        <v>10788</v>
      </c>
      <c r="C25" s="10">
        <v>608</v>
      </c>
      <c r="D25" s="5">
        <v>11644</v>
      </c>
      <c r="E25" s="10">
        <v>679</v>
      </c>
      <c r="F25" s="5">
        <v>8798</v>
      </c>
      <c r="G25" s="10">
        <v>592</v>
      </c>
      <c r="H25" s="10">
        <v>8895</v>
      </c>
      <c r="I25" s="10">
        <v>609</v>
      </c>
      <c r="J25" s="10">
        <v>11100</v>
      </c>
      <c r="K25" s="10">
        <v>673</v>
      </c>
      <c r="L25" s="10">
        <v>8944</v>
      </c>
      <c r="M25" s="10">
        <v>540</v>
      </c>
      <c r="N25" s="10">
        <v>14614</v>
      </c>
      <c r="O25" s="10">
        <v>1117</v>
      </c>
      <c r="P25" s="10">
        <v>9880</v>
      </c>
      <c r="Q25" s="10">
        <v>641</v>
      </c>
      <c r="R25" s="10">
        <v>12031</v>
      </c>
      <c r="S25" s="10">
        <v>591</v>
      </c>
      <c r="T25" s="10">
        <v>9540</v>
      </c>
      <c r="U25" s="10">
        <v>592</v>
      </c>
      <c r="V25" s="10">
        <v>14549</v>
      </c>
      <c r="W25" s="10">
        <v>1119</v>
      </c>
      <c r="X25" s="10">
        <v>11784</v>
      </c>
      <c r="Y25" s="10">
        <v>796</v>
      </c>
    </row>
    <row r="26" spans="1:25" x14ac:dyDescent="0.2">
      <c r="A26" s="2" t="s">
        <v>19</v>
      </c>
      <c r="B26" s="5">
        <v>165</v>
      </c>
      <c r="C26" s="10">
        <v>733</v>
      </c>
      <c r="D26" s="5">
        <v>165</v>
      </c>
      <c r="E26" s="10">
        <v>756</v>
      </c>
      <c r="F26" s="5">
        <v>168</v>
      </c>
      <c r="G26" s="10">
        <v>644</v>
      </c>
      <c r="H26" s="10">
        <v>164</v>
      </c>
      <c r="I26" s="10">
        <v>717</v>
      </c>
      <c r="J26" s="10">
        <v>160</v>
      </c>
      <c r="K26" s="10">
        <v>752</v>
      </c>
      <c r="L26" s="10">
        <v>175</v>
      </c>
      <c r="M26" s="10">
        <v>584</v>
      </c>
      <c r="N26" s="10">
        <v>144</v>
      </c>
      <c r="O26" s="10">
        <v>1806</v>
      </c>
      <c r="P26" s="10">
        <v>165</v>
      </c>
      <c r="Q26" s="10">
        <v>860</v>
      </c>
      <c r="R26" s="10">
        <v>160</v>
      </c>
      <c r="S26" s="10">
        <v>784</v>
      </c>
      <c r="T26" s="10">
        <v>173</v>
      </c>
      <c r="U26" s="10">
        <v>632</v>
      </c>
      <c r="V26" s="10">
        <v>160</v>
      </c>
      <c r="W26" s="10">
        <v>1810</v>
      </c>
      <c r="X26" s="10">
        <v>163</v>
      </c>
      <c r="Y26" s="10">
        <v>866</v>
      </c>
    </row>
    <row r="27" spans="1:25" x14ac:dyDescent="0.2">
      <c r="A27" s="2" t="s">
        <v>20</v>
      </c>
      <c r="B27" s="5">
        <v>460</v>
      </c>
      <c r="C27" s="10">
        <v>3903</v>
      </c>
      <c r="D27" s="5">
        <v>402</v>
      </c>
      <c r="E27" s="10">
        <v>4636</v>
      </c>
      <c r="F27" s="5">
        <v>447</v>
      </c>
      <c r="G27" s="10">
        <v>3396</v>
      </c>
      <c r="H27" s="10">
        <v>452</v>
      </c>
      <c r="I27" s="10">
        <v>3635</v>
      </c>
      <c r="J27" s="10">
        <v>346</v>
      </c>
      <c r="K27" s="10">
        <v>4213</v>
      </c>
      <c r="L27" s="10">
        <v>383</v>
      </c>
      <c r="M27" s="10">
        <v>3237</v>
      </c>
      <c r="N27" s="10">
        <v>630</v>
      </c>
      <c r="O27" s="10">
        <v>6218</v>
      </c>
      <c r="P27" s="10">
        <v>442</v>
      </c>
      <c r="Q27" s="10">
        <v>3968</v>
      </c>
      <c r="R27" s="10">
        <v>371</v>
      </c>
      <c r="S27" s="10">
        <v>4643</v>
      </c>
      <c r="T27" s="10">
        <v>419</v>
      </c>
      <c r="U27" s="10">
        <v>3363</v>
      </c>
      <c r="V27" s="10">
        <v>637</v>
      </c>
      <c r="W27" s="10">
        <v>6310</v>
      </c>
      <c r="X27" s="10">
        <v>409</v>
      </c>
      <c r="Y27" s="10">
        <v>2042</v>
      </c>
    </row>
    <row r="28" spans="1:25" x14ac:dyDescent="0.2">
      <c r="A28" s="2" t="s">
        <v>21</v>
      </c>
      <c r="B28" s="5">
        <v>11816</v>
      </c>
      <c r="C28" s="10">
        <v>1939</v>
      </c>
      <c r="D28" s="5">
        <v>11169</v>
      </c>
      <c r="E28" s="10">
        <v>1769</v>
      </c>
      <c r="F28" s="5">
        <v>10599</v>
      </c>
      <c r="G28" s="10">
        <v>1697</v>
      </c>
      <c r="H28" s="10">
        <v>12147</v>
      </c>
      <c r="I28" s="10">
        <v>2177</v>
      </c>
      <c r="J28" s="10">
        <v>11362</v>
      </c>
      <c r="K28" s="10">
        <v>2065</v>
      </c>
      <c r="L28" s="10">
        <v>11406</v>
      </c>
      <c r="M28" s="10">
        <v>1787</v>
      </c>
      <c r="N28" s="10">
        <v>15487</v>
      </c>
      <c r="O28" s="10">
        <v>5429</v>
      </c>
      <c r="P28" s="10">
        <v>12497</v>
      </c>
      <c r="Q28" s="10">
        <v>2218</v>
      </c>
      <c r="R28" s="10">
        <v>11148</v>
      </c>
      <c r="S28" s="10">
        <v>2063</v>
      </c>
      <c r="T28" s="10">
        <v>11613</v>
      </c>
      <c r="U28" s="10">
        <v>1722</v>
      </c>
      <c r="V28" s="10">
        <v>15688</v>
      </c>
      <c r="W28" s="10">
        <v>5323</v>
      </c>
      <c r="X28" s="10">
        <v>11042</v>
      </c>
      <c r="Y28" s="10">
        <v>2048</v>
      </c>
    </row>
    <row r="29" spans="1:25" x14ac:dyDescent="0.2">
      <c r="A29" s="2" t="s">
        <v>22</v>
      </c>
      <c r="B29" s="5">
        <v>13000</v>
      </c>
      <c r="C29" s="10">
        <v>2250</v>
      </c>
      <c r="D29" s="5">
        <v>12020</v>
      </c>
      <c r="E29" s="10">
        <v>2132</v>
      </c>
      <c r="F29" s="5">
        <v>11670</v>
      </c>
      <c r="G29" s="10">
        <v>1456</v>
      </c>
      <c r="H29" s="10">
        <v>13063</v>
      </c>
      <c r="I29" s="10">
        <v>2064</v>
      </c>
      <c r="J29" s="10">
        <v>12830</v>
      </c>
      <c r="K29" s="10">
        <v>2314</v>
      </c>
      <c r="L29" s="10">
        <v>12373</v>
      </c>
      <c r="M29" s="10">
        <v>1782</v>
      </c>
      <c r="N29" s="10">
        <v>16326</v>
      </c>
      <c r="O29" s="10">
        <v>6243</v>
      </c>
      <c r="P29" s="10">
        <v>13110</v>
      </c>
      <c r="Q29" s="10">
        <v>1856</v>
      </c>
      <c r="R29" s="10">
        <v>12928</v>
      </c>
      <c r="S29" s="10">
        <v>2280</v>
      </c>
      <c r="T29" s="10">
        <v>12366</v>
      </c>
      <c r="U29" s="10">
        <v>1793</v>
      </c>
      <c r="V29" s="10">
        <v>16607</v>
      </c>
      <c r="W29" s="10">
        <v>6374</v>
      </c>
      <c r="X29" s="10">
        <v>12808</v>
      </c>
      <c r="Y29" s="10">
        <v>2238</v>
      </c>
    </row>
    <row r="30" spans="1:25" x14ac:dyDescent="0.2">
      <c r="A30" s="2" t="s">
        <v>23</v>
      </c>
      <c r="B30" s="5">
        <v>8327</v>
      </c>
      <c r="C30" s="10">
        <v>3587</v>
      </c>
      <c r="D30" s="5">
        <v>7852</v>
      </c>
      <c r="E30" s="10">
        <v>3383</v>
      </c>
      <c r="F30" s="5">
        <v>7458</v>
      </c>
      <c r="G30" s="10">
        <v>3031</v>
      </c>
      <c r="H30" s="10">
        <v>9619</v>
      </c>
      <c r="I30" s="10">
        <v>4434</v>
      </c>
      <c r="J30" s="10">
        <v>10874</v>
      </c>
      <c r="K30" s="10">
        <v>4580</v>
      </c>
      <c r="L30" s="10">
        <v>9169</v>
      </c>
      <c r="M30" s="10">
        <v>4089</v>
      </c>
      <c r="N30" s="10">
        <v>11332</v>
      </c>
      <c r="O30" s="10">
        <v>10902</v>
      </c>
      <c r="P30" s="10">
        <v>8970</v>
      </c>
      <c r="Q30" s="10">
        <v>3505</v>
      </c>
      <c r="R30" s="10">
        <v>8509</v>
      </c>
      <c r="S30" s="10">
        <v>4103</v>
      </c>
      <c r="T30" s="10">
        <v>8541</v>
      </c>
      <c r="U30" s="10">
        <v>3913</v>
      </c>
      <c r="V30" s="10">
        <v>11601</v>
      </c>
      <c r="W30" s="10">
        <v>11014</v>
      </c>
      <c r="X30" s="10">
        <v>9220</v>
      </c>
      <c r="Y30" s="10">
        <v>4622</v>
      </c>
    </row>
    <row r="31" spans="1:25" x14ac:dyDescent="0.2">
      <c r="A31" s="2" t="s">
        <v>24</v>
      </c>
      <c r="B31" s="6">
        <v>1625</v>
      </c>
      <c r="C31" s="7">
        <v>204</v>
      </c>
      <c r="D31" s="6">
        <v>1444</v>
      </c>
      <c r="E31" s="7">
        <v>200</v>
      </c>
      <c r="F31" s="6">
        <v>1519</v>
      </c>
      <c r="G31" s="7">
        <v>211</v>
      </c>
      <c r="H31" s="7">
        <v>1963</v>
      </c>
      <c r="I31" s="7">
        <v>247</v>
      </c>
      <c r="J31" s="7">
        <v>1792</v>
      </c>
      <c r="K31" s="7">
        <v>228</v>
      </c>
      <c r="L31" s="7">
        <v>1890</v>
      </c>
      <c r="M31" s="7">
        <v>239</v>
      </c>
      <c r="N31" s="7">
        <v>2490</v>
      </c>
      <c r="O31" s="7">
        <v>311</v>
      </c>
      <c r="P31" s="7">
        <v>1802</v>
      </c>
      <c r="Q31" s="7">
        <v>234</v>
      </c>
      <c r="R31" s="7">
        <v>1611</v>
      </c>
      <c r="S31" s="7">
        <v>216</v>
      </c>
      <c r="T31" s="7">
        <v>1766</v>
      </c>
      <c r="U31" s="7">
        <v>237</v>
      </c>
      <c r="V31" s="7">
        <v>2496</v>
      </c>
      <c r="W31" s="7">
        <v>304</v>
      </c>
      <c r="X31" s="10">
        <v>1714</v>
      </c>
      <c r="Y31" s="10">
        <v>242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714B5-62FA-2D4C-BD1E-CB0FBE0B695F}">
  <dimension ref="A2:Y106"/>
  <sheetViews>
    <sheetView tabSelected="1" topLeftCell="E79" workbookViewId="0">
      <selection activeCell="Y94" sqref="Y94"/>
    </sheetView>
  </sheetViews>
  <sheetFormatPr baseColWidth="10" defaultRowHeight="15" x14ac:dyDescent="0.2"/>
  <sheetData>
    <row r="2" spans="1:13" x14ac:dyDescent="0.2">
      <c r="A2" s="8" t="s">
        <v>25</v>
      </c>
    </row>
    <row r="3" spans="1:13" x14ac:dyDescent="0.2">
      <c r="B3" s="9">
        <v>4.3055555555555562E-2</v>
      </c>
      <c r="C3" s="9">
        <v>0.1277777777777778</v>
      </c>
      <c r="D3" s="9">
        <v>0.21249999999999999</v>
      </c>
      <c r="E3" s="9">
        <v>0.29722222222222222</v>
      </c>
      <c r="F3" s="9">
        <v>0.38194444444444442</v>
      </c>
      <c r="G3" s="9">
        <v>0.46666666666666662</v>
      </c>
      <c r="H3" s="9">
        <v>0.55138888888888882</v>
      </c>
      <c r="I3" s="9">
        <v>0.63611111111111118</v>
      </c>
      <c r="J3" s="9">
        <v>0.72083333333333333</v>
      </c>
      <c r="K3" s="9">
        <v>0.80555555555555547</v>
      </c>
      <c r="L3" s="9">
        <v>0.89027777777777783</v>
      </c>
      <c r="M3" s="9">
        <v>0.97499999999999998</v>
      </c>
    </row>
    <row r="4" spans="1:13" x14ac:dyDescent="0.2">
      <c r="A4" t="s">
        <v>26</v>
      </c>
      <c r="B4" t="s">
        <v>46</v>
      </c>
      <c r="C4" t="s">
        <v>47</v>
      </c>
      <c r="D4" s="11" t="s">
        <v>48</v>
      </c>
      <c r="E4" t="s">
        <v>46</v>
      </c>
      <c r="F4" t="s">
        <v>47</v>
      </c>
      <c r="G4" s="11" t="s">
        <v>48</v>
      </c>
      <c r="H4" t="s">
        <v>27</v>
      </c>
      <c r="I4" t="s">
        <v>46</v>
      </c>
      <c r="J4" t="s">
        <v>47</v>
      </c>
      <c r="K4" s="11" t="s">
        <v>48</v>
      </c>
      <c r="L4" t="s">
        <v>27</v>
      </c>
      <c r="M4" t="s">
        <v>46</v>
      </c>
    </row>
    <row r="5" spans="1:13" x14ac:dyDescent="0.2">
      <c r="A5" t="s">
        <v>28</v>
      </c>
      <c r="B5" t="s">
        <v>46</v>
      </c>
      <c r="C5" t="s">
        <v>47</v>
      </c>
      <c r="D5" s="11" t="s">
        <v>48</v>
      </c>
      <c r="E5" t="s">
        <v>46</v>
      </c>
      <c r="F5" t="s">
        <v>47</v>
      </c>
      <c r="G5" s="11" t="s">
        <v>48</v>
      </c>
      <c r="H5" t="s">
        <v>27</v>
      </c>
      <c r="I5" t="s">
        <v>46</v>
      </c>
      <c r="J5" t="s">
        <v>47</v>
      </c>
      <c r="K5" s="11" t="s">
        <v>48</v>
      </c>
      <c r="L5" t="s">
        <v>27</v>
      </c>
      <c r="M5" t="s">
        <v>47</v>
      </c>
    </row>
    <row r="7" spans="1:13" x14ac:dyDescent="0.2">
      <c r="A7" s="8" t="s">
        <v>29</v>
      </c>
    </row>
    <row r="8" spans="1:13" x14ac:dyDescent="0.2">
      <c r="A8" t="s">
        <v>30</v>
      </c>
      <c r="B8" t="s">
        <v>31</v>
      </c>
    </row>
    <row r="9" spans="1:13" x14ac:dyDescent="0.2">
      <c r="A9" t="s">
        <v>32</v>
      </c>
      <c r="B9" t="s">
        <v>33</v>
      </c>
    </row>
    <row r="10" spans="1:13" x14ac:dyDescent="0.2">
      <c r="A10" t="s">
        <v>34</v>
      </c>
      <c r="B10" t="s">
        <v>35</v>
      </c>
    </row>
    <row r="11" spans="1:13" x14ac:dyDescent="0.2">
      <c r="A11" t="s">
        <v>36</v>
      </c>
      <c r="B11" t="s">
        <v>37</v>
      </c>
    </row>
    <row r="12" spans="1:13" x14ac:dyDescent="0.2">
      <c r="A12" t="s">
        <v>38</v>
      </c>
      <c r="B12" t="s">
        <v>39</v>
      </c>
    </row>
    <row r="13" spans="1:13" x14ac:dyDescent="0.2">
      <c r="A13" t="s">
        <v>40</v>
      </c>
      <c r="B13" t="s">
        <v>41</v>
      </c>
    </row>
    <row r="14" spans="1:13" x14ac:dyDescent="0.2">
      <c r="A14" t="s">
        <v>42</v>
      </c>
      <c r="B14" t="s">
        <v>43</v>
      </c>
    </row>
    <row r="15" spans="1:13" x14ac:dyDescent="0.2">
      <c r="A15" t="s">
        <v>44</v>
      </c>
      <c r="B15" t="s">
        <v>45</v>
      </c>
    </row>
    <row r="18" spans="1:25" x14ac:dyDescent="0.2">
      <c r="B18" s="2">
        <v>1</v>
      </c>
      <c r="C18" s="2">
        <v>2</v>
      </c>
      <c r="D18" s="2">
        <v>3</v>
      </c>
      <c r="E18" s="2">
        <v>4</v>
      </c>
      <c r="F18" s="2">
        <v>5</v>
      </c>
      <c r="G18" s="2">
        <v>6</v>
      </c>
      <c r="H18" s="2">
        <v>7</v>
      </c>
      <c r="I18" s="2">
        <v>8</v>
      </c>
      <c r="J18" s="2">
        <v>9</v>
      </c>
      <c r="K18" s="2">
        <v>10</v>
      </c>
      <c r="L18" s="2">
        <v>11</v>
      </c>
      <c r="M18" s="2">
        <v>12</v>
      </c>
      <c r="N18" s="2">
        <v>13</v>
      </c>
      <c r="O18" s="2">
        <v>14</v>
      </c>
      <c r="P18" s="2">
        <v>15</v>
      </c>
      <c r="Q18" s="2">
        <v>16</v>
      </c>
      <c r="R18" s="2">
        <v>17</v>
      </c>
      <c r="S18" s="2">
        <v>18</v>
      </c>
      <c r="T18" s="2">
        <v>19</v>
      </c>
      <c r="U18" s="2">
        <v>20</v>
      </c>
      <c r="V18" s="2">
        <v>21</v>
      </c>
      <c r="W18" s="2">
        <v>22</v>
      </c>
      <c r="X18" s="2">
        <v>23</v>
      </c>
      <c r="Y18" s="2">
        <v>24</v>
      </c>
    </row>
    <row r="19" spans="1:25" x14ac:dyDescent="0.2">
      <c r="A19" s="2" t="s">
        <v>9</v>
      </c>
      <c r="B19" s="3">
        <v>148</v>
      </c>
      <c r="C19" s="4">
        <v>2318</v>
      </c>
      <c r="D19" s="3">
        <v>155</v>
      </c>
      <c r="E19" s="4">
        <v>2178</v>
      </c>
      <c r="F19" s="3">
        <v>147</v>
      </c>
      <c r="G19" s="4">
        <v>1890</v>
      </c>
      <c r="H19" s="4">
        <v>155</v>
      </c>
      <c r="I19" s="4">
        <v>2550</v>
      </c>
      <c r="J19" s="4">
        <v>151</v>
      </c>
      <c r="K19" s="4">
        <v>2532</v>
      </c>
      <c r="L19" s="4">
        <v>157</v>
      </c>
      <c r="M19" s="4">
        <v>2427</v>
      </c>
      <c r="N19" s="4">
        <v>125</v>
      </c>
      <c r="O19" s="4">
        <v>4077</v>
      </c>
      <c r="P19" s="4">
        <v>157</v>
      </c>
      <c r="Q19" s="4">
        <v>2781</v>
      </c>
      <c r="R19" s="4">
        <v>155</v>
      </c>
      <c r="S19" s="4">
        <v>2731</v>
      </c>
      <c r="T19" s="4">
        <v>161</v>
      </c>
      <c r="U19" s="4">
        <v>2510</v>
      </c>
      <c r="V19" s="4">
        <v>155</v>
      </c>
      <c r="W19" s="4">
        <v>4244</v>
      </c>
      <c r="X19" s="4">
        <v>164</v>
      </c>
      <c r="Y19" s="4">
        <v>2719</v>
      </c>
    </row>
    <row r="20" spans="1:25" x14ac:dyDescent="0.2">
      <c r="A20" s="2" t="s">
        <v>10</v>
      </c>
      <c r="B20" s="5">
        <v>7882</v>
      </c>
      <c r="C20" s="10">
        <v>513</v>
      </c>
      <c r="D20" s="5">
        <v>9290</v>
      </c>
      <c r="E20" s="10">
        <v>590</v>
      </c>
      <c r="F20" s="5">
        <v>7237</v>
      </c>
      <c r="G20" s="10">
        <v>472</v>
      </c>
      <c r="H20" s="10">
        <v>9957</v>
      </c>
      <c r="I20" s="10">
        <v>687</v>
      </c>
      <c r="J20" s="10">
        <v>11616</v>
      </c>
      <c r="K20" s="10">
        <v>740</v>
      </c>
      <c r="L20" s="10">
        <v>9323</v>
      </c>
      <c r="M20" s="10">
        <v>580</v>
      </c>
      <c r="N20" s="10">
        <v>13982</v>
      </c>
      <c r="O20" s="10">
        <v>1077</v>
      </c>
      <c r="P20" s="10">
        <v>9830</v>
      </c>
      <c r="Q20" s="10">
        <v>632</v>
      </c>
      <c r="R20" s="10">
        <v>11343</v>
      </c>
      <c r="S20" s="10">
        <v>715</v>
      </c>
      <c r="T20" s="10">
        <v>9661</v>
      </c>
      <c r="U20" s="10">
        <v>625</v>
      </c>
      <c r="V20" s="10">
        <v>14704</v>
      </c>
      <c r="W20" s="10">
        <v>1169</v>
      </c>
      <c r="X20" s="10">
        <v>10031</v>
      </c>
      <c r="Y20" s="10">
        <v>664</v>
      </c>
    </row>
    <row r="21" spans="1:25" x14ac:dyDescent="0.2">
      <c r="A21" s="2" t="s">
        <v>11</v>
      </c>
      <c r="B21" s="5">
        <v>154</v>
      </c>
      <c r="C21" s="10">
        <v>605</v>
      </c>
      <c r="D21" s="5">
        <v>166</v>
      </c>
      <c r="E21" s="10">
        <v>763</v>
      </c>
      <c r="F21" s="5">
        <v>156</v>
      </c>
      <c r="G21" s="10">
        <v>515</v>
      </c>
      <c r="H21" s="10">
        <v>161</v>
      </c>
      <c r="I21" s="10">
        <v>740</v>
      </c>
      <c r="J21" s="10">
        <v>154</v>
      </c>
      <c r="K21" s="10">
        <v>809</v>
      </c>
      <c r="L21" s="10">
        <v>165</v>
      </c>
      <c r="M21" s="10">
        <v>644</v>
      </c>
      <c r="N21" s="10">
        <v>148</v>
      </c>
      <c r="O21" s="10">
        <v>1639</v>
      </c>
      <c r="P21" s="10">
        <v>163</v>
      </c>
      <c r="Q21" s="10">
        <v>742</v>
      </c>
      <c r="R21" s="10">
        <v>164</v>
      </c>
      <c r="S21" s="10">
        <v>807</v>
      </c>
      <c r="T21" s="10">
        <v>162</v>
      </c>
      <c r="U21" s="10">
        <v>628</v>
      </c>
      <c r="V21" s="10">
        <v>158</v>
      </c>
      <c r="W21" s="10">
        <v>1703</v>
      </c>
      <c r="X21" s="10">
        <v>171</v>
      </c>
      <c r="Y21" s="10">
        <v>859</v>
      </c>
    </row>
    <row r="22" spans="1:25" x14ac:dyDescent="0.2">
      <c r="A22" s="2" t="s">
        <v>12</v>
      </c>
      <c r="B22" s="5">
        <v>403</v>
      </c>
      <c r="C22" s="10">
        <v>3196</v>
      </c>
      <c r="D22" s="5">
        <v>375</v>
      </c>
      <c r="E22" s="10">
        <v>4370</v>
      </c>
      <c r="F22" s="5">
        <v>357</v>
      </c>
      <c r="G22" s="10">
        <v>2677</v>
      </c>
      <c r="H22" s="10">
        <v>484</v>
      </c>
      <c r="I22" s="10">
        <v>3876</v>
      </c>
      <c r="J22" s="10">
        <v>391</v>
      </c>
      <c r="K22" s="10">
        <v>4510</v>
      </c>
      <c r="L22" s="10">
        <v>438</v>
      </c>
      <c r="M22" s="10">
        <v>3571</v>
      </c>
      <c r="N22" s="10">
        <v>607</v>
      </c>
      <c r="O22" s="10">
        <v>6587</v>
      </c>
      <c r="P22" s="10">
        <v>489</v>
      </c>
      <c r="Q22" s="10">
        <v>3914</v>
      </c>
      <c r="R22" s="10">
        <v>394</v>
      </c>
      <c r="S22" s="10">
        <v>4514</v>
      </c>
      <c r="T22" s="10">
        <v>440</v>
      </c>
      <c r="U22" s="10">
        <v>3331</v>
      </c>
      <c r="V22" s="10">
        <v>613</v>
      </c>
      <c r="W22" s="10">
        <v>6534</v>
      </c>
      <c r="X22" s="10">
        <v>496</v>
      </c>
      <c r="Y22" s="10">
        <v>3888</v>
      </c>
    </row>
    <row r="23" spans="1:25" x14ac:dyDescent="0.2">
      <c r="A23" s="2" t="s">
        <v>13</v>
      </c>
      <c r="B23" s="5">
        <v>9762</v>
      </c>
      <c r="C23" s="10">
        <v>1420</v>
      </c>
      <c r="D23" s="5">
        <v>9358</v>
      </c>
      <c r="E23" s="10">
        <v>1420</v>
      </c>
      <c r="F23" s="5">
        <v>8385</v>
      </c>
      <c r="G23" s="10">
        <v>1001</v>
      </c>
      <c r="H23" s="10">
        <v>12124</v>
      </c>
      <c r="I23" s="10">
        <v>2156</v>
      </c>
      <c r="J23" s="10">
        <v>11195</v>
      </c>
      <c r="K23" s="10">
        <v>2135</v>
      </c>
      <c r="L23" s="10">
        <v>11410</v>
      </c>
      <c r="M23" s="10">
        <v>2094</v>
      </c>
      <c r="N23" s="10">
        <v>15300</v>
      </c>
      <c r="O23" s="10">
        <v>5249</v>
      </c>
      <c r="P23" s="10">
        <v>11632</v>
      </c>
      <c r="Q23" s="10">
        <v>2210</v>
      </c>
      <c r="R23" s="10">
        <v>11055</v>
      </c>
      <c r="S23" s="10">
        <v>2098</v>
      </c>
      <c r="T23" s="10">
        <v>11055</v>
      </c>
      <c r="U23" s="10">
        <v>2101</v>
      </c>
      <c r="V23" s="10">
        <v>15636</v>
      </c>
      <c r="W23" s="10">
        <v>5640</v>
      </c>
      <c r="X23" s="10">
        <v>12012</v>
      </c>
      <c r="Y23" s="10">
        <v>3256</v>
      </c>
    </row>
    <row r="24" spans="1:25" x14ac:dyDescent="0.2">
      <c r="A24" s="2" t="s">
        <v>14</v>
      </c>
      <c r="B24" s="5">
        <v>10018</v>
      </c>
      <c r="C24" s="10">
        <v>1206</v>
      </c>
      <c r="D24" s="5">
        <v>10367</v>
      </c>
      <c r="E24" s="10">
        <v>1481</v>
      </c>
      <c r="F24" s="5">
        <v>9751</v>
      </c>
      <c r="G24" s="10">
        <v>946</v>
      </c>
      <c r="H24" s="10">
        <v>12622</v>
      </c>
      <c r="I24" s="10">
        <v>1850</v>
      </c>
      <c r="J24" s="10">
        <v>12494</v>
      </c>
      <c r="K24" s="10">
        <v>2372</v>
      </c>
      <c r="L24" s="10">
        <v>12133</v>
      </c>
      <c r="M24" s="10">
        <v>1701</v>
      </c>
      <c r="N24" s="10">
        <v>16265</v>
      </c>
      <c r="O24" s="10">
        <v>6123</v>
      </c>
      <c r="P24" s="10">
        <v>12685</v>
      </c>
      <c r="Q24" s="10">
        <v>2087</v>
      </c>
      <c r="R24" s="10">
        <v>12251</v>
      </c>
      <c r="S24" s="10">
        <v>2392</v>
      </c>
      <c r="T24" s="10">
        <v>11709</v>
      </c>
      <c r="U24" s="10">
        <v>1778</v>
      </c>
      <c r="V24" s="10">
        <v>16585</v>
      </c>
      <c r="W24" s="10">
        <v>6310</v>
      </c>
      <c r="X24" s="10">
        <v>13079</v>
      </c>
      <c r="Y24" s="10">
        <v>3141</v>
      </c>
    </row>
    <row r="25" spans="1:25" x14ac:dyDescent="0.2">
      <c r="A25" s="2" t="s">
        <v>15</v>
      </c>
      <c r="B25" s="5">
        <v>9631</v>
      </c>
      <c r="C25" s="10">
        <v>4623</v>
      </c>
      <c r="D25" s="5">
        <v>8292</v>
      </c>
      <c r="E25" s="10">
        <v>3988</v>
      </c>
      <c r="F25" s="5">
        <v>8673</v>
      </c>
      <c r="G25" s="10">
        <v>4172</v>
      </c>
      <c r="H25" s="10">
        <v>9119</v>
      </c>
      <c r="I25" s="10">
        <v>3475</v>
      </c>
      <c r="J25" s="10">
        <v>8548</v>
      </c>
      <c r="K25" s="10">
        <v>4256</v>
      </c>
      <c r="L25" s="10">
        <v>8930</v>
      </c>
      <c r="M25" s="10">
        <v>4083</v>
      </c>
      <c r="N25" s="10">
        <v>11284</v>
      </c>
      <c r="O25" s="10">
        <v>10823</v>
      </c>
      <c r="P25" s="10">
        <v>8988</v>
      </c>
      <c r="Q25" s="10">
        <v>3896</v>
      </c>
      <c r="R25" s="10">
        <v>8777</v>
      </c>
      <c r="S25" s="10">
        <v>4329</v>
      </c>
      <c r="T25" s="10">
        <v>8794</v>
      </c>
      <c r="U25" s="10">
        <v>3636</v>
      </c>
      <c r="V25" s="10">
        <v>12068</v>
      </c>
      <c r="W25" s="10">
        <v>11529</v>
      </c>
      <c r="X25" s="10">
        <v>9970</v>
      </c>
      <c r="Y25" s="10">
        <v>6561</v>
      </c>
    </row>
    <row r="26" spans="1:25" x14ac:dyDescent="0.2">
      <c r="A26" s="2" t="s">
        <v>16</v>
      </c>
      <c r="B26" s="5">
        <v>1964</v>
      </c>
      <c r="C26" s="10">
        <v>239</v>
      </c>
      <c r="D26" s="5">
        <v>1668</v>
      </c>
      <c r="E26" s="10">
        <v>228</v>
      </c>
      <c r="F26" s="5">
        <v>1829</v>
      </c>
      <c r="G26" s="10">
        <v>221</v>
      </c>
      <c r="H26" s="10">
        <v>1820</v>
      </c>
      <c r="I26" s="10">
        <v>224</v>
      </c>
      <c r="J26" s="10">
        <v>1566</v>
      </c>
      <c r="K26" s="10">
        <v>232</v>
      </c>
      <c r="L26" s="10">
        <v>1826</v>
      </c>
      <c r="M26" s="10">
        <v>228</v>
      </c>
      <c r="N26" s="10">
        <v>2445</v>
      </c>
      <c r="O26" s="10">
        <v>327</v>
      </c>
      <c r="P26" s="10">
        <v>1871</v>
      </c>
      <c r="Q26" s="10">
        <v>245</v>
      </c>
      <c r="R26" s="10">
        <v>1730</v>
      </c>
      <c r="S26" s="10">
        <v>232</v>
      </c>
      <c r="T26" s="10">
        <v>1790</v>
      </c>
      <c r="U26" s="10">
        <v>246</v>
      </c>
      <c r="V26" s="10">
        <v>2499</v>
      </c>
      <c r="W26" s="10">
        <v>333</v>
      </c>
      <c r="X26" s="10">
        <v>2145</v>
      </c>
      <c r="Y26" s="10">
        <v>318</v>
      </c>
    </row>
    <row r="27" spans="1:25" x14ac:dyDescent="0.2">
      <c r="A27" s="2" t="s">
        <v>17</v>
      </c>
      <c r="B27" s="5">
        <v>156</v>
      </c>
      <c r="C27" s="10">
        <v>2550</v>
      </c>
      <c r="D27" s="5">
        <v>154</v>
      </c>
      <c r="E27" s="10">
        <v>2545</v>
      </c>
      <c r="F27" s="5">
        <v>310</v>
      </c>
      <c r="G27" s="10">
        <v>2666</v>
      </c>
      <c r="H27" s="10">
        <v>154</v>
      </c>
      <c r="I27" s="10">
        <v>2536</v>
      </c>
      <c r="J27" s="10">
        <v>151</v>
      </c>
      <c r="K27" s="10">
        <v>2400</v>
      </c>
      <c r="L27" s="10">
        <v>166</v>
      </c>
      <c r="M27" s="10">
        <v>2185</v>
      </c>
      <c r="N27" s="10">
        <v>117</v>
      </c>
      <c r="O27" s="10">
        <v>3831</v>
      </c>
      <c r="P27" s="10">
        <v>160</v>
      </c>
      <c r="Q27" s="10">
        <v>2671</v>
      </c>
      <c r="R27" s="10">
        <v>153</v>
      </c>
      <c r="S27" s="10">
        <v>2664</v>
      </c>
      <c r="T27" s="10">
        <v>173</v>
      </c>
      <c r="U27" s="10">
        <v>2592</v>
      </c>
      <c r="V27" s="10">
        <v>136</v>
      </c>
      <c r="W27" s="10">
        <v>3801</v>
      </c>
      <c r="X27" s="4">
        <v>150</v>
      </c>
      <c r="Y27" s="4">
        <v>2704</v>
      </c>
    </row>
    <row r="28" spans="1:25" x14ac:dyDescent="0.2">
      <c r="A28" s="2" t="s">
        <v>18</v>
      </c>
      <c r="B28" s="5">
        <v>10788</v>
      </c>
      <c r="C28" s="10">
        <v>608</v>
      </c>
      <c r="D28" s="5">
        <v>11644</v>
      </c>
      <c r="E28" s="10">
        <v>679</v>
      </c>
      <c r="F28" s="5">
        <v>8798</v>
      </c>
      <c r="G28" s="10">
        <v>592</v>
      </c>
      <c r="H28" s="10">
        <v>8895</v>
      </c>
      <c r="I28" s="10">
        <v>609</v>
      </c>
      <c r="J28" s="10">
        <v>11100</v>
      </c>
      <c r="K28" s="10">
        <v>673</v>
      </c>
      <c r="L28" s="10">
        <v>8944</v>
      </c>
      <c r="M28" s="10">
        <v>540</v>
      </c>
      <c r="N28" s="10">
        <v>14614</v>
      </c>
      <c r="O28" s="10">
        <v>1117</v>
      </c>
      <c r="P28" s="10">
        <v>9880</v>
      </c>
      <c r="Q28" s="10">
        <v>641</v>
      </c>
      <c r="R28" s="10">
        <v>12031</v>
      </c>
      <c r="S28" s="10">
        <v>591</v>
      </c>
      <c r="T28" s="10">
        <v>9540</v>
      </c>
      <c r="U28" s="10">
        <v>592</v>
      </c>
      <c r="V28" s="10">
        <v>14549</v>
      </c>
      <c r="W28" s="10">
        <v>1119</v>
      </c>
      <c r="X28" s="10">
        <v>11784</v>
      </c>
      <c r="Y28" s="10">
        <v>796</v>
      </c>
    </row>
    <row r="29" spans="1:25" x14ac:dyDescent="0.2">
      <c r="A29" s="2" t="s">
        <v>19</v>
      </c>
      <c r="B29" s="5">
        <v>165</v>
      </c>
      <c r="C29" s="10">
        <v>733</v>
      </c>
      <c r="D29" s="5">
        <v>165</v>
      </c>
      <c r="E29" s="10">
        <v>756</v>
      </c>
      <c r="F29" s="5">
        <v>168</v>
      </c>
      <c r="G29" s="10">
        <v>644</v>
      </c>
      <c r="H29" s="10">
        <v>164</v>
      </c>
      <c r="I29" s="10">
        <v>717</v>
      </c>
      <c r="J29" s="10">
        <v>160</v>
      </c>
      <c r="K29" s="10">
        <v>752</v>
      </c>
      <c r="L29" s="10">
        <v>175</v>
      </c>
      <c r="M29" s="10">
        <v>584</v>
      </c>
      <c r="N29" s="10">
        <v>144</v>
      </c>
      <c r="O29" s="10">
        <v>1806</v>
      </c>
      <c r="P29" s="10">
        <v>165</v>
      </c>
      <c r="Q29" s="10">
        <v>860</v>
      </c>
      <c r="R29" s="10">
        <v>160</v>
      </c>
      <c r="S29" s="10">
        <v>784</v>
      </c>
      <c r="T29" s="10">
        <v>173</v>
      </c>
      <c r="U29" s="10">
        <v>632</v>
      </c>
      <c r="V29" s="10">
        <v>160</v>
      </c>
      <c r="W29" s="10">
        <v>1810</v>
      </c>
      <c r="X29" s="10">
        <v>163</v>
      </c>
      <c r="Y29" s="10">
        <v>866</v>
      </c>
    </row>
    <row r="30" spans="1:25" x14ac:dyDescent="0.2">
      <c r="A30" s="2" t="s">
        <v>20</v>
      </c>
      <c r="B30" s="5">
        <v>460</v>
      </c>
      <c r="C30" s="10">
        <v>3903</v>
      </c>
      <c r="D30" s="5">
        <v>402</v>
      </c>
      <c r="E30" s="10">
        <v>4636</v>
      </c>
      <c r="F30" s="5">
        <v>447</v>
      </c>
      <c r="G30" s="10">
        <v>3396</v>
      </c>
      <c r="H30" s="10">
        <v>452</v>
      </c>
      <c r="I30" s="10">
        <v>3635</v>
      </c>
      <c r="J30" s="10">
        <v>346</v>
      </c>
      <c r="K30" s="10">
        <v>4213</v>
      </c>
      <c r="L30" s="10">
        <v>383</v>
      </c>
      <c r="M30" s="10">
        <v>3237</v>
      </c>
      <c r="N30" s="10">
        <v>630</v>
      </c>
      <c r="O30" s="10">
        <v>6218</v>
      </c>
      <c r="P30" s="10">
        <v>442</v>
      </c>
      <c r="Q30" s="10">
        <v>3968</v>
      </c>
      <c r="R30" s="10">
        <v>371</v>
      </c>
      <c r="S30" s="10">
        <v>4643</v>
      </c>
      <c r="T30" s="10">
        <v>419</v>
      </c>
      <c r="U30" s="10">
        <v>3363</v>
      </c>
      <c r="V30" s="10">
        <v>637</v>
      </c>
      <c r="W30" s="10">
        <v>6310</v>
      </c>
      <c r="X30" s="10">
        <v>409</v>
      </c>
      <c r="Y30" s="10">
        <v>2042</v>
      </c>
    </row>
    <row r="31" spans="1:25" x14ac:dyDescent="0.2">
      <c r="A31" s="2" t="s">
        <v>21</v>
      </c>
      <c r="B31" s="5">
        <v>11816</v>
      </c>
      <c r="C31" s="10">
        <v>1939</v>
      </c>
      <c r="D31" s="5">
        <v>11169</v>
      </c>
      <c r="E31" s="10">
        <v>1769</v>
      </c>
      <c r="F31" s="5">
        <v>10599</v>
      </c>
      <c r="G31" s="10">
        <v>1697</v>
      </c>
      <c r="H31" s="10">
        <v>12147</v>
      </c>
      <c r="I31" s="10">
        <v>2177</v>
      </c>
      <c r="J31" s="10">
        <v>11362</v>
      </c>
      <c r="K31" s="10">
        <v>2065</v>
      </c>
      <c r="L31" s="10">
        <v>11406</v>
      </c>
      <c r="M31" s="10">
        <v>1787</v>
      </c>
      <c r="N31" s="10">
        <v>15487</v>
      </c>
      <c r="O31" s="10">
        <v>5429</v>
      </c>
      <c r="P31" s="10">
        <v>12497</v>
      </c>
      <c r="Q31" s="10">
        <v>2218</v>
      </c>
      <c r="R31" s="10">
        <v>11148</v>
      </c>
      <c r="S31" s="10">
        <v>2063</v>
      </c>
      <c r="T31" s="10">
        <v>11613</v>
      </c>
      <c r="U31" s="10">
        <v>1722</v>
      </c>
      <c r="V31" s="10">
        <v>15688</v>
      </c>
      <c r="W31" s="10">
        <v>5323</v>
      </c>
      <c r="X31" s="10">
        <v>11042</v>
      </c>
      <c r="Y31" s="10">
        <v>2048</v>
      </c>
    </row>
    <row r="32" spans="1:25" x14ac:dyDescent="0.2">
      <c r="A32" s="2" t="s">
        <v>22</v>
      </c>
      <c r="B32" s="5">
        <v>13000</v>
      </c>
      <c r="C32" s="10">
        <v>2250</v>
      </c>
      <c r="D32" s="5">
        <v>12020</v>
      </c>
      <c r="E32" s="10">
        <v>2132</v>
      </c>
      <c r="F32" s="5">
        <v>11670</v>
      </c>
      <c r="G32" s="10">
        <v>1456</v>
      </c>
      <c r="H32" s="10">
        <v>13063</v>
      </c>
      <c r="I32" s="10">
        <v>2064</v>
      </c>
      <c r="J32" s="10">
        <v>12830</v>
      </c>
      <c r="K32" s="10">
        <v>2314</v>
      </c>
      <c r="L32" s="10">
        <v>12373</v>
      </c>
      <c r="M32" s="10">
        <v>1782</v>
      </c>
      <c r="N32" s="10">
        <v>16326</v>
      </c>
      <c r="O32" s="10">
        <v>6243</v>
      </c>
      <c r="P32" s="10">
        <v>13110</v>
      </c>
      <c r="Q32" s="10">
        <v>1856</v>
      </c>
      <c r="R32" s="10">
        <v>12928</v>
      </c>
      <c r="S32" s="10">
        <v>2280</v>
      </c>
      <c r="T32" s="10">
        <v>12366</v>
      </c>
      <c r="U32" s="10">
        <v>1793</v>
      </c>
      <c r="V32" s="10">
        <v>16607</v>
      </c>
      <c r="W32" s="10">
        <v>6374</v>
      </c>
      <c r="X32" s="10">
        <v>12808</v>
      </c>
      <c r="Y32" s="10">
        <v>2238</v>
      </c>
    </row>
    <row r="33" spans="1:25" x14ac:dyDescent="0.2">
      <c r="A33" s="2" t="s">
        <v>23</v>
      </c>
      <c r="B33" s="5">
        <v>8327</v>
      </c>
      <c r="C33" s="10">
        <v>3587</v>
      </c>
      <c r="D33" s="5">
        <v>7852</v>
      </c>
      <c r="E33" s="10">
        <v>3383</v>
      </c>
      <c r="F33" s="5">
        <v>7458</v>
      </c>
      <c r="G33" s="10">
        <v>3031</v>
      </c>
      <c r="H33" s="10">
        <v>9619</v>
      </c>
      <c r="I33" s="10">
        <v>4434</v>
      </c>
      <c r="J33" s="10">
        <v>10874</v>
      </c>
      <c r="K33" s="10">
        <v>4580</v>
      </c>
      <c r="L33" s="10">
        <v>9169</v>
      </c>
      <c r="M33" s="10">
        <v>4089</v>
      </c>
      <c r="N33" s="10">
        <v>11332</v>
      </c>
      <c r="O33" s="10">
        <v>10902</v>
      </c>
      <c r="P33" s="10">
        <v>8970</v>
      </c>
      <c r="Q33" s="10">
        <v>3505</v>
      </c>
      <c r="R33" s="10">
        <v>8509</v>
      </c>
      <c r="S33" s="10">
        <v>4103</v>
      </c>
      <c r="T33" s="10">
        <v>8541</v>
      </c>
      <c r="U33" s="10">
        <v>3913</v>
      </c>
      <c r="V33" s="10">
        <v>11601</v>
      </c>
      <c r="W33" s="10">
        <v>11014</v>
      </c>
      <c r="X33" s="10">
        <v>9220</v>
      </c>
      <c r="Y33" s="10">
        <v>4622</v>
      </c>
    </row>
    <row r="34" spans="1:25" x14ac:dyDescent="0.2">
      <c r="A34" s="2" t="s">
        <v>24</v>
      </c>
      <c r="B34" s="6">
        <v>1625</v>
      </c>
      <c r="C34" s="7">
        <v>204</v>
      </c>
      <c r="D34" s="6">
        <v>1444</v>
      </c>
      <c r="E34" s="7">
        <v>200</v>
      </c>
      <c r="F34" s="6">
        <v>1519</v>
      </c>
      <c r="G34" s="7">
        <v>211</v>
      </c>
      <c r="H34" s="7">
        <v>1963</v>
      </c>
      <c r="I34" s="7">
        <v>247</v>
      </c>
      <c r="J34" s="7">
        <v>1792</v>
      </c>
      <c r="K34" s="7">
        <v>228</v>
      </c>
      <c r="L34" s="7">
        <v>1890</v>
      </c>
      <c r="M34" s="7">
        <v>239</v>
      </c>
      <c r="N34" s="7">
        <v>2490</v>
      </c>
      <c r="O34" s="7">
        <v>311</v>
      </c>
      <c r="P34" s="7">
        <v>1802</v>
      </c>
      <c r="Q34" s="7">
        <v>234</v>
      </c>
      <c r="R34" s="7">
        <v>1611</v>
      </c>
      <c r="S34" s="7">
        <v>216</v>
      </c>
      <c r="T34" s="7">
        <v>1766</v>
      </c>
      <c r="U34" s="7">
        <v>237</v>
      </c>
      <c r="V34" s="7">
        <v>2496</v>
      </c>
      <c r="W34" s="7">
        <v>304</v>
      </c>
      <c r="X34" s="10">
        <v>1714</v>
      </c>
      <c r="Y34" s="10">
        <v>242</v>
      </c>
    </row>
    <row r="37" spans="1:25" x14ac:dyDescent="0.2">
      <c r="A37" s="2" t="s">
        <v>49</v>
      </c>
      <c r="B37" t="s">
        <v>50</v>
      </c>
      <c r="C37" t="s">
        <v>51</v>
      </c>
      <c r="D37" t="s">
        <v>52</v>
      </c>
      <c r="E37" t="s">
        <v>53</v>
      </c>
      <c r="F37" t="s">
        <v>54</v>
      </c>
      <c r="G37" t="s">
        <v>55</v>
      </c>
      <c r="H37" t="s">
        <v>56</v>
      </c>
      <c r="K37" s="8" t="s">
        <v>57</v>
      </c>
      <c r="L37" t="s">
        <v>50</v>
      </c>
      <c r="M37" t="s">
        <v>51</v>
      </c>
      <c r="N37" t="s">
        <v>52</v>
      </c>
      <c r="O37" t="s">
        <v>53</v>
      </c>
      <c r="P37" t="s">
        <v>54</v>
      </c>
      <c r="Q37" t="s">
        <v>55</v>
      </c>
      <c r="R37" t="s">
        <v>58</v>
      </c>
      <c r="S37" t="s">
        <v>59</v>
      </c>
      <c r="T37" t="s">
        <v>60</v>
      </c>
      <c r="U37" t="s">
        <v>56</v>
      </c>
    </row>
    <row r="38" spans="1:25" x14ac:dyDescent="0.2">
      <c r="A38" t="s">
        <v>30</v>
      </c>
      <c r="B38">
        <f xml:space="preserve"> AVERAGE(N19, N27, V19, V27)</f>
        <v>133.25</v>
      </c>
      <c r="C38">
        <f t="shared" ref="C38:C45" si="0" xml:space="preserve"> _xlfn.STDEV.S(N19, N27, V19, V27)</f>
        <v>16.459546368799678</v>
      </c>
      <c r="D38">
        <f xml:space="preserve"> (N19-B38) / C38</f>
        <v>-0.50122888050174352</v>
      </c>
      <c r="E38">
        <f xml:space="preserve"> (N27-B38) / C38</f>
        <v>-0.98726900704888865</v>
      </c>
      <c r="F38">
        <f xml:space="preserve"> (V19 - B38) / C38</f>
        <v>1.3214215940500511</v>
      </c>
      <c r="G38">
        <f xml:space="preserve"> (V27 - B38) / C38</f>
        <v>0.16707629350058117</v>
      </c>
      <c r="H38">
        <f xml:space="preserve"> AVERAGE(N19, N27, V19, V27)</f>
        <v>133.25</v>
      </c>
      <c r="K38" t="s">
        <v>47</v>
      </c>
      <c r="L38">
        <f xml:space="preserve"> AVERAGE(D19, D27, J19, J27, R19, R27, X27)</f>
        <v>152.71428571428572</v>
      </c>
      <c r="M38">
        <f xml:space="preserve"> _xlfn.STDEV.S(D19, D27, J19, J27, R19, R27, X27)</f>
        <v>2.0586634591635513</v>
      </c>
      <c r="N38">
        <f xml:space="preserve"> (D19 - L38) / M38</f>
        <v>1.1102904049421358</v>
      </c>
      <c r="O38">
        <f xml:space="preserve"> (D27 - L38) / M38</f>
        <v>0.62453835277994973</v>
      </c>
      <c r="P38">
        <f xml:space="preserve"> (J19 - L38) / M38</f>
        <v>-0.83271780370660886</v>
      </c>
      <c r="Q38">
        <f xml:space="preserve"> (J27 - L38) / M38</f>
        <v>-0.83271780370660886</v>
      </c>
      <c r="R38">
        <f xml:space="preserve"> (R19 - L38) / M38</f>
        <v>1.1102904049421358</v>
      </c>
      <c r="S38">
        <f xml:space="preserve"> (R27 - L38) / M38</f>
        <v>0.13878630061776354</v>
      </c>
      <c r="T38">
        <f xml:space="preserve"> (X27 - L38) / M38</f>
        <v>-1.3184698558687951</v>
      </c>
      <c r="U38">
        <f xml:space="preserve"> AVERAGE(D19, D27, J19, J27, R19, R27, X27)</f>
        <v>152.71428571428572</v>
      </c>
    </row>
    <row r="39" spans="1:25" x14ac:dyDescent="0.2">
      <c r="A39" t="s">
        <v>32</v>
      </c>
      <c r="B39">
        <f xml:space="preserve"> AVERAGE(N20, N28, V20, V28)</f>
        <v>14462.25</v>
      </c>
      <c r="C39">
        <f t="shared" si="0"/>
        <v>326.41320949577596</v>
      </c>
      <c r="D39">
        <f xml:space="preserve"> (N20-B39) / C39</f>
        <v>-1.471294622977612</v>
      </c>
      <c r="E39">
        <f t="shared" ref="E39:E45" si="1" xml:space="preserve"> (N28-B39) / C39</f>
        <v>0.46490152844737664</v>
      </c>
      <c r="F39">
        <f t="shared" ref="F39:F45" si="2" xml:space="preserve"> (V20 - B39) / C39</f>
        <v>0.74062566393511242</v>
      </c>
      <c r="G39">
        <f t="shared" ref="G39:G45" si="3" xml:space="preserve"> (V28 - B39) / C39</f>
        <v>0.26576743059512303</v>
      </c>
      <c r="H39">
        <f t="shared" ref="H39:H45" si="4" xml:space="preserve"> AVERAGE(N20, N28, V20, V28)</f>
        <v>14462.25</v>
      </c>
      <c r="K39" t="s">
        <v>46</v>
      </c>
      <c r="L39">
        <f xml:space="preserve"> AVERAGE(B19, B27, H19, H27, P19, P27, X19)</f>
        <v>156.28571428571428</v>
      </c>
      <c r="M39">
        <f xml:space="preserve"> _xlfn.STDEV.S(B19, B27, H19, H27, P19, P27, X19)</f>
        <v>4.9904671028634091</v>
      </c>
      <c r="N39">
        <f xml:space="preserve"> (B19 - L39) / M39</f>
        <v>-1.6603083669182261</v>
      </c>
      <c r="O39">
        <f xml:space="preserve"> (B27 - L39) / M39</f>
        <v>-5.7252012652351053E-2</v>
      </c>
      <c r="P39">
        <f xml:space="preserve"> (H19 - L39) / M39</f>
        <v>-0.25763405693558544</v>
      </c>
      <c r="Q39">
        <f xml:space="preserve"> (H27 - L39) / M39</f>
        <v>-0.4580161012188198</v>
      </c>
      <c r="R39">
        <f xml:space="preserve"> (P19 - L39) / M39</f>
        <v>0.14313003163088334</v>
      </c>
      <c r="S39">
        <f xml:space="preserve"> (P27 - L39) / M39</f>
        <v>0.74427616448058642</v>
      </c>
      <c r="T39">
        <f xml:space="preserve"> (X19 - L39) / M39</f>
        <v>1.5458043416135239</v>
      </c>
      <c r="U39">
        <f xml:space="preserve"> AVERAGE(B19, B27, H19, H27, P19, P27, X19)</f>
        <v>156.28571428571428</v>
      </c>
    </row>
    <row r="40" spans="1:25" ht="16" x14ac:dyDescent="0.2">
      <c r="A40" t="s">
        <v>34</v>
      </c>
      <c r="B40">
        <f t="shared" ref="B40:B45" si="5" xml:space="preserve"> AVERAGE(N21, N29, V21, V29)</f>
        <v>152.5</v>
      </c>
      <c r="C40">
        <f t="shared" si="0"/>
        <v>7.7244201508376449</v>
      </c>
      <c r="D40">
        <f t="shared" ref="D40:D44" si="6" xml:space="preserve"> (N21-B40) / C40</f>
        <v>-0.58256800020283916</v>
      </c>
      <c r="E40">
        <f t="shared" si="1"/>
        <v>-1.1004062226053628</v>
      </c>
      <c r="F40">
        <f t="shared" si="2"/>
        <v>0.7120275558034701</v>
      </c>
      <c r="G40">
        <f t="shared" si="3"/>
        <v>0.97094666700473198</v>
      </c>
      <c r="H40">
        <f t="shared" si="4"/>
        <v>152.5</v>
      </c>
      <c r="K40" t="s">
        <v>48</v>
      </c>
      <c r="L40">
        <f xml:space="preserve"> AVERAGE(F19, F27, L19, L27, T19, T27)</f>
        <v>185.66666666666666</v>
      </c>
      <c r="M40">
        <f xml:space="preserve"> _xlfn.STDEV.S(F19, F27, L19, L27, T19, T27)</f>
        <v>61.532647161215721</v>
      </c>
      <c r="N40">
        <f xml:space="preserve"> (F19 - L40) / M40</f>
        <v>-0.62839270615743015</v>
      </c>
      <c r="O40" s="12">
        <f xml:space="preserve"> (F27 - L40) / M40</f>
        <v>2.0206075810062201</v>
      </c>
      <c r="P40">
        <f xml:space="preserve"> (L19 - L40) / M40</f>
        <v>-0.46587735111671541</v>
      </c>
      <c r="Q40">
        <f xml:space="preserve"> (L27 - L40) / M40</f>
        <v>-0.31961353158007216</v>
      </c>
      <c r="R40">
        <f xml:space="preserve"> (T19 - L40) / M40</f>
        <v>-0.4008712091004295</v>
      </c>
      <c r="S40">
        <f xml:space="preserve"> (T27 - L40) / M40</f>
        <v>-0.20585278305157184</v>
      </c>
      <c r="U40">
        <f xml:space="preserve"> AVERAGE(F19, L19, L27, T19, T27)</f>
        <v>160.80000000000001</v>
      </c>
    </row>
    <row r="41" spans="1:25" x14ac:dyDescent="0.2">
      <c r="A41" t="s">
        <v>36</v>
      </c>
      <c r="B41">
        <f t="shared" si="5"/>
        <v>621.75</v>
      </c>
      <c r="C41">
        <f t="shared" si="0"/>
        <v>14.080127840328723</v>
      </c>
      <c r="D41">
        <f t="shared" si="6"/>
        <v>-1.0475757157369416</v>
      </c>
      <c r="E41">
        <f t="shared" si="1"/>
        <v>0.58593217998845881</v>
      </c>
      <c r="F41">
        <f t="shared" si="2"/>
        <v>-0.6214432211998806</v>
      </c>
      <c r="G41">
        <f t="shared" si="3"/>
        <v>1.0830867569483633</v>
      </c>
      <c r="H41">
        <f t="shared" si="4"/>
        <v>621.75</v>
      </c>
    </row>
    <row r="42" spans="1:25" x14ac:dyDescent="0.2">
      <c r="A42" t="s">
        <v>38</v>
      </c>
      <c r="B42">
        <f t="shared" si="5"/>
        <v>15527.75</v>
      </c>
      <c r="C42">
        <f t="shared" si="0"/>
        <v>174.09647708478576</v>
      </c>
      <c r="D42">
        <f t="shared" si="6"/>
        <v>-1.3081827031404245</v>
      </c>
      <c r="E42">
        <f t="shared" si="1"/>
        <v>-0.23406562086925267</v>
      </c>
      <c r="F42">
        <f t="shared" si="2"/>
        <v>0.62178167997783074</v>
      </c>
      <c r="G42">
        <f t="shared" si="3"/>
        <v>0.92046664403184641</v>
      </c>
      <c r="H42">
        <f t="shared" si="4"/>
        <v>15527.75</v>
      </c>
    </row>
    <row r="43" spans="1:25" x14ac:dyDescent="0.2">
      <c r="A43" t="s">
        <v>40</v>
      </c>
      <c r="B43">
        <f t="shared" si="5"/>
        <v>16445.75</v>
      </c>
      <c r="C43">
        <f t="shared" si="0"/>
        <v>175.50189932495508</v>
      </c>
      <c r="D43">
        <f t="shared" si="6"/>
        <v>-1.0299033839247953</v>
      </c>
      <c r="E43">
        <f t="shared" si="1"/>
        <v>-0.68232879792527934</v>
      </c>
      <c r="F43">
        <f t="shared" si="2"/>
        <v>0.79343870656446891</v>
      </c>
      <c r="G43">
        <f t="shared" si="3"/>
        <v>0.91879347528560584</v>
      </c>
      <c r="H43">
        <f t="shared" si="4"/>
        <v>16445.75</v>
      </c>
    </row>
    <row r="44" spans="1:25" x14ac:dyDescent="0.2">
      <c r="A44" t="s">
        <v>42</v>
      </c>
      <c r="B44">
        <f t="shared" si="5"/>
        <v>11571.25</v>
      </c>
      <c r="C44">
        <f t="shared" si="0"/>
        <v>359.350687583406</v>
      </c>
      <c r="D44">
        <f t="shared" si="6"/>
        <v>-0.79935842597581985</v>
      </c>
      <c r="E44">
        <f t="shared" si="1"/>
        <v>-0.6657841720268578</v>
      </c>
      <c r="F44">
        <f t="shared" si="2"/>
        <v>1.3823543885238938</v>
      </c>
      <c r="G44">
        <f t="shared" si="3"/>
        <v>8.2788209478783778E-2</v>
      </c>
      <c r="H44">
        <f t="shared" si="4"/>
        <v>11571.25</v>
      </c>
    </row>
    <row r="45" spans="1:25" x14ac:dyDescent="0.2">
      <c r="A45" t="s">
        <v>44</v>
      </c>
      <c r="B45">
        <f t="shared" si="5"/>
        <v>2482.5</v>
      </c>
      <c r="C45">
        <f t="shared" si="0"/>
        <v>25.278449319529077</v>
      </c>
      <c r="D45">
        <f xml:space="preserve"> (N26-B45) / C45</f>
        <v>-1.4834770727423165</v>
      </c>
      <c r="E45">
        <f t="shared" si="1"/>
        <v>0.29669541454846332</v>
      </c>
      <c r="F45">
        <f t="shared" si="2"/>
        <v>0.65272991200661934</v>
      </c>
      <c r="G45">
        <f t="shared" si="3"/>
        <v>0.53405174618723394</v>
      </c>
      <c r="H45">
        <f t="shared" si="4"/>
        <v>2482.5</v>
      </c>
    </row>
    <row r="46" spans="1:25" x14ac:dyDescent="0.2">
      <c r="A46" t="s">
        <v>31</v>
      </c>
      <c r="B46">
        <f xml:space="preserve"> AVERAGE(O19, O27, W19, W27)</f>
        <v>3988.25</v>
      </c>
      <c r="C46">
        <f t="shared" ref="C46:C53" si="7" xml:space="preserve"> _xlfn.STDEV.S(O19, O27, W19, W27)</f>
        <v>210.61398339141681</v>
      </c>
      <c r="D46">
        <f xml:space="preserve"> (O19-B46) / C46</f>
        <v>0.42138702554740648</v>
      </c>
      <c r="E46">
        <f xml:space="preserve"> (O27-B46) / C46</f>
        <v>-0.74662658892765821</v>
      </c>
      <c r="F46">
        <f xml:space="preserve"> (W19 - B46) / C46</f>
        <v>1.214306836999991</v>
      </c>
      <c r="G46">
        <f xml:space="preserve"> (W27 - B46) / C46</f>
        <v>-0.88906727361973936</v>
      </c>
      <c r="H46">
        <f xml:space="preserve"> AVERAGE(O19, O27, W19, W27)</f>
        <v>3988.25</v>
      </c>
    </row>
    <row r="47" spans="1:25" x14ac:dyDescent="0.2">
      <c r="A47" t="s">
        <v>33</v>
      </c>
      <c r="B47">
        <f t="shared" ref="B47:B52" si="8" xml:space="preserve"> AVERAGE(O20, O28, W20, W28)</f>
        <v>1120.5</v>
      </c>
      <c r="C47">
        <f t="shared" si="7"/>
        <v>37.67846422914112</v>
      </c>
      <c r="D47">
        <f t="shared" ref="D47:D53" si="9" xml:space="preserve"> (O20-B47) / C47</f>
        <v>-1.1545056543561669</v>
      </c>
      <c r="E47">
        <f t="shared" ref="E47:E53" si="10" xml:space="preserve"> (O28-B47) / C47</f>
        <v>-9.2891259545898497E-2</v>
      </c>
      <c r="F47">
        <f t="shared" ref="F47:F53" si="11" xml:space="preserve"> (W20 - B47) / C47</f>
        <v>1.2872074537074505</v>
      </c>
      <c r="G47">
        <f t="shared" ref="G47:G53" si="12" xml:space="preserve"> (W28 - B47) / C47</f>
        <v>-3.981053980538507E-2</v>
      </c>
      <c r="H47">
        <f t="shared" ref="H47:H53" si="13" xml:space="preserve"> AVERAGE(O20, O28, W20, W28)</f>
        <v>1120.5</v>
      </c>
    </row>
    <row r="48" spans="1:25" x14ac:dyDescent="0.2">
      <c r="A48" t="s">
        <v>35</v>
      </c>
      <c r="B48">
        <f t="shared" si="8"/>
        <v>1739.5</v>
      </c>
      <c r="C48">
        <f t="shared" si="7"/>
        <v>83.316664999666585</v>
      </c>
      <c r="D48">
        <f t="shared" si="9"/>
        <v>-1.2062412723841285</v>
      </c>
      <c r="E48">
        <f t="shared" si="10"/>
        <v>0.79815964789596561</v>
      </c>
      <c r="F48">
        <f t="shared" si="11"/>
        <v>-0.43808762628876308</v>
      </c>
      <c r="G48">
        <f t="shared" si="12"/>
        <v>0.84616925077692595</v>
      </c>
      <c r="H48">
        <f t="shared" si="13"/>
        <v>1739.5</v>
      </c>
    </row>
    <row r="49" spans="1:8" x14ac:dyDescent="0.2">
      <c r="A49" t="s">
        <v>37</v>
      </c>
      <c r="B49">
        <f t="shared" si="8"/>
        <v>6412.25</v>
      </c>
      <c r="C49">
        <f t="shared" si="7"/>
        <v>176.58685304027213</v>
      </c>
      <c r="D49">
        <f t="shared" si="9"/>
        <v>0.98959801928259505</v>
      </c>
      <c r="E49">
        <f t="shared" si="10"/>
        <v>-1.100025266069494</v>
      </c>
      <c r="F49">
        <f t="shared" si="11"/>
        <v>0.68946242545153613</v>
      </c>
      <c r="G49">
        <f t="shared" si="12"/>
        <v>-0.57903517866463716</v>
      </c>
      <c r="H49">
        <f t="shared" si="13"/>
        <v>6412.25</v>
      </c>
    </row>
    <row r="50" spans="1:8" x14ac:dyDescent="0.2">
      <c r="A50" t="s">
        <v>39</v>
      </c>
      <c r="B50">
        <f t="shared" si="8"/>
        <v>5410.25</v>
      </c>
      <c r="C50">
        <f t="shared" si="7"/>
        <v>170.0497476230608</v>
      </c>
      <c r="D50">
        <f t="shared" si="9"/>
        <v>-0.94825192188719576</v>
      </c>
      <c r="E50">
        <f t="shared" si="10"/>
        <v>0.11026185138223206</v>
      </c>
      <c r="F50">
        <f t="shared" si="11"/>
        <v>1.3510752189369502</v>
      </c>
      <c r="G50">
        <f t="shared" si="12"/>
        <v>-0.51308514843198649</v>
      </c>
      <c r="H50">
        <f t="shared" si="13"/>
        <v>5410.25</v>
      </c>
    </row>
    <row r="51" spans="1:8" x14ac:dyDescent="0.2">
      <c r="A51" t="s">
        <v>41</v>
      </c>
      <c r="B51">
        <f t="shared" si="8"/>
        <v>6262.5</v>
      </c>
      <c r="C51">
        <f t="shared" si="7"/>
        <v>107.28311454589053</v>
      </c>
      <c r="D51">
        <f t="shared" si="9"/>
        <v>-1.3002978203091657</v>
      </c>
      <c r="E51">
        <f t="shared" si="10"/>
        <v>-0.18176206090343175</v>
      </c>
      <c r="F51">
        <f t="shared" si="11"/>
        <v>0.44275373809810303</v>
      </c>
      <c r="G51">
        <f t="shared" si="12"/>
        <v>1.0393061431144945</v>
      </c>
      <c r="H51">
        <f t="shared" si="13"/>
        <v>6262.5</v>
      </c>
    </row>
    <row r="52" spans="1:8" x14ac:dyDescent="0.2">
      <c r="A52" t="s">
        <v>43</v>
      </c>
      <c r="B52">
        <f t="shared" si="8"/>
        <v>11067</v>
      </c>
      <c r="C52">
        <f t="shared" si="7"/>
        <v>317.81231358565492</v>
      </c>
      <c r="D52">
        <f t="shared" si="9"/>
        <v>-0.76774872957915941</v>
      </c>
      <c r="E52">
        <f t="shared" si="10"/>
        <v>-0.51917434582197253</v>
      </c>
      <c r="F52">
        <f t="shared" si="11"/>
        <v>1.4536881683015233</v>
      </c>
      <c r="G52">
        <f t="shared" si="12"/>
        <v>-0.16676509290039118</v>
      </c>
      <c r="H52">
        <f t="shared" si="13"/>
        <v>11067</v>
      </c>
    </row>
    <row r="53" spans="1:8" x14ac:dyDescent="0.2">
      <c r="A53" t="s">
        <v>45</v>
      </c>
      <c r="B53">
        <f xml:space="preserve"> AVERAGE(O26, O34, W26, W34)</f>
        <v>318.75</v>
      </c>
      <c r="C53">
        <f t="shared" si="7"/>
        <v>13.524668819112232</v>
      </c>
      <c r="D53">
        <f t="shared" si="9"/>
        <v>0.60999645243376355</v>
      </c>
      <c r="E53">
        <f t="shared" si="10"/>
        <v>-0.57302697046808093</v>
      </c>
      <c r="F53">
        <f t="shared" si="11"/>
        <v>1.0536302360219552</v>
      </c>
      <c r="G53">
        <f t="shared" si="12"/>
        <v>-1.0905997179876379</v>
      </c>
      <c r="H53">
        <f t="shared" si="13"/>
        <v>318.75</v>
      </c>
    </row>
    <row r="55" spans="1:8" x14ac:dyDescent="0.2">
      <c r="D55" t="b">
        <f xml:space="preserve"> D38 &lt; -1.96</f>
        <v>0</v>
      </c>
      <c r="E55" t="b">
        <f t="shared" ref="E55:G55" si="14" xml:space="preserve"> E38 &lt; -1.96</f>
        <v>0</v>
      </c>
      <c r="F55" t="b">
        <f t="shared" si="14"/>
        <v>0</v>
      </c>
      <c r="G55" t="b">
        <f t="shared" si="14"/>
        <v>0</v>
      </c>
    </row>
    <row r="56" spans="1:8" x14ac:dyDescent="0.2">
      <c r="D56" t="b">
        <f t="shared" ref="D56:G70" si="15" xml:space="preserve"> D39 &lt; -1.96</f>
        <v>0</v>
      </c>
      <c r="E56" t="b">
        <f t="shared" si="15"/>
        <v>0</v>
      </c>
      <c r="F56" t="b">
        <f t="shared" si="15"/>
        <v>0</v>
      </c>
      <c r="G56" t="b">
        <f t="shared" si="15"/>
        <v>0</v>
      </c>
    </row>
    <row r="57" spans="1:8" x14ac:dyDescent="0.2">
      <c r="D57" t="b">
        <f t="shared" si="15"/>
        <v>0</v>
      </c>
      <c r="E57" t="b">
        <f t="shared" si="15"/>
        <v>0</v>
      </c>
      <c r="F57" t="b">
        <f t="shared" si="15"/>
        <v>0</v>
      </c>
      <c r="G57" t="b">
        <f t="shared" si="15"/>
        <v>0</v>
      </c>
    </row>
    <row r="58" spans="1:8" x14ac:dyDescent="0.2">
      <c r="D58" t="b">
        <f t="shared" si="15"/>
        <v>0</v>
      </c>
      <c r="E58" t="b">
        <f t="shared" si="15"/>
        <v>0</v>
      </c>
      <c r="F58" t="b">
        <f t="shared" si="15"/>
        <v>0</v>
      </c>
      <c r="G58" t="b">
        <f t="shared" si="15"/>
        <v>0</v>
      </c>
    </row>
    <row r="59" spans="1:8" x14ac:dyDescent="0.2">
      <c r="D59" t="b">
        <f t="shared" si="15"/>
        <v>0</v>
      </c>
      <c r="E59" t="b">
        <f t="shared" si="15"/>
        <v>0</v>
      </c>
      <c r="F59" t="b">
        <f t="shared" si="15"/>
        <v>0</v>
      </c>
      <c r="G59" t="b">
        <f t="shared" si="15"/>
        <v>0</v>
      </c>
    </row>
    <row r="60" spans="1:8" x14ac:dyDescent="0.2">
      <c r="D60" t="b">
        <f t="shared" si="15"/>
        <v>0</v>
      </c>
      <c r="E60" t="b">
        <f t="shared" si="15"/>
        <v>0</v>
      </c>
      <c r="F60" t="b">
        <f t="shared" si="15"/>
        <v>0</v>
      </c>
      <c r="G60" t="b">
        <f t="shared" si="15"/>
        <v>0</v>
      </c>
    </row>
    <row r="61" spans="1:8" x14ac:dyDescent="0.2">
      <c r="D61" t="b">
        <f t="shared" si="15"/>
        <v>0</v>
      </c>
      <c r="E61" t="b">
        <f t="shared" si="15"/>
        <v>0</v>
      </c>
      <c r="F61" t="b">
        <f t="shared" si="15"/>
        <v>0</v>
      </c>
      <c r="G61" t="b">
        <f t="shared" si="15"/>
        <v>0</v>
      </c>
    </row>
    <row r="62" spans="1:8" x14ac:dyDescent="0.2">
      <c r="D62" t="b">
        <f t="shared" si="15"/>
        <v>0</v>
      </c>
      <c r="E62" t="b">
        <f t="shared" si="15"/>
        <v>0</v>
      </c>
      <c r="F62" t="b">
        <f t="shared" si="15"/>
        <v>0</v>
      </c>
      <c r="G62" t="b">
        <f t="shared" si="15"/>
        <v>0</v>
      </c>
    </row>
    <row r="63" spans="1:8" x14ac:dyDescent="0.2">
      <c r="D63" t="b">
        <f t="shared" si="15"/>
        <v>0</v>
      </c>
      <c r="E63" t="b">
        <f t="shared" si="15"/>
        <v>0</v>
      </c>
      <c r="F63" t="b">
        <f t="shared" si="15"/>
        <v>0</v>
      </c>
      <c r="G63" t="b">
        <f t="shared" si="15"/>
        <v>0</v>
      </c>
    </row>
    <row r="64" spans="1:8" x14ac:dyDescent="0.2">
      <c r="D64" t="b">
        <f t="shared" si="15"/>
        <v>0</v>
      </c>
      <c r="E64" t="b">
        <f t="shared" si="15"/>
        <v>0</v>
      </c>
      <c r="F64" t="b">
        <f t="shared" si="15"/>
        <v>0</v>
      </c>
      <c r="G64" t="b">
        <f t="shared" si="15"/>
        <v>0</v>
      </c>
    </row>
    <row r="65" spans="4:7" x14ac:dyDescent="0.2">
      <c r="D65" t="b">
        <f t="shared" si="15"/>
        <v>0</v>
      </c>
      <c r="E65" t="b">
        <f t="shared" si="15"/>
        <v>0</v>
      </c>
      <c r="F65" t="b">
        <f t="shared" si="15"/>
        <v>0</v>
      </c>
      <c r="G65" t="b">
        <f t="shared" si="15"/>
        <v>0</v>
      </c>
    </row>
    <row r="66" spans="4:7" x14ac:dyDescent="0.2">
      <c r="D66" t="b">
        <f t="shared" si="15"/>
        <v>0</v>
      </c>
      <c r="E66" t="b">
        <f t="shared" si="15"/>
        <v>0</v>
      </c>
      <c r="F66" t="b">
        <f t="shared" si="15"/>
        <v>0</v>
      </c>
      <c r="G66" t="b">
        <f t="shared" si="15"/>
        <v>0</v>
      </c>
    </row>
    <row r="67" spans="4:7" x14ac:dyDescent="0.2">
      <c r="D67" t="b">
        <f t="shared" si="15"/>
        <v>0</v>
      </c>
      <c r="E67" t="b">
        <f t="shared" si="15"/>
        <v>0</v>
      </c>
      <c r="F67" t="b">
        <f t="shared" si="15"/>
        <v>0</v>
      </c>
      <c r="G67" t="b">
        <f t="shared" si="15"/>
        <v>0</v>
      </c>
    </row>
    <row r="68" spans="4:7" x14ac:dyDescent="0.2">
      <c r="D68" t="b">
        <f t="shared" si="15"/>
        <v>0</v>
      </c>
      <c r="E68" t="b">
        <f t="shared" si="15"/>
        <v>0</v>
      </c>
      <c r="F68" t="b">
        <f t="shared" si="15"/>
        <v>0</v>
      </c>
      <c r="G68" t="b">
        <f t="shared" si="15"/>
        <v>0</v>
      </c>
    </row>
    <row r="69" spans="4:7" x14ac:dyDescent="0.2">
      <c r="D69" t="b">
        <f t="shared" si="15"/>
        <v>0</v>
      </c>
      <c r="E69" t="b">
        <f t="shared" si="15"/>
        <v>0</v>
      </c>
      <c r="F69" t="b">
        <f t="shared" si="15"/>
        <v>0</v>
      </c>
      <c r="G69" t="b">
        <f t="shared" si="15"/>
        <v>0</v>
      </c>
    </row>
    <row r="70" spans="4:7" x14ac:dyDescent="0.2">
      <c r="D70" t="b">
        <f xml:space="preserve"> D53 &lt; -1.96</f>
        <v>0</v>
      </c>
      <c r="E70" t="b">
        <f t="shared" si="15"/>
        <v>0</v>
      </c>
      <c r="F70" t="b">
        <f t="shared" si="15"/>
        <v>0</v>
      </c>
      <c r="G70" t="b">
        <f t="shared" si="15"/>
        <v>0</v>
      </c>
    </row>
    <row r="72" spans="4:7" x14ac:dyDescent="0.2">
      <c r="D72" t="b">
        <f xml:space="preserve"> D38 &gt; 1.96</f>
        <v>0</v>
      </c>
      <c r="E72" t="b">
        <f t="shared" ref="E72:G72" si="16" xml:space="preserve"> E38 &gt; 1.96</f>
        <v>0</v>
      </c>
      <c r="F72" t="b">
        <f t="shared" si="16"/>
        <v>0</v>
      </c>
      <c r="G72" t="b">
        <f t="shared" si="16"/>
        <v>0</v>
      </c>
    </row>
    <row r="73" spans="4:7" x14ac:dyDescent="0.2">
      <c r="D73" t="b">
        <f t="shared" ref="D73:G87" si="17" xml:space="preserve"> D39 &gt; 1.96</f>
        <v>0</v>
      </c>
      <c r="E73" t="b">
        <f t="shared" si="17"/>
        <v>0</v>
      </c>
      <c r="F73" t="b">
        <f t="shared" si="17"/>
        <v>0</v>
      </c>
      <c r="G73" t="b">
        <f t="shared" si="17"/>
        <v>0</v>
      </c>
    </row>
    <row r="74" spans="4:7" x14ac:dyDescent="0.2">
      <c r="D74" t="b">
        <f t="shared" si="17"/>
        <v>0</v>
      </c>
      <c r="E74" t="b">
        <f t="shared" si="17"/>
        <v>0</v>
      </c>
      <c r="F74" t="b">
        <f t="shared" si="17"/>
        <v>0</v>
      </c>
      <c r="G74" t="b">
        <f t="shared" si="17"/>
        <v>0</v>
      </c>
    </row>
    <row r="75" spans="4:7" x14ac:dyDescent="0.2">
      <c r="D75" t="b">
        <f t="shared" si="17"/>
        <v>0</v>
      </c>
      <c r="E75" t="b">
        <f t="shared" si="17"/>
        <v>0</v>
      </c>
      <c r="F75" t="b">
        <f t="shared" si="17"/>
        <v>0</v>
      </c>
      <c r="G75" t="b">
        <f t="shared" si="17"/>
        <v>0</v>
      </c>
    </row>
    <row r="76" spans="4:7" x14ac:dyDescent="0.2">
      <c r="D76" t="b">
        <f t="shared" si="17"/>
        <v>0</v>
      </c>
      <c r="E76" t="b">
        <f t="shared" si="17"/>
        <v>0</v>
      </c>
      <c r="F76" t="b">
        <f t="shared" si="17"/>
        <v>0</v>
      </c>
      <c r="G76" t="b">
        <f t="shared" si="17"/>
        <v>0</v>
      </c>
    </row>
    <row r="77" spans="4:7" x14ac:dyDescent="0.2">
      <c r="D77" t="b">
        <f t="shared" si="17"/>
        <v>0</v>
      </c>
      <c r="E77" t="b">
        <f t="shared" si="17"/>
        <v>0</v>
      </c>
      <c r="F77" t="b">
        <f t="shared" si="17"/>
        <v>0</v>
      </c>
      <c r="G77" t="b">
        <f t="shared" si="17"/>
        <v>0</v>
      </c>
    </row>
    <row r="78" spans="4:7" x14ac:dyDescent="0.2">
      <c r="D78" t="b">
        <f t="shared" si="17"/>
        <v>0</v>
      </c>
      <c r="E78" t="b">
        <f t="shared" si="17"/>
        <v>0</v>
      </c>
      <c r="F78" t="b">
        <f t="shared" si="17"/>
        <v>0</v>
      </c>
      <c r="G78" t="b">
        <f t="shared" si="17"/>
        <v>0</v>
      </c>
    </row>
    <row r="79" spans="4:7" x14ac:dyDescent="0.2">
      <c r="D79" t="b">
        <f t="shared" si="17"/>
        <v>0</v>
      </c>
      <c r="E79" t="b">
        <f t="shared" si="17"/>
        <v>0</v>
      </c>
      <c r="F79" t="b">
        <f t="shared" si="17"/>
        <v>0</v>
      </c>
      <c r="G79" t="b">
        <f t="shared" si="17"/>
        <v>0</v>
      </c>
    </row>
    <row r="80" spans="4:7" x14ac:dyDescent="0.2">
      <c r="D80" t="b">
        <f t="shared" si="17"/>
        <v>0</v>
      </c>
      <c r="E80" t="b">
        <f t="shared" si="17"/>
        <v>0</v>
      </c>
      <c r="F80" t="b">
        <f t="shared" si="17"/>
        <v>0</v>
      </c>
      <c r="G80" t="b">
        <f t="shared" si="17"/>
        <v>0</v>
      </c>
    </row>
    <row r="81" spans="1:25" x14ac:dyDescent="0.2">
      <c r="D81" t="b">
        <f t="shared" si="17"/>
        <v>0</v>
      </c>
      <c r="E81" t="b">
        <f t="shared" si="17"/>
        <v>0</v>
      </c>
      <c r="F81" t="b">
        <f t="shared" si="17"/>
        <v>0</v>
      </c>
      <c r="G81" t="b">
        <f t="shared" si="17"/>
        <v>0</v>
      </c>
    </row>
    <row r="82" spans="1:25" x14ac:dyDescent="0.2">
      <c r="D82" t="b">
        <f t="shared" si="17"/>
        <v>0</v>
      </c>
      <c r="E82" t="b">
        <f t="shared" si="17"/>
        <v>0</v>
      </c>
      <c r="F82" t="b">
        <f t="shared" si="17"/>
        <v>0</v>
      </c>
      <c r="G82" t="b">
        <f t="shared" si="17"/>
        <v>0</v>
      </c>
    </row>
    <row r="83" spans="1:25" x14ac:dyDescent="0.2">
      <c r="D83" t="b">
        <f t="shared" si="17"/>
        <v>0</v>
      </c>
      <c r="E83" t="b">
        <f t="shared" si="17"/>
        <v>0</v>
      </c>
      <c r="F83" t="b">
        <f t="shared" si="17"/>
        <v>0</v>
      </c>
      <c r="G83" t="b">
        <f t="shared" si="17"/>
        <v>0</v>
      </c>
    </row>
    <row r="84" spans="1:25" x14ac:dyDescent="0.2">
      <c r="D84" t="b">
        <f t="shared" si="17"/>
        <v>0</v>
      </c>
      <c r="E84" t="b">
        <f t="shared" si="17"/>
        <v>0</v>
      </c>
      <c r="F84" t="b">
        <f t="shared" si="17"/>
        <v>0</v>
      </c>
      <c r="G84" t="b">
        <f t="shared" si="17"/>
        <v>0</v>
      </c>
    </row>
    <row r="85" spans="1:25" x14ac:dyDescent="0.2">
      <c r="D85" t="b">
        <f t="shared" si="17"/>
        <v>0</v>
      </c>
      <c r="E85" t="b">
        <f t="shared" si="17"/>
        <v>0</v>
      </c>
      <c r="F85" t="b">
        <f t="shared" si="17"/>
        <v>0</v>
      </c>
      <c r="G85" t="b">
        <f t="shared" si="17"/>
        <v>0</v>
      </c>
    </row>
    <row r="86" spans="1:25" x14ac:dyDescent="0.2">
      <c r="D86" t="b">
        <f xml:space="preserve"> D52 &gt; 1.96</f>
        <v>0</v>
      </c>
      <c r="E86" t="b">
        <f t="shared" si="17"/>
        <v>0</v>
      </c>
      <c r="F86" t="b">
        <f t="shared" si="17"/>
        <v>0</v>
      </c>
      <c r="G86" t="b">
        <f t="shared" si="17"/>
        <v>0</v>
      </c>
    </row>
    <row r="87" spans="1:25" x14ac:dyDescent="0.2">
      <c r="D87" t="b">
        <f xml:space="preserve"> D53 &gt; 1.96</f>
        <v>0</v>
      </c>
      <c r="E87" t="b">
        <f t="shared" si="17"/>
        <v>0</v>
      </c>
      <c r="F87" t="b">
        <f t="shared" si="17"/>
        <v>0</v>
      </c>
      <c r="G87" t="b">
        <f t="shared" si="17"/>
        <v>0</v>
      </c>
    </row>
    <row r="89" spans="1:25" x14ac:dyDescent="0.2">
      <c r="A89" s="8" t="s">
        <v>61</v>
      </c>
    </row>
    <row r="90" spans="1:25" x14ac:dyDescent="0.2">
      <c r="B90" s="2">
        <v>1</v>
      </c>
      <c r="C90" s="2">
        <v>2</v>
      </c>
      <c r="D90" s="2">
        <v>3</v>
      </c>
      <c r="E90" s="2">
        <v>4</v>
      </c>
      <c r="F90" s="2">
        <v>5</v>
      </c>
      <c r="G90" s="2">
        <v>6</v>
      </c>
      <c r="H90" s="2">
        <v>7</v>
      </c>
      <c r="I90" s="2">
        <v>8</v>
      </c>
      <c r="J90" s="2">
        <v>9</v>
      </c>
      <c r="K90" s="2">
        <v>10</v>
      </c>
      <c r="L90" s="2">
        <v>11</v>
      </c>
      <c r="M90" s="2">
        <v>12</v>
      </c>
      <c r="N90" s="2">
        <v>13</v>
      </c>
      <c r="O90" s="2">
        <v>14</v>
      </c>
      <c r="P90" s="2">
        <v>15</v>
      </c>
      <c r="Q90" s="2">
        <v>16</v>
      </c>
      <c r="R90" s="2">
        <v>17</v>
      </c>
      <c r="S90" s="2">
        <v>18</v>
      </c>
      <c r="T90" s="2">
        <v>19</v>
      </c>
      <c r="U90" s="2">
        <v>20</v>
      </c>
      <c r="V90" s="2">
        <v>21</v>
      </c>
      <c r="W90" s="2">
        <v>22</v>
      </c>
      <c r="X90" s="2">
        <v>23</v>
      </c>
      <c r="Y90" s="2">
        <v>24</v>
      </c>
    </row>
    <row r="91" spans="1:25" x14ac:dyDescent="0.2">
      <c r="A91" s="2" t="s">
        <v>9</v>
      </c>
      <c r="B91" s="4"/>
      <c r="C91" s="10">
        <f xml:space="preserve"> (C19 - $U$39) / ($H46 - $U$39)</f>
        <v>0.56412693974556127</v>
      </c>
      <c r="D91" s="4"/>
      <c r="E91" s="10">
        <f t="shared" ref="E91:E98" si="18" xml:space="preserve"> (E19 - $U$38) / ($H46 - $U$38)</f>
        <v>0.52803203128637277</v>
      </c>
      <c r="F91" s="4"/>
      <c r="G91" s="10">
        <f t="shared" ref="G91:G98" si="19" xml:space="preserve"> (G19 - $U$40) / ($H46 - $U$40)</f>
        <v>0.45178905015088378</v>
      </c>
      <c r="H91" s="4"/>
      <c r="I91" s="10">
        <f xml:space="preserve"> (I19 - $U$39) / ($H46 - $U$39)</f>
        <v>0.62467030150519598</v>
      </c>
      <c r="J91" s="4"/>
      <c r="K91" s="10">
        <f t="shared" ref="K91:K98" si="20" xml:space="preserve"> (K19 - $U$38) / ($H46 - $U$38)</f>
        <v>0.62032683085804741</v>
      </c>
      <c r="L91" s="4"/>
      <c r="M91" s="10">
        <f t="shared" ref="M91:M98" si="21" xml:space="preserve"> (M19 - $U$40) / ($H46 - $U$40)</f>
        <v>0.59209134018733101</v>
      </c>
      <c r="N91" s="4"/>
      <c r="O91" s="4"/>
      <c r="P91" s="4"/>
      <c r="Q91" s="10">
        <f xml:space="preserve"> (Q19 - $U$39) / ($H46 - $U$39)</f>
        <v>0.68495270049862533</v>
      </c>
      <c r="R91" s="4"/>
      <c r="S91" s="10">
        <f t="shared" ref="S91:S98" si="22" xml:space="preserve"> (S19 - $U$38) / ($H46 - $U$38)</f>
        <v>0.67221006564551422</v>
      </c>
      <c r="T91" s="4"/>
      <c r="U91" s="10">
        <f t="shared" ref="U91:U98" si="23" xml:space="preserve"> (U19 - $U$40) / ($H46 - $U$40)</f>
        <v>0.61377679656167938</v>
      </c>
      <c r="V91" s="4"/>
      <c r="W91" s="4"/>
      <c r="X91" s="4"/>
      <c r="Y91" s="10">
        <f xml:space="preserve"> (Y19 - $U$39) / ($H46 - $U$39)</f>
        <v>0.66877300899389536</v>
      </c>
    </row>
    <row r="92" spans="1:25" x14ac:dyDescent="0.2">
      <c r="A92" s="2" t="s">
        <v>10</v>
      </c>
      <c r="B92" s="10">
        <f xml:space="preserve"> (B20 - $U$39) / ($H39 - $U$39)</f>
        <v>0.54003450109469819</v>
      </c>
      <c r="C92" s="10">
        <f t="shared" ref="C92:C97" si="24" xml:space="preserve"> (C20 - $U$39) / ($H47 - $U$39)</f>
        <v>0.3699533298762871</v>
      </c>
      <c r="D92" s="10">
        <f xml:space="preserve"> (D20 - $U$38) / ($H39 - $U$38)</f>
        <v>0.63854522583591855</v>
      </c>
      <c r="E92" s="10">
        <f t="shared" si="18"/>
        <v>0.45184146431470962</v>
      </c>
      <c r="F92" s="10">
        <f xml:space="preserve"> (F20 - $U$40) / ($H39 - $U$40)</f>
        <v>0.49478898992759474</v>
      </c>
      <c r="G92" s="10">
        <f t="shared" si="19"/>
        <v>0.32426800041679688</v>
      </c>
      <c r="H92" s="10">
        <f xml:space="preserve"> (H20 - $U$39) / ($H39 - $U$39)</f>
        <v>0.68507890065831689</v>
      </c>
      <c r="I92" s="10">
        <f t="shared" ref="I92:I97" si="25" xml:space="preserve"> (I20 - $U$39) / ($H47 - $U$39)</f>
        <v>0.55041114156604198</v>
      </c>
      <c r="J92" s="10">
        <f xml:space="preserve"> (J20 - $U$38) / ($H39 - $U$38)</f>
        <v>0.80109417546241646</v>
      </c>
      <c r="K92" s="10">
        <f t="shared" si="20"/>
        <v>0.60683445272713854</v>
      </c>
      <c r="L92" s="10">
        <f xml:space="preserve"> (L20 - $U$40) / ($H39 - $U$40)</f>
        <v>0.64064832586905529</v>
      </c>
      <c r="M92" s="10">
        <f t="shared" si="21"/>
        <v>0.4368031676565593</v>
      </c>
      <c r="N92" s="10"/>
      <c r="O92" s="10"/>
      <c r="P92" s="10">
        <f xml:space="preserve"> (P20 - $U$39) / ($H39 - $U$39)</f>
        <v>0.67620148439586891</v>
      </c>
      <c r="Q92" s="10">
        <f t="shared" ref="Q92:Q97" si="26" xml:space="preserve"> (Q20 - $U$39) / ($H47 - $U$39)</f>
        <v>0.49336987925031484</v>
      </c>
      <c r="R92" s="10">
        <f xml:space="preserve"> (R20 - $U$38) / ($H39 - $U$38)</f>
        <v>0.78201598833944397</v>
      </c>
      <c r="S92" s="10">
        <f t="shared" si="22"/>
        <v>0.5810022879917337</v>
      </c>
      <c r="T92" s="10">
        <f xml:space="preserve"> (T20 - $U$40) / ($H39 - $U$40)</f>
        <v>0.66428229305420083</v>
      </c>
      <c r="U92" s="10">
        <f t="shared" si="23"/>
        <v>0.48369282067312697</v>
      </c>
      <c r="V92" s="10"/>
      <c r="W92" s="10"/>
      <c r="X92" s="10">
        <f xml:space="preserve"> (X20 - $U$39) / ($H39 - $U$39)</f>
        <v>0.69025156840179047</v>
      </c>
      <c r="Y92" s="10">
        <f t="shared" ref="Y92" si="27" xml:space="preserve"> (Y20 - $U$39) / ($H47 - $U$39)</f>
        <v>0.5265575227794651</v>
      </c>
    </row>
    <row r="93" spans="1:25" x14ac:dyDescent="0.2">
      <c r="A93" s="2" t="s">
        <v>11</v>
      </c>
      <c r="B93" s="10"/>
      <c r="C93" s="10">
        <f t="shared" si="24"/>
        <v>0.28341980600045114</v>
      </c>
      <c r="D93" s="10"/>
      <c r="E93" s="10">
        <f t="shared" si="18"/>
        <v>0.38460499662390274</v>
      </c>
      <c r="F93" s="10"/>
      <c r="G93" s="10">
        <f t="shared" si="19"/>
        <v>0.22436181668461391</v>
      </c>
      <c r="H93" s="10"/>
      <c r="I93" s="10">
        <f t="shared" si="25"/>
        <v>0.3686893751409881</v>
      </c>
      <c r="J93" s="10"/>
      <c r="K93" s="10">
        <f t="shared" si="20"/>
        <v>0.41359441818591042</v>
      </c>
      <c r="L93" s="10"/>
      <c r="M93" s="10">
        <f t="shared" si="21"/>
        <v>0.30607461835687588</v>
      </c>
      <c r="N93" s="10"/>
      <c r="O93" s="10"/>
      <c r="P93" s="10"/>
      <c r="Q93" s="10">
        <f t="shared" si="26"/>
        <v>0.36995262801714418</v>
      </c>
      <c r="R93" s="10"/>
      <c r="S93" s="10">
        <f t="shared" si="22"/>
        <v>0.41233400855277963</v>
      </c>
      <c r="T93" s="10"/>
      <c r="U93" s="10">
        <f t="shared" si="23"/>
        <v>0.29593969721923102</v>
      </c>
      <c r="V93" s="10"/>
      <c r="W93" s="10"/>
      <c r="X93" s="10"/>
      <c r="Y93" s="10">
        <f t="shared" ref="Y93" si="28" xml:space="preserve"> (Y21 - $U$39) / ($H48 - $U$39)</f>
        <v>0.44385292127227616</v>
      </c>
    </row>
    <row r="94" spans="1:25" x14ac:dyDescent="0.2">
      <c r="A94" s="2" t="s">
        <v>12</v>
      </c>
      <c r="B94" s="10">
        <f xml:space="preserve"> (B22 - $U$39) / ($H41 - $U$39)</f>
        <v>0.53003913143558656</v>
      </c>
      <c r="C94" s="10">
        <f t="shared" si="24"/>
        <v>0.48589060724908234</v>
      </c>
      <c r="D94" s="10">
        <f xml:space="preserve"> (D22 - $U$38) / ($H41 - $U$38)</f>
        <v>0.47392065788471788</v>
      </c>
      <c r="E94" s="10">
        <f t="shared" si="18"/>
        <v>0.67373778292547948</v>
      </c>
      <c r="F94" s="10">
        <f xml:space="preserve"> (F22 - $U$40) / ($H41 - $U$40)</f>
        <v>0.42564269443540514</v>
      </c>
      <c r="G94" s="10">
        <f t="shared" si="19"/>
        <v>0.40249862032008571</v>
      </c>
      <c r="H94" s="10">
        <f xml:space="preserve"> (H22 - $U$39) / ($H41 - $U$39)</f>
        <v>0.70405892733829512</v>
      </c>
      <c r="I94" s="10">
        <f t="shared" si="25"/>
        <v>0.59458687994884885</v>
      </c>
      <c r="J94" s="10">
        <f xml:space="preserve"> (J22 - $U$38) / ($H41 - $U$38)</f>
        <v>0.50803319881215259</v>
      </c>
      <c r="K94" s="10">
        <f t="shared" si="20"/>
        <v>0.69610365898885707</v>
      </c>
      <c r="L94" s="10">
        <f xml:space="preserve"> (L22 - $U$40) / ($H41 - $U$40)</f>
        <v>0.60136674259681089</v>
      </c>
      <c r="M94" s="10">
        <f t="shared" si="21"/>
        <v>0.54550544273728496</v>
      </c>
      <c r="N94" s="10"/>
      <c r="O94" s="10"/>
      <c r="P94" s="10">
        <f xml:space="preserve"> (P22 - $U$39) / ($H41 - $U$39)</f>
        <v>0.7148008900483388</v>
      </c>
      <c r="Q94" s="10">
        <f t="shared" si="26"/>
        <v>0.60066108342324753</v>
      </c>
      <c r="R94" s="10">
        <f xml:space="preserve"> (R22 - $U$38) / ($H41 - $U$38)</f>
        <v>0.5144293002360466</v>
      </c>
      <c r="S94" s="10">
        <f t="shared" si="22"/>
        <v>0.69674268401923922</v>
      </c>
      <c r="T94" s="10">
        <f xml:space="preserve"> (T22 - $U$40) / ($H41 - $U$40)</f>
        <v>0.60570560798351225</v>
      </c>
      <c r="U94" s="10">
        <f t="shared" si="23"/>
        <v>0.50711434947092271</v>
      </c>
      <c r="V94" s="10"/>
      <c r="W94" s="10"/>
      <c r="X94" s="10">
        <f xml:space="preserve"> (X22 - $U$39) / ($H41 - $U$39)</f>
        <v>0.72983963784240002</v>
      </c>
      <c r="Y94" s="10">
        <f t="shared" ref="Y94" si="29" xml:space="preserve"> (Y22 - $U$39) / ($H49 - $U$39)</f>
        <v>0.59650504946708005</v>
      </c>
    </row>
    <row r="95" spans="1:25" x14ac:dyDescent="0.2">
      <c r="A95" s="2" t="s">
        <v>13</v>
      </c>
      <c r="B95" s="10">
        <f xml:space="preserve"> (B23 - $U$39) / ($H42 - $U$39)</f>
        <v>0.62490561127878419</v>
      </c>
      <c r="C95" s="10">
        <f t="shared" si="24"/>
        <v>0.24052586142436666</v>
      </c>
      <c r="D95" s="10">
        <f xml:space="preserve"> (D23 - $U$38) / ($H42 - $U$38)</f>
        <v>0.59871637928831756</v>
      </c>
      <c r="E95" s="10">
        <f t="shared" si="18"/>
        <v>0.24104176997642837</v>
      </c>
      <c r="F95" s="10">
        <f xml:space="preserve"> (F23 - $U$40) / ($H42 - $U$40)</f>
        <v>0.53518752908026646</v>
      </c>
      <c r="G95" s="10">
        <f t="shared" si="19"/>
        <v>0.16005486289039805</v>
      </c>
      <c r="H95" s="10">
        <f xml:space="preserve"> (H23 - $U$39) / ($H42 - $U$39)</f>
        <v>0.77856696429608663</v>
      </c>
      <c r="I95" s="10">
        <f t="shared" si="25"/>
        <v>0.38061055937353433</v>
      </c>
      <c r="J95" s="10">
        <f xml:space="preserve"> (J23 - $U$38) / ($H42 - $U$38)</f>
        <v>0.7181957765487188</v>
      </c>
      <c r="K95" s="10">
        <f t="shared" si="20"/>
        <v>0.37703704206886712</v>
      </c>
      <c r="L95" s="10">
        <f xml:space="preserve"> (L23 - $U$40) / ($H42 - $U$40)</f>
        <v>0.7320385632802866</v>
      </c>
      <c r="M95" s="10">
        <f t="shared" si="21"/>
        <v>0.36826715179685493</v>
      </c>
      <c r="N95" s="10"/>
      <c r="O95" s="10"/>
      <c r="P95" s="10">
        <f xml:space="preserve"> (P23 - $U$39) / ($H42 - $U$39)</f>
        <v>0.74655960371839281</v>
      </c>
      <c r="Q95" s="10">
        <f t="shared" si="26"/>
        <v>0.39088851275567432</v>
      </c>
      <c r="R95" s="10">
        <f xml:space="preserve"> (R23 - $U$38) / ($H42 - $U$38)</f>
        <v>0.70909010664319017</v>
      </c>
      <c r="S95" s="10">
        <f t="shared" si="22"/>
        <v>0.36999952449205559</v>
      </c>
      <c r="T95" s="10">
        <f xml:space="preserve"> (T23 - $U$40) / ($H42 - $U$40)</f>
        <v>0.70893703695268095</v>
      </c>
      <c r="U95" s="10">
        <f t="shared" si="23"/>
        <v>0.36960062482736289</v>
      </c>
      <c r="V95" s="10"/>
      <c r="W95" s="10"/>
      <c r="X95" s="10">
        <f xml:space="preserve"> (X23 - $U$39) / ($H42 - $U$39)</f>
        <v>0.77128073587189616</v>
      </c>
      <c r="Y95" s="10">
        <f t="shared" ref="Y95" si="30" xml:space="preserve"> (Y23 - $U$39) / ($H50 - $U$39)</f>
        <v>0.58997627641712724</v>
      </c>
    </row>
    <row r="96" spans="1:25" x14ac:dyDescent="0.2">
      <c r="A96" s="2" t="s">
        <v>14</v>
      </c>
      <c r="B96" s="10">
        <f t="shared" ref="B96:B98" si="31" xml:space="preserve"> (B24 - $U$39) / ($H43 - $U$39)</f>
        <v>0.60540445730697978</v>
      </c>
      <c r="C96" s="10">
        <f t="shared" si="24"/>
        <v>0.17190917917344159</v>
      </c>
      <c r="D96" s="10">
        <f xml:space="preserve"> (D24 - $U$38) / ($H43 - $U$38)</f>
        <v>0.62691114740083953</v>
      </c>
      <c r="E96" s="10">
        <f t="shared" si="18"/>
        <v>0.21740299519506176</v>
      </c>
      <c r="F96" s="10">
        <f xml:space="preserve"> (F24 - $U$40) / ($H43 - $U$40)</f>
        <v>0.58889956677791455</v>
      </c>
      <c r="G96" s="10">
        <f t="shared" si="19"/>
        <v>0.12868544831768197</v>
      </c>
      <c r="H96" s="10">
        <f t="shared" ref="H96:H97" si="32" xml:space="preserve"> (H24 - $U$39) / ($H43 - $U$39)</f>
        <v>0.76526238475789565</v>
      </c>
      <c r="I96" s="10">
        <f t="shared" si="25"/>
        <v>0.2773755073870881</v>
      </c>
      <c r="J96" s="10">
        <f xml:space="preserve"> (J24 - $U$38) / ($H43 - $U$38)</f>
        <v>0.75745772185749827</v>
      </c>
      <c r="K96" s="10">
        <f t="shared" si="20"/>
        <v>0.36323462361317321</v>
      </c>
      <c r="L96" s="10">
        <f xml:space="preserve"> (L24 - $U$40) / ($H43 - $U$40)</f>
        <v>0.73516958909913754</v>
      </c>
      <c r="M96" s="10">
        <f t="shared" si="21"/>
        <v>0.2524214563154531</v>
      </c>
      <c r="N96" s="10"/>
      <c r="O96" s="10"/>
      <c r="P96" s="10">
        <f t="shared" ref="P96:P98" si="33" xml:space="preserve"> (P24 - $U$39) / ($H43 - $U$39)</f>
        <v>0.76912991526074037</v>
      </c>
      <c r="Q96" s="10">
        <f t="shared" si="26"/>
        <v>0.3161884263104332</v>
      </c>
      <c r="R96" s="10">
        <f xml:space="preserve"> (R24 - $U$38) / ($H43 - $U$38)</f>
        <v>0.74254337414101113</v>
      </c>
      <c r="S96" s="10">
        <f t="shared" si="22"/>
        <v>0.36650806083916898</v>
      </c>
      <c r="T96" s="10">
        <f xml:space="preserve"> (T24 - $U$40) / ($H43 - $U$40)</f>
        <v>0.70913327950039762</v>
      </c>
      <c r="U96" s="10">
        <f t="shared" si="23"/>
        <v>0.26504089024370259</v>
      </c>
      <c r="V96" s="10"/>
      <c r="W96" s="10"/>
      <c r="X96" s="10">
        <f t="shared" ref="X96" si="34" xml:space="preserve"> (X24 - $U$39) / ($H43 - $U$39)</f>
        <v>0.79331732824678525</v>
      </c>
      <c r="Y96" s="10">
        <f t="shared" ref="Y96" si="35" xml:space="preserve"> (Y24 - $U$39) / ($H51 - $U$39)</f>
        <v>0.48879946658556278</v>
      </c>
    </row>
    <row r="97" spans="1:25" x14ac:dyDescent="0.2">
      <c r="A97" s="2" t="s">
        <v>15</v>
      </c>
      <c r="B97" s="10">
        <f t="shared" si="31"/>
        <v>0.83002574940788876</v>
      </c>
      <c r="C97" s="10">
        <f t="shared" si="24"/>
        <v>0.40938788870703757</v>
      </c>
      <c r="D97" s="10">
        <f xml:space="preserve"> (D25 - $U$38) / ($H44 - $U$38)</f>
        <v>0.71281343930138663</v>
      </c>
      <c r="E97" s="10">
        <f t="shared" si="18"/>
        <v>0.35140052356020945</v>
      </c>
      <c r="F97" s="10">
        <f xml:space="preserve"> (F25 - $U$40) / ($H44 - $U$40)</f>
        <v>0.74600037684753895</v>
      </c>
      <c r="G97" s="10">
        <f t="shared" si="19"/>
        <v>0.36779079789477542</v>
      </c>
      <c r="H97" s="10">
        <f t="shared" si="32"/>
        <v>0.785172345824247</v>
      </c>
      <c r="I97" s="10">
        <f t="shared" si="25"/>
        <v>0.30417021276595746</v>
      </c>
      <c r="J97" s="10">
        <f xml:space="preserve"> (J25 - $U$38) / ($H44 - $U$38)</f>
        <v>0.73523312658928619</v>
      </c>
      <c r="K97" s="10">
        <f t="shared" si="20"/>
        <v>0.37595549738219902</v>
      </c>
      <c r="L97" s="10">
        <f xml:space="preserve"> (L25 - $U$40) / ($H44 - $U$40)</f>
        <v>0.76852359021773897</v>
      </c>
      <c r="M97" s="10">
        <f t="shared" si="21"/>
        <v>0.35963030203003793</v>
      </c>
      <c r="N97" s="10"/>
      <c r="O97" s="10"/>
      <c r="P97" s="10">
        <f t="shared" si="33"/>
        <v>0.77369618201671364</v>
      </c>
      <c r="Q97" s="10">
        <f t="shared" si="26"/>
        <v>0.3427561374795417</v>
      </c>
      <c r="R97" s="10">
        <f xml:space="preserve"> (R25 - $U$38) / ($H44 - $U$38)</f>
        <v>0.75528823748354024</v>
      </c>
      <c r="S97" s="10">
        <f t="shared" si="22"/>
        <v>0.38264397905759168</v>
      </c>
      <c r="T97" s="10">
        <f xml:space="preserve"> (T25 - $U$40) / ($H44 - $U$40)</f>
        <v>0.75660469131366426</v>
      </c>
      <c r="U97" s="10">
        <f t="shared" si="23"/>
        <v>0.31864444077680582</v>
      </c>
      <c r="V97" s="10"/>
      <c r="W97" s="10"/>
      <c r="X97" s="10">
        <f t="shared" ref="X97" si="36" xml:space="preserve"> (X25 - $U$39) / ($H44 - $U$39)</f>
        <v>0.8597236084212766</v>
      </c>
      <c r="Y97" s="10">
        <f t="shared" ref="Y97" si="37" xml:space="preserve"> (Y25 - $U$39) / ($H52 - $U$39)</f>
        <v>0.58701145662847787</v>
      </c>
    </row>
    <row r="98" spans="1:25" x14ac:dyDescent="0.2">
      <c r="A98" s="2" t="s">
        <v>16</v>
      </c>
      <c r="B98" s="10">
        <f t="shared" si="31"/>
        <v>0.77710565910277274</v>
      </c>
      <c r="C98" s="10">
        <f xml:space="preserve"> (C26 - $U$39) / ($H53 - $U$39)</f>
        <v>0.50912288415036278</v>
      </c>
      <c r="D98" s="10">
        <f xml:space="preserve"> (D26 - $U$38) / ($H45 - $U$38)</f>
        <v>0.6503970322224607</v>
      </c>
      <c r="E98" s="10">
        <f t="shared" si="18"/>
        <v>0.45343084534308453</v>
      </c>
      <c r="F98" s="10">
        <f xml:space="preserve"> (F26 - $U$40) / ($H45 - $U$40)</f>
        <v>0.71852521858982654</v>
      </c>
      <c r="G98" s="10">
        <f t="shared" si="19"/>
        <v>0.38113327002215885</v>
      </c>
      <c r="H98" s="10">
        <f xml:space="preserve"> (H26 - $U$39) / ($H45 - $U$39)</f>
        <v>0.71520250560383214</v>
      </c>
      <c r="I98" s="10">
        <f xml:space="preserve"> (I26 - $U$39) / ($H53 - $U$39)</f>
        <v>0.41679489997801716</v>
      </c>
      <c r="J98" s="10">
        <f xml:space="preserve"> (J26 - $U$38) / ($H45 - $U$38)</f>
        <v>0.60661618174571541</v>
      </c>
      <c r="K98" s="10">
        <f t="shared" si="20"/>
        <v>0.47752204775220475</v>
      </c>
      <c r="L98" s="10">
        <f xml:space="preserve"> (L26 - $U$40) / ($H45 - $U$40)</f>
        <v>0.71723306198044545</v>
      </c>
      <c r="M98" s="10">
        <f t="shared" si="21"/>
        <v>0.42545109211775872</v>
      </c>
      <c r="N98" s="10"/>
      <c r="O98" s="10"/>
      <c r="P98" s="10">
        <f t="shared" si="33"/>
        <v>0.73712653913470694</v>
      </c>
      <c r="Q98" s="10">
        <f xml:space="preserve"> (Q26 - $U$39) / ($H53 - $U$39)</f>
        <v>0.54605407781930093</v>
      </c>
      <c r="R98" s="10">
        <f xml:space="preserve"> (R26 - $U$38) / ($H45 - $U$38)</f>
        <v>0.67700892172793325</v>
      </c>
      <c r="S98" s="10">
        <f t="shared" si="22"/>
        <v>0.47752204775220475</v>
      </c>
      <c r="T98" s="10">
        <f xml:space="preserve"> (T26 - $U$40) / ($H45 - $U$40)</f>
        <v>0.70172718266787271</v>
      </c>
      <c r="U98" s="10">
        <f t="shared" si="23"/>
        <v>0.53941120607787274</v>
      </c>
      <c r="V98" s="10"/>
      <c r="W98" s="10"/>
      <c r="X98" s="10">
        <f t="shared" ref="X98" si="38" xml:space="preserve"> (X26 - $U$39) / ($H45 - $U$39)</f>
        <v>0.85491448398685788</v>
      </c>
      <c r="Y98" s="10">
        <f xml:space="preserve"> (Y26 - $U$39) / ($H53 - $U$39)</f>
        <v>0.99538360079138277</v>
      </c>
    </row>
    <row r="99" spans="1:25" x14ac:dyDescent="0.2">
      <c r="A99" s="2" t="s">
        <v>17</v>
      </c>
      <c r="B99" s="4"/>
      <c r="C99" s="10">
        <f xml:space="preserve"> (C27 - $U$39) / ($H46 - $U$39)</f>
        <v>0.62467030150519598</v>
      </c>
      <c r="D99" s="4"/>
      <c r="E99" s="10">
        <f t="shared" ref="E99:E106" si="39" xml:space="preserve"> (E27 - $U$38) / ($H46 - $U$38)</f>
        <v>0.62371618790446481</v>
      </c>
      <c r="F99" s="4"/>
      <c r="G99" s="10">
        <f t="shared" ref="G99:G106" si="40" xml:space="preserve"> (G27 - $U$40) / ($H46 - $U$40)</f>
        <v>0.65453500372310547</v>
      </c>
      <c r="H99" s="4"/>
      <c r="I99" s="10">
        <f xml:space="preserve"> (I27 - $U$39) / ($H46 - $U$39)</f>
        <v>0.62101682277832149</v>
      </c>
      <c r="J99" s="4"/>
      <c r="K99" s="10">
        <f t="shared" ref="K99:K106" si="41" xml:space="preserve"> (K27 - $U$38) / ($H46 - $U$38)</f>
        <v>0.58591182084827043</v>
      </c>
      <c r="L99" s="4"/>
      <c r="M99" s="10">
        <f t="shared" ref="M99:M106" si="42" xml:space="preserve"> (M27 - $U$40) / ($H46 - $U$40)</f>
        <v>0.5288638649753753</v>
      </c>
      <c r="N99" s="10"/>
      <c r="O99" s="10"/>
      <c r="P99" s="4"/>
      <c r="Q99" s="10">
        <f xml:space="preserve"> (Q27 - $U$39) / ($H46 - $U$39)</f>
        <v>0.65624679621603987</v>
      </c>
      <c r="R99" s="4"/>
      <c r="S99" s="10">
        <f t="shared" ref="S99:S106" si="43" xml:space="preserve"> (S27 - $U$38) / ($H46 - $U$38)</f>
        <v>0.65474184086782439</v>
      </c>
      <c r="T99" s="4"/>
      <c r="U99" s="10">
        <f t="shared" ref="U99:U106" si="44" xml:space="preserve"> (U27 - $U$40) / ($H46 - $U$40)</f>
        <v>0.63520098237730083</v>
      </c>
      <c r="V99" s="10"/>
      <c r="W99" s="10"/>
      <c r="X99" s="4"/>
      <c r="Y99" s="10">
        <f t="shared" ref="Y99:Y106" si="45" xml:space="preserve"> (Y27 - $U$38) / ($H46 - $U$38)</f>
        <v>0.66517063177987801</v>
      </c>
    </row>
    <row r="100" spans="1:25" x14ac:dyDescent="0.2">
      <c r="A100" s="2" t="s">
        <v>18</v>
      </c>
      <c r="B100" s="10">
        <f xml:space="preserve"> (B28 - $U$39) / ($H39 - $U$39)</f>
        <v>0.74316656139921666</v>
      </c>
      <c r="C100" s="10">
        <f t="shared" ref="C100:C106" si="46" xml:space="preserve"> (C28 - $U$39) / ($H47 - $U$39)</f>
        <v>0.46847914660345208</v>
      </c>
      <c r="D100" s="10">
        <f xml:space="preserve"> (D28 - $U$38) / ($H39 - $U$38)</f>
        <v>0.80305091260323413</v>
      </c>
      <c r="E100" s="10">
        <f t="shared" si="39"/>
        <v>0.54380397077275078</v>
      </c>
      <c r="F100" s="10">
        <f xml:space="preserve"> (F28 - $U$40) / ($H39 - $U$40)</f>
        <v>0.60393876145425818</v>
      </c>
      <c r="G100" s="10">
        <f t="shared" si="40"/>
        <v>0.44930707512764401</v>
      </c>
      <c r="H100" s="10">
        <f xml:space="preserve"> (H28 - $U$39) / ($H39 - $U$39)</f>
        <v>0.61084412844792513</v>
      </c>
      <c r="I100" s="10">
        <f t="shared" ref="I100:I106" si="47" xml:space="preserve"> (I28 - $U$39) / ($H47 - $U$39)</f>
        <v>0.46951626046373801</v>
      </c>
      <c r="J100" s="10">
        <f xml:space="preserve"> (J28 - $U$38) / ($H39 - $U$38)</f>
        <v>0.76503430529591909</v>
      </c>
      <c r="K100" s="10">
        <f t="shared" si="41"/>
        <v>0.53760425123625355</v>
      </c>
      <c r="L100" s="10">
        <f xml:space="preserve"> (L28 - $U$40) / ($H39 - $U$40)</f>
        <v>0.61414751651056365</v>
      </c>
      <c r="M100" s="10">
        <f t="shared" si="42"/>
        <v>0.3951234760862769</v>
      </c>
      <c r="N100" s="10"/>
      <c r="O100" s="10"/>
      <c r="P100" s="10">
        <f xml:space="preserve"> (P28 - $U$39) / ($H39 - $U$39)</f>
        <v>0.67969653016848619</v>
      </c>
      <c r="Q100" s="10">
        <f t="shared" ref="Q100:Q106" si="48" xml:space="preserve"> (Q28 - $U$39) / ($H47 - $U$39)</f>
        <v>0.50270390399288833</v>
      </c>
      <c r="R100" s="10">
        <f xml:space="preserve"> (R28 - $U$38) / ($H39 - $U$38)</f>
        <v>0.83009581522810716</v>
      </c>
      <c r="S100" s="10">
        <f t="shared" si="43"/>
        <v>0.45287475090412577</v>
      </c>
      <c r="T100" s="10">
        <f xml:space="preserve"> (T28 - $U$40) / ($H39 - $U$40)</f>
        <v>0.65582161249383808</v>
      </c>
      <c r="U100" s="10">
        <f t="shared" si="44"/>
        <v>0.44930707512764401</v>
      </c>
      <c r="V100" s="10"/>
      <c r="W100" s="10"/>
      <c r="X100" s="10">
        <f xml:space="preserve"> (X28 - $U$38) / ($H39 - $U$38)</f>
        <v>0.81283459830732252</v>
      </c>
      <c r="Y100" s="10">
        <f t="shared" si="45"/>
        <v>0.66469850173444534</v>
      </c>
    </row>
    <row r="101" spans="1:25" x14ac:dyDescent="0.2">
      <c r="A101" s="2" t="s">
        <v>19</v>
      </c>
      <c r="B101" s="10"/>
      <c r="C101" s="10">
        <f t="shared" si="46"/>
        <v>0.36426799007444172</v>
      </c>
      <c r="D101" s="10"/>
      <c r="E101" s="10">
        <f t="shared" si="39"/>
        <v>0.38019356290794504</v>
      </c>
      <c r="F101" s="10"/>
      <c r="G101" s="10">
        <f t="shared" si="40"/>
        <v>0.30607461835687588</v>
      </c>
      <c r="H101" s="10"/>
      <c r="I101" s="10">
        <f t="shared" si="47"/>
        <v>0.35416196706519287</v>
      </c>
      <c r="J101" s="10"/>
      <c r="K101" s="10">
        <f t="shared" si="41"/>
        <v>0.37767274364168352</v>
      </c>
      <c r="L101" s="10"/>
      <c r="M101" s="10">
        <f t="shared" si="42"/>
        <v>0.26806866409070751</v>
      </c>
      <c r="N101" s="10"/>
      <c r="O101" s="10"/>
      <c r="P101" s="10"/>
      <c r="Q101" s="10">
        <f t="shared" si="48"/>
        <v>0.44448454771035417</v>
      </c>
      <c r="R101" s="10"/>
      <c r="S101" s="10">
        <f t="shared" si="43"/>
        <v>0.39783929777177579</v>
      </c>
      <c r="T101" s="10"/>
      <c r="U101" s="10">
        <f t="shared" si="44"/>
        <v>0.2984734275036422</v>
      </c>
      <c r="V101" s="10"/>
      <c r="W101" s="10"/>
      <c r="X101" s="10"/>
      <c r="Y101" s="10">
        <f t="shared" si="45"/>
        <v>0.44951609273013726</v>
      </c>
    </row>
    <row r="102" spans="1:25" x14ac:dyDescent="0.2">
      <c r="A102" s="2" t="s">
        <v>20</v>
      </c>
      <c r="B102" s="10">
        <f xml:space="preserve"> (B30 - $U$39) / ($H41 - $U$39)</f>
        <v>0.65249750633008519</v>
      </c>
      <c r="C102" s="10">
        <f t="shared" si="46"/>
        <v>0.59890276136486897</v>
      </c>
      <c r="D102" s="10">
        <f xml:space="preserve"> (D30 - $U$38) / ($H41 - $U$38)</f>
        <v>0.53148557069976399</v>
      </c>
      <c r="E102" s="10">
        <f t="shared" si="39"/>
        <v>0.71623294744589683</v>
      </c>
      <c r="F102" s="10">
        <f xml:space="preserve"> (F30 - $U$40) / ($H41 - $U$40)</f>
        <v>0.62089163683696713</v>
      </c>
      <c r="G102" s="10">
        <f t="shared" si="40"/>
        <v>0.51751193723056255</v>
      </c>
      <c r="H102" s="10">
        <f xml:space="preserve"> (H30 - $U$39) / ($H41 - $U$39)</f>
        <v>0.63531036599401525</v>
      </c>
      <c r="I102" s="10">
        <f xml:space="preserve"> (I30 - $U$39) / ($H49 - $U$39)</f>
        <v>0.55606364212437276</v>
      </c>
      <c r="J102" s="10">
        <f xml:space="preserve"> (J30 - $U$38) / ($H41 - $U$38)</f>
        <v>0.41209167745374248</v>
      </c>
      <c r="K102" s="10">
        <f t="shared" si="41"/>
        <v>0.64865605048297736</v>
      </c>
      <c r="L102" s="10">
        <f xml:space="preserve"> (L30 - $U$40) / ($H41 - $U$40)</f>
        <v>0.48204794446252303</v>
      </c>
      <c r="M102" s="10">
        <f t="shared" si="42"/>
        <v>0.49207783794159754</v>
      </c>
      <c r="N102" s="10"/>
      <c r="O102" s="10"/>
      <c r="P102" s="10">
        <f xml:space="preserve"> (P30 - $U$39) / ($H41 - $U$39)</f>
        <v>0.61382644057392777</v>
      </c>
      <c r="Q102" s="10">
        <f t="shared" si="48"/>
        <v>0.6092928462552879</v>
      </c>
      <c r="R102" s="10">
        <f xml:space="preserve"> (R30 - $U$38) / ($H41 - $U$38)</f>
        <v>0.46539252265285919</v>
      </c>
      <c r="S102" s="10">
        <f xml:space="preserve"> (S30 - $U$38) / ($H49 - $U$38)</f>
        <v>0.71735124124906569</v>
      </c>
      <c r="T102" s="10">
        <f xml:space="preserve"> (T30 - $U$40) / ($H41 - $U$40)</f>
        <v>0.56014752142314783</v>
      </c>
      <c r="U102" s="10">
        <f t="shared" si="44"/>
        <v>0.51223316190643764</v>
      </c>
      <c r="V102" s="10"/>
      <c r="W102" s="10"/>
      <c r="X102" s="10">
        <f xml:space="preserve"> (X30 - $U$38) / ($H41 - $U$38)</f>
        <v>0.54640980735551659</v>
      </c>
      <c r="Y102" s="10">
        <f t="shared" si="45"/>
        <v>0.30182521524302919</v>
      </c>
    </row>
    <row r="103" spans="1:25" x14ac:dyDescent="0.2">
      <c r="A103" s="2" t="s">
        <v>21</v>
      </c>
      <c r="B103" s="10">
        <f xml:space="preserve"> (B31 - $U$39) / ($H42 - $U$39)</f>
        <v>0.75852983612956293</v>
      </c>
      <c r="C103" s="10">
        <f t="shared" si="46"/>
        <v>0.33930841337493461</v>
      </c>
      <c r="D103" s="10">
        <f xml:space="preserve"> (D31 - $U$38) / ($H42 - $U$38)</f>
        <v>0.71650472356626349</v>
      </c>
      <c r="E103" s="10">
        <f t="shared" si="39"/>
        <v>0.30742267901175857</v>
      </c>
      <c r="F103" s="10">
        <f xml:space="preserve"> (F31 - $U$40) / ($H42 - $U$40)</f>
        <v>0.67926296369806627</v>
      </c>
      <c r="G103" s="10">
        <f t="shared" si="40"/>
        <v>0.29264018135233216</v>
      </c>
      <c r="H103" s="10">
        <f t="shared" ref="H103:H105" si="49" xml:space="preserve"> (H31 - $U$39) / ($H42 - $U$39)</f>
        <v>0.78006324334748289</v>
      </c>
      <c r="I103" s="10">
        <f t="shared" si="47"/>
        <v>0.38460754124436652</v>
      </c>
      <c r="J103" s="10">
        <f xml:space="preserve"> (J31 - $U$38) / ($H42 - $U$38)</f>
        <v>0.72905753993602807</v>
      </c>
      <c r="K103" s="10">
        <f t="shared" si="41"/>
        <v>0.36372281962625069</v>
      </c>
      <c r="L103" s="10">
        <f xml:space="preserve"> (L31 - $U$40) / ($H42 - $U$40)</f>
        <v>0.73177826439208826</v>
      </c>
      <c r="M103" s="10">
        <f t="shared" si="42"/>
        <v>0.30978483460172018</v>
      </c>
      <c r="N103" s="10"/>
      <c r="O103" s="10"/>
      <c r="P103" s="10">
        <f t="shared" ref="P103:P105" si="50" xml:space="preserve"> (P31 - $U$39) / ($H42 - $U$39)</f>
        <v>0.80283270717307809</v>
      </c>
      <c r="Q103" s="10">
        <f t="shared" si="48"/>
        <v>0.39241117251599139</v>
      </c>
      <c r="R103" s="10">
        <f xml:space="preserve"> (R31 - $U$38) / ($H42 - $U$38)</f>
        <v>0.71513887308043422</v>
      </c>
      <c r="S103" s="10">
        <f t="shared" si="43"/>
        <v>0.3633424132707474</v>
      </c>
      <c r="T103" s="10">
        <f xml:space="preserve"> (T31 - $U$40) / ($H42 - $U$40)</f>
        <v>0.7452487318563541</v>
      </c>
      <c r="U103" s="10">
        <f t="shared" si="44"/>
        <v>0.29740258503271771</v>
      </c>
      <c r="V103" s="10"/>
      <c r="W103" s="10"/>
      <c r="X103" s="10">
        <f xml:space="preserve"> (X31 - $U$38) / ($H42 - $U$38)</f>
        <v>0.70824458015196246</v>
      </c>
      <c r="Y103" s="10">
        <f t="shared" si="45"/>
        <v>0.36048936560447248</v>
      </c>
    </row>
    <row r="104" spans="1:25" x14ac:dyDescent="0.2">
      <c r="A104" s="2" t="s">
        <v>22</v>
      </c>
      <c r="B104" s="10">
        <f t="shared" ref="B103:B105" si="51" xml:space="preserve"> (B32 - $U$39) / ($H43 - $U$39)</f>
        <v>0.78846756777496407</v>
      </c>
      <c r="C104" s="10">
        <f t="shared" si="46"/>
        <v>0.34288254354463255</v>
      </c>
      <c r="D104" s="10">
        <f xml:space="preserve"> (D32 - $U$38) / ($H43 - $U$38)</f>
        <v>0.72836553742286914</v>
      </c>
      <c r="E104" s="10">
        <f t="shared" si="39"/>
        <v>0.323953376901224</v>
      </c>
      <c r="F104" s="10">
        <f xml:space="preserve"> (F32 - $U$40) / ($H43 - $U$40)</f>
        <v>0.70673843026843808</v>
      </c>
      <c r="G104" s="10">
        <f t="shared" si="40"/>
        <v>0.21226871199829558</v>
      </c>
      <c r="H104" s="10">
        <f t="shared" si="49"/>
        <v>0.79233509827780879</v>
      </c>
      <c r="I104" s="10">
        <f xml:space="preserve"> (I32 - $U$39) / ($H51 - $U$39)</f>
        <v>0.31242177173137436</v>
      </c>
      <c r="J104" s="10">
        <f xml:space="preserve"> (J32 - $U$38) / ($H43 - $U$38)</f>
        <v>0.77808002981115942</v>
      </c>
      <c r="K104" s="10">
        <f t="shared" si="41"/>
        <v>0.35374165565778548</v>
      </c>
      <c r="L104" s="10">
        <f xml:space="preserve"> (L32 - $U$40) / ($H43 - $U$40)</f>
        <v>0.74990712283427341</v>
      </c>
      <c r="M104" s="10">
        <f t="shared" si="42"/>
        <v>0.26569644525296232</v>
      </c>
      <c r="N104" s="10"/>
      <c r="O104" s="10"/>
      <c r="P104" s="10">
        <f t="shared" si="50"/>
        <v>0.79522039881167716</v>
      </c>
      <c r="Q104" s="10">
        <f t="shared" si="48"/>
        <v>0.27835811292945128</v>
      </c>
      <c r="R104" s="10">
        <f xml:space="preserve"> (R32 - $U$38) / ($H43 - $U$38)</f>
        <v>0.7840948696309773</v>
      </c>
      <c r="S104" s="10">
        <f t="shared" si="43"/>
        <v>0.34817681237359266</v>
      </c>
      <c r="T104" s="10">
        <f xml:space="preserve"> (T32 - $U$40) / ($H43 - $U$40)</f>
        <v>0.74947727810033193</v>
      </c>
      <c r="U104" s="10">
        <f t="shared" si="44"/>
        <v>0.26749922152842653</v>
      </c>
      <c r="V104" s="10"/>
      <c r="W104" s="10"/>
      <c r="X104" s="10">
        <f xml:space="preserve"> (X32 - $U$38) / ($H43 - $U$38)</f>
        <v>0.77672975964752689</v>
      </c>
      <c r="Y104" s="10">
        <f t="shared" si="45"/>
        <v>0.34130259419900155</v>
      </c>
    </row>
    <row r="105" spans="1:25" x14ac:dyDescent="0.2">
      <c r="A105" s="2" t="s">
        <v>23</v>
      </c>
      <c r="B105" s="10">
        <f t="shared" si="51"/>
        <v>0.71578973715580108</v>
      </c>
      <c r="C105" s="10">
        <f xml:space="preserve"> (C33 - $U$39) / ($H52 - $U$39)</f>
        <v>0.31443535188216037</v>
      </c>
      <c r="D105" s="10">
        <f xml:space="preserve"> (D33 - $U$38) / ($H44 - $U$38)</f>
        <v>0.67427960177530899</v>
      </c>
      <c r="E105" s="10">
        <f t="shared" si="39"/>
        <v>0.29596858638743456</v>
      </c>
      <c r="F105" s="10">
        <f xml:space="preserve"> (F33 - $U$40) / ($H44 - $U$40)</f>
        <v>0.63951903737363547</v>
      </c>
      <c r="G105" s="10">
        <f t="shared" si="40"/>
        <v>0.26317140708954534</v>
      </c>
      <c r="H105" s="10">
        <f t="shared" si="49"/>
        <v>0.8289744977613972</v>
      </c>
      <c r="I105" s="10">
        <f xml:space="preserve"> (I33 - $U$39) / ($H52 - $U$39)</f>
        <v>0.39206546644844514</v>
      </c>
      <c r="J105" s="10">
        <f xml:space="preserve"> (J33 - $U$38) / ($H44 - $U$38)</f>
        <v>0.93893700405668723</v>
      </c>
      <c r="K105" s="10">
        <f t="shared" si="41"/>
        <v>0.40564136125654454</v>
      </c>
      <c r="L105" s="10">
        <f xml:space="preserve"> (L33 - $U$40) / ($H44 - $U$40)</f>
        <v>0.78946930226239986</v>
      </c>
      <c r="M105" s="10">
        <f t="shared" si="42"/>
        <v>0.36018044781867192</v>
      </c>
      <c r="N105" s="10"/>
      <c r="O105" s="10"/>
      <c r="P105" s="10">
        <f t="shared" si="50"/>
        <v>0.7721193045469763</v>
      </c>
      <c r="Q105" s="10">
        <f xml:space="preserve"> (Q33 - $U$39) / ($H52 - $U$39)</f>
        <v>0.30691980360065463</v>
      </c>
      <c r="R105" s="10">
        <f xml:space="preserve"> (R33 - $U$38) / ($H44 - $U$38)</f>
        <v>0.73181762735402023</v>
      </c>
      <c r="S105" s="10">
        <f t="shared" si="43"/>
        <v>0.36193717277486914</v>
      </c>
      <c r="T105" s="10">
        <f xml:space="preserve"> (T33 - $U$40) / ($H44 - $U$40)</f>
        <v>0.73443203379358402</v>
      </c>
      <c r="U105" s="10">
        <f t="shared" si="44"/>
        <v>0.34404283801874158</v>
      </c>
      <c r="V105" s="10"/>
      <c r="W105" s="10"/>
      <c r="X105" s="10">
        <f xml:space="preserve"> (X33 - $U$38) / ($H44 - $U$38)</f>
        <v>0.79408480572002293</v>
      </c>
      <c r="Y105" s="10">
        <f t="shared" si="45"/>
        <v>0.40948952879581157</v>
      </c>
    </row>
    <row r="106" spans="1:25" x14ac:dyDescent="0.2">
      <c r="A106" s="2" t="s">
        <v>24</v>
      </c>
      <c r="B106" s="10">
        <f xml:space="preserve"> (B34 - $U$39) / ($H45 - $U$39)</f>
        <v>0.63137531857401663</v>
      </c>
      <c r="C106" s="10">
        <f t="shared" si="46"/>
        <v>0.29369092108155642</v>
      </c>
      <c r="D106" s="10">
        <f xml:space="preserve"> (D34 - $U$38) / ($H45 - $U$38)</f>
        <v>0.5542508507833338</v>
      </c>
      <c r="E106" s="10">
        <f t="shared" si="39"/>
        <v>0.2847924284792428</v>
      </c>
      <c r="F106" s="10">
        <f xml:space="preserve"> (F34 - $U$40) / ($H45 - $U$40)</f>
        <v>0.58500236895378388</v>
      </c>
      <c r="G106" s="10">
        <f t="shared" si="40"/>
        <v>0.31782209559987334</v>
      </c>
      <c r="H106" s="10">
        <f xml:space="preserve"> (H34 - $U$39) / ($H45 - $U$39)</f>
        <v>0.77667577609236349</v>
      </c>
      <c r="I106" s="10">
        <f t="shared" si="47"/>
        <v>0.55836447570894709</v>
      </c>
      <c r="J106" s="10">
        <f xml:space="preserve"> (J34 - $U$38) / ($H45 - $U$38)</f>
        <v>0.70362081123340592</v>
      </c>
      <c r="K106" s="10">
        <f t="shared" si="41"/>
        <v>0.45343084534308453</v>
      </c>
      <c r="L106" s="10">
        <f xml:space="preserve"> (L34 - $U$40) / ($H45 - $U$40)</f>
        <v>0.7447990696472413</v>
      </c>
      <c r="M106" s="10">
        <f t="shared" si="42"/>
        <v>0.49509338398227282</v>
      </c>
      <c r="N106" s="7"/>
      <c r="O106" s="7"/>
      <c r="P106" s="10">
        <f xml:space="preserve"> (P34 - $U$39) / ($H45 - $U$39)</f>
        <v>0.70746461141646455</v>
      </c>
      <c r="Q106" s="10">
        <f t="shared" si="48"/>
        <v>0.47834688942624753</v>
      </c>
      <c r="R106" s="10">
        <f xml:space="preserve"> (R34 - $U$38) / ($H45 - $U$38)</f>
        <v>0.62593126283839717</v>
      </c>
      <c r="S106" s="10">
        <f t="shared" si="43"/>
        <v>0.38115723811572377</v>
      </c>
      <c r="T106" s="10">
        <f xml:space="preserve"> (T34 - $U$40) / ($H45 - $U$40)</f>
        <v>0.69138992979282432</v>
      </c>
      <c r="U106" s="10">
        <f t="shared" si="44"/>
        <v>0.4824311490978157</v>
      </c>
      <c r="V106" s="7"/>
      <c r="W106" s="7"/>
      <c r="X106" s="10">
        <f xml:space="preserve"> (X34 - $U$38) / ($H45 - $U$38)</f>
        <v>0.67014133733942427</v>
      </c>
      <c r="Y106" s="10">
        <f t="shared" si="45"/>
        <v>0.5377500537750054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End point</vt:lpstr>
      <vt:lpstr>Protocol Information</vt:lpstr>
    </vt:vector>
  </TitlesOfParts>
  <Company>University of Bristol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LabAdmin</dc:creator>
  <cp:lastModifiedBy>Microsoft Office User</cp:lastModifiedBy>
  <dcterms:created xsi:type="dcterms:W3CDTF">2019-04-25T14:32:43Z</dcterms:created>
  <dcterms:modified xsi:type="dcterms:W3CDTF">2019-07-16T12:57:37Z</dcterms:modified>
</cp:coreProperties>
</file>