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"/>
    </mc:Choice>
  </mc:AlternateContent>
  <xr:revisionPtr revIDLastSave="0" documentId="13_ncr:1_{B6F0DBBD-8338-7C46-AAD0-0FC5368062A4}" xr6:coauthVersionLast="43" xr6:coauthVersionMax="43" xr10:uidLastSave="{00000000-0000-0000-0000-000000000000}"/>
  <bookViews>
    <workbookView xWindow="480" yWindow="460" windowWidth="27380" windowHeight="16220" activeTab="1" xr2:uid="{00000000-000D-0000-FFFF-FFFF00000000}"/>
  </bookViews>
  <sheets>
    <sheet name="End point" sheetId="1" r:id="rId1"/>
    <sheet name="Protocol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2" i="2" l="1"/>
  <c r="X102" i="2"/>
  <c r="T102" i="2"/>
  <c r="R102" i="2"/>
  <c r="P102" i="2"/>
  <c r="L102" i="2"/>
  <c r="J102" i="2"/>
  <c r="H102" i="2"/>
  <c r="G102" i="2"/>
  <c r="F102" i="2"/>
  <c r="D102" i="2"/>
  <c r="X103" i="2" l="1"/>
  <c r="X92" i="2"/>
  <c r="Y104" i="2"/>
  <c r="U40" i="2"/>
  <c r="U106" i="2" s="1"/>
  <c r="Y106" i="2"/>
  <c r="X106" i="2"/>
  <c r="Y105" i="2"/>
  <c r="X105" i="2"/>
  <c r="X104" i="2"/>
  <c r="Y103" i="2"/>
  <c r="Y102" i="2"/>
  <c r="Y101" i="2"/>
  <c r="Y100" i="2"/>
  <c r="X100" i="2"/>
  <c r="Y99" i="2"/>
  <c r="T106" i="2"/>
  <c r="U105" i="2"/>
  <c r="T105" i="2"/>
  <c r="U104" i="2"/>
  <c r="T104" i="2"/>
  <c r="U103" i="2"/>
  <c r="T103" i="2"/>
  <c r="U102" i="2"/>
  <c r="U101" i="2"/>
  <c r="U100" i="2"/>
  <c r="T100" i="2"/>
  <c r="U99" i="2"/>
  <c r="U98" i="2"/>
  <c r="T98" i="2"/>
  <c r="U97" i="2"/>
  <c r="T97" i="2"/>
  <c r="U96" i="2"/>
  <c r="T96" i="2"/>
  <c r="U95" i="2"/>
  <c r="T95" i="2"/>
  <c r="U94" i="2"/>
  <c r="T94" i="2"/>
  <c r="U93" i="2"/>
  <c r="U92" i="2"/>
  <c r="T92" i="2"/>
  <c r="U91" i="2"/>
  <c r="M106" i="2"/>
  <c r="L106" i="2"/>
  <c r="M105" i="2"/>
  <c r="L105" i="2"/>
  <c r="M104" i="2"/>
  <c r="L104" i="2"/>
  <c r="M103" i="2"/>
  <c r="L103" i="2"/>
  <c r="M102" i="2"/>
  <c r="M101" i="2"/>
  <c r="M100" i="2"/>
  <c r="L100" i="2"/>
  <c r="M99" i="2"/>
  <c r="M98" i="2"/>
  <c r="L98" i="2"/>
  <c r="M97" i="2"/>
  <c r="L97" i="2"/>
  <c r="M96" i="2"/>
  <c r="L96" i="2"/>
  <c r="M95" i="2"/>
  <c r="L95" i="2"/>
  <c r="M94" i="2"/>
  <c r="L94" i="2"/>
  <c r="M93" i="2"/>
  <c r="M92" i="2"/>
  <c r="L92" i="2"/>
  <c r="M91" i="2"/>
  <c r="G106" i="2"/>
  <c r="G105" i="2"/>
  <c r="G104" i="2"/>
  <c r="G103" i="2"/>
  <c r="G101" i="2"/>
  <c r="G100" i="2"/>
  <c r="G99" i="2"/>
  <c r="G98" i="2"/>
  <c r="G97" i="2"/>
  <c r="G96" i="2"/>
  <c r="G95" i="2"/>
  <c r="G94" i="2"/>
  <c r="G93" i="2"/>
  <c r="G92" i="2"/>
  <c r="G91" i="2"/>
  <c r="F106" i="2"/>
  <c r="F105" i="2"/>
  <c r="F104" i="2"/>
  <c r="F103" i="2"/>
  <c r="F100" i="2"/>
  <c r="F98" i="2"/>
  <c r="F97" i="2"/>
  <c r="F96" i="2"/>
  <c r="F95" i="2"/>
  <c r="F94" i="2"/>
  <c r="F92" i="2"/>
  <c r="Y98" i="2"/>
  <c r="X98" i="2"/>
  <c r="Y97" i="2"/>
  <c r="X97" i="2"/>
  <c r="Y96" i="2"/>
  <c r="X96" i="2"/>
  <c r="Y95" i="2"/>
  <c r="X95" i="2"/>
  <c r="Y94" i="2"/>
  <c r="X94" i="2"/>
  <c r="Y93" i="2"/>
  <c r="Y92" i="2"/>
  <c r="Y91" i="2"/>
  <c r="S106" i="2"/>
  <c r="R106" i="2"/>
  <c r="S105" i="2"/>
  <c r="R105" i="2"/>
  <c r="S104" i="2"/>
  <c r="R104" i="2"/>
  <c r="S103" i="2"/>
  <c r="R103" i="2"/>
  <c r="S102" i="2"/>
  <c r="S101" i="2"/>
  <c r="S100" i="2"/>
  <c r="R100" i="2"/>
  <c r="S99" i="2"/>
  <c r="S98" i="2"/>
  <c r="R98" i="2"/>
  <c r="S97" i="2"/>
  <c r="R97" i="2"/>
  <c r="S96" i="2"/>
  <c r="R96" i="2"/>
  <c r="S95" i="2"/>
  <c r="R95" i="2"/>
  <c r="S94" i="2"/>
  <c r="R94" i="2"/>
  <c r="S93" i="2"/>
  <c r="S92" i="2"/>
  <c r="R92" i="2"/>
  <c r="S91" i="2"/>
  <c r="K106" i="2"/>
  <c r="J106" i="2"/>
  <c r="K105" i="2"/>
  <c r="J105" i="2"/>
  <c r="K104" i="2"/>
  <c r="J104" i="2"/>
  <c r="K103" i="2"/>
  <c r="J103" i="2"/>
  <c r="K102" i="2"/>
  <c r="K101" i="2"/>
  <c r="K100" i="2"/>
  <c r="J100" i="2"/>
  <c r="K99" i="2"/>
  <c r="K98" i="2"/>
  <c r="J98" i="2"/>
  <c r="K97" i="2"/>
  <c r="J97" i="2"/>
  <c r="K96" i="2"/>
  <c r="J96" i="2"/>
  <c r="K95" i="2"/>
  <c r="J95" i="2"/>
  <c r="K94" i="2"/>
  <c r="J94" i="2"/>
  <c r="K93" i="2"/>
  <c r="K92" i="2"/>
  <c r="J92" i="2"/>
  <c r="K91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D106" i="2"/>
  <c r="D105" i="2"/>
  <c r="D104" i="2"/>
  <c r="D103" i="2"/>
  <c r="D100" i="2"/>
  <c r="D98" i="2"/>
  <c r="D97" i="2"/>
  <c r="D96" i="2"/>
  <c r="D95" i="2"/>
  <c r="D94" i="2"/>
  <c r="D92" i="2"/>
  <c r="Q106" i="2"/>
  <c r="P106" i="2"/>
  <c r="Q105" i="2"/>
  <c r="P105" i="2"/>
  <c r="Q104" i="2"/>
  <c r="P104" i="2"/>
  <c r="Q103" i="2"/>
  <c r="P103" i="2"/>
  <c r="Q102" i="2"/>
  <c r="Q101" i="2"/>
  <c r="Q100" i="2"/>
  <c r="P100" i="2"/>
  <c r="Q99" i="2"/>
  <c r="Q98" i="2"/>
  <c r="P98" i="2"/>
  <c r="Q97" i="2"/>
  <c r="P97" i="2"/>
  <c r="Q96" i="2"/>
  <c r="P96" i="2"/>
  <c r="Q95" i="2"/>
  <c r="P95" i="2"/>
  <c r="Q94" i="2"/>
  <c r="P94" i="2"/>
  <c r="Q93" i="2"/>
  <c r="Q92" i="2"/>
  <c r="P92" i="2"/>
  <c r="Q91" i="2"/>
  <c r="I104" i="2"/>
  <c r="H98" i="2"/>
  <c r="H92" i="2"/>
  <c r="I106" i="2"/>
  <c r="H106" i="2"/>
  <c r="I105" i="2"/>
  <c r="H105" i="2"/>
  <c r="H104" i="2"/>
  <c r="I103" i="2"/>
  <c r="H103" i="2"/>
  <c r="I102" i="2"/>
  <c r="I101" i="2"/>
  <c r="I100" i="2"/>
  <c r="H100" i="2"/>
  <c r="I99" i="2"/>
  <c r="I98" i="2"/>
  <c r="I97" i="2"/>
  <c r="H97" i="2"/>
  <c r="I96" i="2"/>
  <c r="H96" i="2"/>
  <c r="I95" i="2"/>
  <c r="H95" i="2"/>
  <c r="I94" i="2"/>
  <c r="H94" i="2"/>
  <c r="I93" i="2"/>
  <c r="I92" i="2"/>
  <c r="I91" i="2"/>
  <c r="C105" i="2"/>
  <c r="C106" i="2"/>
  <c r="C104" i="2"/>
  <c r="C103" i="2"/>
  <c r="C102" i="2"/>
  <c r="C101" i="2"/>
  <c r="C100" i="2"/>
  <c r="C99" i="2"/>
  <c r="B106" i="2"/>
  <c r="B105" i="2"/>
  <c r="B104" i="2"/>
  <c r="B103" i="2"/>
  <c r="B100" i="2"/>
  <c r="C98" i="2"/>
  <c r="C97" i="2"/>
  <c r="C96" i="2"/>
  <c r="C95" i="2"/>
  <c r="C94" i="2"/>
  <c r="C93" i="2"/>
  <c r="C92" i="2"/>
  <c r="C91" i="2"/>
  <c r="B95" i="2"/>
  <c r="B98" i="2"/>
  <c r="B97" i="2"/>
  <c r="B96" i="2"/>
  <c r="B92" i="2"/>
  <c r="B94" i="2"/>
  <c r="T40" i="2"/>
  <c r="S40" i="2"/>
  <c r="R40" i="2"/>
  <c r="Q40" i="2"/>
  <c r="P40" i="2"/>
  <c r="O40" i="2"/>
  <c r="N40" i="2"/>
  <c r="U39" i="2"/>
  <c r="S39" i="2"/>
  <c r="R39" i="2"/>
  <c r="Q39" i="2"/>
  <c r="P39" i="2"/>
  <c r="O39" i="2"/>
  <c r="N39" i="2"/>
  <c r="U38" i="2"/>
  <c r="Q38" i="2"/>
  <c r="T38" i="2"/>
  <c r="S38" i="2"/>
  <c r="R38" i="2"/>
  <c r="P38" i="2"/>
  <c r="O38" i="2"/>
  <c r="N38" i="2"/>
  <c r="M40" i="2"/>
  <c r="M39" i="2"/>
  <c r="M38" i="2"/>
  <c r="L40" i="2"/>
  <c r="L39" i="2"/>
  <c r="L38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G87" i="2"/>
  <c r="F87" i="2"/>
  <c r="E87" i="2"/>
  <c r="D87" i="2"/>
  <c r="D86" i="2"/>
  <c r="G86" i="2"/>
  <c r="F86" i="2"/>
  <c r="E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38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F38" i="2"/>
  <c r="F46" i="2"/>
  <c r="F53" i="2"/>
  <c r="F52" i="2"/>
  <c r="F51" i="2"/>
  <c r="F50" i="2"/>
  <c r="F49" i="2"/>
  <c r="F48" i="2"/>
  <c r="F47" i="2"/>
  <c r="F45" i="2"/>
  <c r="F44" i="2"/>
  <c r="F43" i="2"/>
  <c r="F42" i="2"/>
  <c r="F41" i="2"/>
  <c r="F40" i="2"/>
  <c r="F39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D46" i="2"/>
  <c r="D53" i="2"/>
  <c r="D52" i="2"/>
  <c r="D51" i="2"/>
  <c r="D50" i="2"/>
  <c r="D49" i="2"/>
  <c r="D48" i="2"/>
  <c r="D47" i="2"/>
  <c r="D45" i="2"/>
  <c r="D39" i="2"/>
  <c r="D44" i="2"/>
  <c r="D43" i="2"/>
  <c r="D42" i="2"/>
  <c r="D41" i="2"/>
  <c r="D40" i="2"/>
  <c r="C46" i="2"/>
  <c r="C53" i="2"/>
  <c r="C52" i="2"/>
  <c r="C51" i="2"/>
  <c r="C50" i="2"/>
  <c r="C49" i="2"/>
  <c r="C48" i="2"/>
  <c r="C47" i="2"/>
  <c r="C45" i="2"/>
  <c r="C44" i="2"/>
  <c r="C43" i="2"/>
  <c r="C42" i="2"/>
  <c r="C41" i="2"/>
  <c r="C40" i="2"/>
  <c r="C39" i="2"/>
  <c r="C38" i="2"/>
  <c r="B53" i="2"/>
  <c r="B52" i="2"/>
  <c r="B51" i="2"/>
  <c r="B50" i="2"/>
  <c r="B49" i="2"/>
  <c r="B48" i="2"/>
  <c r="B47" i="2"/>
  <c r="B46" i="2"/>
  <c r="B39" i="2"/>
  <c r="B45" i="2"/>
  <c r="B44" i="2"/>
  <c r="B43" i="2"/>
  <c r="B42" i="2"/>
  <c r="B41" i="2"/>
  <c r="B40" i="2"/>
  <c r="B38" i="2"/>
</calcChain>
</file>

<file path=xl/sharedStrings.xml><?xml version="1.0" encoding="utf-8"?>
<sst xmlns="http://schemas.openxmlformats.org/spreadsheetml/2006/main" count="152" uniqueCount="74">
  <si>
    <t>User: USER</t>
  </si>
  <si>
    <t>Path: C:\Program Files (x86)\BMG\CLARIOstar\User\Data\</t>
  </si>
  <si>
    <t>Test ID: 6457</t>
  </si>
  <si>
    <t>Test Name: JMF_DPH_384_G1000</t>
  </si>
  <si>
    <t>Date: 17/04/2019</t>
  </si>
  <si>
    <t>Time: 15:08:53</t>
  </si>
  <si>
    <t>ID1: 190417_Black_Dragonfly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</si>
  <si>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</si>
  <si>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</si>
  <si>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</si>
  <si>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</si>
  <si>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</si>
  <si>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</si>
  <si>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</si>
  <si>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</si>
  <si>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</si>
  <si>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</si>
  <si>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</si>
  <si>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</si>
  <si>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</si>
  <si>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</si>
  <si>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</si>
  <si>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</si>
  <si>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</si>
  <si>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</si>
  <si>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</si>
  <si>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</si>
  <si>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</si>
  <si>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</si>
  <si>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</si>
  <si>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</si>
  <si>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</si>
  <si>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</si>
  <si>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</si>
  <si>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</si>
  <si>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</si>
  <si>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21:22</t>
  </si>
  <si>
    <t>23:24</t>
  </si>
  <si>
    <t>A:H</t>
  </si>
  <si>
    <t>Blank</t>
  </si>
  <si>
    <t>I:P</t>
  </si>
  <si>
    <t>Peptide layout</t>
  </si>
  <si>
    <t>No Pep</t>
  </si>
  <si>
    <t>Pent</t>
  </si>
  <si>
    <t>GRP22</t>
  </si>
  <si>
    <t>Hex</t>
  </si>
  <si>
    <t>GRP35</t>
  </si>
  <si>
    <t>Hex2</t>
  </si>
  <si>
    <t>GRP46</t>
  </si>
  <si>
    <t>Hept</t>
  </si>
  <si>
    <t>GRP51</t>
  </si>
  <si>
    <t>24D</t>
  </si>
  <si>
    <t>GRP52</t>
  </si>
  <si>
    <t>24E</t>
  </si>
  <si>
    <t>GRP63</t>
  </si>
  <si>
    <t>24K</t>
  </si>
  <si>
    <t>GRP80</t>
  </si>
  <si>
    <t>17K</t>
  </si>
  <si>
    <t>Black Dragonfly</t>
  </si>
  <si>
    <t>Black Diplomat</t>
  </si>
  <si>
    <t>Black Clipper</t>
  </si>
  <si>
    <t>Mean</t>
  </si>
  <si>
    <t>Std dev</t>
  </si>
  <si>
    <t>Average</t>
  </si>
  <si>
    <t>Val 1</t>
  </si>
  <si>
    <t>Val 2</t>
  </si>
  <si>
    <t>Val 3</t>
  </si>
  <si>
    <t>Val 4</t>
  </si>
  <si>
    <t>Blanks (max reading)</t>
  </si>
  <si>
    <t>Min readings</t>
  </si>
  <si>
    <t>Val 5</t>
  </si>
  <si>
    <t>Val 6</t>
  </si>
  <si>
    <t>Val 7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</si>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</sst>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31"/>
  <sheetViews>
    <sheetView workbookViewId="0">
      <selection activeCell="A15" sqref="A15:Y31"/>
    </sheetView>
  </sheetViews>
  <sheetFormatPr baseColWidth="10" defaultColWidth="8.83203125" defaultRowHeight="15" x14ac:dyDescent="0.2"/>
  <cols>
    <col min="1" max="1" width="4.33203125" customWidth="1"/>
  </cols>
  <sheetData>
    <row r="3" spans="1:25" x14ac:dyDescent="0.2">
      <c r="A3" s="1" t="s">
        <v>0</v>
      </c>
    </row>
    <row r="4" spans="1:25" x14ac:dyDescent="0.2">
      <c r="A4" s="1" t="s">
        <v>1</v>
      </c>
    </row>
    <row r="5" spans="1:25" x14ac:dyDescent="0.2">
      <c r="A5" s="1" t="s">
        <v>2</v>
      </c>
    </row>
    <row r="6" spans="1:25" x14ac:dyDescent="0.2">
      <c r="A6" s="1" t="s">
        <v>3</v>
      </c>
    </row>
    <row r="7" spans="1:25" x14ac:dyDescent="0.2">
      <c r="A7" s="1" t="s">
        <v>4</v>
      </c>
    </row>
    <row r="8" spans="1:25" x14ac:dyDescent="0.2">
      <c r="A8" s="1" t="s">
        <v>5</v>
      </c>
    </row>
    <row r="9" spans="1:25" x14ac:dyDescent="0.2">
      <c r="A9" s="1" t="s">
        <v>6</v>
      </c>
    </row>
    <row r="10" spans="1:25" x14ac:dyDescent="0.2">
      <c r="A10" s="1" t="s">
        <v>7</v>
      </c>
    </row>
    <row r="14" spans="1:25" x14ac:dyDescent="0.2">
      <c r="B14" t="s">
        <v>8</v>
      </c>
    </row>
    <row r="15" spans="1:25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</row>
    <row r="16" spans="1:25" x14ac:dyDescent="0.2">
      <c r="A16" s="2" t="s">
        <v>9</v>
      </c>
      <c r="B16" s="3">
        <v>177</v>
      </c>
      <c r="C16" s="3">
        <v>2755</v>
      </c>
      <c r="D16" s="3">
        <v>157</v>
      </c>
      <c r="E16" s="3">
        <v>2691</v>
      </c>
      <c r="F16" s="3">
        <v>189</v>
      </c>
      <c r="G16" s="3">
        <v>2633</v>
      </c>
      <c r="H16" s="3">
        <v>170</v>
      </c>
      <c r="I16" s="3">
        <v>2902</v>
      </c>
      <c r="J16" s="3">
        <v>160</v>
      </c>
      <c r="K16" s="3">
        <v>2903</v>
      </c>
      <c r="L16" s="3">
        <v>186</v>
      </c>
      <c r="M16" s="3">
        <v>2710</v>
      </c>
      <c r="N16" s="3">
        <v>129</v>
      </c>
      <c r="O16" s="3">
        <v>4150</v>
      </c>
      <c r="P16" s="3">
        <v>187</v>
      </c>
      <c r="Q16" s="4">
        <v>3149</v>
      </c>
      <c r="R16" s="3">
        <v>160</v>
      </c>
      <c r="S16" s="4">
        <v>2880</v>
      </c>
      <c r="T16" s="3">
        <v>204</v>
      </c>
      <c r="U16" s="4">
        <v>2861</v>
      </c>
      <c r="V16" s="3">
        <v>141</v>
      </c>
      <c r="W16" s="3">
        <v>4458</v>
      </c>
      <c r="X16" s="12">
        <v>154</v>
      </c>
      <c r="Y16" s="12">
        <v>2589</v>
      </c>
    </row>
    <row r="17" spans="1:25" x14ac:dyDescent="0.2">
      <c r="A17" s="2" t="s">
        <v>10</v>
      </c>
      <c r="B17" s="12">
        <v>9199</v>
      </c>
      <c r="C17" s="12">
        <v>724</v>
      </c>
      <c r="D17" s="12">
        <v>11427</v>
      </c>
      <c r="E17" s="12">
        <v>853</v>
      </c>
      <c r="F17" s="5">
        <v>8747</v>
      </c>
      <c r="G17" s="5">
        <v>647</v>
      </c>
      <c r="H17" s="12">
        <v>9312</v>
      </c>
      <c r="I17" s="12">
        <v>742</v>
      </c>
      <c r="J17" s="12">
        <v>11540</v>
      </c>
      <c r="K17" s="12">
        <v>887</v>
      </c>
      <c r="L17" s="5">
        <v>9035</v>
      </c>
      <c r="M17" s="5">
        <v>633</v>
      </c>
      <c r="N17" s="5">
        <v>14044</v>
      </c>
      <c r="O17" s="5">
        <v>1126</v>
      </c>
      <c r="P17" s="12">
        <v>9786</v>
      </c>
      <c r="Q17" s="6">
        <v>748</v>
      </c>
      <c r="R17" s="12">
        <v>11735</v>
      </c>
      <c r="S17" s="6">
        <v>887</v>
      </c>
      <c r="T17" s="5">
        <v>9342</v>
      </c>
      <c r="U17" s="6">
        <v>620</v>
      </c>
      <c r="V17" s="5">
        <v>14582</v>
      </c>
      <c r="W17" s="5">
        <v>1252</v>
      </c>
      <c r="X17" s="12">
        <v>12024</v>
      </c>
      <c r="Y17" s="12">
        <v>728</v>
      </c>
    </row>
    <row r="18" spans="1:25" x14ac:dyDescent="0.2">
      <c r="A18" s="2" t="s">
        <v>11</v>
      </c>
      <c r="B18" s="12">
        <v>189</v>
      </c>
      <c r="C18" s="12">
        <v>748</v>
      </c>
      <c r="D18" s="12">
        <v>164</v>
      </c>
      <c r="E18" s="12">
        <v>825</v>
      </c>
      <c r="F18" s="5">
        <v>197</v>
      </c>
      <c r="G18" s="5">
        <v>699</v>
      </c>
      <c r="H18" s="12">
        <v>185</v>
      </c>
      <c r="I18" s="12">
        <v>746</v>
      </c>
      <c r="J18" s="12">
        <v>170</v>
      </c>
      <c r="K18" s="12">
        <v>767</v>
      </c>
      <c r="L18" s="5">
        <v>194</v>
      </c>
      <c r="M18" s="5">
        <v>621</v>
      </c>
      <c r="N18" s="5">
        <v>153</v>
      </c>
      <c r="O18" s="5">
        <v>1683</v>
      </c>
      <c r="P18" s="12">
        <v>197</v>
      </c>
      <c r="Q18" s="6">
        <v>772</v>
      </c>
      <c r="R18" s="12">
        <v>175</v>
      </c>
      <c r="S18" s="6">
        <v>768</v>
      </c>
      <c r="T18" s="5">
        <v>208</v>
      </c>
      <c r="U18" s="6">
        <v>719</v>
      </c>
      <c r="V18" s="5">
        <v>170</v>
      </c>
      <c r="W18" s="5">
        <v>1727</v>
      </c>
      <c r="X18" s="12">
        <v>167</v>
      </c>
      <c r="Y18" s="12">
        <v>881</v>
      </c>
    </row>
    <row r="19" spans="1:25" x14ac:dyDescent="0.2">
      <c r="A19" s="2" t="s">
        <v>12</v>
      </c>
      <c r="B19" s="12">
        <v>486</v>
      </c>
      <c r="C19" s="12">
        <v>3611</v>
      </c>
      <c r="D19" s="12">
        <v>380</v>
      </c>
      <c r="E19" s="12">
        <v>4450</v>
      </c>
      <c r="F19" s="5">
        <v>464</v>
      </c>
      <c r="G19" s="5">
        <v>3389</v>
      </c>
      <c r="H19" s="12">
        <v>468</v>
      </c>
      <c r="I19" s="12">
        <v>3196</v>
      </c>
      <c r="J19" s="12">
        <v>366</v>
      </c>
      <c r="K19" s="12">
        <v>4351</v>
      </c>
      <c r="L19" s="5">
        <v>432</v>
      </c>
      <c r="M19" s="5">
        <v>2993</v>
      </c>
      <c r="N19" s="5">
        <v>544</v>
      </c>
      <c r="O19" s="5">
        <v>6690</v>
      </c>
      <c r="P19" s="12">
        <v>532</v>
      </c>
      <c r="Q19" s="6">
        <v>3523</v>
      </c>
      <c r="R19" s="12">
        <v>388</v>
      </c>
      <c r="S19" s="6">
        <v>4731</v>
      </c>
      <c r="T19" s="5">
        <v>491</v>
      </c>
      <c r="U19" s="6">
        <v>3172</v>
      </c>
      <c r="V19" s="5">
        <v>593</v>
      </c>
      <c r="W19" s="5">
        <v>6626</v>
      </c>
      <c r="X19" s="12">
        <v>396</v>
      </c>
      <c r="Y19" s="12">
        <v>5011</v>
      </c>
    </row>
    <row r="20" spans="1:25" x14ac:dyDescent="0.2">
      <c r="A20" s="2" t="s">
        <v>13</v>
      </c>
      <c r="B20" s="12">
        <v>12180</v>
      </c>
      <c r="C20" s="12">
        <v>2755</v>
      </c>
      <c r="D20" s="12">
        <v>11127</v>
      </c>
      <c r="E20" s="12">
        <v>1836</v>
      </c>
      <c r="F20" s="5">
        <v>11140</v>
      </c>
      <c r="G20" s="5">
        <v>1927</v>
      </c>
      <c r="H20" s="12">
        <v>12080</v>
      </c>
      <c r="I20" s="12">
        <v>2100</v>
      </c>
      <c r="J20" s="12">
        <v>11714</v>
      </c>
      <c r="K20" s="12">
        <v>1956</v>
      </c>
      <c r="L20" s="5">
        <v>11260</v>
      </c>
      <c r="M20" s="5">
        <v>2190</v>
      </c>
      <c r="N20" s="5">
        <v>16055</v>
      </c>
      <c r="O20" s="5">
        <v>5283</v>
      </c>
      <c r="P20" s="12">
        <v>12624</v>
      </c>
      <c r="Q20" s="6">
        <v>2318</v>
      </c>
      <c r="R20" s="12">
        <v>11690</v>
      </c>
      <c r="S20" s="6">
        <v>1941</v>
      </c>
      <c r="T20" s="5">
        <v>11635</v>
      </c>
      <c r="U20" s="6">
        <v>2308</v>
      </c>
      <c r="V20" s="5">
        <v>15992</v>
      </c>
      <c r="W20" s="5">
        <v>5394</v>
      </c>
      <c r="X20" s="12">
        <v>11232</v>
      </c>
      <c r="Y20" s="12">
        <v>1999</v>
      </c>
    </row>
    <row r="21" spans="1:25" x14ac:dyDescent="0.2">
      <c r="A21" s="2" t="s">
        <v>14</v>
      </c>
      <c r="B21" s="12">
        <v>13029</v>
      </c>
      <c r="C21" s="12">
        <v>2467</v>
      </c>
      <c r="D21" s="12">
        <v>12598</v>
      </c>
      <c r="E21" s="12">
        <v>2110</v>
      </c>
      <c r="F21" s="5">
        <v>11966</v>
      </c>
      <c r="G21" s="5">
        <v>1842</v>
      </c>
      <c r="H21" s="12">
        <v>12773</v>
      </c>
      <c r="I21" s="12">
        <v>1714</v>
      </c>
      <c r="J21" s="12">
        <v>12637</v>
      </c>
      <c r="K21" s="12">
        <v>2410</v>
      </c>
      <c r="L21" s="5">
        <v>11834</v>
      </c>
      <c r="M21" s="5">
        <v>2183</v>
      </c>
      <c r="N21" s="5">
        <v>15635</v>
      </c>
      <c r="O21" s="5">
        <v>6414</v>
      </c>
      <c r="P21" s="12">
        <v>13138</v>
      </c>
      <c r="Q21" s="6">
        <v>2371</v>
      </c>
      <c r="R21" s="12">
        <v>12646</v>
      </c>
      <c r="S21" s="6">
        <v>2429</v>
      </c>
      <c r="T21" s="5">
        <v>12072</v>
      </c>
      <c r="U21" s="6">
        <v>2116</v>
      </c>
      <c r="V21" s="5">
        <v>16690</v>
      </c>
      <c r="W21" s="5">
        <v>6371</v>
      </c>
      <c r="X21" s="12">
        <v>12524</v>
      </c>
      <c r="Y21" s="12">
        <v>2404</v>
      </c>
    </row>
    <row r="22" spans="1:25" x14ac:dyDescent="0.2">
      <c r="A22" s="2" t="s">
        <v>15</v>
      </c>
      <c r="B22" s="12">
        <v>9944</v>
      </c>
      <c r="C22" s="12">
        <v>5725</v>
      </c>
      <c r="D22" s="12">
        <v>9208</v>
      </c>
      <c r="E22" s="12">
        <v>4479</v>
      </c>
      <c r="F22" s="5">
        <v>9824</v>
      </c>
      <c r="G22" s="5">
        <v>4323</v>
      </c>
      <c r="H22" s="12">
        <v>10008</v>
      </c>
      <c r="I22" s="12">
        <v>3871</v>
      </c>
      <c r="J22" s="12">
        <v>8861</v>
      </c>
      <c r="K22" s="12">
        <v>4196</v>
      </c>
      <c r="L22" s="5">
        <v>8653</v>
      </c>
      <c r="M22" s="5">
        <v>4639</v>
      </c>
      <c r="N22" s="5">
        <v>12024</v>
      </c>
      <c r="O22" s="5">
        <v>11028</v>
      </c>
      <c r="P22" s="12">
        <v>9965</v>
      </c>
      <c r="Q22" s="6">
        <v>5609</v>
      </c>
      <c r="R22" s="12">
        <v>9242</v>
      </c>
      <c r="S22" s="6">
        <v>4353</v>
      </c>
      <c r="T22" s="5">
        <v>9612</v>
      </c>
      <c r="U22" s="6">
        <v>4388</v>
      </c>
      <c r="V22" s="5">
        <v>12157</v>
      </c>
      <c r="W22" s="5">
        <v>11959</v>
      </c>
      <c r="X22" s="12">
        <v>9088</v>
      </c>
      <c r="Y22" s="12">
        <v>4575</v>
      </c>
    </row>
    <row r="23" spans="1:25" x14ac:dyDescent="0.2">
      <c r="A23" s="2" t="s">
        <v>16</v>
      </c>
      <c r="B23" s="12">
        <v>2188</v>
      </c>
      <c r="C23" s="12">
        <v>287</v>
      </c>
      <c r="D23" s="12">
        <v>1627</v>
      </c>
      <c r="E23" s="12">
        <v>232</v>
      </c>
      <c r="F23" s="5">
        <v>1915</v>
      </c>
      <c r="G23" s="5">
        <v>240</v>
      </c>
      <c r="H23" s="12">
        <v>1874</v>
      </c>
      <c r="I23" s="12">
        <v>247</v>
      </c>
      <c r="J23" s="12">
        <v>1652</v>
      </c>
      <c r="K23" s="12">
        <v>231</v>
      </c>
      <c r="L23" s="5">
        <v>1830</v>
      </c>
      <c r="M23" s="5">
        <v>259</v>
      </c>
      <c r="N23" s="5">
        <v>2346</v>
      </c>
      <c r="O23" s="5">
        <v>333</v>
      </c>
      <c r="P23" s="12">
        <v>1836</v>
      </c>
      <c r="Q23" s="6">
        <v>247</v>
      </c>
      <c r="R23" s="12">
        <v>1646</v>
      </c>
      <c r="S23" s="6">
        <v>223</v>
      </c>
      <c r="T23" s="5">
        <v>1797</v>
      </c>
      <c r="U23" s="6">
        <v>243</v>
      </c>
      <c r="V23" s="5">
        <v>2382</v>
      </c>
      <c r="W23" s="5">
        <v>325</v>
      </c>
      <c r="X23" s="7">
        <v>1778</v>
      </c>
      <c r="Y23" s="7">
        <v>227</v>
      </c>
    </row>
    <row r="24" spans="1:25" x14ac:dyDescent="0.2">
      <c r="A24" s="2" t="s">
        <v>17</v>
      </c>
      <c r="B24" s="12">
        <v>179</v>
      </c>
      <c r="C24" s="12">
        <v>2716</v>
      </c>
      <c r="D24" s="12">
        <v>155</v>
      </c>
      <c r="E24" s="12">
        <v>2547</v>
      </c>
      <c r="F24" s="5">
        <v>188</v>
      </c>
      <c r="G24" s="5">
        <v>2273</v>
      </c>
      <c r="H24" s="12">
        <v>182</v>
      </c>
      <c r="I24" s="12">
        <v>2412</v>
      </c>
      <c r="J24" s="12">
        <v>159</v>
      </c>
      <c r="K24" s="12">
        <v>2527</v>
      </c>
      <c r="L24" s="5">
        <v>194</v>
      </c>
      <c r="M24" s="5">
        <v>2119</v>
      </c>
      <c r="N24" s="5">
        <v>132</v>
      </c>
      <c r="O24" s="5">
        <v>4028</v>
      </c>
      <c r="P24" s="12">
        <v>190</v>
      </c>
      <c r="Q24" s="6">
        <v>2671</v>
      </c>
      <c r="R24" s="12">
        <v>159</v>
      </c>
      <c r="S24" s="6">
        <v>2661</v>
      </c>
      <c r="T24" s="5">
        <v>203</v>
      </c>
      <c r="U24" s="6">
        <v>2497</v>
      </c>
      <c r="V24" s="5">
        <v>138</v>
      </c>
      <c r="W24" s="5">
        <v>3870</v>
      </c>
      <c r="X24" s="5">
        <v>187</v>
      </c>
      <c r="Y24" s="5">
        <v>2333</v>
      </c>
    </row>
    <row r="25" spans="1:25" x14ac:dyDescent="0.2">
      <c r="A25" s="2" t="s">
        <v>18</v>
      </c>
      <c r="B25" s="12">
        <v>9553</v>
      </c>
      <c r="C25" s="12">
        <v>774</v>
      </c>
      <c r="D25" s="12">
        <v>11096</v>
      </c>
      <c r="E25" s="12">
        <v>762</v>
      </c>
      <c r="F25" s="5">
        <v>6694</v>
      </c>
      <c r="G25" s="5">
        <v>593</v>
      </c>
      <c r="H25" s="12">
        <v>8912</v>
      </c>
      <c r="I25" s="12">
        <v>648</v>
      </c>
      <c r="J25" s="12">
        <v>12542</v>
      </c>
      <c r="K25" s="12">
        <v>818</v>
      </c>
      <c r="L25" s="5">
        <v>9346</v>
      </c>
      <c r="M25" s="5">
        <v>576</v>
      </c>
      <c r="N25" s="5">
        <v>13607</v>
      </c>
      <c r="O25" s="5">
        <v>989</v>
      </c>
      <c r="P25" s="12">
        <v>9316</v>
      </c>
      <c r="Q25" s="6">
        <v>684</v>
      </c>
      <c r="R25" s="12">
        <v>11652</v>
      </c>
      <c r="S25" s="6">
        <v>862</v>
      </c>
      <c r="T25" s="5">
        <v>8499</v>
      </c>
      <c r="U25" s="6">
        <v>659</v>
      </c>
      <c r="V25" s="5">
        <v>16321</v>
      </c>
      <c r="W25" s="5">
        <v>1092</v>
      </c>
      <c r="X25" s="5">
        <v>8449</v>
      </c>
      <c r="Y25" s="5">
        <v>567</v>
      </c>
    </row>
    <row r="26" spans="1:25" x14ac:dyDescent="0.2">
      <c r="A26" s="2" t="s">
        <v>19</v>
      </c>
      <c r="B26" s="12">
        <v>196</v>
      </c>
      <c r="C26" s="12">
        <v>1183</v>
      </c>
      <c r="D26" s="12">
        <v>172</v>
      </c>
      <c r="E26" s="12">
        <v>830</v>
      </c>
      <c r="F26" s="5">
        <v>202</v>
      </c>
      <c r="G26" s="5">
        <v>646</v>
      </c>
      <c r="H26" s="12">
        <v>191</v>
      </c>
      <c r="I26" s="12">
        <v>700</v>
      </c>
      <c r="J26" s="12">
        <v>168</v>
      </c>
      <c r="K26" s="12">
        <v>744</v>
      </c>
      <c r="L26" s="5">
        <v>209</v>
      </c>
      <c r="M26" s="5">
        <v>582</v>
      </c>
      <c r="N26" s="5">
        <v>162</v>
      </c>
      <c r="O26" s="5">
        <v>1724</v>
      </c>
      <c r="P26" s="12">
        <v>195</v>
      </c>
      <c r="Q26" s="6">
        <v>765</v>
      </c>
      <c r="R26" s="12">
        <v>172</v>
      </c>
      <c r="S26" s="6">
        <v>779</v>
      </c>
      <c r="T26" s="5">
        <v>207</v>
      </c>
      <c r="U26" s="6">
        <v>636</v>
      </c>
      <c r="V26" s="5">
        <v>185</v>
      </c>
      <c r="W26" s="5">
        <v>1773</v>
      </c>
      <c r="X26" s="5">
        <v>199</v>
      </c>
      <c r="Y26" s="5">
        <v>668</v>
      </c>
    </row>
    <row r="27" spans="1:25" x14ac:dyDescent="0.2">
      <c r="A27" s="2" t="s">
        <v>20</v>
      </c>
      <c r="B27" s="12">
        <v>533</v>
      </c>
      <c r="C27" s="12">
        <v>3895</v>
      </c>
      <c r="D27" s="12">
        <v>402</v>
      </c>
      <c r="E27" s="12">
        <v>4753</v>
      </c>
      <c r="F27" s="5">
        <v>439</v>
      </c>
      <c r="G27" s="5">
        <v>3462</v>
      </c>
      <c r="H27" s="12">
        <v>472</v>
      </c>
      <c r="I27" s="12">
        <v>3476</v>
      </c>
      <c r="J27" s="12">
        <v>337</v>
      </c>
      <c r="K27" s="12">
        <v>4171</v>
      </c>
      <c r="L27" s="5">
        <v>410</v>
      </c>
      <c r="M27" s="5">
        <v>2840</v>
      </c>
      <c r="N27" s="5">
        <v>558</v>
      </c>
      <c r="O27" s="5">
        <v>6294</v>
      </c>
      <c r="P27" s="12">
        <v>504</v>
      </c>
      <c r="Q27" s="6">
        <v>3456</v>
      </c>
      <c r="R27" s="12">
        <v>359</v>
      </c>
      <c r="S27" s="6">
        <v>4598</v>
      </c>
      <c r="T27" s="5">
        <v>449</v>
      </c>
      <c r="U27" s="6">
        <v>2954</v>
      </c>
      <c r="V27" s="5">
        <v>600</v>
      </c>
      <c r="W27" s="5">
        <v>6402</v>
      </c>
      <c r="X27" s="5">
        <v>438</v>
      </c>
      <c r="Y27" s="5">
        <v>3513</v>
      </c>
    </row>
    <row r="28" spans="1:25" x14ac:dyDescent="0.2">
      <c r="A28" s="2" t="s">
        <v>21</v>
      </c>
      <c r="B28" s="12">
        <v>12743</v>
      </c>
      <c r="C28" s="12">
        <v>2065</v>
      </c>
      <c r="D28" s="12">
        <v>11847</v>
      </c>
      <c r="E28" s="12">
        <v>1970</v>
      </c>
      <c r="F28" s="5">
        <v>11664</v>
      </c>
      <c r="G28" s="5">
        <v>1879</v>
      </c>
      <c r="H28" s="12">
        <v>12483</v>
      </c>
      <c r="I28" s="12">
        <v>2019</v>
      </c>
      <c r="J28" s="12">
        <v>11680</v>
      </c>
      <c r="K28" s="12">
        <v>2004</v>
      </c>
      <c r="L28" s="5">
        <v>11621</v>
      </c>
      <c r="M28" s="5">
        <v>1898</v>
      </c>
      <c r="N28" s="5">
        <v>15537</v>
      </c>
      <c r="O28" s="5">
        <v>5256</v>
      </c>
      <c r="P28" s="12">
        <v>12448</v>
      </c>
      <c r="Q28" s="6">
        <v>2326</v>
      </c>
      <c r="R28" s="12">
        <v>11363</v>
      </c>
      <c r="S28" s="6">
        <v>1953</v>
      </c>
      <c r="T28" s="5">
        <v>11719</v>
      </c>
      <c r="U28" s="6">
        <v>1844</v>
      </c>
      <c r="V28" s="5">
        <v>16279</v>
      </c>
      <c r="W28" s="5">
        <v>5590</v>
      </c>
      <c r="X28" s="5">
        <v>11343</v>
      </c>
      <c r="Y28" s="5">
        <v>1655</v>
      </c>
    </row>
    <row r="29" spans="1:25" x14ac:dyDescent="0.2">
      <c r="A29" s="2" t="s">
        <v>22</v>
      </c>
      <c r="B29" s="12">
        <v>13065</v>
      </c>
      <c r="C29" s="12">
        <v>1737</v>
      </c>
      <c r="D29" s="12">
        <v>12995</v>
      </c>
      <c r="E29" s="12">
        <v>2326</v>
      </c>
      <c r="F29" s="5">
        <v>11297</v>
      </c>
      <c r="G29" s="5">
        <v>1683</v>
      </c>
      <c r="H29" s="12">
        <v>13135</v>
      </c>
      <c r="I29" s="12">
        <v>1948</v>
      </c>
      <c r="J29" s="12">
        <v>12521</v>
      </c>
      <c r="K29" s="12">
        <v>2184</v>
      </c>
      <c r="L29" s="5">
        <v>12420</v>
      </c>
      <c r="M29" s="5">
        <v>1882</v>
      </c>
      <c r="N29" s="5">
        <v>16292</v>
      </c>
      <c r="O29" s="5">
        <v>6231</v>
      </c>
      <c r="P29" s="12">
        <v>13519</v>
      </c>
      <c r="Q29" s="6">
        <v>2244</v>
      </c>
      <c r="R29" s="12">
        <v>13118</v>
      </c>
      <c r="S29" s="6">
        <v>2378</v>
      </c>
      <c r="T29" s="5">
        <v>12716</v>
      </c>
      <c r="U29" s="6">
        <v>1934</v>
      </c>
      <c r="V29" s="5">
        <v>16555</v>
      </c>
      <c r="W29" s="5">
        <v>6439</v>
      </c>
      <c r="X29" s="5">
        <v>11943</v>
      </c>
      <c r="Y29" s="5">
        <v>1601</v>
      </c>
    </row>
    <row r="30" spans="1:25" x14ac:dyDescent="0.2">
      <c r="A30" s="2" t="s">
        <v>23</v>
      </c>
      <c r="B30" s="12">
        <v>9459</v>
      </c>
      <c r="C30" s="12">
        <v>3873</v>
      </c>
      <c r="D30" s="12">
        <v>8826</v>
      </c>
      <c r="E30" s="12">
        <v>4168</v>
      </c>
      <c r="F30" s="5">
        <v>9124</v>
      </c>
      <c r="G30" s="5">
        <v>3633</v>
      </c>
      <c r="H30" s="12">
        <v>9834</v>
      </c>
      <c r="I30" s="12">
        <v>4016</v>
      </c>
      <c r="J30" s="12">
        <v>8938</v>
      </c>
      <c r="K30" s="12">
        <v>4228</v>
      </c>
      <c r="L30" s="5">
        <v>8983</v>
      </c>
      <c r="M30" s="5">
        <v>3829</v>
      </c>
      <c r="N30" s="5">
        <v>11504</v>
      </c>
      <c r="O30" s="5">
        <v>10665</v>
      </c>
      <c r="P30" s="12">
        <v>9341</v>
      </c>
      <c r="Q30" s="6">
        <v>4223</v>
      </c>
      <c r="R30" s="12">
        <v>8582</v>
      </c>
      <c r="S30" s="6">
        <v>3910</v>
      </c>
      <c r="T30" s="5">
        <v>8721</v>
      </c>
      <c r="U30" s="6">
        <v>3682</v>
      </c>
      <c r="V30" s="5">
        <v>11221</v>
      </c>
      <c r="W30" s="5">
        <v>11025</v>
      </c>
      <c r="X30" s="5">
        <v>8631</v>
      </c>
      <c r="Y30" s="5">
        <v>3048</v>
      </c>
    </row>
    <row r="31" spans="1:25" x14ac:dyDescent="0.2">
      <c r="A31" s="2" t="s">
        <v>24</v>
      </c>
      <c r="B31" s="7">
        <v>1919</v>
      </c>
      <c r="C31" s="7">
        <v>239</v>
      </c>
      <c r="D31" s="7">
        <v>1711</v>
      </c>
      <c r="E31" s="7">
        <v>224</v>
      </c>
      <c r="F31" s="7">
        <v>1802</v>
      </c>
      <c r="G31" s="7">
        <v>225</v>
      </c>
      <c r="H31" s="7">
        <v>1994</v>
      </c>
      <c r="I31" s="7">
        <v>280</v>
      </c>
      <c r="J31" s="7">
        <v>1719</v>
      </c>
      <c r="K31" s="7">
        <v>239</v>
      </c>
      <c r="L31" s="7">
        <v>1824</v>
      </c>
      <c r="M31" s="7">
        <v>227</v>
      </c>
      <c r="N31" s="7">
        <v>2440</v>
      </c>
      <c r="O31" s="7">
        <v>309</v>
      </c>
      <c r="P31" s="7">
        <v>1874</v>
      </c>
      <c r="Q31" s="8">
        <v>242</v>
      </c>
      <c r="R31" s="7">
        <v>1624</v>
      </c>
      <c r="S31" s="8">
        <v>210</v>
      </c>
      <c r="T31" s="7">
        <v>1744</v>
      </c>
      <c r="U31" s="8">
        <v>193</v>
      </c>
      <c r="V31" s="7">
        <v>2432</v>
      </c>
      <c r="W31" s="7">
        <v>313</v>
      </c>
      <c r="X31" s="7">
        <v>1713</v>
      </c>
      <c r="Y31" s="7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144E-F0FE-DC4D-86B4-819CDADFE96A}">
  <dimension ref="A2:Y106"/>
  <sheetViews>
    <sheetView tabSelected="1" workbookViewId="0">
      <selection activeCell="B17" sqref="B17"/>
    </sheetView>
  </sheetViews>
  <sheetFormatPr baseColWidth="10" defaultRowHeight="15" x14ac:dyDescent="0.2"/>
  <sheetData>
    <row r="2" spans="1:13" x14ac:dyDescent="0.2">
      <c r="A2" s="9" t="s">
        <v>25</v>
      </c>
    </row>
    <row r="3" spans="1:13" x14ac:dyDescent="0.2">
      <c r="B3" s="10" t="s">
        <v>26</v>
      </c>
      <c r="C3" s="10" t="s">
        <v>27</v>
      </c>
      <c r="D3" s="10" t="s">
        <v>28</v>
      </c>
      <c r="E3" s="10" t="s">
        <v>29</v>
      </c>
      <c r="F3" s="10" t="s">
        <v>30</v>
      </c>
      <c r="G3" s="10" t="s">
        <v>31</v>
      </c>
      <c r="H3" s="10" t="s">
        <v>32</v>
      </c>
      <c r="I3" s="10" t="s">
        <v>33</v>
      </c>
      <c r="J3" s="10" t="s">
        <v>34</v>
      </c>
      <c r="K3" s="10" t="s">
        <v>35</v>
      </c>
      <c r="L3" s="10" t="s">
        <v>36</v>
      </c>
      <c r="M3" s="10" t="s">
        <v>37</v>
      </c>
    </row>
    <row r="4" spans="1:13" x14ac:dyDescent="0.2">
      <c r="A4" t="s">
        <v>38</v>
      </c>
      <c r="B4" t="s">
        <v>59</v>
      </c>
      <c r="C4" t="s">
        <v>60</v>
      </c>
      <c r="D4" s="11" t="s">
        <v>58</v>
      </c>
      <c r="E4" t="s">
        <v>59</v>
      </c>
      <c r="F4" t="s">
        <v>60</v>
      </c>
      <c r="G4" s="11" t="s">
        <v>58</v>
      </c>
      <c r="H4" t="s">
        <v>39</v>
      </c>
      <c r="I4" t="s">
        <v>59</v>
      </c>
      <c r="J4" t="s">
        <v>60</v>
      </c>
      <c r="K4" s="11" t="s">
        <v>58</v>
      </c>
      <c r="L4" t="s">
        <v>39</v>
      </c>
      <c r="M4" t="s">
        <v>60</v>
      </c>
    </row>
    <row r="5" spans="1:13" x14ac:dyDescent="0.2">
      <c r="A5" t="s">
        <v>40</v>
      </c>
      <c r="B5" t="s">
        <v>59</v>
      </c>
      <c r="C5" t="s">
        <v>60</v>
      </c>
      <c r="D5" s="11" t="s">
        <v>58</v>
      </c>
      <c r="E5" t="s">
        <v>59</v>
      </c>
      <c r="F5" t="s">
        <v>60</v>
      </c>
      <c r="G5" s="11" t="s">
        <v>58</v>
      </c>
      <c r="H5" t="s">
        <v>39</v>
      </c>
      <c r="I5" t="s">
        <v>59</v>
      </c>
      <c r="J5" t="s">
        <v>60</v>
      </c>
      <c r="K5" s="11" t="s">
        <v>58</v>
      </c>
      <c r="L5" t="s">
        <v>39</v>
      </c>
      <c r="M5" t="s">
        <v>58</v>
      </c>
    </row>
    <row r="6" spans="1:13" x14ac:dyDescent="0.2">
      <c r="B6" s="11"/>
    </row>
    <row r="7" spans="1:13" x14ac:dyDescent="0.2">
      <c r="A7" s="9" t="s">
        <v>41</v>
      </c>
    </row>
    <row r="8" spans="1:13" x14ac:dyDescent="0.2">
      <c r="A8" t="s">
        <v>42</v>
      </c>
      <c r="B8" t="s">
        <v>43</v>
      </c>
    </row>
    <row r="9" spans="1:13" x14ac:dyDescent="0.2">
      <c r="A9" t="s">
        <v>44</v>
      </c>
      <c r="B9" t="s">
        <v>45</v>
      </c>
    </row>
    <row r="10" spans="1:13" x14ac:dyDescent="0.2">
      <c r="A10" t="s">
        <v>46</v>
      </c>
      <c r="B10" t="s">
        <v>47</v>
      </c>
    </row>
    <row r="11" spans="1:13" x14ac:dyDescent="0.2">
      <c r="A11" t="s">
        <v>48</v>
      </c>
      <c r="B11" t="s">
        <v>49</v>
      </c>
    </row>
    <row r="12" spans="1:13" x14ac:dyDescent="0.2">
      <c r="A12" t="s">
        <v>50</v>
      </c>
      <c r="B12" t="s">
        <v>51</v>
      </c>
    </row>
    <row r="13" spans="1:13" x14ac:dyDescent="0.2">
      <c r="A13" t="s">
        <v>52</v>
      </c>
      <c r="B13" t="s">
        <v>53</v>
      </c>
    </row>
    <row r="14" spans="1:13" x14ac:dyDescent="0.2">
      <c r="A14" t="s">
        <v>54</v>
      </c>
      <c r="B14" t="s">
        <v>55</v>
      </c>
    </row>
    <row r="15" spans="1:13" x14ac:dyDescent="0.2">
      <c r="A15" t="s">
        <v>56</v>
      </c>
      <c r="B15" t="s">
        <v>57</v>
      </c>
    </row>
    <row r="18" spans="1:25" x14ac:dyDescent="0.2"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>
        <v>14</v>
      </c>
      <c r="P18" s="2">
        <v>15</v>
      </c>
      <c r="Q18" s="2">
        <v>16</v>
      </c>
      <c r="R18" s="2">
        <v>17</v>
      </c>
      <c r="S18" s="2">
        <v>18</v>
      </c>
      <c r="T18" s="2">
        <v>19</v>
      </c>
      <c r="U18" s="2">
        <v>20</v>
      </c>
      <c r="V18" s="2">
        <v>21</v>
      </c>
      <c r="W18" s="2">
        <v>22</v>
      </c>
      <c r="X18" s="2">
        <v>23</v>
      </c>
      <c r="Y18" s="2">
        <v>24</v>
      </c>
    </row>
    <row r="19" spans="1:25" x14ac:dyDescent="0.2">
      <c r="A19" s="2" t="s">
        <v>9</v>
      </c>
      <c r="B19" s="3">
        <v>177</v>
      </c>
      <c r="C19" s="3">
        <v>2755</v>
      </c>
      <c r="D19" s="3">
        <v>157</v>
      </c>
      <c r="E19" s="3">
        <v>2691</v>
      </c>
      <c r="F19" s="3">
        <v>189</v>
      </c>
      <c r="G19" s="3">
        <v>2633</v>
      </c>
      <c r="H19" s="3">
        <v>170</v>
      </c>
      <c r="I19" s="3">
        <v>2902</v>
      </c>
      <c r="J19" s="3">
        <v>160</v>
      </c>
      <c r="K19" s="3">
        <v>2903</v>
      </c>
      <c r="L19" s="3">
        <v>186</v>
      </c>
      <c r="M19" s="3">
        <v>2710</v>
      </c>
      <c r="N19" s="3">
        <v>129</v>
      </c>
      <c r="O19" s="3">
        <v>4150</v>
      </c>
      <c r="P19" s="3">
        <v>187</v>
      </c>
      <c r="Q19" s="4">
        <v>3149</v>
      </c>
      <c r="R19" s="3">
        <v>160</v>
      </c>
      <c r="S19" s="4">
        <v>2880</v>
      </c>
      <c r="T19" s="3">
        <v>204</v>
      </c>
      <c r="U19" s="4">
        <v>2861</v>
      </c>
      <c r="V19" s="3">
        <v>141</v>
      </c>
      <c r="W19" s="3">
        <v>4458</v>
      </c>
      <c r="X19" s="12">
        <v>154</v>
      </c>
      <c r="Y19" s="12">
        <v>2589</v>
      </c>
    </row>
    <row r="20" spans="1:25" x14ac:dyDescent="0.2">
      <c r="A20" s="2" t="s">
        <v>10</v>
      </c>
      <c r="B20" s="12">
        <v>9199</v>
      </c>
      <c r="C20" s="12">
        <v>724</v>
      </c>
      <c r="D20" s="12">
        <v>11427</v>
      </c>
      <c r="E20" s="12">
        <v>853</v>
      </c>
      <c r="F20" s="5">
        <v>8747</v>
      </c>
      <c r="G20" s="5">
        <v>647</v>
      </c>
      <c r="H20" s="12">
        <v>9312</v>
      </c>
      <c r="I20" s="12">
        <v>742</v>
      </c>
      <c r="J20" s="12">
        <v>11540</v>
      </c>
      <c r="K20" s="12">
        <v>887</v>
      </c>
      <c r="L20" s="5">
        <v>9035</v>
      </c>
      <c r="M20" s="5">
        <v>633</v>
      </c>
      <c r="N20" s="5">
        <v>14044</v>
      </c>
      <c r="O20" s="5">
        <v>1126</v>
      </c>
      <c r="P20" s="12">
        <v>9786</v>
      </c>
      <c r="Q20" s="6">
        <v>748</v>
      </c>
      <c r="R20" s="12">
        <v>11735</v>
      </c>
      <c r="S20" s="6">
        <v>887</v>
      </c>
      <c r="T20" s="5">
        <v>9342</v>
      </c>
      <c r="U20" s="6">
        <v>620</v>
      </c>
      <c r="V20" s="5">
        <v>14582</v>
      </c>
      <c r="W20" s="5">
        <v>1252</v>
      </c>
      <c r="X20" s="12">
        <v>12024</v>
      </c>
      <c r="Y20" s="12">
        <v>728</v>
      </c>
    </row>
    <row r="21" spans="1:25" x14ac:dyDescent="0.2">
      <c r="A21" s="2" t="s">
        <v>11</v>
      </c>
      <c r="B21" s="12">
        <v>189</v>
      </c>
      <c r="C21" s="12">
        <v>748</v>
      </c>
      <c r="D21" s="12">
        <v>164</v>
      </c>
      <c r="E21" s="12">
        <v>825</v>
      </c>
      <c r="F21" s="5">
        <v>197</v>
      </c>
      <c r="G21" s="5">
        <v>699</v>
      </c>
      <c r="H21" s="12">
        <v>185</v>
      </c>
      <c r="I21" s="12">
        <v>746</v>
      </c>
      <c r="J21" s="12">
        <v>170</v>
      </c>
      <c r="K21" s="12">
        <v>767</v>
      </c>
      <c r="L21" s="5">
        <v>194</v>
      </c>
      <c r="M21" s="5">
        <v>621</v>
      </c>
      <c r="N21" s="5">
        <v>153</v>
      </c>
      <c r="O21" s="5">
        <v>1683</v>
      </c>
      <c r="P21" s="12">
        <v>197</v>
      </c>
      <c r="Q21" s="6">
        <v>772</v>
      </c>
      <c r="R21" s="12">
        <v>175</v>
      </c>
      <c r="S21" s="6">
        <v>768</v>
      </c>
      <c r="T21" s="5">
        <v>208</v>
      </c>
      <c r="U21" s="6">
        <v>719</v>
      </c>
      <c r="V21" s="5">
        <v>170</v>
      </c>
      <c r="W21" s="5">
        <v>1727</v>
      </c>
      <c r="X21" s="12">
        <v>167</v>
      </c>
      <c r="Y21" s="12">
        <v>881</v>
      </c>
    </row>
    <row r="22" spans="1:25" x14ac:dyDescent="0.2">
      <c r="A22" s="2" t="s">
        <v>12</v>
      </c>
      <c r="B22" s="12">
        <v>486</v>
      </c>
      <c r="C22" s="12">
        <v>3611</v>
      </c>
      <c r="D22" s="12">
        <v>380</v>
      </c>
      <c r="E22" s="12">
        <v>4450</v>
      </c>
      <c r="F22" s="5">
        <v>464</v>
      </c>
      <c r="G22" s="5">
        <v>3389</v>
      </c>
      <c r="H22" s="12">
        <v>468</v>
      </c>
      <c r="I22" s="12">
        <v>3196</v>
      </c>
      <c r="J22" s="12">
        <v>366</v>
      </c>
      <c r="K22" s="12">
        <v>4351</v>
      </c>
      <c r="L22" s="5">
        <v>432</v>
      </c>
      <c r="M22" s="5">
        <v>2993</v>
      </c>
      <c r="N22" s="5">
        <v>544</v>
      </c>
      <c r="O22" s="5">
        <v>6690</v>
      </c>
      <c r="P22" s="12">
        <v>532</v>
      </c>
      <c r="Q22" s="6">
        <v>3523</v>
      </c>
      <c r="R22" s="12">
        <v>388</v>
      </c>
      <c r="S22" s="6">
        <v>4731</v>
      </c>
      <c r="T22" s="5">
        <v>491</v>
      </c>
      <c r="U22" s="6">
        <v>3172</v>
      </c>
      <c r="V22" s="5">
        <v>593</v>
      </c>
      <c r="W22" s="5">
        <v>6626</v>
      </c>
      <c r="X22" s="12">
        <v>396</v>
      </c>
      <c r="Y22" s="12">
        <v>5011</v>
      </c>
    </row>
    <row r="23" spans="1:25" x14ac:dyDescent="0.2">
      <c r="A23" s="2" t="s">
        <v>13</v>
      </c>
      <c r="B23" s="12">
        <v>12180</v>
      </c>
      <c r="C23" s="12">
        <v>2755</v>
      </c>
      <c r="D23" s="12">
        <v>11127</v>
      </c>
      <c r="E23" s="12">
        <v>1836</v>
      </c>
      <c r="F23" s="5">
        <v>11140</v>
      </c>
      <c r="G23" s="5">
        <v>1927</v>
      </c>
      <c r="H23" s="12">
        <v>12080</v>
      </c>
      <c r="I23" s="12">
        <v>2100</v>
      </c>
      <c r="J23" s="12">
        <v>11714</v>
      </c>
      <c r="K23" s="12">
        <v>1956</v>
      </c>
      <c r="L23" s="5">
        <v>11260</v>
      </c>
      <c r="M23" s="5">
        <v>2190</v>
      </c>
      <c r="N23" s="5">
        <v>16055</v>
      </c>
      <c r="O23" s="5">
        <v>5283</v>
      </c>
      <c r="P23" s="12">
        <v>12624</v>
      </c>
      <c r="Q23" s="6">
        <v>2318</v>
      </c>
      <c r="R23" s="12">
        <v>11690</v>
      </c>
      <c r="S23" s="6">
        <v>1941</v>
      </c>
      <c r="T23" s="5">
        <v>11635</v>
      </c>
      <c r="U23" s="6">
        <v>2308</v>
      </c>
      <c r="V23" s="5">
        <v>15992</v>
      </c>
      <c r="W23" s="5">
        <v>5394</v>
      </c>
      <c r="X23" s="12">
        <v>11232</v>
      </c>
      <c r="Y23" s="12">
        <v>1999</v>
      </c>
    </row>
    <row r="24" spans="1:25" x14ac:dyDescent="0.2">
      <c r="A24" s="2" t="s">
        <v>14</v>
      </c>
      <c r="B24" s="12">
        <v>13029</v>
      </c>
      <c r="C24" s="12">
        <v>2467</v>
      </c>
      <c r="D24" s="12">
        <v>12598</v>
      </c>
      <c r="E24" s="12">
        <v>2110</v>
      </c>
      <c r="F24" s="5">
        <v>11966</v>
      </c>
      <c r="G24" s="5">
        <v>1842</v>
      </c>
      <c r="H24" s="12">
        <v>12773</v>
      </c>
      <c r="I24" s="12">
        <v>1714</v>
      </c>
      <c r="J24" s="12">
        <v>12637</v>
      </c>
      <c r="K24" s="12">
        <v>2410</v>
      </c>
      <c r="L24" s="5">
        <v>11834</v>
      </c>
      <c r="M24" s="5">
        <v>2183</v>
      </c>
      <c r="N24" s="5">
        <v>15635</v>
      </c>
      <c r="O24" s="5">
        <v>6414</v>
      </c>
      <c r="P24" s="12">
        <v>13138</v>
      </c>
      <c r="Q24" s="6">
        <v>2371</v>
      </c>
      <c r="R24" s="12">
        <v>12646</v>
      </c>
      <c r="S24" s="6">
        <v>2429</v>
      </c>
      <c r="T24" s="5">
        <v>12072</v>
      </c>
      <c r="U24" s="6">
        <v>2116</v>
      </c>
      <c r="V24" s="5">
        <v>16690</v>
      </c>
      <c r="W24" s="5">
        <v>6371</v>
      </c>
      <c r="X24" s="12">
        <v>12524</v>
      </c>
      <c r="Y24" s="12">
        <v>2404</v>
      </c>
    </row>
    <row r="25" spans="1:25" x14ac:dyDescent="0.2">
      <c r="A25" s="2" t="s">
        <v>15</v>
      </c>
      <c r="B25" s="12">
        <v>9944</v>
      </c>
      <c r="C25" s="12">
        <v>5725</v>
      </c>
      <c r="D25" s="12">
        <v>9208</v>
      </c>
      <c r="E25" s="12">
        <v>4479</v>
      </c>
      <c r="F25" s="5">
        <v>9824</v>
      </c>
      <c r="G25" s="5">
        <v>4323</v>
      </c>
      <c r="H25" s="12">
        <v>10008</v>
      </c>
      <c r="I25" s="12">
        <v>3871</v>
      </c>
      <c r="J25" s="12">
        <v>8861</v>
      </c>
      <c r="K25" s="12">
        <v>4196</v>
      </c>
      <c r="L25" s="5">
        <v>8653</v>
      </c>
      <c r="M25" s="5">
        <v>4639</v>
      </c>
      <c r="N25" s="5">
        <v>12024</v>
      </c>
      <c r="O25" s="5">
        <v>11028</v>
      </c>
      <c r="P25" s="12">
        <v>9965</v>
      </c>
      <c r="Q25" s="6">
        <v>5609</v>
      </c>
      <c r="R25" s="12">
        <v>9242</v>
      </c>
      <c r="S25" s="6">
        <v>4353</v>
      </c>
      <c r="T25" s="5">
        <v>9612</v>
      </c>
      <c r="U25" s="6">
        <v>4388</v>
      </c>
      <c r="V25" s="5">
        <v>12157</v>
      </c>
      <c r="W25" s="5">
        <v>11959</v>
      </c>
      <c r="X25" s="12">
        <v>9088</v>
      </c>
      <c r="Y25" s="12">
        <v>4575</v>
      </c>
    </row>
    <row r="26" spans="1:25" x14ac:dyDescent="0.2">
      <c r="A26" s="2" t="s">
        <v>16</v>
      </c>
      <c r="B26" s="12">
        <v>2188</v>
      </c>
      <c r="C26" s="12">
        <v>287</v>
      </c>
      <c r="D26" s="12">
        <v>1627</v>
      </c>
      <c r="E26" s="12">
        <v>232</v>
      </c>
      <c r="F26" s="5">
        <v>1915</v>
      </c>
      <c r="G26" s="5">
        <v>240</v>
      </c>
      <c r="H26" s="12">
        <v>1874</v>
      </c>
      <c r="I26" s="12">
        <v>247</v>
      </c>
      <c r="J26" s="12">
        <v>1652</v>
      </c>
      <c r="K26" s="12">
        <v>231</v>
      </c>
      <c r="L26" s="5">
        <v>1830</v>
      </c>
      <c r="M26" s="5">
        <v>259</v>
      </c>
      <c r="N26" s="5">
        <v>2346</v>
      </c>
      <c r="O26" s="5">
        <v>333</v>
      </c>
      <c r="P26" s="12">
        <v>1836</v>
      </c>
      <c r="Q26" s="6">
        <v>247</v>
      </c>
      <c r="R26" s="12">
        <v>1646</v>
      </c>
      <c r="S26" s="6">
        <v>223</v>
      </c>
      <c r="T26" s="5">
        <v>1797</v>
      </c>
      <c r="U26" s="6">
        <v>243</v>
      </c>
      <c r="V26" s="5">
        <v>2382</v>
      </c>
      <c r="W26" s="5">
        <v>325</v>
      </c>
      <c r="X26" s="7">
        <v>1778</v>
      </c>
      <c r="Y26" s="7">
        <v>227</v>
      </c>
    </row>
    <row r="27" spans="1:25" x14ac:dyDescent="0.2">
      <c r="A27" s="2" t="s">
        <v>17</v>
      </c>
      <c r="B27" s="12">
        <v>179</v>
      </c>
      <c r="C27" s="12">
        <v>2716</v>
      </c>
      <c r="D27" s="12">
        <v>155</v>
      </c>
      <c r="E27" s="12">
        <v>2547</v>
      </c>
      <c r="F27" s="5">
        <v>188</v>
      </c>
      <c r="G27" s="5">
        <v>2273</v>
      </c>
      <c r="H27" s="12">
        <v>182</v>
      </c>
      <c r="I27" s="12">
        <v>2412</v>
      </c>
      <c r="J27" s="12">
        <v>159</v>
      </c>
      <c r="K27" s="12">
        <v>2527</v>
      </c>
      <c r="L27" s="5">
        <v>194</v>
      </c>
      <c r="M27" s="5">
        <v>2119</v>
      </c>
      <c r="N27" s="5">
        <v>132</v>
      </c>
      <c r="O27" s="5">
        <v>4028</v>
      </c>
      <c r="P27" s="12">
        <v>190</v>
      </c>
      <c r="Q27" s="6">
        <v>2671</v>
      </c>
      <c r="R27" s="12">
        <v>159</v>
      </c>
      <c r="S27" s="6">
        <v>2661</v>
      </c>
      <c r="T27" s="5">
        <v>203</v>
      </c>
      <c r="U27" s="6">
        <v>2497</v>
      </c>
      <c r="V27" s="5">
        <v>138</v>
      </c>
      <c r="W27" s="5">
        <v>3870</v>
      </c>
      <c r="X27" s="5">
        <v>187</v>
      </c>
      <c r="Y27" s="5">
        <v>2333</v>
      </c>
    </row>
    <row r="28" spans="1:25" x14ac:dyDescent="0.2">
      <c r="A28" s="2" t="s">
        <v>18</v>
      </c>
      <c r="B28" s="12">
        <v>9553</v>
      </c>
      <c r="C28" s="12">
        <v>774</v>
      </c>
      <c r="D28" s="12">
        <v>11096</v>
      </c>
      <c r="E28" s="12">
        <v>762</v>
      </c>
      <c r="F28" s="5">
        <v>6694</v>
      </c>
      <c r="G28" s="5">
        <v>593</v>
      </c>
      <c r="H28" s="12">
        <v>8912</v>
      </c>
      <c r="I28" s="12">
        <v>648</v>
      </c>
      <c r="J28" s="12">
        <v>12542</v>
      </c>
      <c r="K28" s="12">
        <v>818</v>
      </c>
      <c r="L28" s="5">
        <v>9346</v>
      </c>
      <c r="M28" s="5">
        <v>576</v>
      </c>
      <c r="N28" s="5">
        <v>13607</v>
      </c>
      <c r="O28" s="5">
        <v>989</v>
      </c>
      <c r="P28" s="12">
        <v>9316</v>
      </c>
      <c r="Q28" s="6">
        <v>684</v>
      </c>
      <c r="R28" s="12">
        <v>11652</v>
      </c>
      <c r="S28" s="6">
        <v>862</v>
      </c>
      <c r="T28" s="5">
        <v>8499</v>
      </c>
      <c r="U28" s="6">
        <v>659</v>
      </c>
      <c r="V28" s="5">
        <v>16321</v>
      </c>
      <c r="W28" s="5">
        <v>1092</v>
      </c>
      <c r="X28" s="5">
        <v>8449</v>
      </c>
      <c r="Y28" s="5">
        <v>567</v>
      </c>
    </row>
    <row r="29" spans="1:25" x14ac:dyDescent="0.2">
      <c r="A29" s="2" t="s">
        <v>19</v>
      </c>
      <c r="B29" s="12">
        <v>196</v>
      </c>
      <c r="C29" s="12">
        <v>1183</v>
      </c>
      <c r="D29" s="12">
        <v>172</v>
      </c>
      <c r="E29" s="12">
        <v>830</v>
      </c>
      <c r="F29" s="5">
        <v>202</v>
      </c>
      <c r="G29" s="5">
        <v>646</v>
      </c>
      <c r="H29" s="12">
        <v>191</v>
      </c>
      <c r="I29" s="12">
        <v>700</v>
      </c>
      <c r="J29" s="12">
        <v>168</v>
      </c>
      <c r="K29" s="12">
        <v>744</v>
      </c>
      <c r="L29" s="5">
        <v>209</v>
      </c>
      <c r="M29" s="5">
        <v>582</v>
      </c>
      <c r="N29" s="5">
        <v>162</v>
      </c>
      <c r="O29" s="5">
        <v>1724</v>
      </c>
      <c r="P29" s="12">
        <v>195</v>
      </c>
      <c r="Q29" s="6">
        <v>765</v>
      </c>
      <c r="R29" s="12">
        <v>172</v>
      </c>
      <c r="S29" s="6">
        <v>779</v>
      </c>
      <c r="T29" s="5">
        <v>207</v>
      </c>
      <c r="U29" s="6">
        <v>636</v>
      </c>
      <c r="V29" s="5">
        <v>185</v>
      </c>
      <c r="W29" s="5">
        <v>1773</v>
      </c>
      <c r="X29" s="5">
        <v>199</v>
      </c>
      <c r="Y29" s="5">
        <v>668</v>
      </c>
    </row>
    <row r="30" spans="1:25" x14ac:dyDescent="0.2">
      <c r="A30" s="2" t="s">
        <v>20</v>
      </c>
      <c r="B30" s="12">
        <v>533</v>
      </c>
      <c r="C30" s="12">
        <v>3895</v>
      </c>
      <c r="D30" s="12">
        <v>402</v>
      </c>
      <c r="E30" s="12">
        <v>4753</v>
      </c>
      <c r="F30" s="5">
        <v>439</v>
      </c>
      <c r="G30" s="5">
        <v>3462</v>
      </c>
      <c r="H30" s="12">
        <v>472</v>
      </c>
      <c r="I30" s="12">
        <v>3476</v>
      </c>
      <c r="J30" s="12">
        <v>337</v>
      </c>
      <c r="K30" s="12">
        <v>4171</v>
      </c>
      <c r="L30" s="5">
        <v>410</v>
      </c>
      <c r="M30" s="5">
        <v>2840</v>
      </c>
      <c r="N30" s="5">
        <v>558</v>
      </c>
      <c r="O30" s="5">
        <v>6294</v>
      </c>
      <c r="P30" s="12">
        <v>504</v>
      </c>
      <c r="Q30" s="6">
        <v>3456</v>
      </c>
      <c r="R30" s="12">
        <v>359</v>
      </c>
      <c r="S30" s="6">
        <v>4598</v>
      </c>
      <c r="T30" s="5">
        <v>449</v>
      </c>
      <c r="U30" s="6">
        <v>2954</v>
      </c>
      <c r="V30" s="5">
        <v>600</v>
      </c>
      <c r="W30" s="5">
        <v>6402</v>
      </c>
      <c r="X30" s="5">
        <v>438</v>
      </c>
      <c r="Y30" s="5">
        <v>3513</v>
      </c>
    </row>
    <row r="31" spans="1:25" x14ac:dyDescent="0.2">
      <c r="A31" s="2" t="s">
        <v>21</v>
      </c>
      <c r="B31" s="12">
        <v>12743</v>
      </c>
      <c r="C31" s="12">
        <v>2065</v>
      </c>
      <c r="D31" s="12">
        <v>11847</v>
      </c>
      <c r="E31" s="12">
        <v>1970</v>
      </c>
      <c r="F31" s="5">
        <v>11664</v>
      </c>
      <c r="G31" s="5">
        <v>1879</v>
      </c>
      <c r="H31" s="12">
        <v>12483</v>
      </c>
      <c r="I31" s="12">
        <v>2019</v>
      </c>
      <c r="J31" s="12">
        <v>11680</v>
      </c>
      <c r="K31" s="12">
        <v>2004</v>
      </c>
      <c r="L31" s="5">
        <v>11621</v>
      </c>
      <c r="M31" s="5">
        <v>1898</v>
      </c>
      <c r="N31" s="5">
        <v>15537</v>
      </c>
      <c r="O31" s="5">
        <v>5256</v>
      </c>
      <c r="P31" s="12">
        <v>12448</v>
      </c>
      <c r="Q31" s="6">
        <v>2326</v>
      </c>
      <c r="R31" s="12">
        <v>11363</v>
      </c>
      <c r="S31" s="6">
        <v>1953</v>
      </c>
      <c r="T31" s="5">
        <v>11719</v>
      </c>
      <c r="U31" s="6">
        <v>1844</v>
      </c>
      <c r="V31" s="5">
        <v>16279</v>
      </c>
      <c r="W31" s="5">
        <v>5590</v>
      </c>
      <c r="X31" s="5">
        <v>11343</v>
      </c>
      <c r="Y31" s="5">
        <v>1655</v>
      </c>
    </row>
    <row r="32" spans="1:25" x14ac:dyDescent="0.2">
      <c r="A32" s="2" t="s">
        <v>22</v>
      </c>
      <c r="B32" s="12">
        <v>13065</v>
      </c>
      <c r="C32" s="12">
        <v>1737</v>
      </c>
      <c r="D32" s="12">
        <v>12995</v>
      </c>
      <c r="E32" s="12">
        <v>2326</v>
      </c>
      <c r="F32" s="5">
        <v>11297</v>
      </c>
      <c r="G32" s="5">
        <v>1683</v>
      </c>
      <c r="H32" s="12">
        <v>13135</v>
      </c>
      <c r="I32" s="12">
        <v>1948</v>
      </c>
      <c r="J32" s="12">
        <v>12521</v>
      </c>
      <c r="K32" s="12">
        <v>2184</v>
      </c>
      <c r="L32" s="5">
        <v>12420</v>
      </c>
      <c r="M32" s="5">
        <v>1882</v>
      </c>
      <c r="N32" s="5">
        <v>16292</v>
      </c>
      <c r="O32" s="5">
        <v>6231</v>
      </c>
      <c r="P32" s="12">
        <v>13519</v>
      </c>
      <c r="Q32" s="6">
        <v>2244</v>
      </c>
      <c r="R32" s="12">
        <v>13118</v>
      </c>
      <c r="S32" s="6">
        <v>2378</v>
      </c>
      <c r="T32" s="5">
        <v>12716</v>
      </c>
      <c r="U32" s="6">
        <v>1934</v>
      </c>
      <c r="V32" s="5">
        <v>16555</v>
      </c>
      <c r="W32" s="5">
        <v>6439</v>
      </c>
      <c r="X32" s="5">
        <v>11943</v>
      </c>
      <c r="Y32" s="5">
        <v>1601</v>
      </c>
    </row>
    <row r="33" spans="1:25" x14ac:dyDescent="0.2">
      <c r="A33" s="2" t="s">
        <v>23</v>
      </c>
      <c r="B33" s="12">
        <v>9459</v>
      </c>
      <c r="C33" s="12">
        <v>3873</v>
      </c>
      <c r="D33" s="12">
        <v>8826</v>
      </c>
      <c r="E33" s="12">
        <v>4168</v>
      </c>
      <c r="F33" s="5">
        <v>9124</v>
      </c>
      <c r="G33" s="5">
        <v>3633</v>
      </c>
      <c r="H33" s="12">
        <v>9834</v>
      </c>
      <c r="I33" s="12">
        <v>4016</v>
      </c>
      <c r="J33" s="12">
        <v>8938</v>
      </c>
      <c r="K33" s="12">
        <v>4228</v>
      </c>
      <c r="L33" s="5">
        <v>8983</v>
      </c>
      <c r="M33" s="5">
        <v>3829</v>
      </c>
      <c r="N33" s="5">
        <v>11504</v>
      </c>
      <c r="O33" s="5">
        <v>10665</v>
      </c>
      <c r="P33" s="12">
        <v>9341</v>
      </c>
      <c r="Q33" s="6">
        <v>4223</v>
      </c>
      <c r="R33" s="12">
        <v>8582</v>
      </c>
      <c r="S33" s="6">
        <v>3910</v>
      </c>
      <c r="T33" s="5">
        <v>8721</v>
      </c>
      <c r="U33" s="6">
        <v>3682</v>
      </c>
      <c r="V33" s="5">
        <v>11221</v>
      </c>
      <c r="W33" s="5">
        <v>11025</v>
      </c>
      <c r="X33" s="5">
        <v>8631</v>
      </c>
      <c r="Y33" s="5">
        <v>3048</v>
      </c>
    </row>
    <row r="34" spans="1:25" x14ac:dyDescent="0.2">
      <c r="A34" s="2" t="s">
        <v>24</v>
      </c>
      <c r="B34" s="7">
        <v>1919</v>
      </c>
      <c r="C34" s="7">
        <v>239</v>
      </c>
      <c r="D34" s="7">
        <v>1711</v>
      </c>
      <c r="E34" s="7">
        <v>224</v>
      </c>
      <c r="F34" s="7">
        <v>1802</v>
      </c>
      <c r="G34" s="7">
        <v>225</v>
      </c>
      <c r="H34" s="7">
        <v>1994</v>
      </c>
      <c r="I34" s="7">
        <v>280</v>
      </c>
      <c r="J34" s="7">
        <v>1719</v>
      </c>
      <c r="K34" s="7">
        <v>239</v>
      </c>
      <c r="L34" s="7">
        <v>1824</v>
      </c>
      <c r="M34" s="7">
        <v>227</v>
      </c>
      <c r="N34" s="7">
        <v>2440</v>
      </c>
      <c r="O34" s="7">
        <v>309</v>
      </c>
      <c r="P34" s="7">
        <v>1874</v>
      </c>
      <c r="Q34" s="8">
        <v>242</v>
      </c>
      <c r="R34" s="7">
        <v>1624</v>
      </c>
      <c r="S34" s="8">
        <v>210</v>
      </c>
      <c r="T34" s="7">
        <v>1744</v>
      </c>
      <c r="U34" s="8">
        <v>193</v>
      </c>
      <c r="V34" s="7">
        <v>2432</v>
      </c>
      <c r="W34" s="7">
        <v>313</v>
      </c>
      <c r="X34" s="7">
        <v>1713</v>
      </c>
      <c r="Y34" s="7">
        <v>229</v>
      </c>
    </row>
    <row r="37" spans="1:25" x14ac:dyDescent="0.2">
      <c r="A37" s="2" t="s">
        <v>68</v>
      </c>
      <c r="B37" t="s">
        <v>61</v>
      </c>
      <c r="C37" t="s">
        <v>62</v>
      </c>
      <c r="D37" t="s">
        <v>64</v>
      </c>
      <c r="E37" t="s">
        <v>65</v>
      </c>
      <c r="F37" t="s">
        <v>66</v>
      </c>
      <c r="G37" t="s">
        <v>67</v>
      </c>
      <c r="H37" t="s">
        <v>63</v>
      </c>
      <c r="K37" s="9" t="s">
        <v>69</v>
      </c>
      <c r="L37" t="s">
        <v>61</v>
      </c>
      <c r="M37" t="s">
        <v>62</v>
      </c>
      <c r="N37" t="s">
        <v>64</v>
      </c>
      <c r="O37" t="s">
        <v>65</v>
      </c>
      <c r="P37" t="s">
        <v>66</v>
      </c>
      <c r="Q37" t="s">
        <v>67</v>
      </c>
      <c r="R37" t="s">
        <v>70</v>
      </c>
      <c r="S37" t="s">
        <v>71</v>
      </c>
      <c r="T37" t="s">
        <v>72</v>
      </c>
      <c r="U37" t="s">
        <v>63</v>
      </c>
    </row>
    <row r="38" spans="1:25" x14ac:dyDescent="0.2">
      <c r="A38" t="s">
        <v>42</v>
      </c>
      <c r="B38">
        <f xml:space="preserve"> AVERAGE(N19, N27, V19, V27)</f>
        <v>135</v>
      </c>
      <c r="C38">
        <f xml:space="preserve"> _xlfn.STDEV.S(N19, N27, V19, V27)</f>
        <v>5.4772255750516612</v>
      </c>
      <c r="D38">
        <f xml:space="preserve"> (N19-B38) / C38</f>
        <v>-1.0954451150103321</v>
      </c>
      <c r="E38">
        <f xml:space="preserve"> (N27-B38) / C38</f>
        <v>-0.54772255750516607</v>
      </c>
      <c r="F38">
        <f xml:space="preserve"> (V19 - B38) / C38</f>
        <v>1.0954451150103321</v>
      </c>
      <c r="G38">
        <f xml:space="preserve"> (V27 - B38) / C38</f>
        <v>0.54772255750516607</v>
      </c>
      <c r="H38">
        <f xml:space="preserve"> AVERAGE(N19, N27, V19, V27)</f>
        <v>135</v>
      </c>
      <c r="K38" t="s">
        <v>60</v>
      </c>
      <c r="L38">
        <f xml:space="preserve"> AVERAGE(D19, D27, J19, J27, R19, R27, X19)</f>
        <v>157.71428571428572</v>
      </c>
      <c r="M38">
        <f xml:space="preserve"> _xlfn.STDEV.S(D19, D27, J19, J27, R19, R27, X19)</f>
        <v>2.4299715851758235</v>
      </c>
      <c r="N38">
        <f xml:space="preserve"> (D19 - L38) / M38</f>
        <v>-0.29394817562611103</v>
      </c>
      <c r="O38">
        <f xml:space="preserve"> (D27 - L38) / M38</f>
        <v>-1.1170030673792126</v>
      </c>
      <c r="P38">
        <f xml:space="preserve"> (J19 - L38) / M38</f>
        <v>0.94063416200354133</v>
      </c>
      <c r="Q38">
        <f xml:space="preserve"> (J27 - L38) / M38</f>
        <v>0.52910671612699056</v>
      </c>
      <c r="R38">
        <f xml:space="preserve"> (R19 - L38) / M38</f>
        <v>0.94063416200354133</v>
      </c>
      <c r="S38">
        <f xml:space="preserve"> (R27 - L38) / M38</f>
        <v>0.52910671612699056</v>
      </c>
      <c r="T38">
        <f xml:space="preserve"> (X19 - L38) / M38</f>
        <v>-1.5285305132557634</v>
      </c>
      <c r="U38">
        <f xml:space="preserve"> AVERAGE(D19, D27, J19, J27, R19, R27, X19)</f>
        <v>157.71428571428572</v>
      </c>
    </row>
    <row r="39" spans="1:25" x14ac:dyDescent="0.2">
      <c r="A39" t="s">
        <v>44</v>
      </c>
      <c r="B39">
        <f xml:space="preserve"> AVERAGE(N20, N28, V20, V28)</f>
        <v>14638.5</v>
      </c>
      <c r="C39">
        <f t="shared" ref="C39:C45" si="0" xml:space="preserve"> _xlfn.STDEV.S(N20, N28, V20, V28)</f>
        <v>1190.4370345941584</v>
      </c>
      <c r="D39">
        <f xml:space="preserve"> (N20-B39) / C39</f>
        <v>-0.49939642561832415</v>
      </c>
      <c r="E39">
        <f t="shared" ref="E39:E45" si="1" xml:space="preserve"> (N28-B39) / C39</f>
        <v>-0.86648849962203767</v>
      </c>
      <c r="F39">
        <f t="shared" ref="F39:F45" si="2" xml:space="preserve"> (V20 - B39) / C39</f>
        <v>-4.7461561055400024E-2</v>
      </c>
      <c r="G39">
        <f t="shared" ref="G39:G45" si="3" xml:space="preserve"> (V28 - B39) / C39</f>
        <v>1.4133464862957619</v>
      </c>
      <c r="H39">
        <f t="shared" ref="H39:H45" si="4" xml:space="preserve"> AVERAGE(N20, N28, V20, V28)</f>
        <v>14638.5</v>
      </c>
      <c r="K39" t="s">
        <v>59</v>
      </c>
      <c r="L39">
        <f xml:space="preserve"> AVERAGE(B19, B27, H19, H27, P19, P27)</f>
        <v>180.83333333333334</v>
      </c>
      <c r="M39">
        <f xml:space="preserve"> _xlfn.STDEV.S(B19, B27, H19, H27, P19, P27)</f>
        <v>7.1949056051255225</v>
      </c>
      <c r="N39">
        <f xml:space="preserve"> (B19 - L39) / M39</f>
        <v>-0.5327843815772294</v>
      </c>
      <c r="O39">
        <f xml:space="preserve"> (B27 - L39) / M39</f>
        <v>-0.25480992162389299</v>
      </c>
      <c r="P39">
        <f xml:space="preserve"> (H19 - L39) / M39</f>
        <v>-1.5056949914139066</v>
      </c>
      <c r="Q39">
        <f xml:space="preserve"> (H27 - L39) / M39</f>
        <v>0.16215176830611158</v>
      </c>
      <c r="R39">
        <f xml:space="preserve"> (P19 - L39) / M39</f>
        <v>0.85708791818945251</v>
      </c>
      <c r="S39">
        <f xml:space="preserve"> (P27 - L39) / M39</f>
        <v>1.274049608119457</v>
      </c>
      <c r="U39">
        <f xml:space="preserve"> AVERAGE(B19, B27, H19, H27, P19, P27)</f>
        <v>180.83333333333334</v>
      </c>
    </row>
    <row r="40" spans="1:25" x14ac:dyDescent="0.2">
      <c r="A40" t="s">
        <v>46</v>
      </c>
      <c r="B40">
        <f t="shared" ref="B40:B45" si="5" xml:space="preserve"> AVERAGE(N21, N29, V21, V29)</f>
        <v>167.5</v>
      </c>
      <c r="C40">
        <f t="shared" si="0"/>
        <v>13.576941236277534</v>
      </c>
      <c r="D40">
        <f t="shared" ref="D40:D44" si="6" xml:space="preserve"> (N21-B40) / C40</f>
        <v>-1.0679872401050139</v>
      </c>
      <c r="E40">
        <f t="shared" si="1"/>
        <v>-0.40509860831569494</v>
      </c>
      <c r="F40">
        <f t="shared" si="2"/>
        <v>0.18413573105258862</v>
      </c>
      <c r="G40">
        <f t="shared" si="3"/>
        <v>1.2889501173681204</v>
      </c>
      <c r="H40">
        <f t="shared" si="4"/>
        <v>167.5</v>
      </c>
      <c r="K40" t="s">
        <v>58</v>
      </c>
      <c r="L40">
        <f xml:space="preserve"> AVERAGE(F19, F27, L19, L27, T19, T27, X27)</f>
        <v>193</v>
      </c>
      <c r="M40">
        <f xml:space="preserve"> _xlfn.STDEV.S(F19, F27, L19, L27, T19, T27, X27)</f>
        <v>7.6157731058639087</v>
      </c>
      <c r="N40">
        <f xml:space="preserve"> (F19 - L40) / M40</f>
        <v>-0.52522573143889018</v>
      </c>
      <c r="O40">
        <f xml:space="preserve"> (F27 - L40) / M40</f>
        <v>-0.65653216429861272</v>
      </c>
      <c r="P40">
        <f xml:space="preserve"> (L19 - L40) / M40</f>
        <v>-0.91914503001805781</v>
      </c>
      <c r="Q40">
        <f xml:space="preserve"> (L27 - L40) / M40</f>
        <v>0.13130643285972254</v>
      </c>
      <c r="R40">
        <f xml:space="preserve"> (T19 - L40) / M40</f>
        <v>1.4443707614569481</v>
      </c>
      <c r="S40">
        <f xml:space="preserve"> (T27 - L40) / M40</f>
        <v>1.3130643285972254</v>
      </c>
      <c r="T40">
        <f xml:space="preserve"> (X27 - L40) / M40</f>
        <v>-0.78783859715833526</v>
      </c>
      <c r="U40">
        <f xml:space="preserve"> AVERAGE(F19, F27, L19, L27, T19, T27, X27)</f>
        <v>193</v>
      </c>
    </row>
    <row r="41" spans="1:25" x14ac:dyDescent="0.2">
      <c r="A41" t="s">
        <v>48</v>
      </c>
      <c r="B41">
        <f t="shared" si="5"/>
        <v>573.75</v>
      </c>
      <c r="C41">
        <f t="shared" si="0"/>
        <v>27.035470527931757</v>
      </c>
      <c r="D41">
        <f t="shared" si="6"/>
        <v>-1.1004062226053628</v>
      </c>
      <c r="E41">
        <f t="shared" si="1"/>
        <v>-0.58256800020283916</v>
      </c>
      <c r="F41">
        <f t="shared" si="2"/>
        <v>0.7120275558034701</v>
      </c>
      <c r="G41">
        <f t="shared" si="3"/>
        <v>0.97094666700473198</v>
      </c>
      <c r="H41">
        <f t="shared" si="4"/>
        <v>573.75</v>
      </c>
    </row>
    <row r="42" spans="1:25" x14ac:dyDescent="0.2">
      <c r="A42" t="s">
        <v>50</v>
      </c>
      <c r="B42">
        <f t="shared" si="5"/>
        <v>15965.75</v>
      </c>
      <c r="C42">
        <f t="shared" si="0"/>
        <v>311.23771729446077</v>
      </c>
      <c r="D42">
        <f t="shared" si="6"/>
        <v>0.28675830415360914</v>
      </c>
      <c r="E42">
        <f t="shared" si="1"/>
        <v>-1.3775644023065539</v>
      </c>
      <c r="F42">
        <f t="shared" si="2"/>
        <v>8.4340677692237992E-2</v>
      </c>
      <c r="G42">
        <f t="shared" si="3"/>
        <v>1.0064654204607066</v>
      </c>
      <c r="H42">
        <f t="shared" si="4"/>
        <v>15965.75</v>
      </c>
    </row>
    <row r="43" spans="1:25" x14ac:dyDescent="0.2">
      <c r="A43" t="s">
        <v>52</v>
      </c>
      <c r="B43">
        <f t="shared" si="5"/>
        <v>16293</v>
      </c>
      <c r="C43">
        <f t="shared" si="0"/>
        <v>468.76362202429203</v>
      </c>
      <c r="D43">
        <f t="shared" si="6"/>
        <v>-1.4036925415810133</v>
      </c>
      <c r="E43">
        <f t="shared" si="1"/>
        <v>-2.1332713397887743E-3</v>
      </c>
      <c r="F43">
        <f t="shared" si="2"/>
        <v>0.8469087218961433</v>
      </c>
      <c r="G43">
        <f t="shared" si="3"/>
        <v>0.55891709102465881</v>
      </c>
      <c r="H43">
        <f t="shared" si="4"/>
        <v>16293</v>
      </c>
    </row>
    <row r="44" spans="1:25" x14ac:dyDescent="0.2">
      <c r="A44" t="s">
        <v>54</v>
      </c>
      <c r="B44">
        <f t="shared" si="5"/>
        <v>11726.5</v>
      </c>
      <c r="C44">
        <f t="shared" si="0"/>
        <v>439.26946930860862</v>
      </c>
      <c r="D44">
        <f t="shared" si="6"/>
        <v>0.67726081775783842</v>
      </c>
      <c r="E44">
        <f t="shared" si="1"/>
        <v>-0.50652279647434972</v>
      </c>
      <c r="F44">
        <f t="shared" si="2"/>
        <v>0.98003624216722507</v>
      </c>
      <c r="G44">
        <f t="shared" si="3"/>
        <v>-1.1507742634507137</v>
      </c>
      <c r="H44">
        <f t="shared" si="4"/>
        <v>11726.5</v>
      </c>
    </row>
    <row r="45" spans="1:25" x14ac:dyDescent="0.2">
      <c r="A45" t="s">
        <v>56</v>
      </c>
      <c r="B45">
        <f t="shared" si="5"/>
        <v>2400</v>
      </c>
      <c r="C45">
        <f t="shared" si="0"/>
        <v>44.211612350904673</v>
      </c>
      <c r="D45">
        <f xml:space="preserve"> (N26-B45) / C45</f>
        <v>-1.2213985676750609</v>
      </c>
      <c r="E45">
        <f t="shared" si="1"/>
        <v>0.90473967975930436</v>
      </c>
      <c r="F45">
        <f t="shared" si="2"/>
        <v>-0.40713285589168696</v>
      </c>
      <c r="G45">
        <f t="shared" si="3"/>
        <v>0.72379174380744349</v>
      </c>
      <c r="H45">
        <f t="shared" si="4"/>
        <v>2400</v>
      </c>
    </row>
    <row r="46" spans="1:25" x14ac:dyDescent="0.2">
      <c r="A46" t="s">
        <v>43</v>
      </c>
      <c r="B46">
        <f xml:space="preserve"> AVERAGE(O19, O27, W19, W27)</f>
        <v>4126.5</v>
      </c>
      <c r="C46">
        <f xml:space="preserve"> _xlfn.STDEV.S(O19, O27, W19, W27)</f>
        <v>248.95715829569284</v>
      </c>
      <c r="D46">
        <f xml:space="preserve"> (O19-B46) / C46</f>
        <v>9.439375096051042E-2</v>
      </c>
      <c r="E46">
        <f xml:space="preserve"> (O27-B46) / C46</f>
        <v>-0.39565040296213944</v>
      </c>
      <c r="F46">
        <f xml:space="preserve"> (W19 - B46) / C46</f>
        <v>1.3315544018472001</v>
      </c>
      <c r="G46">
        <f xml:space="preserve"> (W27 - B46) / C46</f>
        <v>-1.0302977498455712</v>
      </c>
      <c r="H46">
        <f xml:space="preserve"> AVERAGE(O19, O27, W19, W27)</f>
        <v>4126.5</v>
      </c>
    </row>
    <row r="47" spans="1:25" x14ac:dyDescent="0.2">
      <c r="A47" t="s">
        <v>45</v>
      </c>
      <c r="B47">
        <f t="shared" ref="B47:B52" si="7" xml:space="preserve"> AVERAGE(O20, O28, W20, W28)</f>
        <v>1114.75</v>
      </c>
      <c r="C47">
        <f t="shared" ref="C47:C53" si="8" xml:space="preserve"> _xlfn.STDEV.S(O20, O28, W20, W28)</f>
        <v>108.4662005726515</v>
      </c>
      <c r="D47">
        <f t="shared" ref="D47:D53" si="9" xml:space="preserve"> (O20-B47) / C47</f>
        <v>0.10371894599981551</v>
      </c>
      <c r="E47">
        <f t="shared" ref="E47:E53" si="10" xml:space="preserve"> (O28-B47) / C47</f>
        <v>-1.1593473297312713</v>
      </c>
      <c r="F47">
        <f t="shared" ref="F47:F53" si="11" xml:space="preserve"> (W20 - B47) / C47</f>
        <v>1.2653711411977493</v>
      </c>
      <c r="G47">
        <f t="shared" ref="G47:G53" si="12" xml:space="preserve"> (W28 - B47) / C47</f>
        <v>-0.20974275746629359</v>
      </c>
      <c r="H47">
        <f t="shared" ref="H47:H53" si="13" xml:space="preserve"> AVERAGE(O20, O28, W20, W28)</f>
        <v>1114.75</v>
      </c>
    </row>
    <row r="48" spans="1:25" x14ac:dyDescent="0.2">
      <c r="A48" t="s">
        <v>47</v>
      </c>
      <c r="B48">
        <f t="shared" si="7"/>
        <v>1726.75</v>
      </c>
      <c r="C48">
        <f t="shared" si="8"/>
        <v>36.791076816713769</v>
      </c>
      <c r="D48">
        <f t="shared" si="9"/>
        <v>-1.1891470374176401</v>
      </c>
      <c r="E48">
        <f t="shared" si="10"/>
        <v>-7.4746385209108812E-2</v>
      </c>
      <c r="F48">
        <f t="shared" si="11"/>
        <v>6.795125928100801E-3</v>
      </c>
      <c r="G48">
        <f t="shared" si="12"/>
        <v>1.2570982966986481</v>
      </c>
      <c r="H48">
        <f t="shared" si="13"/>
        <v>1726.75</v>
      </c>
    </row>
    <row r="49" spans="1:8" x14ac:dyDescent="0.2">
      <c r="A49" t="s">
        <v>49</v>
      </c>
      <c r="B49">
        <f t="shared" si="7"/>
        <v>6503</v>
      </c>
      <c r="C49">
        <f t="shared" si="8"/>
        <v>186.17196351760379</v>
      </c>
      <c r="D49">
        <f t="shared" si="9"/>
        <v>1.0044476969934193</v>
      </c>
      <c r="E49">
        <f t="shared" si="10"/>
        <v>-1.1226180142867628</v>
      </c>
      <c r="F49">
        <f t="shared" si="11"/>
        <v>0.66067950123096564</v>
      </c>
      <c r="G49">
        <f t="shared" si="12"/>
        <v>-0.54250918393762215</v>
      </c>
      <c r="H49">
        <f t="shared" si="13"/>
        <v>6503</v>
      </c>
    </row>
    <row r="50" spans="1:8" x14ac:dyDescent="0.2">
      <c r="A50" t="s">
        <v>51</v>
      </c>
      <c r="B50">
        <f t="shared" si="7"/>
        <v>5380.75</v>
      </c>
      <c r="C50">
        <f t="shared" si="8"/>
        <v>151.74402788907378</v>
      </c>
      <c r="D50">
        <f t="shared" si="9"/>
        <v>-0.64417691661286403</v>
      </c>
      <c r="E50">
        <f t="shared" si="10"/>
        <v>-0.82210813654685211</v>
      </c>
      <c r="F50">
        <f t="shared" si="11"/>
        <v>8.7318098671308936E-2</v>
      </c>
      <c r="G50">
        <f t="shared" si="12"/>
        <v>1.3789669544884073</v>
      </c>
      <c r="H50">
        <f t="shared" si="13"/>
        <v>5380.75</v>
      </c>
    </row>
    <row r="51" spans="1:8" x14ac:dyDescent="0.2">
      <c r="A51" t="s">
        <v>53</v>
      </c>
      <c r="B51">
        <f t="shared" si="7"/>
        <v>6363.75</v>
      </c>
      <c r="C51">
        <f t="shared" si="8"/>
        <v>92.848891574787615</v>
      </c>
      <c r="D51">
        <f t="shared" si="9"/>
        <v>0.54120193733842048</v>
      </c>
      <c r="E51">
        <f t="shared" si="10"/>
        <v>-1.4297424314761256</v>
      </c>
      <c r="F51">
        <f t="shared" si="11"/>
        <v>7.8083861606040764E-2</v>
      </c>
      <c r="G51">
        <f t="shared" si="12"/>
        <v>0.81045663253166444</v>
      </c>
      <c r="H51">
        <f t="shared" si="13"/>
        <v>6363.75</v>
      </c>
    </row>
    <row r="52" spans="1:8" x14ac:dyDescent="0.2">
      <c r="A52" t="s">
        <v>55</v>
      </c>
      <c r="B52">
        <f t="shared" si="7"/>
        <v>11169.25</v>
      </c>
      <c r="C52">
        <f t="shared" si="8"/>
        <v>553.39339533463897</v>
      </c>
      <c r="D52">
        <f t="shared" si="9"/>
        <v>-0.25524337874431191</v>
      </c>
      <c r="E52">
        <f t="shared" si="10"/>
        <v>-0.91119627420757021</v>
      </c>
      <c r="F52">
        <f t="shared" si="11"/>
        <v>1.4271041300058078</v>
      </c>
      <c r="G52">
        <f t="shared" si="12"/>
        <v>-0.26066447705392565</v>
      </c>
      <c r="H52">
        <f t="shared" si="13"/>
        <v>11169.25</v>
      </c>
    </row>
    <row r="53" spans="1:8" x14ac:dyDescent="0.2">
      <c r="A53" t="s">
        <v>57</v>
      </c>
      <c r="B53">
        <f xml:space="preserve"> AVERAGE(O26, O34, W26, W34)</f>
        <v>320</v>
      </c>
      <c r="C53">
        <f t="shared" si="8"/>
        <v>11.015141094572204</v>
      </c>
      <c r="D53">
        <f t="shared" si="9"/>
        <v>1.1801936887041646</v>
      </c>
      <c r="E53">
        <f t="shared" si="10"/>
        <v>-0.99862542890352402</v>
      </c>
      <c r="F53">
        <f t="shared" si="11"/>
        <v>0.45392064950160183</v>
      </c>
      <c r="G53">
        <f t="shared" si="12"/>
        <v>-0.63548890930224256</v>
      </c>
      <c r="H53">
        <f t="shared" si="13"/>
        <v>320</v>
      </c>
    </row>
    <row r="55" spans="1:8" x14ac:dyDescent="0.2">
      <c r="D55" t="b">
        <f xml:space="preserve"> D38 &lt; -1.96</f>
        <v>0</v>
      </c>
      <c r="E55" t="b">
        <f t="shared" ref="E55:G55" si="14" xml:space="preserve"> E38 &lt; -1.96</f>
        <v>0</v>
      </c>
      <c r="F55" t="b">
        <f t="shared" si="14"/>
        <v>0</v>
      </c>
      <c r="G55" t="b">
        <f t="shared" si="14"/>
        <v>0</v>
      </c>
    </row>
    <row r="56" spans="1:8" x14ac:dyDescent="0.2">
      <c r="D56" t="b">
        <f t="shared" ref="D56:G69" si="15" xml:space="preserve"> D39 &lt; -1.96</f>
        <v>0</v>
      </c>
      <c r="E56" t="b">
        <f t="shared" si="15"/>
        <v>0</v>
      </c>
      <c r="F56" t="b">
        <f t="shared" si="15"/>
        <v>0</v>
      </c>
      <c r="G56" t="b">
        <f t="shared" si="15"/>
        <v>0</v>
      </c>
    </row>
    <row r="57" spans="1:8" x14ac:dyDescent="0.2">
      <c r="D57" t="b">
        <f t="shared" si="15"/>
        <v>0</v>
      </c>
      <c r="E57" t="b">
        <f t="shared" si="15"/>
        <v>0</v>
      </c>
      <c r="F57" t="b">
        <f t="shared" si="15"/>
        <v>0</v>
      </c>
      <c r="G57" t="b">
        <f t="shared" si="15"/>
        <v>0</v>
      </c>
    </row>
    <row r="58" spans="1:8" x14ac:dyDescent="0.2">
      <c r="D58" t="b">
        <f t="shared" si="15"/>
        <v>0</v>
      </c>
      <c r="E58" t="b">
        <f t="shared" si="15"/>
        <v>0</v>
      </c>
      <c r="F58" t="b">
        <f t="shared" si="15"/>
        <v>0</v>
      </c>
      <c r="G58" t="b">
        <f t="shared" si="15"/>
        <v>0</v>
      </c>
    </row>
    <row r="59" spans="1:8" x14ac:dyDescent="0.2">
      <c r="D59" t="b">
        <f t="shared" si="15"/>
        <v>0</v>
      </c>
      <c r="E59" t="b">
        <f t="shared" si="15"/>
        <v>0</v>
      </c>
      <c r="F59" t="b">
        <f t="shared" si="15"/>
        <v>0</v>
      </c>
      <c r="G59" t="b">
        <f t="shared" si="15"/>
        <v>0</v>
      </c>
    </row>
    <row r="60" spans="1:8" x14ac:dyDescent="0.2">
      <c r="D60" t="b">
        <f t="shared" si="15"/>
        <v>0</v>
      </c>
      <c r="E60" t="b">
        <f t="shared" si="15"/>
        <v>0</v>
      </c>
      <c r="F60" t="b">
        <f t="shared" si="15"/>
        <v>0</v>
      </c>
      <c r="G60" t="b">
        <f t="shared" si="15"/>
        <v>0</v>
      </c>
    </row>
    <row r="61" spans="1:8" x14ac:dyDescent="0.2">
      <c r="D61" t="b">
        <f t="shared" si="15"/>
        <v>0</v>
      </c>
      <c r="E61" t="b">
        <f t="shared" si="15"/>
        <v>0</v>
      </c>
      <c r="F61" t="b">
        <f t="shared" si="15"/>
        <v>0</v>
      </c>
      <c r="G61" t="b">
        <f t="shared" si="15"/>
        <v>0</v>
      </c>
    </row>
    <row r="62" spans="1:8" x14ac:dyDescent="0.2">
      <c r="D62" t="b">
        <f t="shared" si="15"/>
        <v>0</v>
      </c>
      <c r="E62" t="b">
        <f t="shared" si="15"/>
        <v>0</v>
      </c>
      <c r="F62" t="b">
        <f t="shared" si="15"/>
        <v>0</v>
      </c>
      <c r="G62" t="b">
        <f t="shared" si="15"/>
        <v>0</v>
      </c>
    </row>
    <row r="63" spans="1:8" x14ac:dyDescent="0.2">
      <c r="D63" t="b">
        <f t="shared" si="15"/>
        <v>0</v>
      </c>
      <c r="E63" t="b">
        <f t="shared" si="15"/>
        <v>0</v>
      </c>
      <c r="F63" t="b">
        <f t="shared" si="15"/>
        <v>0</v>
      </c>
      <c r="G63" t="b">
        <f t="shared" si="15"/>
        <v>0</v>
      </c>
    </row>
    <row r="64" spans="1:8" x14ac:dyDescent="0.2">
      <c r="D64" t="b">
        <f t="shared" si="15"/>
        <v>0</v>
      </c>
      <c r="E64" t="b">
        <f t="shared" si="15"/>
        <v>0</v>
      </c>
      <c r="F64" t="b">
        <f t="shared" si="15"/>
        <v>0</v>
      </c>
      <c r="G64" t="b">
        <f t="shared" si="15"/>
        <v>0</v>
      </c>
    </row>
    <row r="65" spans="4:7" x14ac:dyDescent="0.2">
      <c r="D65" t="b">
        <f t="shared" si="15"/>
        <v>0</v>
      </c>
      <c r="E65" t="b">
        <f t="shared" si="15"/>
        <v>0</v>
      </c>
      <c r="F65" t="b">
        <f t="shared" si="15"/>
        <v>0</v>
      </c>
      <c r="G65" t="b">
        <f t="shared" si="15"/>
        <v>0</v>
      </c>
    </row>
    <row r="66" spans="4:7" x14ac:dyDescent="0.2">
      <c r="D66" t="b">
        <f t="shared" si="15"/>
        <v>0</v>
      </c>
      <c r="E66" t="b">
        <f t="shared" si="15"/>
        <v>0</v>
      </c>
      <c r="F66" t="b">
        <f t="shared" si="15"/>
        <v>0</v>
      </c>
      <c r="G66" t="b">
        <f t="shared" si="15"/>
        <v>0</v>
      </c>
    </row>
    <row r="67" spans="4:7" x14ac:dyDescent="0.2">
      <c r="D67" t="b">
        <f t="shared" si="15"/>
        <v>0</v>
      </c>
      <c r="E67" t="b">
        <f t="shared" si="15"/>
        <v>0</v>
      </c>
      <c r="F67" t="b">
        <f t="shared" si="15"/>
        <v>0</v>
      </c>
      <c r="G67" t="b">
        <f t="shared" si="15"/>
        <v>0</v>
      </c>
    </row>
    <row r="68" spans="4:7" x14ac:dyDescent="0.2">
      <c r="D68" t="b">
        <f t="shared" si="15"/>
        <v>0</v>
      </c>
      <c r="E68" t="b">
        <f t="shared" si="15"/>
        <v>0</v>
      </c>
      <c r="F68" t="b">
        <f t="shared" si="15"/>
        <v>0</v>
      </c>
      <c r="G68" t="b">
        <f t="shared" si="15"/>
        <v>0</v>
      </c>
    </row>
    <row r="69" spans="4:7" x14ac:dyDescent="0.2">
      <c r="D69" t="b">
        <f t="shared" si="15"/>
        <v>0</v>
      </c>
      <c r="E69" t="b">
        <f t="shared" si="15"/>
        <v>0</v>
      </c>
      <c r="F69" t="b">
        <f t="shared" si="15"/>
        <v>0</v>
      </c>
      <c r="G69" t="b">
        <f t="shared" si="15"/>
        <v>0</v>
      </c>
    </row>
    <row r="70" spans="4:7" x14ac:dyDescent="0.2">
      <c r="D70" t="b">
        <f xml:space="preserve"> D53 &lt; -1.96</f>
        <v>0</v>
      </c>
      <c r="E70" t="b">
        <f t="shared" ref="E70:G70" si="16" xml:space="preserve"> E53 &lt; -1.96</f>
        <v>0</v>
      </c>
      <c r="F70" t="b">
        <f t="shared" si="16"/>
        <v>0</v>
      </c>
      <c r="G70" t="b">
        <f t="shared" si="16"/>
        <v>0</v>
      </c>
    </row>
    <row r="72" spans="4:7" x14ac:dyDescent="0.2">
      <c r="D72" t="b">
        <f xml:space="preserve"> D38 &gt; 1.96</f>
        <v>0</v>
      </c>
      <c r="E72" t="b">
        <f t="shared" ref="E72:G72" si="17" xml:space="preserve"> E38 &gt; 1.96</f>
        <v>0</v>
      </c>
      <c r="F72" t="b">
        <f t="shared" si="17"/>
        <v>0</v>
      </c>
      <c r="G72" t="b">
        <f t="shared" si="17"/>
        <v>0</v>
      </c>
    </row>
    <row r="73" spans="4:7" x14ac:dyDescent="0.2">
      <c r="D73" t="b">
        <f t="shared" ref="D73:G73" si="18" xml:space="preserve"> D39 &gt; 1.96</f>
        <v>0</v>
      </c>
      <c r="E73" t="b">
        <f t="shared" si="18"/>
        <v>0</v>
      </c>
      <c r="F73" t="b">
        <f t="shared" si="18"/>
        <v>0</v>
      </c>
      <c r="G73" t="b">
        <f t="shared" si="18"/>
        <v>0</v>
      </c>
    </row>
    <row r="74" spans="4:7" x14ac:dyDescent="0.2">
      <c r="D74" t="b">
        <f t="shared" ref="D74:G74" si="19" xml:space="preserve"> D40 &gt; 1.96</f>
        <v>0</v>
      </c>
      <c r="E74" t="b">
        <f t="shared" si="19"/>
        <v>0</v>
      </c>
      <c r="F74" t="b">
        <f t="shared" si="19"/>
        <v>0</v>
      </c>
      <c r="G74" t="b">
        <f t="shared" si="19"/>
        <v>0</v>
      </c>
    </row>
    <row r="75" spans="4:7" x14ac:dyDescent="0.2">
      <c r="D75" t="b">
        <f t="shared" ref="D75:G75" si="20" xml:space="preserve"> D41 &gt; 1.96</f>
        <v>0</v>
      </c>
      <c r="E75" t="b">
        <f t="shared" si="20"/>
        <v>0</v>
      </c>
      <c r="F75" t="b">
        <f t="shared" si="20"/>
        <v>0</v>
      </c>
      <c r="G75" t="b">
        <f t="shared" si="20"/>
        <v>0</v>
      </c>
    </row>
    <row r="76" spans="4:7" x14ac:dyDescent="0.2">
      <c r="D76" t="b">
        <f t="shared" ref="D76:G76" si="21" xml:space="preserve"> D42 &gt; 1.96</f>
        <v>0</v>
      </c>
      <c r="E76" t="b">
        <f t="shared" si="21"/>
        <v>0</v>
      </c>
      <c r="F76" t="b">
        <f t="shared" si="21"/>
        <v>0</v>
      </c>
      <c r="G76" t="b">
        <f t="shared" si="21"/>
        <v>0</v>
      </c>
    </row>
    <row r="77" spans="4:7" x14ac:dyDescent="0.2">
      <c r="D77" t="b">
        <f t="shared" ref="D77:G77" si="22" xml:space="preserve"> D43 &gt; 1.96</f>
        <v>0</v>
      </c>
      <c r="E77" t="b">
        <f t="shared" si="22"/>
        <v>0</v>
      </c>
      <c r="F77" t="b">
        <f t="shared" si="22"/>
        <v>0</v>
      </c>
      <c r="G77" t="b">
        <f t="shared" si="22"/>
        <v>0</v>
      </c>
    </row>
    <row r="78" spans="4:7" x14ac:dyDescent="0.2">
      <c r="D78" t="b">
        <f t="shared" ref="D78:G78" si="23" xml:space="preserve"> D44 &gt; 1.96</f>
        <v>0</v>
      </c>
      <c r="E78" t="b">
        <f t="shared" si="23"/>
        <v>0</v>
      </c>
      <c r="F78" t="b">
        <f t="shared" si="23"/>
        <v>0</v>
      </c>
      <c r="G78" t="b">
        <f t="shared" si="23"/>
        <v>0</v>
      </c>
    </row>
    <row r="79" spans="4:7" x14ac:dyDescent="0.2">
      <c r="D79" t="b">
        <f t="shared" ref="D79:G79" si="24" xml:space="preserve"> D45 &gt; 1.96</f>
        <v>0</v>
      </c>
      <c r="E79" t="b">
        <f t="shared" si="24"/>
        <v>0</v>
      </c>
      <c r="F79" t="b">
        <f t="shared" si="24"/>
        <v>0</v>
      </c>
      <c r="G79" t="b">
        <f t="shared" si="24"/>
        <v>0</v>
      </c>
    </row>
    <row r="80" spans="4:7" x14ac:dyDescent="0.2">
      <c r="D80" t="b">
        <f t="shared" ref="D80:G80" si="25" xml:space="preserve"> D46 &gt; 1.96</f>
        <v>0</v>
      </c>
      <c r="E80" t="b">
        <f t="shared" si="25"/>
        <v>0</v>
      </c>
      <c r="F80" t="b">
        <f t="shared" si="25"/>
        <v>0</v>
      </c>
      <c r="G80" t="b">
        <f t="shared" si="25"/>
        <v>0</v>
      </c>
    </row>
    <row r="81" spans="1:25" x14ac:dyDescent="0.2">
      <c r="D81" t="b">
        <f t="shared" ref="D81:G81" si="26" xml:space="preserve"> D47 &gt; 1.96</f>
        <v>0</v>
      </c>
      <c r="E81" t="b">
        <f t="shared" si="26"/>
        <v>0</v>
      </c>
      <c r="F81" t="b">
        <f t="shared" si="26"/>
        <v>0</v>
      </c>
      <c r="G81" t="b">
        <f t="shared" si="26"/>
        <v>0</v>
      </c>
    </row>
    <row r="82" spans="1:25" x14ac:dyDescent="0.2">
      <c r="D82" t="b">
        <f t="shared" ref="D82:G82" si="27" xml:space="preserve"> D48 &gt; 1.96</f>
        <v>0</v>
      </c>
      <c r="E82" t="b">
        <f t="shared" si="27"/>
        <v>0</v>
      </c>
      <c r="F82" t="b">
        <f t="shared" si="27"/>
        <v>0</v>
      </c>
      <c r="G82" t="b">
        <f t="shared" si="27"/>
        <v>0</v>
      </c>
    </row>
    <row r="83" spans="1:25" x14ac:dyDescent="0.2">
      <c r="D83" t="b">
        <f t="shared" ref="D83:G83" si="28" xml:space="preserve"> D49 &gt; 1.96</f>
        <v>0</v>
      </c>
      <c r="E83" t="b">
        <f t="shared" si="28"/>
        <v>0</v>
      </c>
      <c r="F83" t="b">
        <f t="shared" si="28"/>
        <v>0</v>
      </c>
      <c r="G83" t="b">
        <f t="shared" si="28"/>
        <v>0</v>
      </c>
    </row>
    <row r="84" spans="1:25" x14ac:dyDescent="0.2">
      <c r="D84" t="b">
        <f t="shared" ref="D84:G84" si="29" xml:space="preserve"> D50 &gt; 1.96</f>
        <v>0</v>
      </c>
      <c r="E84" t="b">
        <f t="shared" si="29"/>
        <v>0</v>
      </c>
      <c r="F84" t="b">
        <f t="shared" si="29"/>
        <v>0</v>
      </c>
      <c r="G84" t="b">
        <f t="shared" si="29"/>
        <v>0</v>
      </c>
    </row>
    <row r="85" spans="1:25" x14ac:dyDescent="0.2">
      <c r="D85" t="b">
        <f t="shared" ref="D85:G85" si="30" xml:space="preserve"> D51 &gt; 1.96</f>
        <v>0</v>
      </c>
      <c r="E85" t="b">
        <f t="shared" si="30"/>
        <v>0</v>
      </c>
      <c r="F85" t="b">
        <f t="shared" si="30"/>
        <v>0</v>
      </c>
      <c r="G85" t="b">
        <f t="shared" si="30"/>
        <v>0</v>
      </c>
    </row>
    <row r="86" spans="1:25" x14ac:dyDescent="0.2">
      <c r="D86" t="b">
        <f xml:space="preserve"> D52 &gt; 1.96</f>
        <v>0</v>
      </c>
      <c r="E86" t="b">
        <f t="shared" ref="E86:G87" si="31" xml:space="preserve"> E52 &gt; 1.96</f>
        <v>0</v>
      </c>
      <c r="F86" t="b">
        <f t="shared" si="31"/>
        <v>0</v>
      </c>
      <c r="G86" t="b">
        <f t="shared" si="31"/>
        <v>0</v>
      </c>
    </row>
    <row r="87" spans="1:25" x14ac:dyDescent="0.2">
      <c r="D87" t="b">
        <f xml:space="preserve"> D53 &gt; 1.96</f>
        <v>0</v>
      </c>
      <c r="E87" t="b">
        <f t="shared" si="31"/>
        <v>0</v>
      </c>
      <c r="F87" t="b">
        <f t="shared" si="31"/>
        <v>0</v>
      </c>
      <c r="G87" t="b">
        <f t="shared" si="31"/>
        <v>0</v>
      </c>
    </row>
    <row r="89" spans="1:25" x14ac:dyDescent="0.2">
      <c r="A89" s="9" t="s">
        <v>73</v>
      </c>
    </row>
    <row r="90" spans="1:25" x14ac:dyDescent="0.2">
      <c r="B90" s="2">
        <v>1</v>
      </c>
      <c r="C90" s="2">
        <v>2</v>
      </c>
      <c r="D90" s="2">
        <v>3</v>
      </c>
      <c r="E90" s="2">
        <v>4</v>
      </c>
      <c r="F90" s="2">
        <v>5</v>
      </c>
      <c r="G90" s="2">
        <v>6</v>
      </c>
      <c r="H90" s="2">
        <v>7</v>
      </c>
      <c r="I90" s="2">
        <v>8</v>
      </c>
      <c r="J90" s="2">
        <v>9</v>
      </c>
      <c r="K90" s="2">
        <v>10</v>
      </c>
      <c r="L90" s="2">
        <v>11</v>
      </c>
      <c r="M90" s="2">
        <v>12</v>
      </c>
      <c r="N90" s="2">
        <v>13</v>
      </c>
      <c r="O90" s="2">
        <v>14</v>
      </c>
      <c r="P90" s="2">
        <v>15</v>
      </c>
      <c r="Q90" s="2">
        <v>16</v>
      </c>
      <c r="R90" s="2">
        <v>17</v>
      </c>
      <c r="S90" s="2">
        <v>18</v>
      </c>
      <c r="T90" s="2">
        <v>19</v>
      </c>
      <c r="U90" s="2">
        <v>20</v>
      </c>
      <c r="V90" s="2">
        <v>21</v>
      </c>
      <c r="W90" s="2">
        <v>22</v>
      </c>
      <c r="X90" s="2">
        <v>23</v>
      </c>
      <c r="Y90" s="2">
        <v>24</v>
      </c>
    </row>
    <row r="91" spans="1:25" x14ac:dyDescent="0.2">
      <c r="A91" s="2" t="s">
        <v>9</v>
      </c>
      <c r="B91" s="3"/>
      <c r="C91" s="12">
        <f xml:space="preserve"> (C19 - $U$39) / ($H46 - $U$39)</f>
        <v>0.65240348061164144</v>
      </c>
      <c r="D91" s="3"/>
      <c r="E91" s="12">
        <f t="shared" ref="E91:E98" si="32" xml:space="preserve"> (E19 - $U$38) / ($H46 - $U$38)</f>
        <v>0.63830246746935915</v>
      </c>
      <c r="F91" s="3"/>
      <c r="G91" s="12">
        <f t="shared" ref="G91:G98" si="33" xml:space="preserve"> (G19 - $U$40) / ($H46 - $U$40)</f>
        <v>0.62031269861446547</v>
      </c>
      <c r="H91" s="3"/>
      <c r="I91" s="12">
        <f xml:space="preserve"> (I19 - $U$39) / ($H46 - $U$39)</f>
        <v>0.68965954211371128</v>
      </c>
      <c r="J91" s="3"/>
      <c r="K91" s="12">
        <f t="shared" ref="K91:K98" si="34" xml:space="preserve"> (K19 - $U$38) / ($H46 - $U$38)</f>
        <v>0.69171930961251193</v>
      </c>
      <c r="L91" s="3"/>
      <c r="M91" s="12">
        <f t="shared" ref="M91:M98" si="35" xml:space="preserve"> (M19 - $U$40) / ($H46 - $U$40)</f>
        <v>0.63988814033303676</v>
      </c>
      <c r="N91" s="3"/>
      <c r="O91" s="3"/>
      <c r="P91" s="3"/>
      <c r="Q91" s="12">
        <f xml:space="preserve"> (Q19 - $U$39) / ($H46 - $U$39)</f>
        <v>0.75225986314099857</v>
      </c>
      <c r="R91" s="3"/>
      <c r="S91" s="12">
        <f t="shared" ref="S91:S98" si="36" xml:space="preserve"> (S19 - $U$38) / ($H46 - $U$38)</f>
        <v>0.68592408617245293</v>
      </c>
      <c r="T91" s="3"/>
      <c r="U91" s="12">
        <f t="shared" ref="U91:U98" si="37" xml:space="preserve"> (U19 - $U$40) / ($H46 - $U$40)</f>
        <v>0.67827634422270244</v>
      </c>
      <c r="V91" s="3"/>
      <c r="W91" s="3"/>
      <c r="X91" s="3"/>
      <c r="Y91" s="12">
        <f t="shared" ref="Y91:Y98" si="38" xml:space="preserve"> (Y19 - $U$38) / ($H46 - $U$38)</f>
        <v>0.61260191134387987</v>
      </c>
    </row>
    <row r="92" spans="1:25" x14ac:dyDescent="0.2">
      <c r="A92" s="2" t="s">
        <v>10</v>
      </c>
      <c r="B92" s="12">
        <f xml:space="preserve"> (B20 - $U$39) / ($H39 - $U$39)</f>
        <v>0.62376363175247274</v>
      </c>
      <c r="C92" s="12">
        <f t="shared" ref="C92:C97" si="39" xml:space="preserve"> (C20 - $U$39) / ($H47 - $U$39)</f>
        <v>0.58160078522352099</v>
      </c>
      <c r="D92" s="12">
        <f xml:space="preserve"> (D20 - $U$38) / ($H39 - $U$38)</f>
        <v>0.77822336001894132</v>
      </c>
      <c r="E92" s="12">
        <f t="shared" si="32"/>
        <v>0.72649923498899127</v>
      </c>
      <c r="F92" s="12">
        <f xml:space="preserve"> (F20 - $U$40) / ($H39 - $U$40)</f>
        <v>0.59215672700841093</v>
      </c>
      <c r="G92" s="12">
        <f t="shared" si="33"/>
        <v>0.4925413615405479</v>
      </c>
      <c r="H92" s="12">
        <f xml:space="preserve"> (H20 - $U$39) / ($H39 - $U$39)</f>
        <v>0.63157955410047728</v>
      </c>
      <c r="I92" s="12">
        <f t="shared" ref="I92:I97" si="40" xml:space="preserve"> (I20 - $U$39) / ($H47 - $U$39)</f>
        <v>0.60087445346658341</v>
      </c>
      <c r="J92" s="12">
        <f xml:space="preserve"> (J20 - $U$38) / ($H39 - $U$38)</f>
        <v>0.78602680399149616</v>
      </c>
      <c r="K92" s="12">
        <f t="shared" si="34"/>
        <v>0.7620255998805836</v>
      </c>
      <c r="L92" s="12">
        <f xml:space="preserve"> (L20 - $U$40) / ($H39 - $U$40)</f>
        <v>0.61209373161192071</v>
      </c>
      <c r="M92" s="12">
        <f t="shared" si="35"/>
        <v>0.47735286140493627</v>
      </c>
      <c r="N92" s="5"/>
      <c r="O92" s="5"/>
      <c r="P92" s="12">
        <f xml:space="preserve"> (P20 - $U$39) / ($H39 - $U$39)</f>
        <v>0.66436492748945197</v>
      </c>
      <c r="Q92" s="12">
        <f t="shared" ref="Q92:Q97" si="41" xml:space="preserve"> (Q20 - $U$39) / ($H47 - $U$39)</f>
        <v>0.60729900954760418</v>
      </c>
      <c r="R92" s="12">
        <f xml:space="preserve"> (R20 - $U$38) / ($H39 - $U$38)</f>
        <v>0.79949292412112605</v>
      </c>
      <c r="S92" s="12">
        <f t="shared" si="36"/>
        <v>0.7620255998805836</v>
      </c>
      <c r="T92" s="12">
        <f xml:space="preserve"> (T20 - $U$40) / ($H39 - $U$40)</f>
        <v>0.63334602471357859</v>
      </c>
      <c r="U92" s="12">
        <f t="shared" si="37"/>
        <v>0.46324925413615403</v>
      </c>
      <c r="V92" s="5"/>
      <c r="W92" s="5"/>
      <c r="X92" s="12">
        <f xml:space="preserve"> (X20 - $U$38) / ($H39 - $U$38)</f>
        <v>0.81945040472350061</v>
      </c>
      <c r="Y92" s="12">
        <f t="shared" si="38"/>
        <v>0.59588759935813707</v>
      </c>
    </row>
    <row r="93" spans="1:25" x14ac:dyDescent="0.2">
      <c r="A93" s="2" t="s">
        <v>11</v>
      </c>
      <c r="B93" s="12"/>
      <c r="C93" s="12">
        <f t="shared" si="39"/>
        <v>0.36688049161770253</v>
      </c>
      <c r="D93" s="12"/>
      <c r="E93" s="12">
        <f t="shared" si="32"/>
        <v>0.42528395511346823</v>
      </c>
      <c r="F93" s="12"/>
      <c r="G93" s="12">
        <f t="shared" si="33"/>
        <v>0.32991035044824774</v>
      </c>
      <c r="H93" s="12"/>
      <c r="I93" s="12">
        <f t="shared" si="40"/>
        <v>0.36558676082151903</v>
      </c>
      <c r="J93" s="12"/>
      <c r="K93" s="12">
        <f t="shared" si="34"/>
        <v>0.38831857601347503</v>
      </c>
      <c r="L93" s="12"/>
      <c r="M93" s="12">
        <f t="shared" si="35"/>
        <v>0.27905460472697635</v>
      </c>
      <c r="N93" s="5"/>
      <c r="O93" s="5"/>
      <c r="P93" s="12"/>
      <c r="Q93" s="12">
        <f t="shared" si="41"/>
        <v>0.38240526117190443</v>
      </c>
      <c r="R93" s="12"/>
      <c r="S93" s="12">
        <f t="shared" si="36"/>
        <v>0.3889559101358887</v>
      </c>
      <c r="T93" s="12"/>
      <c r="U93" s="12">
        <f t="shared" si="37"/>
        <v>0.34295028524857374</v>
      </c>
      <c r="V93" s="5"/>
      <c r="W93" s="5"/>
      <c r="X93" s="12"/>
      <c r="Y93" s="12">
        <f t="shared" si="38"/>
        <v>0.46097466596863401</v>
      </c>
    </row>
    <row r="94" spans="1:25" x14ac:dyDescent="0.2">
      <c r="A94" s="2" t="s">
        <v>12</v>
      </c>
      <c r="B94" s="12">
        <f xml:space="preserve"> (B22 - $U$39) / ($H41 - $U$39)</f>
        <v>0.77667020148462351</v>
      </c>
      <c r="C94" s="12">
        <f t="shared" si="39"/>
        <v>0.54256188542957318</v>
      </c>
      <c r="D94" s="12">
        <f xml:space="preserve"> (D22 - $U$38) / ($H41 - $U$38)</f>
        <v>0.53429478925229634</v>
      </c>
      <c r="E94" s="12">
        <f t="shared" si="32"/>
        <v>0.67645270954814596</v>
      </c>
      <c r="F94" s="12">
        <f xml:space="preserve"> (F22 - $U$40) / ($H41 - $U$40)</f>
        <v>0.71175311884438608</v>
      </c>
      <c r="G94" s="12">
        <f t="shared" si="33"/>
        <v>0.50649762282091915</v>
      </c>
      <c r="H94" s="12">
        <f xml:space="preserve"> (H22 - $U$39) / ($H41 - $U$39)</f>
        <v>0.73085896076352064</v>
      </c>
      <c r="I94" s="12">
        <f t="shared" si="40"/>
        <v>0.47691983233596075</v>
      </c>
      <c r="J94" s="12">
        <f xml:space="preserve"> (J22 - $U$38) / ($H41 - $U$38)</f>
        <v>0.50064383208859131</v>
      </c>
      <c r="K94" s="12">
        <f t="shared" si="34"/>
        <v>0.66085057523020463</v>
      </c>
      <c r="L94" s="12">
        <f xml:space="preserve"> (L22 - $U$40) / ($H41 - $U$40)</f>
        <v>0.62770847012475373</v>
      </c>
      <c r="M94" s="12">
        <f t="shared" si="35"/>
        <v>0.44374009508716322</v>
      </c>
      <c r="N94" s="5"/>
      <c r="O94" s="5"/>
      <c r="P94" s="12">
        <f xml:space="preserve"> (P22 - $U$39) / ($H41 - $U$39)</f>
        <v>0.89374337221633082</v>
      </c>
      <c r="Q94" s="12">
        <f t="shared" si="41"/>
        <v>0.52864260670128904</v>
      </c>
      <c r="R94" s="12">
        <f xml:space="preserve"> (R22 - $U$38) / ($H41 - $U$38)</f>
        <v>0.55352390763155634</v>
      </c>
      <c r="S94" s="12">
        <f t="shared" si="36"/>
        <v>0.72073755544048457</v>
      </c>
      <c r="T94" s="12">
        <f xml:space="preserve"> (T22 - $U$40) / ($H41 - $U$40)</f>
        <v>0.78266579120157587</v>
      </c>
      <c r="U94" s="12">
        <f t="shared" si="37"/>
        <v>0.47210776545166405</v>
      </c>
      <c r="V94" s="5"/>
      <c r="W94" s="5"/>
      <c r="X94" s="12">
        <f xml:space="preserve"> (X22 - $U$38) / ($H41 - $U$38)</f>
        <v>0.57275302601081635</v>
      </c>
      <c r="Y94" s="12">
        <f t="shared" si="38"/>
        <v>0.76486480401648016</v>
      </c>
    </row>
    <row r="95" spans="1:25" x14ac:dyDescent="0.2">
      <c r="A95" s="2" t="s">
        <v>13</v>
      </c>
      <c r="B95" s="12">
        <f xml:space="preserve"> (B23 - $U$39) / ($H42 - $U$39)</f>
        <v>0.76016661475353575</v>
      </c>
      <c r="C95" s="12">
        <f t="shared" si="39"/>
        <v>0.49503998461513798</v>
      </c>
      <c r="D95" s="12">
        <f xml:space="preserve"> (D23 - $U$38) / ($H42 - $U$38)</f>
        <v>0.69390567636260947</v>
      </c>
      <c r="E95" s="12">
        <f t="shared" si="32"/>
        <v>0.32132380594208343</v>
      </c>
      <c r="F95" s="12">
        <f xml:space="preserve"> (F23 - $U$40) / ($H42 - $U$40)</f>
        <v>0.69404510944508724</v>
      </c>
      <c r="G95" s="12">
        <f t="shared" si="33"/>
        <v>0.33424895185774178</v>
      </c>
      <c r="H95" s="12">
        <f xml:space="preserve"> (H23 - $U$39) / ($H42 - $U$39)</f>
        <v>0.75383145302213606</v>
      </c>
      <c r="I95" s="12">
        <f t="shared" si="40"/>
        <v>0.36907642750685105</v>
      </c>
      <c r="J95" s="12">
        <f xml:space="preserve"> (J23 - $U$38) / ($H42 - $U$38)</f>
        <v>0.73103868963569607</v>
      </c>
      <c r="K95" s="12">
        <f t="shared" si="34"/>
        <v>0.34429895039146635</v>
      </c>
      <c r="L95" s="12">
        <f xml:space="preserve"> (L23 - $U$40) / ($H42 - $U$40)</f>
        <v>0.70165316764673247</v>
      </c>
      <c r="M95" s="12">
        <f t="shared" si="35"/>
        <v>0.38494530384077874</v>
      </c>
      <c r="N95" s="5"/>
      <c r="O95" s="5"/>
      <c r="P95" s="12">
        <f xml:space="preserve"> (P23 - $U$39) / ($H42 - $U$39)</f>
        <v>0.78829473284095053</v>
      </c>
      <c r="Q95" s="12">
        <f t="shared" si="41"/>
        <v>0.41100017628487628</v>
      </c>
      <c r="R95" s="12">
        <f xml:space="preserve"> (R23 - $U$38) / ($H42 - $U$38)</f>
        <v>0.72952047444224799</v>
      </c>
      <c r="S95" s="12">
        <f t="shared" si="36"/>
        <v>0.34142705733529349</v>
      </c>
      <c r="T95" s="12">
        <f xml:space="preserve"> (T23 - $U$40) / ($H42 - $U$40)</f>
        <v>0.72542834952687385</v>
      </c>
      <c r="U95" s="12">
        <f t="shared" si="37"/>
        <v>0.40769119560503109</v>
      </c>
      <c r="V95" s="5"/>
      <c r="W95" s="5"/>
      <c r="X95" s="12">
        <f xml:space="preserve"> (X23 - $U$38) / ($H42 - $U$38)</f>
        <v>0.70054786783394518</v>
      </c>
      <c r="Y95" s="12">
        <f t="shared" si="38"/>
        <v>0.35253171048582854</v>
      </c>
    </row>
    <row r="96" spans="1:25" x14ac:dyDescent="0.2">
      <c r="A96" s="2" t="s">
        <v>14</v>
      </c>
      <c r="B96" s="12">
        <f t="shared" ref="B96:B98" si="42" xml:space="preserve"> (B24 - $U$39) / ($H43 - $U$39)</f>
        <v>0.79742016902340884</v>
      </c>
      <c r="C96" s="12">
        <f t="shared" si="39"/>
        <v>0.36975537435137135</v>
      </c>
      <c r="D96" s="12">
        <f xml:space="preserve"> (D24 - $U$38) / ($H43 - $U$38)</f>
        <v>0.77099878704170988</v>
      </c>
      <c r="E96" s="12">
        <f t="shared" si="32"/>
        <v>0.31457854968377558</v>
      </c>
      <c r="F96" s="12">
        <f xml:space="preserve"> (F24 - $U$40) / ($H43 - $U$40)</f>
        <v>0.73124223602484473</v>
      </c>
      <c r="G96" s="12">
        <f t="shared" si="33"/>
        <v>0.26722845683263785</v>
      </c>
      <c r="H96" s="12">
        <f t="shared" ref="H96:H97" si="43" xml:space="preserve"> (H24 - $U$39) / ($H43 - $U$39)</f>
        <v>0.78153155482916636</v>
      </c>
      <c r="I96" s="12">
        <f t="shared" si="40"/>
        <v>0.24796819192667968</v>
      </c>
      <c r="J96" s="12">
        <f xml:space="preserve"> (J24 - $U$38) / ($H43 - $U$38)</f>
        <v>0.7734158499119056</v>
      </c>
      <c r="K96" s="12">
        <f t="shared" si="34"/>
        <v>0.36291858731994769</v>
      </c>
      <c r="L96" s="12">
        <f xml:space="preserve"> (L24 - $U$40) / ($H43 - $U$40)</f>
        <v>0.72304347826086957</v>
      </c>
      <c r="M96" s="12">
        <f t="shared" si="35"/>
        <v>0.32248916258153387</v>
      </c>
      <c r="N96" s="5"/>
      <c r="O96" s="5"/>
      <c r="P96" s="12">
        <f t="shared" ref="P96:P98" si="44" xml:space="preserve"> (P24 - $U$39) / ($H43 - $U$39)</f>
        <v>0.80418524303580108</v>
      </c>
      <c r="Q96" s="12">
        <f t="shared" si="41"/>
        <v>0.35422872161196844</v>
      </c>
      <c r="R96" s="12">
        <f xml:space="preserve"> (R24 - $U$38) / ($H43 - $U$38)</f>
        <v>0.77397363365118155</v>
      </c>
      <c r="S96" s="12">
        <f t="shared" si="36"/>
        <v>0.3659801230369053</v>
      </c>
      <c r="T96" s="12">
        <f xml:space="preserve"> (T24 - $U$40) / ($H43 - $U$40)</f>
        <v>0.73782608695652174</v>
      </c>
      <c r="U96" s="12">
        <f t="shared" si="37"/>
        <v>0.31163148725843698</v>
      </c>
      <c r="V96" s="5"/>
      <c r="W96" s="5"/>
      <c r="X96" s="12">
        <f xml:space="preserve"> (X24 - $U$38) / ($H43 - $U$38)</f>
        <v>0.76641256518544099</v>
      </c>
      <c r="Y96" s="12">
        <f t="shared" si="38"/>
        <v>0.36195178656722427</v>
      </c>
    </row>
    <row r="97" spans="1:25" x14ac:dyDescent="0.2">
      <c r="A97" s="2" t="s">
        <v>15</v>
      </c>
      <c r="B97" s="12">
        <f t="shared" si="42"/>
        <v>0.84561307272569797</v>
      </c>
      <c r="C97" s="12">
        <f t="shared" si="39"/>
        <v>0.50454645422073252</v>
      </c>
      <c r="D97" s="12">
        <f xml:space="preserve"> (D25 - $U$38) / ($H44 - $U$38)</f>
        <v>0.78230213073356258</v>
      </c>
      <c r="E97" s="12">
        <f t="shared" si="32"/>
        <v>0.39243261125507994</v>
      </c>
      <c r="F97" s="12">
        <f xml:space="preserve"> (F25 - $U$40) / ($H44 - $U$40)</f>
        <v>0.83504573633328993</v>
      </c>
      <c r="G97" s="12">
        <f t="shared" si="33"/>
        <v>0.37626693998405647</v>
      </c>
      <c r="H97" s="12">
        <f t="shared" si="43"/>
        <v>0.85115627796864624</v>
      </c>
      <c r="I97" s="12">
        <f t="shared" si="40"/>
        <v>0.33582332911171614</v>
      </c>
      <c r="J97" s="12">
        <f xml:space="preserve"> (J25 - $U$38) / ($H44 - $U$38)</f>
        <v>0.75230762581577271</v>
      </c>
      <c r="K97" s="12">
        <f t="shared" si="34"/>
        <v>0.36673229048757311</v>
      </c>
      <c r="L97" s="12">
        <f xml:space="preserve"> (L25 - $U$40) / ($H44 - $U$40)</f>
        <v>0.73351541162699962</v>
      </c>
      <c r="M97" s="12">
        <f t="shared" si="35"/>
        <v>0.40505637171165015</v>
      </c>
      <c r="N97" s="5"/>
      <c r="O97" s="5"/>
      <c r="P97" s="12">
        <f t="shared" si="44"/>
        <v>0.84743193694604035</v>
      </c>
      <c r="Q97" s="12">
        <f t="shared" si="41"/>
        <v>0.49398988328618776</v>
      </c>
      <c r="R97" s="12">
        <f xml:space="preserve"> (R25 - $U$38) / ($H44 - $U$38)</f>
        <v>0.78524107357853334</v>
      </c>
      <c r="S97" s="12">
        <f t="shared" si="36"/>
        <v>0.3809900656130098</v>
      </c>
      <c r="T97" s="12">
        <f xml:space="preserve"> (T25 - $U$40) / ($H44 - $U$40)</f>
        <v>0.81666449906793259</v>
      </c>
      <c r="U97" s="12">
        <f t="shared" si="37"/>
        <v>0.38218881676346655</v>
      </c>
      <c r="V97" s="5"/>
      <c r="W97" s="5"/>
      <c r="X97" s="12">
        <f xml:space="preserve"> (X25 - $U$38) / ($H44 - $U$38)</f>
        <v>0.77192939128072457</v>
      </c>
      <c r="Y97" s="12">
        <f t="shared" si="38"/>
        <v>0.40115074126808581</v>
      </c>
    </row>
    <row r="98" spans="1:25" x14ac:dyDescent="0.2">
      <c r="A98" s="2" t="s">
        <v>16</v>
      </c>
      <c r="B98" s="12">
        <f t="shared" si="42"/>
        <v>0.90446864438603092</v>
      </c>
      <c r="C98" s="12">
        <f xml:space="preserve"> (C26 - $U$39) / ($H53 - $U$39)</f>
        <v>0.76287425149700594</v>
      </c>
      <c r="D98" s="12">
        <f xml:space="preserve"> (D26 - $U$38) / ($H45 - $U$38)</f>
        <v>0.65526248725790004</v>
      </c>
      <c r="E98" s="12">
        <f t="shared" si="32"/>
        <v>0.45774647887323938</v>
      </c>
      <c r="F98" s="12">
        <f xml:space="preserve"> (F26 - $U$40) / ($H45 - $U$40)</f>
        <v>0.78024467603081105</v>
      </c>
      <c r="G98" s="12">
        <f t="shared" si="33"/>
        <v>0.37007874015748032</v>
      </c>
      <c r="H98" s="12">
        <f xml:space="preserve"> (H26 - $U$39) / ($H45 - $U$39)</f>
        <v>0.7629740893728878</v>
      </c>
      <c r="I98" s="12">
        <f xml:space="preserve"> (I26 - $U$39) / ($H53 - $U$39)</f>
        <v>0.47544910179640715</v>
      </c>
      <c r="J98" s="12">
        <f xml:space="preserve"> (J26 - $U$38) / ($H45 - $U$38)</f>
        <v>0.66641182466870541</v>
      </c>
      <c r="K98" s="12">
        <f t="shared" si="34"/>
        <v>0.4515845070422535</v>
      </c>
      <c r="L98" s="12">
        <f xml:space="preserve"> (L26 - $U$40) / ($H45 - $U$40)</f>
        <v>0.7417308563661078</v>
      </c>
      <c r="M98" s="12">
        <f t="shared" si="35"/>
        <v>0.51968503937007871</v>
      </c>
      <c r="N98" s="5"/>
      <c r="O98" s="5"/>
      <c r="P98" s="12">
        <f t="shared" si="44"/>
        <v>0.74585054449868582</v>
      </c>
      <c r="Q98" s="12">
        <f xml:space="preserve"> (Q26 - $U$39) / ($H53 - $U$39)</f>
        <v>0.47544910179640715</v>
      </c>
      <c r="R98" s="12">
        <f xml:space="preserve"> (R26 - $U$38) / ($H45 - $U$38)</f>
        <v>0.66373598369011211</v>
      </c>
      <c r="S98" s="12">
        <f t="shared" si="36"/>
        <v>0.40228873239436619</v>
      </c>
      <c r="T98" s="12">
        <f xml:space="preserve"> (T26 - $U$40) / ($H45 - $U$40)</f>
        <v>0.72677843226098782</v>
      </c>
      <c r="U98" s="12">
        <f t="shared" si="37"/>
        <v>0.39370078740157483</v>
      </c>
      <c r="V98" s="5"/>
      <c r="W98" s="5"/>
      <c r="X98" s="12">
        <f xml:space="preserve"> (X26 - $U$38) / ($H45 - $U$38)</f>
        <v>0.72260448521916409</v>
      </c>
      <c r="Y98" s="12">
        <f t="shared" si="38"/>
        <v>0.42693661971830982</v>
      </c>
    </row>
    <row r="99" spans="1:25" x14ac:dyDescent="0.2">
      <c r="A99" s="2" t="s">
        <v>17</v>
      </c>
      <c r="B99" s="3"/>
      <c r="C99" s="12">
        <f xml:space="preserve"> (C27 - $U$39) / ($H46 - $U$39)</f>
        <v>0.64251921939680656</v>
      </c>
      <c r="D99" s="3"/>
      <c r="E99" s="12">
        <f t="shared" ref="E99:E106" si="45" xml:space="preserve"> (E27 - $U$38) / ($H46 - $U$38)</f>
        <v>0.60201932940985903</v>
      </c>
      <c r="F99" s="3"/>
      <c r="G99" s="12">
        <f t="shared" ref="G99:G106" si="46" xml:space="preserve"> (G27 - $U$40) / ($H46 - $U$40)</f>
        <v>0.52879115291724932</v>
      </c>
      <c r="H99" s="3"/>
      <c r="I99" s="12">
        <f xml:space="preserve"> (I27 - $U$39) / ($H46 - $U$39)</f>
        <v>0.56547267044014526</v>
      </c>
      <c r="J99" s="3"/>
      <c r="K99" s="12">
        <f t="shared" ref="K99:K106" si="47" xml:space="preserve"> (K27 - $U$38) / ($H46 - $U$38)</f>
        <v>0.59698000467937296</v>
      </c>
      <c r="L99" s="3"/>
      <c r="M99" s="12">
        <f t="shared" ref="M99:M106" si="48" xml:space="preserve"> (M27 - $U$40) / ($H46 - $U$40)</f>
        <v>0.48964026948010675</v>
      </c>
      <c r="N99" s="5"/>
      <c r="O99" s="5"/>
      <c r="P99" s="3"/>
      <c r="Q99" s="12">
        <f xml:space="preserve"> (Q27 - $U$39) / ($H46 - $U$39)</f>
        <v>0.63111430261045876</v>
      </c>
      <c r="R99" s="3"/>
      <c r="S99" s="12">
        <f t="shared" ref="S99:S106" si="49" xml:space="preserve"> (S27 - $U$38) / ($H46 - $U$38)</f>
        <v>0.63074348037362993</v>
      </c>
      <c r="T99" s="3"/>
      <c r="U99" s="12">
        <f t="shared" ref="U99:U106" si="50" xml:space="preserve"> (U27 - $U$40) / ($H46 - $U$40)</f>
        <v>0.58573789246218377</v>
      </c>
      <c r="V99" s="5"/>
      <c r="W99" s="5"/>
      <c r="X99" s="3"/>
      <c r="Y99" s="12">
        <f t="shared" ref="Y99:Y106" si="51" xml:space="preserve"> (Y27 - $U$40) / ($H46 - $U$40)</f>
        <v>0.54404474386678525</v>
      </c>
    </row>
    <row r="100" spans="1:25" x14ac:dyDescent="0.2">
      <c r="A100" s="2" t="s">
        <v>18</v>
      </c>
      <c r="B100" s="12">
        <f xml:space="preserve"> (B28 - $U$39) / ($H39 - $U$39)</f>
        <v>0.64824891061259304</v>
      </c>
      <c r="C100" s="12">
        <f t="shared" ref="C100:C106" si="52" xml:space="preserve"> (C28 - $U$39) / ($H47 - $U$39)</f>
        <v>0.6351387525653609</v>
      </c>
      <c r="D100" s="12">
        <f xml:space="preserve"> (D28 - $U$38) / ($H39 - $U$38)</f>
        <v>0.75536548431172346</v>
      </c>
      <c r="E100" s="12">
        <f t="shared" si="45"/>
        <v>0.6314139642497294</v>
      </c>
      <c r="F100" s="12">
        <f xml:space="preserve"> (F28 - $U$40) / ($H39 - $U$40)</f>
        <v>0.45003634349797517</v>
      </c>
      <c r="G100" s="12">
        <f t="shared" si="46"/>
        <v>0.43395714673176022</v>
      </c>
      <c r="H100" s="12">
        <f xml:space="preserve"> (H28 - $U$39) / ($H39 - $U$39)</f>
        <v>0.60391257233762941</v>
      </c>
      <c r="I100" s="12">
        <f t="shared" ref="I100:I106" si="53" xml:space="preserve"> (I28 - $U$39) / ($H47 - $U$39)</f>
        <v>0.50022307486392437</v>
      </c>
      <c r="J100" s="12">
        <f xml:space="preserve"> (J28 - $U$38) / ($H39 - $U$38)</f>
        <v>0.85522194434990206</v>
      </c>
      <c r="K100" s="12">
        <f t="shared" si="47"/>
        <v>0.68992797701235209</v>
      </c>
      <c r="L100" s="12">
        <f xml:space="preserve"> (L28 - $U$40) / ($H39 - $U$40)</f>
        <v>0.63362292755529404</v>
      </c>
      <c r="M100" s="12">
        <f t="shared" si="48"/>
        <v>0.41551396799566043</v>
      </c>
      <c r="N100" s="5"/>
      <c r="O100" s="5"/>
      <c r="P100" s="12">
        <f xml:space="preserve"> (P28 - $U$39) / ($H39 - $U$39)</f>
        <v>0.6318562239181057</v>
      </c>
      <c r="Q100" s="12">
        <f t="shared" ref="Q100:Q106" si="54" xml:space="preserve"> (Q28 - $U$39) / ($H47 - $U$39)</f>
        <v>0.53877041135004911</v>
      </c>
      <c r="R100" s="12">
        <f xml:space="preserve"> (R28 - $U$38) / ($H39 - $U$38)</f>
        <v>0.79376119093774511</v>
      </c>
      <c r="S100" s="12">
        <f t="shared" si="49"/>
        <v>0.73590327275441281</v>
      </c>
      <c r="T100" s="12">
        <f xml:space="preserve"> (T28 - $U$40) / ($H39 - $U$40)</f>
        <v>0.57498875082205536</v>
      </c>
      <c r="U100" s="12">
        <f t="shared" si="50"/>
        <v>0.50556007594250063</v>
      </c>
      <c r="V100" s="5"/>
      <c r="W100" s="5"/>
      <c r="X100" s="12">
        <f xml:space="preserve"> (X28 - $U$40) / ($H39 - $U$40)</f>
        <v>0.5715274653006126</v>
      </c>
      <c r="Y100" s="12">
        <f t="shared" si="51"/>
        <v>0.40574993219419581</v>
      </c>
    </row>
    <row r="101" spans="1:25" x14ac:dyDescent="0.2">
      <c r="A101" s="2" t="s">
        <v>19</v>
      </c>
      <c r="B101" s="12"/>
      <c r="C101" s="12">
        <f t="shared" si="52"/>
        <v>0.64826693978761252</v>
      </c>
      <c r="D101" s="12"/>
      <c r="E101" s="12">
        <f t="shared" si="45"/>
        <v>0.42847062572553657</v>
      </c>
      <c r="F101" s="12"/>
      <c r="G101" s="12">
        <f t="shared" si="46"/>
        <v>0.29535452322738387</v>
      </c>
      <c r="H101" s="12"/>
      <c r="I101" s="12">
        <f t="shared" si="53"/>
        <v>0.33583095250929867</v>
      </c>
      <c r="J101" s="12"/>
      <c r="K101" s="12">
        <f t="shared" si="47"/>
        <v>0.3736598911979605</v>
      </c>
      <c r="L101" s="12"/>
      <c r="M101" s="12">
        <f t="shared" si="48"/>
        <v>0.25362673186634066</v>
      </c>
      <c r="N101" s="5"/>
      <c r="O101" s="5"/>
      <c r="P101" s="12"/>
      <c r="Q101" s="12">
        <f t="shared" si="54"/>
        <v>0.37787720338526221</v>
      </c>
      <c r="R101" s="12"/>
      <c r="S101" s="12">
        <f t="shared" si="49"/>
        <v>0.39596658548243913</v>
      </c>
      <c r="T101" s="12"/>
      <c r="U101" s="12">
        <f t="shared" si="50"/>
        <v>0.28883455582722084</v>
      </c>
      <c r="V101" s="5"/>
      <c r="W101" s="5"/>
      <c r="X101" s="12"/>
      <c r="Y101" s="12">
        <f t="shared" si="51"/>
        <v>0.30969845150774244</v>
      </c>
    </row>
    <row r="102" spans="1:25" x14ac:dyDescent="0.2">
      <c r="A102" s="2" t="s">
        <v>20</v>
      </c>
      <c r="B102" s="12">
        <f xml:space="preserve"> (B30 - $U$39) / ($H41 - $U$39)</f>
        <v>0.89628844114528106</v>
      </c>
      <c r="C102" s="12">
        <f t="shared" si="52"/>
        <v>0.5874831940526718</v>
      </c>
      <c r="D102" s="12">
        <f xml:space="preserve"> (D30 - $U$38) / ($H41 - $U$38)</f>
        <v>0.58717486479526138</v>
      </c>
      <c r="E102" s="12">
        <f t="shared" si="45"/>
        <v>0.72420469640002705</v>
      </c>
      <c r="F102" s="12">
        <f xml:space="preserve"> (F30 - $U$40) / ($H41 - $U$40)</f>
        <v>0.64609323703217336</v>
      </c>
      <c r="G102" s="12">
        <f xml:space="preserve"> (G30 - $U$40) / ($H49 - $U$40)</f>
        <v>0.51806656101426307</v>
      </c>
      <c r="H102" s="12">
        <f xml:space="preserve"> (H30 - $U$39) / ($H41 - $U$39)</f>
        <v>0.74103923647932124</v>
      </c>
      <c r="I102" s="12">
        <f t="shared" si="53"/>
        <v>0.52120844647141007</v>
      </c>
      <c r="J102" s="12">
        <f xml:space="preserve"> (J30 - $U$38) / ($H41 - $U$38)</f>
        <v>0.43093827796377371</v>
      </c>
      <c r="K102" s="12">
        <f t="shared" si="47"/>
        <v>0.63248305828849305</v>
      </c>
      <c r="L102" s="12">
        <f xml:space="preserve"> (L30 - $U$40) / ($H41 - $U$40)</f>
        <v>0.56992777413000661</v>
      </c>
      <c r="M102" s="12">
        <f t="shared" si="48"/>
        <v>0.41949286846275752</v>
      </c>
      <c r="N102" s="5"/>
      <c r="O102" s="5"/>
      <c r="P102" s="12">
        <f xml:space="preserve"> (P30 - $U$39) / ($H41 - $U$39)</f>
        <v>0.82248144220572639</v>
      </c>
      <c r="Q102" s="12">
        <f t="shared" si="54"/>
        <v>0.51804497403316374</v>
      </c>
      <c r="R102" s="12">
        <f xml:space="preserve"> (R30 - $U$38) / ($H41 - $U$38)</f>
        <v>0.48381835350673874</v>
      </c>
      <c r="S102" s="12">
        <f t="shared" si="49"/>
        <v>0.69977711236688656</v>
      </c>
      <c r="T102" s="12">
        <f xml:space="preserve"> (T30 - $U$40) / ($H41 - $U$40)</f>
        <v>0.67235718975705838</v>
      </c>
      <c r="U102" s="12">
        <f t="shared" si="50"/>
        <v>0.43755942947702059</v>
      </c>
      <c r="V102" s="5"/>
      <c r="W102" s="5"/>
      <c r="X102" s="12">
        <f xml:space="preserve"> (X30 - $U$40) / ($H41 - $U$40)</f>
        <v>0.64346684175968483</v>
      </c>
      <c r="Y102" s="12">
        <f t="shared" si="51"/>
        <v>0.52614896988906501</v>
      </c>
    </row>
    <row r="103" spans="1:25" x14ac:dyDescent="0.2">
      <c r="A103" s="2" t="s">
        <v>21</v>
      </c>
      <c r="B103" s="12">
        <f t="shared" ref="B103:B105" si="55" xml:space="preserve"> (B31 - $U$39) / ($H42 - $U$39)</f>
        <v>0.79583357530131615</v>
      </c>
      <c r="C103" s="12">
        <f t="shared" si="52"/>
        <v>0.3623455504094617</v>
      </c>
      <c r="D103" s="12">
        <f xml:space="preserve"> (D31 - $U$38) / ($H42 - $U$38)</f>
        <v>0.73945213216605477</v>
      </c>
      <c r="E103" s="12">
        <f t="shared" si="45"/>
        <v>0.34697938391056099</v>
      </c>
      <c r="F103" s="12">
        <f xml:space="preserve"> (F31 - $U$40) / ($H42 - $U$40)</f>
        <v>0.7272669635922715</v>
      </c>
      <c r="G103" s="12">
        <f t="shared" si="46"/>
        <v>0.32499638571635103</v>
      </c>
      <c r="H103" s="12">
        <f t="shared" ref="H103:H105" si="56" xml:space="preserve"> (H31 - $U$39) / ($H42 - $U$39)</f>
        <v>0.77936215479967685</v>
      </c>
      <c r="I103" s="12">
        <f t="shared" si="53"/>
        <v>0.35349925479574995</v>
      </c>
      <c r="J103" s="12">
        <f xml:space="preserve"> (J31 - $U$38) / ($H42 - $U$38)</f>
        <v>0.72888788477831123</v>
      </c>
      <c r="K103" s="12">
        <f t="shared" si="47"/>
        <v>0.35348900817121948</v>
      </c>
      <c r="L103" s="12">
        <f xml:space="preserve"> (L31 - $U$40) / ($H42 - $U$40)</f>
        <v>0.7245407427366819</v>
      </c>
      <c r="M103" s="12">
        <f t="shared" si="48"/>
        <v>0.32865885981398485</v>
      </c>
      <c r="N103" s="5"/>
      <c r="O103" s="5"/>
      <c r="P103" s="12">
        <f t="shared" ref="P103:P105" si="57" xml:space="preserve"> (P31 - $U$39) / ($H42 - $U$39)</f>
        <v>0.77714484819368701</v>
      </c>
      <c r="Q103" s="12">
        <f t="shared" si="54"/>
        <v>0.4125386624785653</v>
      </c>
      <c r="R103" s="12">
        <f xml:space="preserve"> (R31 - $U$38) / ($H42 - $U$38)</f>
        <v>0.70883479243151648</v>
      </c>
      <c r="S103" s="12">
        <f t="shared" si="49"/>
        <v>0.34372457178023175</v>
      </c>
      <c r="T103" s="12">
        <f xml:space="preserve"> (T31 - $U$40) / ($H42 - $U$40)</f>
        <v>0.73075399026802557</v>
      </c>
      <c r="U103" s="12">
        <f t="shared" si="50"/>
        <v>0.31824972290492026</v>
      </c>
      <c r="V103" s="5"/>
      <c r="W103" s="5"/>
      <c r="X103" s="12">
        <f xml:space="preserve"> (X31 - $U$40) / ($H42 - $U$40)</f>
        <v>0.70691540790287044</v>
      </c>
      <c r="Y103" s="12">
        <f t="shared" si="51"/>
        <v>0.28181774372319407</v>
      </c>
    </row>
    <row r="104" spans="1:25" x14ac:dyDescent="0.2">
      <c r="A104" s="2" t="s">
        <v>22</v>
      </c>
      <c r="B104" s="12">
        <f t="shared" si="55"/>
        <v>0.79965450539447414</v>
      </c>
      <c r="C104" s="12">
        <f t="shared" si="52"/>
        <v>0.25168811914549499</v>
      </c>
      <c r="D104" s="12">
        <f xml:space="preserve"> (D32 - $U$38) / ($H43 - $U$38)</f>
        <v>0.79560324754088196</v>
      </c>
      <c r="E104" s="12">
        <f t="shared" si="45"/>
        <v>0.34938337678181952</v>
      </c>
      <c r="F104" s="12">
        <f xml:space="preserve"> (F32 - $U$40) / ($H43 - $U$40)</f>
        <v>0.68968944099378882</v>
      </c>
      <c r="G104" s="12">
        <f t="shared" si="46"/>
        <v>0.24146173479722885</v>
      </c>
      <c r="H104" s="12">
        <f t="shared" si="56"/>
        <v>0.80399904833821234</v>
      </c>
      <c r="I104" s="12">
        <f xml:space="preserve"> (I32 - $U$39) / ($H51 - $U$39)</f>
        <v>0.28581440797897434</v>
      </c>
      <c r="J104" s="12">
        <f xml:space="preserve"> (J32 - $U$38) / ($H43 - $U$38)</f>
        <v>0.76622663727234896</v>
      </c>
      <c r="K104" s="12">
        <f t="shared" si="47"/>
        <v>0.32650242563403137</v>
      </c>
      <c r="L104" s="12">
        <f xml:space="preserve"> (L32 - $U$40) / ($H43 - $U$40)</f>
        <v>0.75944099378881991</v>
      </c>
      <c r="M104" s="12">
        <f t="shared" si="48"/>
        <v>0.27371065105538223</v>
      </c>
      <c r="N104" s="5"/>
      <c r="O104" s="5"/>
      <c r="P104" s="12">
        <f t="shared" si="57"/>
        <v>0.82783196962957595</v>
      </c>
      <c r="Q104" s="12">
        <f t="shared" si="54"/>
        <v>0.33368825392546664</v>
      </c>
      <c r="R104" s="12">
        <f xml:space="preserve"> (R32 - $U$38) / ($H43 - $U$38)</f>
        <v>0.80322629197765327</v>
      </c>
      <c r="S104" s="12">
        <f t="shared" si="49"/>
        <v>0.35776231663875602</v>
      </c>
      <c r="T104" s="12">
        <f xml:space="preserve"> (T32 - $U$40) / ($H43 - $U$40)</f>
        <v>0.77782608695652178</v>
      </c>
      <c r="U104" s="12">
        <f t="shared" si="50"/>
        <v>0.28213750354494999</v>
      </c>
      <c r="V104" s="5"/>
      <c r="W104" s="5"/>
      <c r="X104" s="12">
        <f xml:space="preserve"> (X32 - $U$40) / ($H43 - $U$40)</f>
        <v>0.72981366459627328</v>
      </c>
      <c r="Y104" s="12">
        <f t="shared" si="51"/>
        <v>0.22817323664060285</v>
      </c>
    </row>
    <row r="105" spans="1:25" x14ac:dyDescent="0.2">
      <c r="A105" s="2" t="s">
        <v>23</v>
      </c>
      <c r="B105" s="12">
        <f t="shared" si="55"/>
        <v>0.80360597049398041</v>
      </c>
      <c r="C105" s="12">
        <f xml:space="preserve"> (C33 - $U$39) / ($H52 - $U$39)</f>
        <v>0.33600533895541518</v>
      </c>
      <c r="D105" s="12">
        <f xml:space="preserve"> (D33 - $U$38) / ($H44 - $U$38)</f>
        <v>0.74928224347536165</v>
      </c>
      <c r="E105" s="12">
        <f t="shared" si="45"/>
        <v>0.36418950256711308</v>
      </c>
      <c r="F105" s="12">
        <f xml:space="preserve"> (F33 - $U$40) / ($H44 - $U$40)</f>
        <v>0.77435297177786444</v>
      </c>
      <c r="G105" s="12">
        <f t="shared" si="46"/>
        <v>0.31340394032570323</v>
      </c>
      <c r="H105" s="12">
        <f t="shared" si="56"/>
        <v>0.8360856887143806</v>
      </c>
      <c r="I105" s="12">
        <f xml:space="preserve"> (I33 - $U$39) / ($H52 - $U$39)</f>
        <v>0.34901904277989704</v>
      </c>
      <c r="J105" s="12">
        <f xml:space="preserve"> (J33 - $U$38) / ($H44 - $U$38)</f>
        <v>0.75896346696467709</v>
      </c>
      <c r="K105" s="12">
        <f t="shared" si="47"/>
        <v>0.36963833382524175</v>
      </c>
      <c r="L105" s="12">
        <f xml:space="preserve"> (L33 - $U$40) / ($H44 - $U$40)</f>
        <v>0.76212771491741449</v>
      </c>
      <c r="M105" s="12">
        <f t="shared" si="48"/>
        <v>0.3312606764605398</v>
      </c>
      <c r="N105" s="5"/>
      <c r="O105" s="5"/>
      <c r="P105" s="12">
        <f t="shared" si="57"/>
        <v>0.79338568582729452</v>
      </c>
      <c r="Q105" s="12">
        <f xml:space="preserve"> (Q33 - $U$39) / ($H52 - $U$39)</f>
        <v>0.36785706160274834</v>
      </c>
      <c r="R105" s="12">
        <f xml:space="preserve"> (R33 - $U$38) / ($H44 - $U$38)</f>
        <v>0.72819100658792435</v>
      </c>
      <c r="S105" s="12">
        <f t="shared" si="49"/>
        <v>0.34075952815715987</v>
      </c>
      <c r="T105" s="12">
        <f xml:space="preserve"> (T33 - $U$40) / ($H44 - $U$40)</f>
        <v>0.73941128018381241</v>
      </c>
      <c r="U105" s="12">
        <f t="shared" si="50"/>
        <v>0.31786812435941236</v>
      </c>
      <c r="V105" s="5"/>
      <c r="W105" s="5"/>
      <c r="X105" s="12">
        <f xml:space="preserve"> (X33 - $U$40) / ($H44 - $U$40)</f>
        <v>0.73160792474097192</v>
      </c>
      <c r="Y105" s="12">
        <f t="shared" si="51"/>
        <v>0.26010704931101242</v>
      </c>
    </row>
    <row r="106" spans="1:25" x14ac:dyDescent="0.2">
      <c r="A106" s="2" t="s">
        <v>24</v>
      </c>
      <c r="B106" s="12">
        <f xml:space="preserve"> (B34 - $U$39) / ($H45 - $U$39)</f>
        <v>0.78325197146075864</v>
      </c>
      <c r="C106" s="12">
        <f t="shared" si="52"/>
        <v>0.41796407185628737</v>
      </c>
      <c r="D106" s="12">
        <f xml:space="preserve"> (D34 - $U$38) / ($H45 - $U$38)</f>
        <v>0.69272426095820594</v>
      </c>
      <c r="E106" s="12">
        <f t="shared" si="45"/>
        <v>0.40845070422535207</v>
      </c>
      <c r="F106" s="12">
        <f xml:space="preserve"> (F34 - $U$40) / ($H45 - $U$40)</f>
        <v>0.7290439510647938</v>
      </c>
      <c r="G106" s="12">
        <f t="shared" si="46"/>
        <v>0.25196850393700787</v>
      </c>
      <c r="H106" s="12">
        <f xml:space="preserve"> (H34 - $U$39) / ($H45 - $U$39)</f>
        <v>0.81704844160721002</v>
      </c>
      <c r="I106" s="12">
        <f t="shared" si="53"/>
        <v>0.71257485029940115</v>
      </c>
      <c r="J106" s="12">
        <f xml:space="preserve"> (J34 - $U$38) / ($H45 - $U$38)</f>
        <v>0.69629204892966357</v>
      </c>
      <c r="K106" s="12">
        <f t="shared" si="47"/>
        <v>0.50088028169014087</v>
      </c>
      <c r="L106" s="12">
        <f xml:space="preserve"> (L34 - $U$40) / ($H45 - $U$40)</f>
        <v>0.73901223380154057</v>
      </c>
      <c r="M106" s="12">
        <f t="shared" si="48"/>
        <v>0.26771653543307089</v>
      </c>
      <c r="N106" s="7"/>
      <c r="O106" s="7"/>
      <c r="P106" s="12">
        <f xml:space="preserve"> (P34 - $U$39) / ($H45 - $U$39)</f>
        <v>0.7629740893728878</v>
      </c>
      <c r="Q106" s="12">
        <f t="shared" si="54"/>
        <v>0.43952095808383229</v>
      </c>
      <c r="R106" s="12">
        <f xml:space="preserve"> (R34 - $U$38) / ($H45 - $U$38)</f>
        <v>0.65392456676860344</v>
      </c>
      <c r="S106" s="12">
        <f t="shared" si="49"/>
        <v>0.32218309859154926</v>
      </c>
      <c r="T106" s="12">
        <f xml:space="preserve"> (T34 - $U$40) / ($H45 - $U$40)</f>
        <v>0.70276393294064343</v>
      </c>
      <c r="U106" s="12">
        <f t="shared" si="50"/>
        <v>0</v>
      </c>
      <c r="V106" s="7"/>
      <c r="W106" s="7"/>
      <c r="X106" s="12">
        <f xml:space="preserve"> (X34 - $U$40) / ($H45 - $U$40)</f>
        <v>0.68871771635704582</v>
      </c>
      <c r="Y106" s="12">
        <f t="shared" si="51"/>
        <v>0.28346456692913385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LabAdmin</dc:creator>
  <cp:lastModifiedBy>Microsoft Office User</cp:lastModifiedBy>
  <dcterms:created xsi:type="dcterms:W3CDTF">2019-04-25T14:33:23Z</dcterms:created>
  <dcterms:modified xsi:type="dcterms:W3CDTF">2019-07-16T17:24:56Z</dcterms:modified>
</cp:coreProperties>
</file>