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filterPrivacy="1" defaultThemeVersion="124226"/>
  <xr:revisionPtr revIDLastSave="0" documentId="13_ncr:1_{0735CFBA-DE01-4358-AD51-D8CC625B1A27}" xr6:coauthVersionLast="40" xr6:coauthVersionMax="40" xr10:uidLastSave="{00000000-0000-0000-0000-000000000000}"/>
  <bookViews>
    <workbookView xWindow="-28920" yWindow="-3375" windowWidth="29040" windowHeight="15840" activeTab="1" xr2:uid="{00000000-000D-0000-FFFF-FFFF00000000}"/>
  </bookViews>
  <sheets>
    <sheet name="Dashboard" sheetId="1" r:id="rId1"/>
    <sheet name="Stories" sheetId="2" r:id="rId2"/>
    <sheet name="Process1" sheetId="3" r:id="rId3"/>
    <sheet name="Process2" sheetId="4" r:id="rId4"/>
  </sheets>
  <definedNames>
    <definedName name="sprint1_hours">Stories!#REF!</definedName>
    <definedName name="sprint1_interval">Stories!$M$2</definedName>
    <definedName name="sprint1_start">Stories!$N$2</definedName>
    <definedName name="sprint1_target">Stories!$I$9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22" i="2" l="1"/>
  <c r="L7" i="2"/>
  <c r="M7" i="2" s="1"/>
  <c r="L6" i="2"/>
  <c r="O2" i="2"/>
  <c r="P2" i="2" s="1"/>
  <c r="R2" i="2" s="1"/>
  <c r="I9" i="2"/>
  <c r="M5" i="2"/>
  <c r="M6" i="2"/>
  <c r="P13" i="2"/>
  <c r="R7" i="2"/>
  <c r="R6" i="2"/>
  <c r="Q6" i="2"/>
  <c r="Q7" i="2" s="1"/>
  <c r="O6" i="2"/>
  <c r="O5" i="2"/>
  <c r="N5" i="2"/>
  <c r="N3" i="2"/>
  <c r="Q2" i="2" s="1"/>
  <c r="B3" i="1"/>
  <c r="D3" i="1"/>
  <c r="E3" i="1"/>
  <c r="F3" i="1"/>
  <c r="B4" i="1"/>
  <c r="B5" i="1"/>
  <c r="A9" i="2"/>
  <c r="A3" i="1" s="1"/>
  <c r="A5" i="1"/>
  <c r="C5" i="1"/>
  <c r="D5" i="1"/>
  <c r="E5" i="1"/>
  <c r="F5" i="1"/>
  <c r="C4" i="1"/>
  <c r="D4" i="1"/>
  <c r="E4" i="1"/>
  <c r="F4" i="1"/>
  <c r="A29" i="2"/>
  <c r="A19" i="2"/>
  <c r="A4" i="1" s="1"/>
  <c r="G29" i="2"/>
  <c r="F29" i="2"/>
  <c r="E29" i="2"/>
  <c r="D29" i="2"/>
  <c r="C29" i="2"/>
  <c r="B25" i="2"/>
  <c r="B26" i="2" s="1"/>
  <c r="B27" i="2" s="1"/>
  <c r="C9" i="2"/>
  <c r="G19" i="2"/>
  <c r="F19" i="2"/>
  <c r="E19" i="2"/>
  <c r="D19" i="2"/>
  <c r="C19" i="2"/>
  <c r="G9" i="2"/>
  <c r="F9" i="2"/>
  <c r="E9" i="2"/>
  <c r="D9" i="2"/>
  <c r="C3" i="1" s="1"/>
  <c r="B15" i="2"/>
  <c r="B16" i="2" s="1"/>
  <c r="B17" i="2" s="1"/>
  <c r="B5" i="2"/>
  <c r="B6" i="2" s="1"/>
  <c r="B7" i="2" s="1"/>
  <c r="L8" i="2" l="1"/>
  <c r="S2" i="2"/>
  <c r="H9" i="2"/>
  <c r="J9" i="2" s="1"/>
  <c r="Q8" i="2"/>
  <c r="O7" i="2"/>
  <c r="L9" i="2" l="1"/>
  <c r="M8" i="2"/>
  <c r="R8" i="2"/>
  <c r="Q9" i="2"/>
  <c r="O8" i="2"/>
  <c r="R9" i="2" l="1"/>
  <c r="L10" i="2"/>
  <c r="M9" i="2"/>
  <c r="Q10" i="2"/>
  <c r="O9" i="2"/>
  <c r="M10" i="2" l="1"/>
  <c r="R10" i="2"/>
  <c r="L11" i="2"/>
  <c r="Q11" i="2"/>
  <c r="O10" i="2"/>
  <c r="M11" i="2" l="1"/>
  <c r="L12" i="2"/>
  <c r="R11" i="2"/>
  <c r="Q12" i="2"/>
  <c r="O11" i="2"/>
  <c r="L13" i="2" l="1"/>
  <c r="M12" i="2"/>
  <c r="R12" i="2"/>
  <c r="O12" i="2"/>
  <c r="Q13" i="2"/>
  <c r="L14" i="2" l="1"/>
  <c r="R13" i="2"/>
  <c r="M13" i="2"/>
  <c r="Q14" i="2"/>
  <c r="O13" i="2"/>
  <c r="M14" i="2" l="1"/>
  <c r="L15" i="2"/>
  <c r="R14" i="2"/>
  <c r="O14" i="2"/>
  <c r="Q15" i="2"/>
  <c r="M15" i="2" l="1"/>
  <c r="L16" i="2"/>
  <c r="R15" i="2"/>
  <c r="O15" i="2"/>
  <c r="Q16" i="2"/>
  <c r="L17" i="2" l="1"/>
  <c r="R16" i="2"/>
  <c r="M16" i="2"/>
  <c r="O16" i="2"/>
  <c r="Q17" i="2"/>
  <c r="O17" i="2" s="1"/>
  <c r="R17" i="2" l="1"/>
  <c r="M17" i="2"/>
</calcChain>
</file>

<file path=xl/sharedStrings.xml><?xml version="1.0" encoding="utf-8"?>
<sst xmlns="http://schemas.openxmlformats.org/spreadsheetml/2006/main" count="80" uniqueCount="44">
  <si>
    <t>Todo</t>
  </si>
  <si>
    <t>Done</t>
  </si>
  <si>
    <t>Tested</t>
  </si>
  <si>
    <t>Verified</t>
  </si>
  <si>
    <t>Start date</t>
  </si>
  <si>
    <t>End date</t>
  </si>
  <si>
    <t>Phase2: Title</t>
  </si>
  <si>
    <t>Item</t>
  </si>
  <si>
    <t>Todo1</t>
  </si>
  <si>
    <t>Todo2</t>
  </si>
  <si>
    <t>Todo3</t>
  </si>
  <si>
    <t>Todo4</t>
  </si>
  <si>
    <t>Asigned</t>
  </si>
  <si>
    <t>Stories</t>
  </si>
  <si>
    <t>Task</t>
  </si>
  <si>
    <t>No</t>
  </si>
  <si>
    <t>Strory3</t>
  </si>
  <si>
    <t>Big story2</t>
  </si>
  <si>
    <t>Story1:Todo</t>
  </si>
  <si>
    <t>Item1</t>
  </si>
  <si>
    <t>Item2</t>
  </si>
  <si>
    <t>Item4</t>
  </si>
  <si>
    <t>Item3</t>
  </si>
  <si>
    <t>Item5</t>
  </si>
  <si>
    <t>Item6</t>
  </si>
  <si>
    <t>Item7</t>
  </si>
  <si>
    <t>Task1</t>
  </si>
  <si>
    <t>Task2</t>
  </si>
  <si>
    <t>Task3</t>
  </si>
  <si>
    <t>Task4</t>
  </si>
  <si>
    <t>Today:</t>
  </si>
  <si>
    <t>Date</t>
  </si>
  <si>
    <t>Target</t>
  </si>
  <si>
    <t>Actual</t>
  </si>
  <si>
    <t>Work</t>
  </si>
  <si>
    <t>Accum</t>
  </si>
  <si>
    <t>Start On:</t>
  </si>
  <si>
    <t>Interval:</t>
  </si>
  <si>
    <t>x</t>
  </si>
  <si>
    <t>Progress</t>
  </si>
  <si>
    <t>End on</t>
  </si>
  <si>
    <t>Days left</t>
  </si>
  <si>
    <t>Tasks/Unit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</si>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</sst>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5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4" borderId="3" xfId="0" applyFont="1" applyFill="1" applyBorder="1"/>
    <xf numFmtId="0" fontId="0" fillId="5" borderId="9" xfId="0" applyFont="1" applyFill="1" applyBorder="1"/>
    <xf numFmtId="0" fontId="0" fillId="0" borderId="0" xfId="0" applyBorder="1"/>
    <xf numFmtId="0" fontId="0" fillId="4" borderId="9" xfId="0" applyFont="1" applyFill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3" fillId="3" borderId="1" xfId="0" applyFont="1" applyFill="1" applyBorder="1"/>
    <xf numFmtId="0" fontId="0" fillId="0" borderId="1" xfId="0" applyBorder="1" applyAlignment="1">
      <alignment horizontal="center"/>
    </xf>
    <xf numFmtId="14" fontId="0" fillId="4" borderId="1" xfId="0" applyNumberFormat="1" applyFont="1" applyFill="1" applyBorder="1"/>
    <xf numFmtId="14" fontId="0" fillId="4" borderId="3" xfId="0" applyNumberFormat="1" applyFont="1" applyFill="1" applyBorder="1"/>
    <xf numFmtId="14" fontId="0" fillId="4" borderId="8" xfId="0" applyNumberFormat="1" applyFont="1" applyFill="1" applyBorder="1"/>
    <xf numFmtId="14" fontId="0" fillId="4" borderId="9" xfId="0" applyNumberFormat="1" applyFont="1" applyFill="1" applyBorder="1"/>
    <xf numFmtId="0" fontId="4" fillId="6" borderId="0" xfId="0" applyFont="1" applyFill="1" applyAlignment="1">
      <alignment horizontal="center"/>
    </xf>
    <xf numFmtId="0" fontId="0" fillId="0" borderId="1" xfId="0" applyBorder="1" applyProtection="1"/>
    <xf numFmtId="0" fontId="4" fillId="0" borderId="0" xfId="0" applyFont="1"/>
    <xf numFmtId="0" fontId="3" fillId="3" borderId="9" xfId="0" applyFont="1" applyFill="1" applyBorder="1" applyAlignment="1">
      <alignment horizontal="left"/>
    </xf>
    <xf numFmtId="0" fontId="3" fillId="3" borderId="9" xfId="0" applyFont="1" applyFill="1" applyBorder="1"/>
    <xf numFmtId="0" fontId="3" fillId="3" borderId="8" xfId="0" applyFont="1" applyFill="1" applyBorder="1"/>
    <xf numFmtId="0" fontId="4" fillId="4" borderId="9" xfId="0" applyFont="1" applyFill="1" applyBorder="1" applyAlignment="1">
      <alignment horizontal="left"/>
    </xf>
    <xf numFmtId="0" fontId="4" fillId="5" borderId="9" xfId="0" applyFont="1" applyFill="1" applyBorder="1" applyAlignment="1">
      <alignment horizontal="left"/>
    </xf>
    <xf numFmtId="14" fontId="0" fillId="5" borderId="9" xfId="0" applyNumberFormat="1" applyFont="1" applyFill="1" applyBorder="1"/>
    <xf numFmtId="14" fontId="0" fillId="5" borderId="8" xfId="0" applyNumberFormat="1" applyFont="1" applyFill="1" applyBorder="1"/>
    <xf numFmtId="0" fontId="4" fillId="4" borderId="3" xfId="0" applyFont="1" applyFill="1" applyBorder="1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center"/>
    </xf>
    <xf numFmtId="0" fontId="4" fillId="7" borderId="0" xfId="0" applyFont="1" applyFill="1"/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4" fontId="0" fillId="0" borderId="2" xfId="0" applyNumberFormat="1" applyBorder="1"/>
    <xf numFmtId="0" fontId="2" fillId="2" borderId="1" xfId="2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4" fontId="0" fillId="0" borderId="7" xfId="0" applyNumberFormat="1" applyBorder="1"/>
    <xf numFmtId="0" fontId="4" fillId="0" borderId="0" xfId="0" applyFont="1" applyAlignment="1">
      <alignment horizontal="right"/>
    </xf>
    <xf numFmtId="0" fontId="0" fillId="8" borderId="0" xfId="0" applyFill="1"/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0" borderId="1" xfId="0" applyFont="1" applyBorder="1" applyAlignment="1">
      <alignment horizontal="right"/>
    </xf>
    <xf numFmtId="14" fontId="0" fillId="0" borderId="1" xfId="0" applyNumberFormat="1" applyFill="1" applyBorder="1"/>
    <xf numFmtId="14" fontId="0" fillId="8" borderId="1" xfId="0" applyNumberFormat="1" applyFill="1" applyBorder="1"/>
    <xf numFmtId="9" fontId="0" fillId="0" borderId="1" xfId="1" applyFont="1" applyBorder="1" applyAlignment="1">
      <alignment horizontal="center"/>
    </xf>
    <xf numFmtId="0" fontId="4" fillId="0" borderId="0" xfId="0" applyFont="1" applyFill="1" applyBorder="1" applyAlignment="1">
      <alignment horizontal="right"/>
    </xf>
    <xf numFmtId="14" fontId="0" fillId="8" borderId="1" xfId="0" applyNumberFormat="1" applyFill="1" applyBorder="1" applyAlignment="1">
      <alignment horizontal="right"/>
    </xf>
    <xf numFmtId="1" fontId="4" fillId="0" borderId="0" xfId="0" applyNumberFormat="1" applyFont="1" applyAlignment="1">
      <alignment horizontal="center"/>
    </xf>
  </cellXfs>
  <cellStyles count="3">
    <cellStyle name="Good" xfId="2" builtinId="26"/>
    <cellStyle name="Normal" xfId="0" builtinId="0"/>
    <cellStyle name="Percent" xfId="1" builtinId="5"/>
  </cellStyles>
  <dxfs count="37"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yyyy/mm/dd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BDD212-65F4-451C-9F45-EF037770D508}" name="Table1" displayName="Table1" ref="B3:G7" totalsRowShown="0" headerRowDxfId="36" headerRowBorderDxfId="34" tableBorderDxfId="35" totalsRowBorderDxfId="33">
  <autoFilter ref="B3:G7" xr:uid="{B05A7B27-0ECF-4B6A-B913-CB3742613ED6}"/>
  <tableColumns count="6">
    <tableColumn id="1" xr3:uid="{1711E6F0-4639-4998-99CD-6C8FAA404A0B}" name="No" dataDxfId="32">
      <calculatedColumnFormula>B3+1</calculatedColumnFormula>
    </tableColumn>
    <tableColumn id="2" xr3:uid="{428E28ED-3A5D-4400-816D-83AE8AA8FFBD}" name="Task" dataDxfId="17"/>
    <tableColumn id="3" xr3:uid="{563A4EB0-2B6A-4D47-94E4-94116A8C3831}" name="Asigned" dataDxfId="16"/>
    <tableColumn id="4" xr3:uid="{5CE22786-243A-459A-9777-0402AB471551}" name="Done" dataDxfId="15"/>
    <tableColumn id="5" xr3:uid="{45BCF3FC-EDAA-400A-AC2A-4A74CB2CA099}" name="Tested" dataDxfId="14"/>
    <tableColumn id="6" xr3:uid="{C3F4C3B0-DD36-47A4-8008-ED4DA11AF099}" name="Verified" dataDxfId="1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A1874B-B4B1-4C8E-B541-B940EAFF5F35}" name="Table2" displayName="Table2" ref="B13:G17" totalsRowShown="0" headerRowDxfId="27" headerRowBorderDxfId="30" tableBorderDxfId="31" totalsRowBorderDxfId="29">
  <autoFilter ref="B13:G17" xr:uid="{827933B9-47D2-43D1-ADEE-27505C968DA5}"/>
  <tableColumns count="6">
    <tableColumn id="1" xr3:uid="{6B7D0FC0-6085-40CC-B599-8D10F202DE25}" name="No" dataDxfId="28">
      <calculatedColumnFormula>B13+1</calculatedColumnFormula>
    </tableColumn>
    <tableColumn id="2" xr3:uid="{357CE936-64E6-4B62-A730-712AC65D48E2}" name="Task" dataDxfId="12"/>
    <tableColumn id="3" xr3:uid="{8405E8BC-9BF1-4F1C-AC96-ED925B22A45A}" name="Asigned" dataDxfId="11"/>
    <tableColumn id="4" xr3:uid="{D7B67DA3-32DB-4F89-913E-DCD86C55B7F0}" name="Done" dataDxfId="10"/>
    <tableColumn id="5" xr3:uid="{969F198D-213D-438B-92B1-1B8FE966AC61}" name="Tested" dataDxfId="9"/>
    <tableColumn id="6" xr3:uid="{00C30DFC-DD45-4DCD-BF8F-28DF8053827A}" name="Verified" dataDxfId="8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72FBBDD-D410-4ADB-90A4-29CC4B5A0931}" name="Table24" displayName="Table24" ref="B23:G27" totalsRowShown="0" headerRowDxfId="26" headerRowBorderDxfId="24" tableBorderDxfId="25" totalsRowBorderDxfId="23">
  <autoFilter ref="B23:G27" xr:uid="{D45FABF3-60CD-45A7-A7A2-6ABFFD781B55}"/>
  <tableColumns count="6">
    <tableColumn id="1" xr3:uid="{03FCD7BC-588C-41F4-9B79-D37E95CE598C}" name="No" dataDxfId="22">
      <calculatedColumnFormula>B23+1</calculatedColumnFormula>
    </tableColumn>
    <tableColumn id="2" xr3:uid="{209B430B-DC17-4CBB-91C8-77EBB74FEB21}" name="Task" dataDxfId="7"/>
    <tableColumn id="3" xr3:uid="{4C780726-7AB7-4563-B767-8B88F4210BFC}" name="Asigned" dataDxfId="6"/>
    <tableColumn id="4" xr3:uid="{D5726B2E-29C7-4DF9-BD7C-02409B7CFC4A}" name="Done" dataDxfId="5"/>
    <tableColumn id="5" xr3:uid="{7420570C-0D7C-4617-99AC-96609AB3399B}" name="Tested" dataDxfId="4"/>
    <tableColumn id="6" xr3:uid="{80E01B54-7AFA-48DE-8FA6-76E12B8D0B28}" name="Verified" dataDxfId="3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5AB8A2C-C05D-4184-BBD0-44916944D3D1}" name="Table356" displayName="Table356" ref="M4:O17" totalsRowShown="0" headerRowDxfId="21" headerRowBorderDxfId="19" tableBorderDxfId="20" totalsRowBorderDxfId="18">
  <autoFilter ref="M4:O17" xr:uid="{B4E47BE6-B706-48D2-9A58-EF844AA63D10}"/>
  <tableColumns count="3">
    <tableColumn id="1" xr3:uid="{21AB817D-3FA6-45D0-AE28-7DB75AF351BD}" name="Date" dataDxfId="2">
      <calculatedColumnFormula>sprint1_start +L5</calculatedColumnFormula>
    </tableColumn>
    <tableColumn id="2" xr3:uid="{A4DE0FF1-8DF7-4C5D-8133-416899B01540}" name="Target" dataDxfId="1"/>
    <tableColumn id="3" xr3:uid="{6B645165-7342-41BB-B2F5-FCAE0876A18A}" name="Actual" dataDxfId="0">
      <calculatedColumnFormula>sprint1_target-Q5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5"/>
  <sheetViews>
    <sheetView workbookViewId="0">
      <selection activeCell="E8" sqref="E8"/>
    </sheetView>
  </sheetViews>
  <sheetFormatPr defaultRowHeight="15" x14ac:dyDescent="0.25"/>
  <cols>
    <col min="1" max="1" width="17.140625" customWidth="1"/>
    <col min="2" max="2" width="7.7109375" bestFit="1" customWidth="1"/>
    <col min="3" max="3" width="10.42578125" bestFit="1" customWidth="1"/>
    <col min="4" max="4" width="8" bestFit="1" customWidth="1"/>
    <col min="5" max="5" width="9.28515625" bestFit="1" customWidth="1"/>
    <col min="6" max="6" width="10.5703125" bestFit="1" customWidth="1"/>
    <col min="7" max="7" width="11.85546875" bestFit="1" customWidth="1"/>
    <col min="8" max="8" width="11" bestFit="1" customWidth="1"/>
  </cols>
  <sheetData>
    <row r="2" spans="1:8" x14ac:dyDescent="0.25">
      <c r="A2" s="24" t="s">
        <v>13</v>
      </c>
      <c r="B2" s="25" t="s">
        <v>0</v>
      </c>
      <c r="C2" s="25" t="s">
        <v>12</v>
      </c>
      <c r="D2" s="25" t="s">
        <v>1</v>
      </c>
      <c r="E2" s="25" t="s">
        <v>2</v>
      </c>
      <c r="F2" s="25" t="s">
        <v>3</v>
      </c>
      <c r="G2" s="25" t="s">
        <v>4</v>
      </c>
      <c r="H2" s="26" t="s">
        <v>5</v>
      </c>
    </row>
    <row r="3" spans="1:8" x14ac:dyDescent="0.25">
      <c r="A3" s="27" t="str">
        <f>Stories!A9</f>
        <v>Story1:Todo</v>
      </c>
      <c r="B3" s="12">
        <f>Stories!C9</f>
        <v>4</v>
      </c>
      <c r="C3" s="12">
        <f>Stories!D9</f>
        <v>4</v>
      </c>
      <c r="D3" s="12">
        <f>Stories!E9</f>
        <v>0</v>
      </c>
      <c r="E3" s="12">
        <f>Stories!F9</f>
        <v>0</v>
      </c>
      <c r="F3" s="12">
        <f>Stories!G9</f>
        <v>0</v>
      </c>
      <c r="G3" s="20"/>
      <c r="H3" s="19"/>
    </row>
    <row r="4" spans="1:8" x14ac:dyDescent="0.25">
      <c r="A4" s="28" t="str">
        <f>Stories!A19</f>
        <v>Big story2</v>
      </c>
      <c r="B4" s="10">
        <f>Stories!C19</f>
        <v>4</v>
      </c>
      <c r="C4" s="10">
        <f>Stories!D19</f>
        <v>0</v>
      </c>
      <c r="D4" s="10">
        <f>Stories!E19</f>
        <v>0</v>
      </c>
      <c r="E4" s="10">
        <f>Stories!F19</f>
        <v>0</v>
      </c>
      <c r="F4" s="10">
        <f>Stories!G19</f>
        <v>0</v>
      </c>
      <c r="G4" s="29"/>
      <c r="H4" s="30"/>
    </row>
    <row r="5" spans="1:8" x14ac:dyDescent="0.25">
      <c r="A5" s="31" t="str">
        <f>Stories!A29</f>
        <v>Strory3</v>
      </c>
      <c r="B5" s="9">
        <f>Stories!C29</f>
        <v>4</v>
      </c>
      <c r="C5" s="9">
        <f>Stories!D29</f>
        <v>0</v>
      </c>
      <c r="D5" s="9">
        <f>Stories!E29</f>
        <v>0</v>
      </c>
      <c r="E5" s="9">
        <f>Stories!F29</f>
        <v>0</v>
      </c>
      <c r="F5" s="9">
        <f>Stories!G29</f>
        <v>0</v>
      </c>
      <c r="G5" s="18"/>
      <c r="H5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9"/>
  <sheetViews>
    <sheetView tabSelected="1" workbookViewId="0">
      <selection activeCell="M2" sqref="M2"/>
    </sheetView>
  </sheetViews>
  <sheetFormatPr defaultRowHeight="15" x14ac:dyDescent="0.25"/>
  <cols>
    <col min="2" max="2" width="5.85546875" bestFit="1" customWidth="1"/>
    <col min="3" max="3" width="27.140625" customWidth="1"/>
    <col min="4" max="4" width="10.42578125" bestFit="1" customWidth="1"/>
    <col min="7" max="7" width="10.42578125" customWidth="1"/>
    <col min="8" max="8" width="5.7109375" bestFit="1" customWidth="1"/>
    <col min="9" max="9" width="5.42578125" bestFit="1" customWidth="1"/>
    <col min="10" max="10" width="8.5703125" bestFit="1" customWidth="1"/>
    <col min="12" max="12" width="3.5703125" bestFit="1" customWidth="1"/>
    <col min="13" max="13" width="10.42578125" bestFit="1" customWidth="1"/>
    <col min="14" max="15" width="11.140625" bestFit="1" customWidth="1"/>
    <col min="16" max="17" width="8.7109375" bestFit="1" customWidth="1"/>
    <col min="18" max="18" width="10.42578125" bestFit="1" customWidth="1"/>
  </cols>
  <sheetData>
    <row r="1" spans="1:19" x14ac:dyDescent="0.25">
      <c r="M1" s="48" t="s">
        <v>37</v>
      </c>
      <c r="N1" s="48" t="s">
        <v>36</v>
      </c>
      <c r="O1" s="48" t="s">
        <v>40</v>
      </c>
      <c r="P1" s="52" t="s">
        <v>43</v>
      </c>
      <c r="Q1" s="52" t="s">
        <v>41</v>
      </c>
      <c r="R1" s="43" t="s">
        <v>42</v>
      </c>
      <c r="S1" s="54" t="s">
        <v>32</v>
      </c>
    </row>
    <row r="2" spans="1:19" x14ac:dyDescent="0.25">
      <c r="A2" s="21" t="s">
        <v>18</v>
      </c>
      <c r="B2" s="21"/>
      <c r="C2" s="21"/>
      <c r="D2" s="21"/>
      <c r="E2" s="21"/>
      <c r="F2" s="21"/>
      <c r="G2" s="21"/>
      <c r="M2" s="44">
        <v>0.24</v>
      </c>
      <c r="N2" s="50">
        <v>43525</v>
      </c>
      <c r="O2" s="53">
        <f>sprint1_start + (sprint1_interval*12)</f>
        <v>43527.88</v>
      </c>
      <c r="P2" s="33">
        <f>DATEDIF(N2,O2,"d")</f>
        <v>2</v>
      </c>
      <c r="Q2" s="33">
        <f ca="1">DATEDIF(N3,O2,"d")</f>
        <v>1</v>
      </c>
      <c r="R2" s="33">
        <f>I9/P2</f>
        <v>8</v>
      </c>
      <c r="S2" s="34">
        <f ca="1">(P2-Q2)*R2</f>
        <v>8</v>
      </c>
    </row>
    <row r="3" spans="1:19" x14ac:dyDescent="0.25">
      <c r="B3" s="5" t="s">
        <v>15</v>
      </c>
      <c r="C3" s="6" t="s">
        <v>14</v>
      </c>
      <c r="D3" s="6" t="s">
        <v>12</v>
      </c>
      <c r="E3" s="6" t="s">
        <v>1</v>
      </c>
      <c r="F3" s="6" t="s">
        <v>2</v>
      </c>
      <c r="G3" s="7" t="s">
        <v>3</v>
      </c>
      <c r="M3" s="48" t="s">
        <v>30</v>
      </c>
      <c r="N3" s="49">
        <f ca="1">NOW()</f>
        <v>43526.794998958336</v>
      </c>
      <c r="O3" s="32"/>
      <c r="P3" s="2"/>
      <c r="Q3" s="23"/>
    </row>
    <row r="4" spans="1:19" x14ac:dyDescent="0.25">
      <c r="B4" s="3">
        <v>1</v>
      </c>
      <c r="C4" s="1" t="s">
        <v>26</v>
      </c>
      <c r="D4" s="16" t="s">
        <v>38</v>
      </c>
      <c r="E4" s="16"/>
      <c r="F4" s="16"/>
      <c r="G4" s="45"/>
      <c r="L4" s="35" t="s">
        <v>15</v>
      </c>
      <c r="M4" s="36" t="s">
        <v>31</v>
      </c>
      <c r="N4" s="37" t="s">
        <v>32</v>
      </c>
      <c r="O4" s="38" t="s">
        <v>33</v>
      </c>
      <c r="P4" s="35" t="s">
        <v>34</v>
      </c>
      <c r="Q4" s="35" t="s">
        <v>35</v>
      </c>
      <c r="R4" s="35" t="s">
        <v>0</v>
      </c>
    </row>
    <row r="5" spans="1:19" x14ac:dyDescent="0.25">
      <c r="B5" s="3">
        <f>B4+1</f>
        <v>2</v>
      </c>
      <c r="C5" s="1" t="s">
        <v>27</v>
      </c>
      <c r="D5" s="16" t="s">
        <v>38</v>
      </c>
      <c r="E5" s="16"/>
      <c r="F5" s="16"/>
      <c r="G5" s="45"/>
      <c r="L5" s="16">
        <v>0</v>
      </c>
      <c r="M5" s="39">
        <f>sprint1_start +L5</f>
        <v>43525</v>
      </c>
      <c r="N5" s="16">
        <f>sprint1_target</f>
        <v>16</v>
      </c>
      <c r="O5" s="45">
        <f t="shared" ref="O5:O17" si="0">sprint1_target-Q5</f>
        <v>16</v>
      </c>
      <c r="P5" s="40"/>
      <c r="Q5" s="16"/>
      <c r="R5" s="16">
        <v>0</v>
      </c>
    </row>
    <row r="6" spans="1:19" x14ac:dyDescent="0.25">
      <c r="B6" s="3">
        <f t="shared" ref="B6:B7" si="1">B5+1</f>
        <v>3</v>
      </c>
      <c r="C6" s="22" t="s">
        <v>28</v>
      </c>
      <c r="D6" s="16" t="s">
        <v>38</v>
      </c>
      <c r="E6" s="16"/>
      <c r="F6" s="16"/>
      <c r="G6" s="45"/>
      <c r="L6" s="16">
        <f>L5+sprint1_interval</f>
        <v>0.24</v>
      </c>
      <c r="M6" s="39">
        <f>sprint1_start +L6</f>
        <v>43525.24</v>
      </c>
      <c r="N6" s="16"/>
      <c r="O6" s="45">
        <f t="shared" si="0"/>
        <v>15</v>
      </c>
      <c r="P6" s="40">
        <v>1</v>
      </c>
      <c r="Q6" s="16">
        <f>Q5+P6</f>
        <v>1</v>
      </c>
      <c r="R6" s="41">
        <f t="shared" ref="R6:R17" si="2">(sprint1_target/12) *L6</f>
        <v>0.31999999999999995</v>
      </c>
    </row>
    <row r="7" spans="1:19" x14ac:dyDescent="0.25">
      <c r="B7" s="3">
        <f t="shared" si="1"/>
        <v>4</v>
      </c>
      <c r="C7" s="22" t="s">
        <v>29</v>
      </c>
      <c r="D7" s="16" t="s">
        <v>38</v>
      </c>
      <c r="E7" s="16"/>
      <c r="F7" s="16"/>
      <c r="G7" s="45"/>
      <c r="L7" s="16">
        <f>L6+sprint1_interval</f>
        <v>0.48</v>
      </c>
      <c r="M7" s="39">
        <f>sprint1_start +L7</f>
        <v>43525.48</v>
      </c>
      <c r="N7" s="16"/>
      <c r="O7" s="45">
        <f t="shared" si="0"/>
        <v>13</v>
      </c>
      <c r="P7" s="40">
        <v>3</v>
      </c>
      <c r="Q7" s="16">
        <f>MAX(P7,Q6)</f>
        <v>3</v>
      </c>
      <c r="R7" s="41">
        <f t="shared" si="2"/>
        <v>0.6399999999999999</v>
      </c>
    </row>
    <row r="8" spans="1:19" x14ac:dyDescent="0.25">
      <c r="B8" s="11"/>
      <c r="C8" s="11"/>
      <c r="D8" s="11"/>
      <c r="E8" s="11"/>
      <c r="F8" s="11"/>
      <c r="G8" s="11"/>
      <c r="H8" s="15" t="s">
        <v>1</v>
      </c>
      <c r="I8" s="15" t="s">
        <v>0</v>
      </c>
      <c r="J8" s="15" t="s">
        <v>39</v>
      </c>
      <c r="L8" s="16">
        <f>L7+sprint1_interval</f>
        <v>0.72</v>
      </c>
      <c r="M8" s="39">
        <f>sprint1_start +L8</f>
        <v>43525.72</v>
      </c>
      <c r="N8" s="16"/>
      <c r="O8" s="45">
        <f t="shared" si="0"/>
        <v>12</v>
      </c>
      <c r="P8" s="40">
        <v>4</v>
      </c>
      <c r="Q8" s="16">
        <f t="shared" ref="Q8:Q17" si="3">MAX(P8,Q7)</f>
        <v>4</v>
      </c>
      <c r="R8" s="41">
        <f t="shared" si="2"/>
        <v>0.96</v>
      </c>
    </row>
    <row r="9" spans="1:19" x14ac:dyDescent="0.25">
      <c r="A9" s="14" t="str">
        <f>A2</f>
        <v>Story1:Todo</v>
      </c>
      <c r="B9" s="14"/>
      <c r="C9" s="1">
        <f>COUNTA(C4:C7)</f>
        <v>4</v>
      </c>
      <c r="D9" s="1">
        <f>COUNTA(D4:D7)</f>
        <v>4</v>
      </c>
      <c r="E9" s="1">
        <f>COUNTA(E4:E7)</f>
        <v>0</v>
      </c>
      <c r="F9" s="1">
        <f>COUNTA(F4:F7)</f>
        <v>0</v>
      </c>
      <c r="G9" s="4">
        <f>COUNTA(G4:G7)</f>
        <v>0</v>
      </c>
      <c r="H9" s="16">
        <f>SUM(D9:G9)</f>
        <v>4</v>
      </c>
      <c r="I9" s="16">
        <f>C9*4</f>
        <v>16</v>
      </c>
      <c r="J9" s="51">
        <f>H9/I9</f>
        <v>0.25</v>
      </c>
      <c r="L9" s="16">
        <f>L8+sprint1_interval</f>
        <v>0.96</v>
      </c>
      <c r="M9" s="39">
        <f>sprint1_start +L9</f>
        <v>43525.96</v>
      </c>
      <c r="N9" s="16"/>
      <c r="O9" s="45">
        <f t="shared" si="0"/>
        <v>11</v>
      </c>
      <c r="P9" s="40">
        <v>5</v>
      </c>
      <c r="Q9" s="16">
        <f t="shared" si="3"/>
        <v>5</v>
      </c>
      <c r="R9" s="41">
        <f t="shared" si="2"/>
        <v>1.2799999999999998</v>
      </c>
    </row>
    <row r="10" spans="1:19" x14ac:dyDescent="0.25">
      <c r="L10" s="16">
        <f>L9+sprint1_interval</f>
        <v>1.2</v>
      </c>
      <c r="M10" s="39">
        <f>sprint1_start +L10</f>
        <v>43526.2</v>
      </c>
      <c r="N10" s="16"/>
      <c r="O10" s="45">
        <f t="shared" si="0"/>
        <v>10</v>
      </c>
      <c r="P10" s="40">
        <v>6</v>
      </c>
      <c r="Q10" s="16">
        <f t="shared" si="3"/>
        <v>6</v>
      </c>
      <c r="R10" s="41">
        <f t="shared" si="2"/>
        <v>1.5999999999999999</v>
      </c>
    </row>
    <row r="11" spans="1:19" x14ac:dyDescent="0.25">
      <c r="L11" s="16">
        <f>L10+sprint1_interval</f>
        <v>1.44</v>
      </c>
      <c r="M11" s="39">
        <f>sprint1_start +L11</f>
        <v>43526.44</v>
      </c>
      <c r="N11" s="16"/>
      <c r="O11" s="45">
        <f t="shared" si="0"/>
        <v>10</v>
      </c>
      <c r="P11" s="40">
        <v>0</v>
      </c>
      <c r="Q11" s="16">
        <f t="shared" si="3"/>
        <v>6</v>
      </c>
      <c r="R11" s="41">
        <f t="shared" si="2"/>
        <v>1.92</v>
      </c>
    </row>
    <row r="12" spans="1:19" x14ac:dyDescent="0.25">
      <c r="A12" s="21" t="s">
        <v>17</v>
      </c>
      <c r="B12" s="21"/>
      <c r="C12" s="21"/>
      <c r="D12" s="21"/>
      <c r="E12" s="21"/>
      <c r="F12" s="21"/>
      <c r="G12" s="21"/>
      <c r="L12" s="16">
        <f>L11+sprint1_interval</f>
        <v>1.68</v>
      </c>
      <c r="M12" s="39">
        <f>sprint1_start +L12</f>
        <v>43526.68</v>
      </c>
      <c r="N12" s="16"/>
      <c r="O12" s="45">
        <f t="shared" si="0"/>
        <v>10</v>
      </c>
      <c r="P12" s="40">
        <v>0</v>
      </c>
      <c r="Q12" s="16">
        <f t="shared" si="3"/>
        <v>6</v>
      </c>
      <c r="R12" s="41">
        <f t="shared" si="2"/>
        <v>2.2399999999999998</v>
      </c>
    </row>
    <row r="13" spans="1:19" x14ac:dyDescent="0.25">
      <c r="B13" s="5" t="s">
        <v>15</v>
      </c>
      <c r="C13" s="6" t="s">
        <v>14</v>
      </c>
      <c r="D13" s="6" t="s">
        <v>12</v>
      </c>
      <c r="E13" s="6" t="s">
        <v>1</v>
      </c>
      <c r="F13" s="6" t="s">
        <v>2</v>
      </c>
      <c r="G13" s="7" t="s">
        <v>3</v>
      </c>
      <c r="L13" s="16">
        <f>L12+sprint1_interval</f>
        <v>1.92</v>
      </c>
      <c r="M13" s="39">
        <f>sprint1_start +L13</f>
        <v>43526.92</v>
      </c>
      <c r="N13" s="16"/>
      <c r="O13" s="45">
        <f t="shared" si="0"/>
        <v>10</v>
      </c>
      <c r="P13" s="40">
        <f>A14</f>
        <v>0</v>
      </c>
      <c r="Q13" s="16">
        <f t="shared" si="3"/>
        <v>6</v>
      </c>
      <c r="R13" s="41">
        <f t="shared" si="2"/>
        <v>2.5599999999999996</v>
      </c>
    </row>
    <row r="14" spans="1:19" x14ac:dyDescent="0.25">
      <c r="B14" s="3">
        <v>1</v>
      </c>
      <c r="C14" s="22" t="s">
        <v>26</v>
      </c>
      <c r="D14" s="16"/>
      <c r="E14" s="16"/>
      <c r="F14" s="16"/>
      <c r="G14" s="45"/>
      <c r="L14" s="16">
        <f>L13+sprint1_interval</f>
        <v>2.16</v>
      </c>
      <c r="M14" s="39">
        <f>sprint1_start +L14</f>
        <v>43527.16</v>
      </c>
      <c r="N14" s="16"/>
      <c r="O14" s="45">
        <f t="shared" si="0"/>
        <v>10</v>
      </c>
      <c r="P14" s="40">
        <v>0</v>
      </c>
      <c r="Q14" s="16">
        <f t="shared" si="3"/>
        <v>6</v>
      </c>
      <c r="R14" s="41">
        <f t="shared" si="2"/>
        <v>2.88</v>
      </c>
    </row>
    <row r="15" spans="1:19" x14ac:dyDescent="0.25">
      <c r="B15" s="3">
        <f t="shared" ref="B15:B17" si="4">B14+1</f>
        <v>2</v>
      </c>
      <c r="C15" s="22" t="s">
        <v>27</v>
      </c>
      <c r="D15" s="16"/>
      <c r="E15" s="16"/>
      <c r="F15" s="16"/>
      <c r="G15" s="45"/>
      <c r="L15" s="16">
        <f>L14+sprint1_interval</f>
        <v>2.4000000000000004</v>
      </c>
      <c r="M15" s="39">
        <f>sprint1_start +L15</f>
        <v>43527.4</v>
      </c>
      <c r="N15" s="16"/>
      <c r="O15" s="45">
        <f t="shared" si="0"/>
        <v>10</v>
      </c>
      <c r="P15" s="40"/>
      <c r="Q15" s="16">
        <f t="shared" si="3"/>
        <v>6</v>
      </c>
      <c r="R15" s="41">
        <f t="shared" si="2"/>
        <v>3.2</v>
      </c>
    </row>
    <row r="16" spans="1:19" x14ac:dyDescent="0.25">
      <c r="B16" s="3">
        <f t="shared" si="4"/>
        <v>3</v>
      </c>
      <c r="C16" s="22" t="s">
        <v>28</v>
      </c>
      <c r="D16" s="16"/>
      <c r="E16" s="16"/>
      <c r="F16" s="16"/>
      <c r="G16" s="45"/>
      <c r="L16" s="16">
        <f>L15+sprint1_interval</f>
        <v>2.6400000000000006</v>
      </c>
      <c r="M16" s="39">
        <f>sprint1_start +L16</f>
        <v>43527.64</v>
      </c>
      <c r="N16" s="16"/>
      <c r="O16" s="45">
        <f t="shared" si="0"/>
        <v>10</v>
      </c>
      <c r="P16" s="40"/>
      <c r="Q16" s="16">
        <f t="shared" si="3"/>
        <v>6</v>
      </c>
      <c r="R16" s="41">
        <f t="shared" si="2"/>
        <v>3.5200000000000005</v>
      </c>
    </row>
    <row r="17" spans="1:18" x14ac:dyDescent="0.25">
      <c r="B17" s="8">
        <f t="shared" si="4"/>
        <v>4</v>
      </c>
      <c r="C17" s="22" t="s">
        <v>29</v>
      </c>
      <c r="D17" s="46"/>
      <c r="E17" s="46"/>
      <c r="F17" s="46"/>
      <c r="G17" s="47"/>
      <c r="L17" s="16">
        <f>L16+sprint1_interval</f>
        <v>2.8800000000000008</v>
      </c>
      <c r="M17" s="42">
        <f>sprint1_start +L17</f>
        <v>43527.88</v>
      </c>
      <c r="N17" s="46">
        <v>0</v>
      </c>
      <c r="O17" s="45">
        <f t="shared" si="0"/>
        <v>10</v>
      </c>
      <c r="P17" s="40"/>
      <c r="Q17" s="16">
        <f t="shared" si="3"/>
        <v>6</v>
      </c>
      <c r="R17" s="41">
        <f t="shared" si="2"/>
        <v>3.8400000000000007</v>
      </c>
    </row>
    <row r="18" spans="1:18" x14ac:dyDescent="0.25">
      <c r="B18" s="11"/>
      <c r="C18" s="11"/>
      <c r="D18" s="11"/>
      <c r="E18" s="11"/>
      <c r="F18" s="11"/>
      <c r="G18" s="11"/>
    </row>
    <row r="19" spans="1:18" x14ac:dyDescent="0.25">
      <c r="A19" s="14" t="str">
        <f>A12</f>
        <v>Big story2</v>
      </c>
      <c r="B19" s="14"/>
      <c r="C19" s="1">
        <f>COUNTA(C14:C17)</f>
        <v>4</v>
      </c>
      <c r="D19" s="1">
        <f t="shared" ref="D19" si="5">COUNTA(D14:D17)</f>
        <v>0</v>
      </c>
      <c r="E19" s="1">
        <f t="shared" ref="E19" si="6">COUNTA(E14:E17)</f>
        <v>0</v>
      </c>
      <c r="F19" s="1">
        <f t="shared" ref="F19" si="7">COUNTA(F14:F17)</f>
        <v>0</v>
      </c>
      <c r="G19" s="1">
        <f t="shared" ref="G19" si="8">COUNTA(G14:G17)</f>
        <v>0</v>
      </c>
    </row>
    <row r="20" spans="1:18" x14ac:dyDescent="0.25">
      <c r="A20" s="13"/>
      <c r="B20" s="13"/>
    </row>
    <row r="22" spans="1:18" x14ac:dyDescent="0.25">
      <c r="A22" s="21" t="s">
        <v>16</v>
      </c>
      <c r="B22" s="21"/>
      <c r="C22" s="21"/>
      <c r="D22" s="21"/>
      <c r="E22" s="21"/>
      <c r="F22" s="21"/>
      <c r="G22" s="21"/>
      <c r="M22">
        <f>3/12</f>
        <v>0.25</v>
      </c>
    </row>
    <row r="23" spans="1:18" x14ac:dyDescent="0.25">
      <c r="B23" s="5" t="s">
        <v>15</v>
      </c>
      <c r="C23" s="6" t="s">
        <v>14</v>
      </c>
      <c r="D23" s="6" t="s">
        <v>12</v>
      </c>
      <c r="E23" s="6" t="s">
        <v>1</v>
      </c>
      <c r="F23" s="6" t="s">
        <v>2</v>
      </c>
      <c r="G23" s="7" t="s">
        <v>3</v>
      </c>
    </row>
    <row r="24" spans="1:18" x14ac:dyDescent="0.25">
      <c r="B24" s="3">
        <v>1</v>
      </c>
      <c r="C24" s="22" t="s">
        <v>26</v>
      </c>
      <c r="D24" s="16"/>
      <c r="E24" s="16"/>
      <c r="F24" s="16"/>
      <c r="G24" s="45"/>
    </row>
    <row r="25" spans="1:18" x14ac:dyDescent="0.25">
      <c r="B25" s="3">
        <f t="shared" ref="B25:B27" si="9">B24+1</f>
        <v>2</v>
      </c>
      <c r="C25" s="22" t="s">
        <v>27</v>
      </c>
      <c r="D25" s="16"/>
      <c r="E25" s="16"/>
      <c r="F25" s="16"/>
      <c r="G25" s="45"/>
    </row>
    <row r="26" spans="1:18" x14ac:dyDescent="0.25">
      <c r="B26" s="3">
        <f t="shared" si="9"/>
        <v>3</v>
      </c>
      <c r="C26" s="22" t="s">
        <v>28</v>
      </c>
      <c r="D26" s="16"/>
      <c r="E26" s="16"/>
      <c r="F26" s="16"/>
      <c r="G26" s="45"/>
    </row>
    <row r="27" spans="1:18" x14ac:dyDescent="0.25">
      <c r="B27" s="8">
        <f t="shared" si="9"/>
        <v>4</v>
      </c>
      <c r="C27" s="22" t="s">
        <v>29</v>
      </c>
      <c r="D27" s="46"/>
      <c r="E27" s="46"/>
      <c r="F27" s="46"/>
      <c r="G27" s="47"/>
    </row>
    <row r="28" spans="1:18" x14ac:dyDescent="0.25">
      <c r="B28" s="11"/>
      <c r="C28" s="11"/>
      <c r="D28" s="11"/>
      <c r="E28" s="11"/>
      <c r="F28" s="11"/>
      <c r="G28" s="11"/>
    </row>
    <row r="29" spans="1:18" x14ac:dyDescent="0.25">
      <c r="A29" s="14" t="str">
        <f>A22</f>
        <v>Strory3</v>
      </c>
      <c r="B29" s="14"/>
      <c r="C29" s="1">
        <f>COUNTA(C24:C27)</f>
        <v>4</v>
      </c>
      <c r="D29" s="1">
        <f t="shared" ref="D29" si="10">COUNTA(D24:D27)</f>
        <v>0</v>
      </c>
      <c r="E29" s="1">
        <f t="shared" ref="E29" si="11">COUNTA(E24:E27)</f>
        <v>0</v>
      </c>
      <c r="F29" s="1">
        <f t="shared" ref="F29" si="12">COUNTA(F24:F27)</f>
        <v>0</v>
      </c>
      <c r="G29" s="1">
        <f t="shared" ref="G29" si="13">COUNTA(G24:G27)</f>
        <v>0</v>
      </c>
    </row>
  </sheetData>
  <protectedRanges>
    <protectedRange sqref="C24:G27" name="Range6"/>
    <protectedRange sqref="A22:G22" name="Range5"/>
    <protectedRange sqref="C4:G7" name="Range2"/>
    <protectedRange sqref="A2" name="Range1"/>
    <protectedRange sqref="A12" name="Range3"/>
    <protectedRange sqref="C14:G17" name="Range4"/>
  </protectedRanges>
  <mergeCells count="6">
    <mergeCell ref="A9:B9"/>
    <mergeCell ref="A19:B19"/>
    <mergeCell ref="A29:B29"/>
    <mergeCell ref="A2:G2"/>
    <mergeCell ref="A12:G12"/>
    <mergeCell ref="A22:G22"/>
  </mergeCells>
  <conditionalFormatting sqref="J9">
    <cfRule type="dataBar" priority="1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{CF6FD91C-452B-416E-A25D-28AFACC4A3D1}</x14:id>
        </ext>
      </extLst>
    </cfRule>
  </conditionalFormatting>
  <pageMargins left="0.7" right="0.7" top="0.75" bottom="0.75" header="0.3" footer="0.3"/>
  <pageSetup paperSize="9" orientation="portrait" verticalDpi="0" r:id="rId1"/>
  <tableParts count="4">
    <tablePart r:id="rId2"/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F6FD91C-452B-416E-A25D-28AFACC4A3D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1"/>
  <sheetViews>
    <sheetView workbookViewId="0">
      <selection activeCell="E5" sqref="E5"/>
    </sheetView>
  </sheetViews>
  <sheetFormatPr defaultRowHeight="15" x14ac:dyDescent="0.25"/>
  <sheetData>
    <row r="2" spans="1:9" x14ac:dyDescent="0.25">
      <c r="A2" t="s">
        <v>6</v>
      </c>
    </row>
    <row r="4" spans="1:9" x14ac:dyDescent="0.25">
      <c r="A4" s="1" t="s">
        <v>7</v>
      </c>
      <c r="B4" s="1" t="s">
        <v>8</v>
      </c>
      <c r="C4" s="1" t="s">
        <v>9</v>
      </c>
      <c r="D4" s="1" t="s">
        <v>10</v>
      </c>
      <c r="E4" s="1" t="s">
        <v>11</v>
      </c>
      <c r="F4" s="1" t="s">
        <v>12</v>
      </c>
      <c r="G4" s="1" t="s">
        <v>1</v>
      </c>
      <c r="H4" s="1" t="s">
        <v>2</v>
      </c>
      <c r="I4" s="1" t="s">
        <v>3</v>
      </c>
    </row>
    <row r="5" spans="1:9" x14ac:dyDescent="0.25">
      <c r="A5" s="1" t="s">
        <v>19</v>
      </c>
      <c r="B5" s="1"/>
      <c r="C5" s="1"/>
      <c r="D5" s="1"/>
      <c r="E5" s="1"/>
      <c r="F5" s="1"/>
      <c r="G5" s="1"/>
      <c r="H5" s="1"/>
      <c r="I5" s="1"/>
    </row>
    <row r="6" spans="1:9" x14ac:dyDescent="0.25">
      <c r="A6" s="1" t="s">
        <v>20</v>
      </c>
      <c r="B6" s="1"/>
      <c r="C6" s="1"/>
      <c r="D6" s="1"/>
      <c r="E6" s="1"/>
      <c r="F6" s="1"/>
      <c r="G6" s="1"/>
      <c r="H6" s="1"/>
      <c r="I6" s="1"/>
    </row>
    <row r="7" spans="1:9" x14ac:dyDescent="0.25">
      <c r="A7" s="1" t="s">
        <v>22</v>
      </c>
      <c r="B7" s="1"/>
      <c r="C7" s="1"/>
      <c r="D7" s="1"/>
      <c r="E7" s="1"/>
      <c r="F7" s="1"/>
      <c r="G7" s="1"/>
      <c r="H7" s="1"/>
      <c r="I7" s="1"/>
    </row>
    <row r="8" spans="1:9" x14ac:dyDescent="0.25">
      <c r="A8" s="1" t="s">
        <v>21</v>
      </c>
      <c r="B8" s="1"/>
      <c r="C8" s="1"/>
      <c r="D8" s="1"/>
      <c r="E8" s="1"/>
      <c r="F8" s="1"/>
      <c r="G8" s="1"/>
      <c r="H8" s="1"/>
      <c r="I8" s="1"/>
    </row>
    <row r="9" spans="1:9" x14ac:dyDescent="0.25">
      <c r="A9" s="1" t="s">
        <v>23</v>
      </c>
      <c r="B9" s="1"/>
      <c r="C9" s="1"/>
      <c r="D9" s="1"/>
      <c r="E9" s="1"/>
      <c r="F9" s="1"/>
      <c r="G9" s="1"/>
      <c r="H9" s="1"/>
      <c r="I9" s="1"/>
    </row>
    <row r="10" spans="1:9" x14ac:dyDescent="0.25">
      <c r="A10" s="1" t="s">
        <v>24</v>
      </c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 t="s">
        <v>25</v>
      </c>
      <c r="B11" s="1"/>
      <c r="C11" s="1"/>
      <c r="D11" s="1"/>
      <c r="E11" s="1"/>
      <c r="F11" s="1"/>
      <c r="G11" s="1"/>
      <c r="H11" s="1"/>
      <c r="I1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2468E-8C4F-4E2A-97D7-A1B055911E0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Dashboard</vt:lpstr>
      <vt:lpstr>Stories</vt:lpstr>
      <vt:lpstr>Process1</vt:lpstr>
      <vt:lpstr>Process2</vt:lpstr>
      <vt:lpstr>sprint1_interval</vt:lpstr>
      <vt:lpstr>sprint1_start</vt:lpstr>
      <vt:lpstr>sprint1_target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2019-03-02T17:05:04Z</dcterms:modified>
</cp:coreProperties>
</file>