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Will Garside\Documents\Projects\Active\RubiksSolver\Dissertation\Research\"/>
    </mc:Choice>
  </mc:AlternateContent>
  <bookViews>
    <workbookView xWindow="0" yWindow="0" windowWidth="28800" windowHeight="12210" activeTab="2" xr2:uid="{A8CCEC81-E18C-41F8-B666-97099CC371C2}"/>
  </bookViews>
  <sheets>
    <sheet name="G3 - None" sheetId="1" r:id="rId1"/>
    <sheet name="G3 - Dup Check" sheetId="2" r:id="rId2"/>
    <sheet name="G0 - Dup Check" sheetId="4" r:id="rId3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4" l="1"/>
  <c r="D20" i="4"/>
  <c r="J19" i="4"/>
  <c r="D19" i="4"/>
  <c r="J18" i="4"/>
  <c r="D18" i="4"/>
  <c r="J17" i="4"/>
  <c r="D17" i="4"/>
  <c r="J16" i="4"/>
  <c r="D16" i="4"/>
  <c r="J15" i="4"/>
  <c r="D15" i="4"/>
  <c r="J14" i="4"/>
  <c r="D14" i="4"/>
  <c r="J13" i="4"/>
  <c r="D13" i="4"/>
  <c r="J12" i="4"/>
  <c r="D12" i="4"/>
  <c r="J11" i="4"/>
  <c r="D11" i="4"/>
  <c r="J10" i="4"/>
  <c r="D10" i="4"/>
  <c r="J9" i="4"/>
  <c r="D9" i="4"/>
  <c r="J8" i="4"/>
  <c r="D8" i="4"/>
  <c r="J7" i="4"/>
  <c r="D7" i="4"/>
  <c r="J6" i="4"/>
  <c r="D6" i="4"/>
  <c r="J5" i="4"/>
  <c r="G5" i="4"/>
  <c r="J6" i="2"/>
  <c r="J19" i="2"/>
  <c r="J7" i="2"/>
  <c r="J8" i="2"/>
  <c r="J9" i="2"/>
  <c r="J10" i="2"/>
  <c r="J11" i="2"/>
  <c r="J12" i="2"/>
  <c r="J13" i="2"/>
  <c r="J14" i="2"/>
  <c r="J15" i="2"/>
  <c r="J16" i="2"/>
  <c r="J17" i="2"/>
  <c r="J18" i="2"/>
  <c r="J20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J5" i="2"/>
  <c r="G5" i="2"/>
  <c r="J2" i="4" l="1"/>
  <c r="D2" i="4"/>
  <c r="E14" i="4" s="1"/>
  <c r="F14" i="4" s="1"/>
  <c r="D2" i="2"/>
  <c r="J2" i="2"/>
  <c r="J6" i="1"/>
  <c r="J7" i="1"/>
  <c r="J8" i="1"/>
  <c r="J9" i="1"/>
  <c r="J2" i="1" s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5" i="1"/>
  <c r="H15" i="1"/>
  <c r="H16" i="1"/>
  <c r="H17" i="1"/>
  <c r="H18" i="1"/>
  <c r="H19" i="1"/>
  <c r="H20" i="1"/>
  <c r="H21" i="1"/>
  <c r="H22" i="1"/>
  <c r="G5" i="1"/>
  <c r="E15" i="4" l="1"/>
  <c r="F15" i="4" s="1"/>
  <c r="E11" i="4"/>
  <c r="F11" i="4" s="1"/>
  <c r="E12" i="4"/>
  <c r="F12" i="4" s="1"/>
  <c r="E20" i="4"/>
  <c r="F20" i="4" s="1"/>
  <c r="E9" i="4"/>
  <c r="F9" i="4" s="1"/>
  <c r="E19" i="4"/>
  <c r="F19" i="4" s="1"/>
  <c r="E8" i="4"/>
  <c r="F8" i="4" s="1"/>
  <c r="E16" i="4"/>
  <c r="F16" i="4" s="1"/>
  <c r="G6" i="4"/>
  <c r="E13" i="4"/>
  <c r="F13" i="4" s="1"/>
  <c r="E7" i="4"/>
  <c r="F7" i="4" s="1"/>
  <c r="E10" i="4"/>
  <c r="F10" i="4" s="1"/>
  <c r="E18" i="4"/>
  <c r="F18" i="4" s="1"/>
  <c r="E17" i="4"/>
  <c r="F17" i="4" s="1"/>
  <c r="E6" i="4"/>
  <c r="F6" i="4" s="1"/>
  <c r="E13" i="2"/>
  <c r="F13" i="2" s="1"/>
  <c r="E14" i="2"/>
  <c r="F14" i="2" s="1"/>
  <c r="E11" i="2"/>
  <c r="F11" i="2" s="1"/>
  <c r="E9" i="2"/>
  <c r="F9" i="2" s="1"/>
  <c r="E8" i="2"/>
  <c r="F8" i="2" s="1"/>
  <c r="E10" i="2"/>
  <c r="F10" i="2" s="1"/>
  <c r="E7" i="2"/>
  <c r="F7" i="2" s="1"/>
  <c r="E12" i="2"/>
  <c r="F12" i="2" s="1"/>
  <c r="E6" i="2"/>
  <c r="F6" i="2" s="1"/>
  <c r="E19" i="2"/>
  <c r="F19" i="2" s="1"/>
  <c r="E16" i="2"/>
  <c r="F16" i="2" s="1"/>
  <c r="E17" i="2"/>
  <c r="F17" i="2" s="1"/>
  <c r="E18" i="2"/>
  <c r="F18" i="2" s="1"/>
  <c r="E20" i="2"/>
  <c r="F20" i="2" s="1"/>
  <c r="E15" i="2"/>
  <c r="F15" i="2" s="1"/>
  <c r="G6" i="2"/>
  <c r="H6" i="2" s="1"/>
  <c r="F15" i="1"/>
  <c r="F16" i="1"/>
  <c r="F17" i="1"/>
  <c r="F18" i="1"/>
  <c r="F19" i="1"/>
  <c r="F20" i="1"/>
  <c r="F21" i="1"/>
  <c r="F22" i="1"/>
  <c r="D15" i="1"/>
  <c r="D16" i="1"/>
  <c r="D17" i="1"/>
  <c r="D18" i="1"/>
  <c r="D19" i="1"/>
  <c r="D20" i="1"/>
  <c r="D21" i="1"/>
  <c r="D22" i="1"/>
  <c r="D6" i="1"/>
  <c r="D7" i="1"/>
  <c r="D8" i="1"/>
  <c r="D9" i="1"/>
  <c r="D10" i="1"/>
  <c r="D11" i="1"/>
  <c r="D12" i="1"/>
  <c r="D13" i="1"/>
  <c r="D14" i="1"/>
  <c r="G7" i="4" l="1"/>
  <c r="H6" i="4"/>
  <c r="G7" i="2"/>
  <c r="G8" i="2" s="1"/>
  <c r="D2" i="1"/>
  <c r="G6" i="1" s="1"/>
  <c r="G8" i="4" l="1"/>
  <c r="H7" i="4"/>
  <c r="H7" i="2"/>
  <c r="H8" i="2"/>
  <c r="G9" i="2"/>
  <c r="E12" i="1"/>
  <c r="F12" i="1" s="1"/>
  <c r="E9" i="1"/>
  <c r="F9" i="1" s="1"/>
  <c r="E20" i="1"/>
  <c r="E7" i="1"/>
  <c r="F7" i="1" s="1"/>
  <c r="E17" i="1"/>
  <c r="E10" i="1"/>
  <c r="F10" i="1" s="1"/>
  <c r="E22" i="1"/>
  <c r="E19" i="1"/>
  <c r="E8" i="1"/>
  <c r="F8" i="1" s="1"/>
  <c r="E18" i="1"/>
  <c r="E14" i="1"/>
  <c r="F14" i="1" s="1"/>
  <c r="E16" i="1"/>
  <c r="E13" i="1"/>
  <c r="F13" i="1" s="1"/>
  <c r="E21" i="1"/>
  <c r="E6" i="1"/>
  <c r="F6" i="1" s="1"/>
  <c r="E11" i="1"/>
  <c r="F11" i="1" s="1"/>
  <c r="E15" i="1"/>
  <c r="H6" i="1"/>
  <c r="G7" i="1"/>
  <c r="G9" i="4" l="1"/>
  <c r="H8" i="4"/>
  <c r="H9" i="2"/>
  <c r="G10" i="2"/>
  <c r="H7" i="1"/>
  <c r="G8" i="1"/>
  <c r="G10" i="4" l="1"/>
  <c r="H9" i="4"/>
  <c r="G11" i="2"/>
  <c r="H10" i="2"/>
  <c r="G9" i="1"/>
  <c r="H8" i="1"/>
  <c r="G11" i="4" l="1"/>
  <c r="H10" i="4"/>
  <c r="G12" i="2"/>
  <c r="H11" i="2"/>
  <c r="G10" i="1"/>
  <c r="H9" i="1"/>
  <c r="G12" i="4" l="1"/>
  <c r="H11" i="4"/>
  <c r="H13" i="4"/>
  <c r="H12" i="2"/>
  <c r="G13" i="2"/>
  <c r="G11" i="1"/>
  <c r="H10" i="1"/>
  <c r="G13" i="4" l="1"/>
  <c r="G14" i="4" s="1"/>
  <c r="H12" i="4"/>
  <c r="G15" i="4"/>
  <c r="H14" i="4"/>
  <c r="H13" i="2"/>
  <c r="G14" i="2"/>
  <c r="G12" i="1"/>
  <c r="H11" i="1"/>
  <c r="G16" i="4" l="1"/>
  <c r="H15" i="4"/>
  <c r="G15" i="2"/>
  <c r="H14" i="2"/>
  <c r="G13" i="1"/>
  <c r="H12" i="1"/>
  <c r="G17" i="4" l="1"/>
  <c r="H16" i="4"/>
  <c r="G16" i="2"/>
  <c r="H15" i="2"/>
  <c r="G14" i="1"/>
  <c r="H13" i="1"/>
  <c r="G18" i="4" l="1"/>
  <c r="H17" i="4"/>
  <c r="G17" i="2"/>
  <c r="H16" i="2"/>
  <c r="G15" i="1"/>
  <c r="G16" i="1" s="1"/>
  <c r="G17" i="1" s="1"/>
  <c r="G18" i="1" s="1"/>
  <c r="G19" i="1" s="1"/>
  <c r="G20" i="1" s="1"/>
  <c r="G21" i="1" s="1"/>
  <c r="G22" i="1" s="1"/>
  <c r="H14" i="1"/>
  <c r="G19" i="4" l="1"/>
  <c r="H18" i="4"/>
  <c r="G18" i="2"/>
  <c r="H17" i="2"/>
  <c r="G20" i="4" l="1"/>
  <c r="H20" i="4" s="1"/>
  <c r="H19" i="4"/>
  <c r="G19" i="2"/>
  <c r="H18" i="2"/>
  <c r="G20" i="2" l="1"/>
  <c r="H19" i="2"/>
  <c r="H20" i="2" l="1"/>
</calcChain>
</file>

<file path=xl/sharedStrings.xml><?xml version="1.0" encoding="utf-8"?>
<sst xmlns="http://schemas.openxmlformats.org/spreadsheetml/2006/main" count="33" uniqueCount="11">
  <si>
    <t>Depth</t>
  </si>
  <si>
    <t>Time</t>
  </si>
  <si>
    <t>Growth Factor</t>
  </si>
  <si>
    <t>Predicted Time</t>
  </si>
  <si>
    <t>Average Growth Factor:</t>
  </si>
  <si>
    <t>Prediction Error</t>
  </si>
  <si>
    <t>Predicted Predicted Time</t>
  </si>
  <si>
    <t>Predicted Predicted Error</t>
  </si>
  <si>
    <t>Position Count</t>
  </si>
  <si>
    <t>Time per Position</t>
  </si>
  <si>
    <t>Average Time per Position: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</si>
</sst>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164" fontId="0" fillId="0" borderId="0" xfId="0" applyNumberFormat="1" applyAlignment="1" applyProtection="1">
      <alignment horizontal="center" vertical="center" wrapText="1"/>
    </xf>
    <xf numFmtId="0" fontId="0" fillId="0" borderId="0" xfId="0" applyAlignment="1" applyProtection="1">
      <alignment vertical="center"/>
    </xf>
    <xf numFmtId="164" fontId="0" fillId="0" borderId="0" xfId="0" applyNumberFormat="1" applyAlignment="1" applyProtection="1">
      <alignment vertical="center"/>
    </xf>
    <xf numFmtId="10" fontId="0" fillId="0" borderId="0" xfId="0" applyNumberFormat="1" applyAlignment="1" applyProtection="1">
      <alignment vertical="center"/>
    </xf>
    <xf numFmtId="1" fontId="0" fillId="0" borderId="0" xfId="0" applyNumberFormat="1" applyAlignment="1" applyProtection="1">
      <alignment horizontal="center" vertical="center"/>
    </xf>
    <xf numFmtId="165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 vs Position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'G3 - None'!$I$4</c:f>
              <c:strCache>
                <c:ptCount val="1"/>
                <c:pt idx="0">
                  <c:v>Position 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'G3 - None'!$B$5:$B$22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'G3 - None'!$I$5:$I$22</c:f>
              <c:numCache>
                <c:formatCode>0</c:formatCode>
                <c:ptCount val="18"/>
                <c:pt idx="0">
                  <c:v>6</c:v>
                </c:pt>
                <c:pt idx="1">
                  <c:v>36</c:v>
                </c:pt>
                <c:pt idx="2">
                  <c:v>216</c:v>
                </c:pt>
                <c:pt idx="3">
                  <c:v>1296</c:v>
                </c:pt>
                <c:pt idx="4">
                  <c:v>7776</c:v>
                </c:pt>
                <c:pt idx="5">
                  <c:v>46656</c:v>
                </c:pt>
                <c:pt idx="6">
                  <c:v>279936</c:v>
                </c:pt>
                <c:pt idx="7">
                  <c:v>1679616</c:v>
                </c:pt>
                <c:pt idx="8">
                  <c:v>10077696</c:v>
                </c:pt>
                <c:pt idx="9">
                  <c:v>60466176</c:v>
                </c:pt>
                <c:pt idx="10">
                  <c:v>362797056</c:v>
                </c:pt>
                <c:pt idx="11">
                  <c:v>2176782336</c:v>
                </c:pt>
                <c:pt idx="12">
                  <c:v>13060694016</c:v>
                </c:pt>
                <c:pt idx="13">
                  <c:v>78364164096</c:v>
                </c:pt>
                <c:pt idx="14">
                  <c:v>470184984576</c:v>
                </c:pt>
                <c:pt idx="15">
                  <c:v>2821109907456</c:v>
                </c:pt>
                <c:pt idx="16">
                  <c:v>16926659444736</c:v>
                </c:pt>
                <c:pt idx="17">
                  <c:v>101559956668416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ED-4406-85BB-A53FE98CE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218248"/>
        <c:axId val="533221528"/>
      </c:scatterChart>
      <c:valAx>
        <c:axId val="533218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21528"/>
        <c:crosses val="autoZero"/>
        <c:crossBetween val="midCat"/>
      </c:valAx>
      <c:valAx>
        <c:axId val="53322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Positions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18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Depth vs Time vs Predicted</a:t>
            </a:r>
            <a:r>
              <a:rPr lang="en-GB" baseline="0"/>
              <a:t> Time vs Predicted Predicted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'G3 - None'!$C$4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'G3 - None'!$B$5:$B$14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'G3 - None'!$C$5:$C$14</c:f>
              <c:numCache>
                <c:formatCode>0.000</c:formatCode>
                <c:ptCount val="10"/>
                <c:pt idx="0">
                  <c:v>2E-3</c:v>
                </c:pt>
                <c:pt idx="1">
                  <c:v>8.0000000000000002E-3</c:v>
                </c:pt>
                <c:pt idx="2">
                  <c:v>4.8000000000000001E-2</c:v>
                </c:pt>
                <c:pt idx="3">
                  <c:v>0.27500000000000002</c:v>
                </c:pt>
                <c:pt idx="4">
                  <c:v>1.6679999999999999</c:v>
                </c:pt>
                <c:pt idx="5">
                  <c:v>9.4969999999999999</c:v>
                </c:pt>
                <c:pt idx="6">
                  <c:v>61.414999999999999</c:v>
                </c:pt>
                <c:pt idx="7">
                  <c:v>342.25700000000001</c:v>
                </c:pt>
                <c:pt idx="8">
                  <c:v>1488.2570000000001</c:v>
                </c:pt>
                <c:pt idx="9">
                  <c:v>8242.6290000000008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14-437C-903D-12667BE820A0}"/>
            </c:ext>
          </c:extLst>
        </c:ser>
        <c:ser>
          <c:idx val="1"/>
          <c:order val="1"/>
          <c:tx>
            <c:strRef>
              <c:f>'G3 - None'!$E$4</c:f>
              <c:strCache>
                <c:ptCount val="1"/>
                <c:pt idx="0">
                  <c:v>Predicted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'G3 - None'!$B$5:$B$14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'G3 - None'!$E$5:$E$14</c:f>
              <c:numCache>
                <c:formatCode>0.000</c:formatCode>
                <c:ptCount val="10"/>
                <c:pt idx="1">
                  <c:v>1.0981046163710083E-2</c:v>
                </c:pt>
                <c:pt idx="2">
                  <c:v>4.3924184654840333E-2</c:v>
                </c:pt>
                <c:pt idx="3">
                  <c:v>0.26354510792904201</c:v>
                </c:pt>
                <c:pt idx="4">
                  <c:v>1.5098938475101364</c:v>
                </c:pt>
                <c:pt idx="5">
                  <c:v>9.1581925005342093</c:v>
                </c:pt>
                <c:pt idx="6">
                  <c:v>52.143497708377325</c:v>
                </c:pt>
                <c:pt idx="7">
                  <c:v>337.20047507212735</c:v>
                </c:pt>
                <c:pt idx="8">
                  <c:v>1879.1699584264609</c:v>
                </c:pt>
                <c:pt idx="9">
                  <c:v>8171.3094102323385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14-437C-903D-12667BE820A0}"/>
            </c:ext>
          </c:extLst>
        </c:ser>
        <c:ser>
          <c:idx val="2"/>
          <c:order val="2"/>
          <c:tx>
            <c:strRef>
              <c:f>'G3 - None'!$G$4</c:f>
              <c:strCache>
                <c:ptCount val="1"/>
                <c:pt idx="0">
                  <c:v>Predicted Predicted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'G3 - None'!$B$5:$B$14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'G3 - None'!$G$5:$G$14</c:f>
              <c:numCache>
                <c:formatCode>0.000</c:formatCode>
                <c:ptCount val="10"/>
                <c:pt idx="0">
                  <c:v>2E-3</c:v>
                </c:pt>
                <c:pt idx="1">
                  <c:v>1.0981046163710083E-2</c:v>
                </c:pt>
                <c:pt idx="2">
                  <c:v>6.0291687424765969E-2</c:v>
                </c:pt>
                <c:pt idx="3">
                  <c:v>0.33103290144966691</c:v>
                </c:pt>
                <c:pt idx="4">
                  <c:v>1.8175437862628414</c:v>
                </c:pt>
                <c:pt idx="5">
                  <c:v>9.9792661107583367</c:v>
                </c:pt>
                <c:pt idx="6">
                  <c:v>54.791390921092436</c:v>
                </c:pt>
                <c:pt idx="7">
                  <c:v>300.83339653920081</c:v>
                </c:pt>
                <c:pt idx="8">
                  <c:v>1651.7327074913326</c:v>
                </c:pt>
                <c:pt idx="9">
                  <c:v>9068.8765555360824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14-437C-903D-12667BE82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146048"/>
        <c:axId val="569147032"/>
      </c:scatterChart>
      <c:valAx>
        <c:axId val="56914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147032"/>
        <c:crosses val="autoZero"/>
        <c:crossBetween val="midCat"/>
      </c:valAx>
      <c:valAx>
        <c:axId val="56914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14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 vs Position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'G3 - Dup Check'!$I$4</c:f>
              <c:strCache>
                <c:ptCount val="1"/>
                <c:pt idx="0">
                  <c:v>Position 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'G3 - Dup Check'!$B$5:$B$20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'G3 - Dup Check'!$I$5:$I$20</c:f>
              <c:numCache>
                <c:formatCode>0</c:formatCode>
                <c:ptCount val="16"/>
                <c:pt idx="0">
                  <c:v>6</c:v>
                </c:pt>
                <c:pt idx="1">
                  <c:v>28</c:v>
                </c:pt>
                <c:pt idx="2">
                  <c:v>120</c:v>
                </c:pt>
                <c:pt idx="3">
                  <c:v>519</c:v>
                </c:pt>
                <c:pt idx="4">
                  <c:v>1932</c:v>
                </c:pt>
                <c:pt idx="5">
                  <c:v>6484</c:v>
                </c:pt>
                <c:pt idx="6">
                  <c:v>20310</c:v>
                </c:pt>
                <c:pt idx="7">
                  <c:v>55034</c:v>
                </c:pt>
                <c:pt idx="8">
                  <c:v>113892</c:v>
                </c:pt>
                <c:pt idx="9">
                  <c:v>178495</c:v>
                </c:pt>
                <c:pt idx="10">
                  <c:v>179196</c:v>
                </c:pt>
                <c:pt idx="11">
                  <c:v>89728</c:v>
                </c:pt>
                <c:pt idx="12">
                  <c:v>16176</c:v>
                </c:pt>
                <c:pt idx="13">
                  <c:v>1488</c:v>
                </c:pt>
                <c:pt idx="14">
                  <c:v>144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78-4DD5-906C-7E42A22F4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218248"/>
        <c:axId val="533221528"/>
      </c:scatterChart>
      <c:valAx>
        <c:axId val="533218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21528"/>
        <c:crosses val="autoZero"/>
        <c:crossBetween val="midCat"/>
      </c:valAx>
      <c:valAx>
        <c:axId val="53322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Positions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18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Depth vs Time vs Predicted</a:t>
            </a:r>
            <a:r>
              <a:rPr lang="en-GB" baseline="0"/>
              <a:t> Time vs Predicted Predicted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'G3 - Dup Check'!$C$4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'G3 - Dup Check'!$B$5:$B$19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'G3 - Dup Check'!$C$5:$C$19</c:f>
              <c:numCache>
                <c:formatCode>0.000</c:formatCode>
                <c:ptCount val="15"/>
                <c:pt idx="0">
                  <c:v>1E-3</c:v>
                </c:pt>
                <c:pt idx="1">
                  <c:v>6.0000000000000001E-3</c:v>
                </c:pt>
                <c:pt idx="2">
                  <c:v>2.5999999999999999E-2</c:v>
                </c:pt>
                <c:pt idx="3">
                  <c:v>0.114</c:v>
                </c:pt>
                <c:pt idx="4">
                  <c:v>0.48399999999999999</c:v>
                </c:pt>
                <c:pt idx="5">
                  <c:v>1.8680000000000001</c:v>
                </c:pt>
                <c:pt idx="6">
                  <c:v>6.5250000000000004</c:v>
                </c:pt>
                <c:pt idx="7">
                  <c:v>20.873999999999999</c:v>
                </c:pt>
                <c:pt idx="8">
                  <c:v>60.116999999999997</c:v>
                </c:pt>
                <c:pt idx="9">
                  <c:v>148</c:v>
                </c:pt>
                <c:pt idx="10">
                  <c:v>286.90600000000001</c:v>
                </c:pt>
                <c:pt idx="11">
                  <c:v>384.67899999999997</c:v>
                </c:pt>
                <c:pt idx="12">
                  <c:v>456.54899999999998</c:v>
                </c:pt>
                <c:pt idx="13">
                  <c:v>483.53199999999998</c:v>
                </c:pt>
                <c:pt idx="14">
                  <c:v>488.06799999999998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69-4628-80A6-19C3BA4B9137}"/>
            </c:ext>
          </c:extLst>
        </c:ser>
        <c:ser>
          <c:idx val="1"/>
          <c:order val="1"/>
          <c:tx>
            <c:strRef>
              <c:f>'G3 - Dup Check'!$E$4</c:f>
              <c:strCache>
                <c:ptCount val="1"/>
                <c:pt idx="0">
                  <c:v>Predicted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'G3 - Dup Check'!$B$5:$B$19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'G3 - Dup Check'!$E$5:$E$19</c:f>
              <c:numCache>
                <c:formatCode>0.000</c:formatCode>
                <c:ptCount val="15"/>
                <c:pt idx="1">
                  <c:v>2.8271517540739764E-3</c:v>
                </c:pt>
                <c:pt idx="2">
                  <c:v>1.6962910524443858E-2</c:v>
                </c:pt>
                <c:pt idx="3">
                  <c:v>7.3505945605923384E-2</c:v>
                </c:pt>
                <c:pt idx="4">
                  <c:v>0.32229529996443329</c:v>
                </c:pt>
                <c:pt idx="5">
                  <c:v>1.3683414489718044</c:v>
                </c:pt>
                <c:pt idx="6">
                  <c:v>5.2811194766101881</c:v>
                </c:pt>
                <c:pt idx="7">
                  <c:v>18.447165195332698</c:v>
                </c:pt>
                <c:pt idx="8">
                  <c:v>59.013965714540177</c:v>
                </c:pt>
                <c:pt idx="9">
                  <c:v>169.95988199966524</c:v>
                </c:pt>
                <c:pt idx="10">
                  <c:v>418.41845960294847</c:v>
                </c:pt>
                <c:pt idx="11">
                  <c:v>811.1268011543483</c:v>
                </c:pt>
                <c:pt idx="12">
                  <c:v>1087.545909605423</c:v>
                </c:pt>
                <c:pt idx="13">
                  <c:v>1290.7333061707197</c:v>
                </c:pt>
                <c:pt idx="14">
                  <c:v>1367.0183419508978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69-4628-80A6-19C3BA4B9137}"/>
            </c:ext>
          </c:extLst>
        </c:ser>
        <c:ser>
          <c:idx val="2"/>
          <c:order val="2"/>
          <c:tx>
            <c:strRef>
              <c:f>'G3 - Dup Check'!$G$4</c:f>
              <c:strCache>
                <c:ptCount val="1"/>
                <c:pt idx="0">
                  <c:v>Predicted Predicted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'G3 - Dup Check'!$B$5:$B$19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'G3 - Dup Check'!$G$5:$G$19</c:f>
              <c:numCache>
                <c:formatCode>0.000</c:formatCode>
                <c:ptCount val="15"/>
                <c:pt idx="0">
                  <c:v>1E-3</c:v>
                </c:pt>
                <c:pt idx="1">
                  <c:v>2.8271517540739764E-3</c:v>
                </c:pt>
                <c:pt idx="2">
                  <c:v>7.9927870405635607E-3</c:v>
                </c:pt>
                <c:pt idx="3">
                  <c:v>2.2596821901669017E-2</c:v>
                </c:pt>
                <c:pt idx="4">
                  <c:v>6.3884644675800809E-2</c:v>
                </c:pt>
                <c:pt idx="5">
                  <c:v>0.18061158525358298</c:v>
                </c:pt>
                <c:pt idx="6">
                  <c:v>0.51061636005574862</c:v>
                </c:pt>
                <c:pt idx="7">
                  <c:v>1.4435899379904789</c:v>
                </c:pt>
                <c:pt idx="8">
                  <c:v>4.0812478253533246</c:v>
                </c:pt>
                <c:pt idx="9">
                  <c:v>11.538306948258253</c:v>
                </c:pt>
                <c:pt idx="10">
                  <c:v>32.620544727812266</c:v>
                </c:pt>
                <c:pt idx="11">
                  <c:v>92.223230246083048</c:v>
                </c:pt>
                <c:pt idx="12">
                  <c:v>260.72906715658189</c:v>
                </c:pt>
                <c:pt idx="13">
                  <c:v>737.12063954980204</c:v>
                </c:pt>
                <c:pt idx="14">
                  <c:v>2083.9519090673539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69-4628-80A6-19C3BA4B9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146048"/>
        <c:axId val="569147032"/>
      </c:scatterChart>
      <c:valAx>
        <c:axId val="56914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147032"/>
        <c:crosses val="autoZero"/>
        <c:crossBetween val="midCat"/>
      </c:valAx>
      <c:valAx>
        <c:axId val="56914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14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 vs Position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'G0 - Dup Check'!$I$4</c:f>
              <c:strCache>
                <c:ptCount val="1"/>
                <c:pt idx="0">
                  <c:v>Position 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'G0 - Dup Check'!$B$5:$B$20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'G0 - Dup Check'!$I$5:$I$20</c:f>
              <c:numCache>
                <c:formatCode>0</c:formatCode>
                <c:ptCount val="16"/>
                <c:pt idx="0">
                  <c:v>6</c:v>
                </c:pt>
                <c:pt idx="1">
                  <c:v>33</c:v>
                </c:pt>
                <c:pt idx="2">
                  <c:v>180</c:v>
                </c:pt>
                <c:pt idx="3">
                  <c:v>976</c:v>
                </c:pt>
                <c:pt idx="4">
                  <c:v>5286</c:v>
                </c:pt>
                <c:pt idx="5">
                  <c:v>28635</c:v>
                </c:pt>
                <c:pt idx="6">
                  <c:v>155040</c:v>
                </c:pt>
                <c:pt idx="7">
                  <c:v>839157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C1-4351-889A-8B836E230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218248"/>
        <c:axId val="533221528"/>
      </c:scatterChart>
      <c:valAx>
        <c:axId val="533218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21528"/>
        <c:crosses val="autoZero"/>
        <c:crossBetween val="midCat"/>
      </c:valAx>
      <c:valAx>
        <c:axId val="53322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Positions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18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Depth vs Time vs Predicted</a:t>
            </a:r>
            <a:r>
              <a:rPr lang="en-GB" baseline="0"/>
              <a:t> Time vs Predicted Predicted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'G0 - Dup Check'!$C$4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'G0 - Dup Check'!$B$5:$B$19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'G0 - Dup Check'!$C$5:$C$19</c:f>
              <c:numCache>
                <c:formatCode>0.000</c:formatCode>
                <c:ptCount val="15"/>
                <c:pt idx="0">
                  <c:v>1E-3</c:v>
                </c:pt>
                <c:pt idx="1">
                  <c:v>4.0000000000000001E-3</c:v>
                </c:pt>
                <c:pt idx="2">
                  <c:v>1.7999999999999999E-2</c:v>
                </c:pt>
                <c:pt idx="3">
                  <c:v>9.1999999999999998E-2</c:v>
                </c:pt>
                <c:pt idx="4">
                  <c:v>0.51200000000000001</c:v>
                </c:pt>
                <c:pt idx="5">
                  <c:v>2.6589999999999998</c:v>
                </c:pt>
                <c:pt idx="6">
                  <c:v>14.842000000000001</c:v>
                </c:pt>
                <c:pt idx="7">
                  <c:v>81.674999999999997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D2-45B3-968B-8DC53EF1509E}"/>
            </c:ext>
          </c:extLst>
        </c:ser>
        <c:ser>
          <c:idx val="1"/>
          <c:order val="1"/>
          <c:tx>
            <c:strRef>
              <c:f>'G0 - Dup Check'!$E$4</c:f>
              <c:strCache>
                <c:ptCount val="1"/>
                <c:pt idx="0">
                  <c:v>Predicted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'G0 - Dup Check'!$B$5:$B$19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'G0 - Dup Check'!$E$5:$E$19</c:f>
              <c:numCache>
                <c:formatCode>0.000</c:formatCode>
                <c:ptCount val="15"/>
                <c:pt idx="1">
                  <c:v>5.0649214436777352E-3</c:v>
                </c:pt>
                <c:pt idx="2">
                  <c:v>2.0259685774710941E-2</c:v>
                </c:pt>
                <c:pt idx="3">
                  <c:v>9.116858598619923E-2</c:v>
                </c:pt>
                <c:pt idx="4">
                  <c:v>0.46597277281835164</c:v>
                </c:pt>
                <c:pt idx="5">
                  <c:v>2.5932397791630004</c:v>
                </c:pt>
                <c:pt idx="6">
                  <c:v>13.467626118739098</c:v>
                </c:pt>
                <c:pt idx="7">
                  <c:v>75.173564067064959</c:v>
                </c:pt>
                <c:pt idx="8">
                  <c:v>413.67745891237905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D2-45B3-968B-8DC53EF1509E}"/>
            </c:ext>
          </c:extLst>
        </c:ser>
        <c:ser>
          <c:idx val="2"/>
          <c:order val="2"/>
          <c:tx>
            <c:strRef>
              <c:f>'G0 - Dup Check'!$G$4</c:f>
              <c:strCache>
                <c:ptCount val="1"/>
                <c:pt idx="0">
                  <c:v>Predicted Predicted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'G0 - Dup Check'!$B$5:$B$19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'G0 - Dup Check'!$G$5:$G$19</c:f>
              <c:numCache>
                <c:formatCode>0.000</c:formatCode>
                <c:ptCount val="15"/>
                <c:pt idx="0">
                  <c:v>1E-3</c:v>
                </c:pt>
                <c:pt idx="1">
                  <c:v>5.0649214436777352E-3</c:v>
                </c:pt>
                <c:pt idx="2">
                  <c:v>2.5653429230626554E-2</c:v>
                </c:pt>
                <c:pt idx="3">
                  <c:v>0.12993260381406965</c:v>
                </c:pt>
                <c:pt idx="4">
                  <c:v>0.65809843129076495</c:v>
                </c:pt>
                <c:pt idx="5">
                  <c:v>3.333216856695274</c:v>
                </c:pt>
                <c:pt idx="6">
                  <c:v>16.882481533903992</c:v>
                </c:pt>
                <c:pt idx="7">
                  <c:v>85.50844274356372</c:v>
                </c:pt>
                <c:pt idx="8">
                  <c:v>433.09354526736576</c:v>
                </c:pt>
                <c:pt idx="9">
                  <c:v>2193.5847845430949</c:v>
                </c:pt>
                <c:pt idx="10">
                  <c:v>11110.334613757526</c:v>
                </c:pt>
                <c:pt idx="11">
                  <c:v>56272.972031655489</c:v>
                </c:pt>
                <c:pt idx="12">
                  <c:v>285018.18274260935</c:v>
                </c:pt>
                <c:pt idx="13">
                  <c:v>1443594.7056111016</c:v>
                </c:pt>
                <c:pt idx="14">
                  <c:v>7311693.7804293158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D2-45B3-968B-8DC53EF15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146048"/>
        <c:axId val="569147032"/>
      </c:scatterChart>
      <c:valAx>
        <c:axId val="56914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147032"/>
        <c:crosses val="autoZero"/>
        <c:crossBetween val="midCat"/>
      </c:valAx>
      <c:valAx>
        <c:axId val="56914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14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114300</xdr:colOff>
      <xdr:row>0</xdr:row>
      <xdr:rowOff>95250</xdr:rowOff>
    </xdr:from>
    <xdr:to>
      <xdr:col>25</xdr:col>
      <xdr:colOff>419100</xdr:colOff>
      <xdr:row>36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25D5A0-5601-4981-BC84-D12824462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200025</xdr:colOff>
      <xdr:row>0</xdr:row>
      <xdr:rowOff>95250</xdr:rowOff>
    </xdr:from>
    <xdr:to>
      <xdr:col>17</xdr:col>
      <xdr:colOff>600074</xdr:colOff>
      <xdr:row>36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D747D1-BC70-4800-B3DC-513C4689D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571499</xdr:colOff>
      <xdr:row>27</xdr:row>
      <xdr:rowOff>95250</xdr:rowOff>
    </xdr:from>
    <xdr:to>
      <xdr:col>8</xdr:col>
      <xdr:colOff>609599</xdr:colOff>
      <xdr:row>31</xdr:row>
      <xdr:rowOff>38100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D55B93C-1FF9-4A3F-904C-38B5FE7D0A68}"/>
            </a:ext>
          </a:extLst>
        </xdr:cNvPr>
        <xdr:cNvSpPr txBox="1"/>
      </xdr:nvSpPr>
      <xdr:spPr>
        <a:xfrm>
          <a:off x="5000624" y="5429250"/>
          <a:ext cx="1971675" cy="704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-</a:t>
          </a:r>
          <a:r>
            <a:rPr lang="en-GB" sz="1100" baseline="0"/>
            <a:t> no optimisation</a:t>
          </a:r>
        </a:p>
        <a:p>
          <a:r>
            <a:rPr lang="en-GB" sz="1100" baseline="0"/>
            <a:t>- G_3 = (U2, D2, L2, R2, F2, B2)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114300</xdr:colOff>
      <xdr:row>0</xdr:row>
      <xdr:rowOff>95250</xdr:rowOff>
    </xdr:from>
    <xdr:to>
      <xdr:col>25</xdr:col>
      <xdr:colOff>419100</xdr:colOff>
      <xdr:row>34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291085-386F-4A51-BF12-42CE59A940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200025</xdr:colOff>
      <xdr:row>0</xdr:row>
      <xdr:rowOff>95250</xdr:rowOff>
    </xdr:from>
    <xdr:to>
      <xdr:col>17</xdr:col>
      <xdr:colOff>600074</xdr:colOff>
      <xdr:row>34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4B5DB9-52DE-41EF-8F48-1DDCF0598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571499</xdr:colOff>
      <xdr:row>25</xdr:row>
      <xdr:rowOff>95250</xdr:rowOff>
    </xdr:from>
    <xdr:to>
      <xdr:col>8</xdr:col>
      <xdr:colOff>609599</xdr:colOff>
      <xdr:row>29</xdr:row>
      <xdr:rowOff>38100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B924082-1D09-4E1D-AE56-B17FE6AE3903}"/>
            </a:ext>
          </a:extLst>
        </xdr:cNvPr>
        <xdr:cNvSpPr txBox="1"/>
      </xdr:nvSpPr>
      <xdr:spPr>
        <a:xfrm>
          <a:off x="5000624" y="5429250"/>
          <a:ext cx="1971675" cy="704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-</a:t>
          </a:r>
          <a:r>
            <a:rPr lang="en-GB" sz="1100" baseline="0"/>
            <a:t> duplicate removal</a:t>
          </a:r>
        </a:p>
        <a:p>
          <a:r>
            <a:rPr lang="en-GB" sz="1100" baseline="0"/>
            <a:t>- G_3 = (U2, D2, L2, R2, F2, B2)</a:t>
          </a:r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114300</xdr:colOff>
      <xdr:row>0</xdr:row>
      <xdr:rowOff>95250</xdr:rowOff>
    </xdr:from>
    <xdr:to>
      <xdr:col>25</xdr:col>
      <xdr:colOff>419100</xdr:colOff>
      <xdr:row>34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89E8E1-E4FA-4F09-99B7-F6EEA0AFEB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200025</xdr:colOff>
      <xdr:row>0</xdr:row>
      <xdr:rowOff>95250</xdr:rowOff>
    </xdr:from>
    <xdr:to>
      <xdr:col>17</xdr:col>
      <xdr:colOff>600074</xdr:colOff>
      <xdr:row>34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00757F-9414-4B36-A50A-1906DC6303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571499</xdr:colOff>
      <xdr:row>25</xdr:row>
      <xdr:rowOff>95250</xdr:rowOff>
    </xdr:from>
    <xdr:to>
      <xdr:col>8</xdr:col>
      <xdr:colOff>609599</xdr:colOff>
      <xdr:row>29</xdr:row>
      <xdr:rowOff>38100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9758E4D-C4A8-47A7-8C6B-2CD156396525}"/>
            </a:ext>
          </a:extLst>
        </xdr:cNvPr>
        <xdr:cNvSpPr txBox="1"/>
      </xdr:nvSpPr>
      <xdr:spPr>
        <a:xfrm>
          <a:off x="5000624" y="5048250"/>
          <a:ext cx="1971675" cy="704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-</a:t>
          </a:r>
          <a:r>
            <a:rPr lang="en-GB" sz="1100" baseline="0"/>
            <a:t> duplicate removal</a:t>
          </a:r>
        </a:p>
        <a:p>
          <a:r>
            <a:rPr lang="en-GB" sz="1100" baseline="0"/>
            <a:t>- G_0 = (U, D, L, R, F, B)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ACC7-58F5-43F4-B393-BCF3A2AFDAF1}">
  <dimension ref="B2:J22"/>
  <sheetViews>
    <sheetView workbookViewId="0">
      <selection activeCell="G15" sqref="G15:G22"/>
    </sheetView>
  </sheetViews>
  <sheetFormatPr defaultRowHeight="15" x14ac:dyDescent="0.25"/>
  <cols>
    <col min="1" max="1" width="9.140625" style="3"/>
    <col min="2" max="2" width="9.140625" style="1"/>
    <col min="3" max="3" width="9.5703125" style="1" bestFit="1" customWidth="1"/>
    <col min="4" max="4" width="13.7109375" style="3" bestFit="1" customWidth="1"/>
    <col min="5" max="5" width="14.7109375" style="3" bestFit="1" customWidth="1"/>
    <col min="6" max="6" width="10.140625" style="3" customWidth="1"/>
    <col min="7" max="7" width="14.5703125" style="4" bestFit="1" customWidth="1"/>
    <col min="8" max="8" width="14.42578125" style="3" bestFit="1" customWidth="1"/>
    <col min="9" max="9" width="17.85546875" style="1" customWidth="1"/>
    <col min="10" max="16384" width="9.140625" style="3"/>
  </cols>
  <sheetData>
    <row r="2" spans="2:10" x14ac:dyDescent="0.25">
      <c r="C2" s="2" t="s">
        <v>4</v>
      </c>
      <c r="D2" s="3">
        <f>AVERAGE(D6:D22)</f>
        <v>5.4905230818550415</v>
      </c>
      <c r="I2" s="2" t="s">
        <v>10</v>
      </c>
      <c r="J2" s="3">
        <f>AVERAGE(J6:J22)</f>
        <v>1.0481484528396407E-4</v>
      </c>
    </row>
    <row r="4" spans="2:10" s="5" customFormat="1" ht="30" customHeight="1" x14ac:dyDescent="0.25">
      <c r="B4" s="6" t="s">
        <v>0</v>
      </c>
      <c r="C4" s="6" t="s">
        <v>1</v>
      </c>
      <c r="D4" s="6" t="s">
        <v>2</v>
      </c>
      <c r="E4" s="6" t="s">
        <v>3</v>
      </c>
      <c r="F4" s="6" t="s">
        <v>5</v>
      </c>
      <c r="G4" s="7" t="s">
        <v>6</v>
      </c>
      <c r="H4" s="6" t="s">
        <v>7</v>
      </c>
      <c r="I4" s="6" t="s">
        <v>8</v>
      </c>
      <c r="J4" s="5" t="s">
        <v>9</v>
      </c>
    </row>
    <row r="5" spans="2:10" x14ac:dyDescent="0.25">
      <c r="B5" s="8">
        <v>1</v>
      </c>
      <c r="C5" s="9">
        <v>2E-3</v>
      </c>
      <c r="D5" s="9"/>
      <c r="E5" s="9"/>
      <c r="F5" s="8"/>
      <c r="G5" s="9">
        <f>C5</f>
        <v>2E-3</v>
      </c>
      <c r="H5" s="8"/>
      <c r="I5" s="11">
        <f t="shared" ref="I5:I22" si="0">6^B5</f>
        <v>6</v>
      </c>
      <c r="J5" s="3">
        <f>C5/I5</f>
        <v>3.3333333333333332E-4</v>
      </c>
    </row>
    <row r="6" spans="2:10" x14ac:dyDescent="0.25">
      <c r="B6" s="8">
        <v>2</v>
      </c>
      <c r="C6" s="9">
        <v>8.0000000000000002E-3</v>
      </c>
      <c r="D6" s="9">
        <f t="shared" ref="D6:D13" si="1">IF(C5&lt;&gt;0,IF(C6&lt;&gt;0,C6/C5,""),"")</f>
        <v>4</v>
      </c>
      <c r="E6" s="9">
        <f>C5*$D$2</f>
        <v>1.0981046163710083E-2</v>
      </c>
      <c r="F6" s="10">
        <f>IF(C6&lt;&gt;0,((ABS(E6-C6))/C6),"")</f>
        <v>0.37263077046376036</v>
      </c>
      <c r="G6" s="9">
        <f>G5*$D$2</f>
        <v>1.0981046163710083E-2</v>
      </c>
      <c r="H6" s="10">
        <f>IF(C6&lt;&gt;0,((ABS(G6-C6))/C6),"")</f>
        <v>0.37263077046376036</v>
      </c>
      <c r="I6" s="11">
        <f t="shared" si="0"/>
        <v>36</v>
      </c>
      <c r="J6" s="3">
        <f t="shared" ref="J6:J22" si="2">C6/I6</f>
        <v>2.2222222222222223E-4</v>
      </c>
    </row>
    <row r="7" spans="2:10" x14ac:dyDescent="0.25">
      <c r="B7" s="8">
        <v>3</v>
      </c>
      <c r="C7" s="9">
        <v>4.8000000000000001E-2</v>
      </c>
      <c r="D7" s="9">
        <f t="shared" si="1"/>
        <v>6</v>
      </c>
      <c r="E7" s="9">
        <f t="shared" ref="E7:E22" si="3">C6*$D$2</f>
        <v>4.3924184654840333E-2</v>
      </c>
      <c r="F7" s="10">
        <f t="shared" ref="F7:F22" si="4">IF(C7&lt;&gt;0,((ABS(E7-C7))/C7),"")</f>
        <v>8.4912819690826424E-2</v>
      </c>
      <c r="G7" s="9">
        <f>G6*$D$2</f>
        <v>6.0291687424765969E-2</v>
      </c>
      <c r="H7" s="10">
        <f t="shared" ref="H7:H22" si="5">IF(C7&lt;&gt;0,((ABS(G7-C7))/C7),"")</f>
        <v>0.256076821349291</v>
      </c>
      <c r="I7" s="11">
        <f t="shared" si="0"/>
        <v>216</v>
      </c>
      <c r="J7" s="3">
        <f t="shared" si="2"/>
        <v>2.2222222222222223E-4</v>
      </c>
    </row>
    <row r="8" spans="2:10" x14ac:dyDescent="0.25">
      <c r="B8" s="8">
        <v>4</v>
      </c>
      <c r="C8" s="9">
        <v>0.27500000000000002</v>
      </c>
      <c r="D8" s="9">
        <f t="shared" si="1"/>
        <v>5.729166666666667</v>
      </c>
      <c r="E8" s="9">
        <f t="shared" si="3"/>
        <v>0.26354510792904201</v>
      </c>
      <c r="F8" s="10">
        <f t="shared" si="4"/>
        <v>4.1654152985301854E-2</v>
      </c>
      <c r="G8" s="9">
        <f t="shared" ref="G8:G22" si="6">G7*$D$2</f>
        <v>0.33103290144966691</v>
      </c>
      <c r="H8" s="10">
        <f t="shared" si="5"/>
        <v>0.20375600527151591</v>
      </c>
      <c r="I8" s="11">
        <f t="shared" si="0"/>
        <v>1296</v>
      </c>
      <c r="J8" s="3">
        <f t="shared" si="2"/>
        <v>2.1219135802469138E-4</v>
      </c>
    </row>
    <row r="9" spans="2:10" x14ac:dyDescent="0.25">
      <c r="B9" s="8">
        <v>5</v>
      </c>
      <c r="C9" s="9">
        <v>1.6679999999999999</v>
      </c>
      <c r="D9" s="9">
        <f t="shared" si="1"/>
        <v>6.0654545454545445</v>
      </c>
      <c r="E9" s="9">
        <f t="shared" si="3"/>
        <v>1.5098938475101364</v>
      </c>
      <c r="F9" s="10">
        <f t="shared" si="4"/>
        <v>9.4787861204954124E-2</v>
      </c>
      <c r="G9" s="9">
        <f t="shared" si="6"/>
        <v>1.8175437862628414</v>
      </c>
      <c r="H9" s="10">
        <f t="shared" si="5"/>
        <v>8.9654548119209532E-2</v>
      </c>
      <c r="I9" s="11">
        <f t="shared" si="0"/>
        <v>7776</v>
      </c>
      <c r="J9" s="3">
        <f t="shared" si="2"/>
        <v>2.1450617283950616E-4</v>
      </c>
    </row>
    <row r="10" spans="2:10" x14ac:dyDescent="0.25">
      <c r="B10" s="8">
        <v>6</v>
      </c>
      <c r="C10" s="9">
        <v>9.4969999999999999</v>
      </c>
      <c r="D10" s="9">
        <f t="shared" si="1"/>
        <v>5.6936450839328536</v>
      </c>
      <c r="E10" s="9">
        <f t="shared" si="3"/>
        <v>9.1581925005342093</v>
      </c>
      <c r="F10" s="10">
        <f t="shared" si="4"/>
        <v>3.5675213168978689E-2</v>
      </c>
      <c r="G10" s="9">
        <f t="shared" si="6"/>
        <v>9.9792661107583367</v>
      </c>
      <c r="H10" s="10">
        <f t="shared" si="5"/>
        <v>5.0780889834509513E-2</v>
      </c>
      <c r="I10" s="11">
        <f t="shared" si="0"/>
        <v>46656</v>
      </c>
      <c r="J10" s="3">
        <f t="shared" si="2"/>
        <v>2.0355366941015088E-4</v>
      </c>
    </row>
    <row r="11" spans="2:10" x14ac:dyDescent="0.25">
      <c r="B11" s="8">
        <v>7</v>
      </c>
      <c r="C11" s="9">
        <v>61.414999999999999</v>
      </c>
      <c r="D11" s="9">
        <f t="shared" si="1"/>
        <v>6.4667789828366855</v>
      </c>
      <c r="E11" s="9">
        <f t="shared" si="3"/>
        <v>52.143497708377325</v>
      </c>
      <c r="F11" s="10">
        <f t="shared" si="4"/>
        <v>0.15096478533945573</v>
      </c>
      <c r="G11" s="9">
        <f t="shared" si="6"/>
        <v>54.791390921092436</v>
      </c>
      <c r="H11" s="10">
        <f t="shared" si="5"/>
        <v>0.10785002163815946</v>
      </c>
      <c r="I11" s="11">
        <f t="shared" si="0"/>
        <v>279936</v>
      </c>
      <c r="J11" s="3">
        <f t="shared" si="2"/>
        <v>2.1938943187014174E-4</v>
      </c>
    </row>
    <row r="12" spans="2:10" x14ac:dyDescent="0.25">
      <c r="B12" s="8">
        <v>8</v>
      </c>
      <c r="C12" s="9">
        <v>342.25700000000001</v>
      </c>
      <c r="D12" s="9">
        <f t="shared" si="1"/>
        <v>5.5728567939428482</v>
      </c>
      <c r="E12" s="9">
        <f t="shared" si="3"/>
        <v>337.20047507212735</v>
      </c>
      <c r="F12" s="10">
        <f t="shared" si="4"/>
        <v>1.4774058464465762E-2</v>
      </c>
      <c r="G12" s="9">
        <f t="shared" si="6"/>
        <v>300.83339653920081</v>
      </c>
      <c r="H12" s="10">
        <f t="shared" si="5"/>
        <v>0.12103069757754903</v>
      </c>
      <c r="I12" s="11">
        <f t="shared" si="0"/>
        <v>1679616</v>
      </c>
      <c r="J12" s="3">
        <f t="shared" si="2"/>
        <v>2.0377098098613017E-4</v>
      </c>
    </row>
    <row r="13" spans="2:10" x14ac:dyDescent="0.25">
      <c r="B13" s="8">
        <v>9</v>
      </c>
      <c r="C13" s="9">
        <v>1488.2570000000001</v>
      </c>
      <c r="D13" s="9">
        <f t="shared" si="1"/>
        <v>4.3483610269475861</v>
      </c>
      <c r="E13" s="9">
        <f t="shared" si="3"/>
        <v>1879.1699584264609</v>
      </c>
      <c r="F13" s="10">
        <f t="shared" si="4"/>
        <v>0.26266495533127732</v>
      </c>
      <c r="G13" s="9">
        <f t="shared" si="6"/>
        <v>1651.7327074913326</v>
      </c>
      <c r="H13" s="10">
        <f t="shared" si="5"/>
        <v>0.10984373498080809</v>
      </c>
      <c r="I13" s="11">
        <f t="shared" si="0"/>
        <v>10077696</v>
      </c>
      <c r="J13" s="3">
        <f t="shared" si="2"/>
        <v>1.4767829869049434E-4</v>
      </c>
    </row>
    <row r="14" spans="2:10" x14ac:dyDescent="0.25">
      <c r="B14" s="8">
        <v>10</v>
      </c>
      <c r="C14" s="9">
        <v>8242.6290000000008</v>
      </c>
      <c r="D14" s="9">
        <f>IF(C13&lt;&gt;0,IF(C14&lt;&gt;0,C14/C13,""),"")</f>
        <v>5.5384446369141891</v>
      </c>
      <c r="E14" s="9">
        <f t="shared" si="3"/>
        <v>8171.3094102323385</v>
      </c>
      <c r="F14" s="10">
        <f t="shared" si="4"/>
        <v>8.6525294014400452E-3</v>
      </c>
      <c r="G14" s="9">
        <f t="shared" si="6"/>
        <v>9068.8765555360824</v>
      </c>
      <c r="H14" s="10">
        <f t="shared" si="5"/>
        <v>0.10024077943288258</v>
      </c>
      <c r="I14" s="11">
        <f t="shared" si="0"/>
        <v>60466176</v>
      </c>
      <c r="J14" s="3">
        <f t="shared" si="2"/>
        <v>1.3631801356183001E-4</v>
      </c>
    </row>
    <row r="15" spans="2:10" x14ac:dyDescent="0.25">
      <c r="B15" s="8">
        <v>11</v>
      </c>
      <c r="C15" s="9"/>
      <c r="D15" s="9" t="str">
        <f t="shared" ref="D15:D22" si="7">IF(C14&lt;&gt;0,IF(C15&lt;&gt;0,C15/C14,""),"")</f>
        <v/>
      </c>
      <c r="E15" s="9">
        <f t="shared" si="3"/>
        <v>45256.344779667743</v>
      </c>
      <c r="F15" s="10" t="str">
        <f t="shared" si="4"/>
        <v/>
      </c>
      <c r="G15" s="9">
        <f t="shared" si="6"/>
        <v>49792.876054664906</v>
      </c>
      <c r="H15" s="10" t="str">
        <f t="shared" si="5"/>
        <v/>
      </c>
      <c r="I15" s="11">
        <f t="shared" si="0"/>
        <v>362797056</v>
      </c>
      <c r="J15" s="3">
        <f t="shared" si="2"/>
        <v>0</v>
      </c>
    </row>
    <row r="16" spans="2:10" x14ac:dyDescent="0.25">
      <c r="B16" s="8">
        <v>12</v>
      </c>
      <c r="C16" s="9"/>
      <c r="D16" s="9" t="str">
        <f t="shared" si="7"/>
        <v/>
      </c>
      <c r="E16" s="9">
        <f t="shared" si="3"/>
        <v>0</v>
      </c>
      <c r="F16" s="10" t="str">
        <f t="shared" si="4"/>
        <v/>
      </c>
      <c r="G16" s="9">
        <f t="shared" si="6"/>
        <v>273388.93529008486</v>
      </c>
      <c r="H16" s="10" t="str">
        <f t="shared" si="5"/>
        <v/>
      </c>
      <c r="I16" s="11">
        <f t="shared" si="0"/>
        <v>2176782336</v>
      </c>
      <c r="J16" s="3">
        <f t="shared" si="2"/>
        <v>0</v>
      </c>
    </row>
    <row r="17" spans="2:10" x14ac:dyDescent="0.25">
      <c r="B17" s="8">
        <v>13</v>
      </c>
      <c r="C17" s="9"/>
      <c r="D17" s="9" t="str">
        <f t="shared" si="7"/>
        <v/>
      </c>
      <c r="E17" s="9">
        <f t="shared" si="3"/>
        <v>0</v>
      </c>
      <c r="F17" s="10" t="str">
        <f t="shared" si="4"/>
        <v/>
      </c>
      <c r="G17" s="9">
        <f t="shared" si="6"/>
        <v>1501048.2595339853</v>
      </c>
      <c r="H17" s="10" t="str">
        <f t="shared" si="5"/>
        <v/>
      </c>
      <c r="I17" s="11">
        <f t="shared" si="0"/>
        <v>13060694016</v>
      </c>
      <c r="J17" s="3">
        <f t="shared" si="2"/>
        <v>0</v>
      </c>
    </row>
    <row r="18" spans="2:10" x14ac:dyDescent="0.25">
      <c r="B18" s="8">
        <v>14</v>
      </c>
      <c r="C18" s="9"/>
      <c r="D18" s="9" t="str">
        <f t="shared" si="7"/>
        <v/>
      </c>
      <c r="E18" s="9">
        <f t="shared" si="3"/>
        <v>0</v>
      </c>
      <c r="F18" s="10" t="str">
        <f t="shared" si="4"/>
        <v/>
      </c>
      <c r="G18" s="9">
        <f t="shared" si="6"/>
        <v>8241540.1159496829</v>
      </c>
      <c r="H18" s="10" t="str">
        <f t="shared" si="5"/>
        <v/>
      </c>
      <c r="I18" s="11">
        <f t="shared" si="0"/>
        <v>78364164096</v>
      </c>
      <c r="J18" s="3">
        <f t="shared" si="2"/>
        <v>0</v>
      </c>
    </row>
    <row r="19" spans="2:10" x14ac:dyDescent="0.25">
      <c r="B19" s="8">
        <v>15</v>
      </c>
      <c r="C19" s="9"/>
      <c r="D19" s="9" t="str">
        <f t="shared" si="7"/>
        <v/>
      </c>
      <c r="E19" s="9">
        <f t="shared" si="3"/>
        <v>0</v>
      </c>
      <c r="F19" s="10" t="str">
        <f t="shared" si="4"/>
        <v/>
      </c>
      <c r="G19" s="9">
        <f t="shared" si="6"/>
        <v>45250366.23665601</v>
      </c>
      <c r="H19" s="10" t="str">
        <f t="shared" si="5"/>
        <v/>
      </c>
      <c r="I19" s="11">
        <f t="shared" si="0"/>
        <v>470184984576</v>
      </c>
      <c r="J19" s="3">
        <f t="shared" si="2"/>
        <v>0</v>
      </c>
    </row>
    <row r="20" spans="2:10" x14ac:dyDescent="0.25">
      <c r="B20" s="8">
        <v>16</v>
      </c>
      <c r="C20" s="9"/>
      <c r="D20" s="9" t="str">
        <f t="shared" si="7"/>
        <v/>
      </c>
      <c r="E20" s="9">
        <f t="shared" si="3"/>
        <v>0</v>
      </c>
      <c r="F20" s="10" t="str">
        <f t="shared" si="4"/>
        <v/>
      </c>
      <c r="G20" s="9">
        <f t="shared" si="6"/>
        <v>248448180.28475386</v>
      </c>
      <c r="H20" s="10" t="str">
        <f t="shared" si="5"/>
        <v/>
      </c>
      <c r="I20" s="11">
        <f t="shared" si="0"/>
        <v>2821109907456</v>
      </c>
      <c r="J20" s="3">
        <f t="shared" si="2"/>
        <v>0</v>
      </c>
    </row>
    <row r="21" spans="2:10" x14ac:dyDescent="0.25">
      <c r="B21" s="8">
        <v>17</v>
      </c>
      <c r="C21" s="9"/>
      <c r="D21" s="9" t="str">
        <f t="shared" si="7"/>
        <v/>
      </c>
      <c r="E21" s="9">
        <f t="shared" si="3"/>
        <v>0</v>
      </c>
      <c r="F21" s="10" t="str">
        <f t="shared" si="4"/>
        <v/>
      </c>
      <c r="G21" s="9">
        <f t="shared" si="6"/>
        <v>1364110468.4983237</v>
      </c>
      <c r="H21" s="10" t="str">
        <f t="shared" si="5"/>
        <v/>
      </c>
      <c r="I21" s="11">
        <f t="shared" si="0"/>
        <v>16926659444736</v>
      </c>
      <c r="J21" s="3">
        <f t="shared" si="2"/>
        <v>0</v>
      </c>
    </row>
    <row r="22" spans="2:10" x14ac:dyDescent="0.25">
      <c r="B22" s="8">
        <v>18</v>
      </c>
      <c r="C22" s="9"/>
      <c r="D22" s="9" t="str">
        <f t="shared" si="7"/>
        <v/>
      </c>
      <c r="E22" s="9">
        <f t="shared" si="3"/>
        <v>0</v>
      </c>
      <c r="F22" s="10" t="str">
        <f t="shared" si="4"/>
        <v/>
      </c>
      <c r="G22" s="9">
        <f t="shared" si="6"/>
        <v>7489680013.4901409</v>
      </c>
      <c r="H22" s="10" t="str">
        <f t="shared" si="5"/>
        <v/>
      </c>
      <c r="I22" s="11">
        <f t="shared" si="0"/>
        <v>101559956668416</v>
      </c>
      <c r="J22" s="3">
        <f t="shared" si="2"/>
        <v>0</v>
      </c>
    </row>
  </sheetData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CE139-0867-4B85-B215-793B955C4FB4}">
  <dimension ref="B2:J20"/>
  <sheetViews>
    <sheetView workbookViewId="0">
      <selection activeCell="I9" sqref="I9"/>
    </sheetView>
  </sheetViews>
  <sheetFormatPr defaultRowHeight="15" x14ac:dyDescent="0.25"/>
  <cols>
    <col min="1" max="1" width="9.140625" style="3" customWidth="1"/>
    <col min="2" max="2" width="9.140625" style="1"/>
    <col min="3" max="3" width="9.5703125" style="1" bestFit="1" customWidth="1"/>
    <col min="4" max="4" width="13.7109375" style="3" bestFit="1" customWidth="1"/>
    <col min="5" max="5" width="14.7109375" style="3" bestFit="1" customWidth="1"/>
    <col min="6" max="6" width="10.140625" style="3" customWidth="1"/>
    <col min="7" max="7" width="14.5703125" style="4" bestFit="1" customWidth="1"/>
    <col min="8" max="8" width="14.42578125" style="3" bestFit="1" customWidth="1"/>
    <col min="9" max="9" width="17.85546875" style="1" customWidth="1"/>
    <col min="10" max="16384" width="9.140625" style="3"/>
  </cols>
  <sheetData>
    <row r="2" spans="2:10" x14ac:dyDescent="0.25">
      <c r="C2" s="2" t="s">
        <v>4</v>
      </c>
      <c r="D2" s="3">
        <f>AVERAGE(D6:D20)</f>
        <v>2.8271517540739763</v>
      </c>
      <c r="I2" s="2" t="s">
        <v>10</v>
      </c>
      <c r="J2" s="3">
        <f>AVERAGE(J6:J20)</f>
        <v>4.0559428855183575E-4</v>
      </c>
    </row>
    <row r="4" spans="2:10" s="5" customFormat="1" ht="30" customHeight="1" x14ac:dyDescent="0.25">
      <c r="B4" s="6" t="s">
        <v>0</v>
      </c>
      <c r="C4" s="6" t="s">
        <v>1</v>
      </c>
      <c r="D4" s="6" t="s">
        <v>2</v>
      </c>
      <c r="E4" s="6" t="s">
        <v>3</v>
      </c>
      <c r="F4" s="6" t="s">
        <v>5</v>
      </c>
      <c r="G4" s="7" t="s">
        <v>6</v>
      </c>
      <c r="H4" s="6" t="s">
        <v>7</v>
      </c>
      <c r="I4" s="6" t="s">
        <v>8</v>
      </c>
      <c r="J4" s="5" t="s">
        <v>9</v>
      </c>
    </row>
    <row r="5" spans="2:10" x14ac:dyDescent="0.25">
      <c r="B5" s="8">
        <v>1</v>
      </c>
      <c r="C5" s="9">
        <v>1E-3</v>
      </c>
      <c r="D5" s="9"/>
      <c r="E5" s="9"/>
      <c r="F5" s="8"/>
      <c r="G5" s="9">
        <f>C5</f>
        <v>1E-3</v>
      </c>
      <c r="H5" s="8"/>
      <c r="I5" s="11">
        <v>6</v>
      </c>
      <c r="J5" s="12">
        <f>C5/I5</f>
        <v>1.6666666666666666E-4</v>
      </c>
    </row>
    <row r="6" spans="2:10" x14ac:dyDescent="0.25">
      <c r="B6" s="8">
        <v>2</v>
      </c>
      <c r="C6" s="9">
        <v>6.0000000000000001E-3</v>
      </c>
      <c r="D6" s="9">
        <f t="shared" ref="D6:D13" si="0">IF(C5&lt;&gt;0,IF(C6&lt;&gt;0,C6/C5,""),"")</f>
        <v>6</v>
      </c>
      <c r="E6" s="9">
        <f>C5*$D$2</f>
        <v>2.8271517540739764E-3</v>
      </c>
      <c r="F6" s="10">
        <f>IF(C6&lt;&gt;0,((ABS(E6-C6))/C6),"")</f>
        <v>0.52880804098767065</v>
      </c>
      <c r="G6" s="9">
        <f>G5*$D$2</f>
        <v>2.8271517540739764E-3</v>
      </c>
      <c r="H6" s="10">
        <f>IF(C6&lt;&gt;0,((ABS(G6-C6))/C6),"")</f>
        <v>0.52880804098767065</v>
      </c>
      <c r="I6" s="11">
        <v>28</v>
      </c>
      <c r="J6" s="12">
        <f>C6/SUM(I$5:I6)</f>
        <v>1.7647058823529413E-4</v>
      </c>
    </row>
    <row r="7" spans="2:10" x14ac:dyDescent="0.25">
      <c r="B7" s="8">
        <v>3</v>
      </c>
      <c r="C7" s="9">
        <v>2.5999999999999999E-2</v>
      </c>
      <c r="D7" s="9">
        <f t="shared" si="0"/>
        <v>4.333333333333333</v>
      </c>
      <c r="E7" s="9">
        <f t="shared" ref="E7:E20" si="1">C6*$D$2</f>
        <v>1.6962910524443858E-2</v>
      </c>
      <c r="F7" s="10">
        <f t="shared" ref="F7:F20" si="2">IF(C7&lt;&gt;0,((ABS(E7-C7))/C7),"")</f>
        <v>0.34758036444446699</v>
      </c>
      <c r="G7" s="9">
        <f>G6*$D$2</f>
        <v>7.9927870405635607E-3</v>
      </c>
      <c r="H7" s="10">
        <f t="shared" ref="H7:H20" si="3">IF(C7&lt;&gt;0,((ABS(G7-C7))/C7),"")</f>
        <v>0.6925851138244784</v>
      </c>
      <c r="I7" s="11">
        <v>120</v>
      </c>
      <c r="J7" s="12">
        <f>C7/SUM(I$5:I7)</f>
        <v>1.6883116883116884E-4</v>
      </c>
    </row>
    <row r="8" spans="2:10" x14ac:dyDescent="0.25">
      <c r="B8" s="8">
        <v>4</v>
      </c>
      <c r="C8" s="9">
        <v>0.114</v>
      </c>
      <c r="D8" s="9">
        <f t="shared" si="0"/>
        <v>4.384615384615385</v>
      </c>
      <c r="E8" s="9">
        <f t="shared" si="1"/>
        <v>7.3505945605923384E-2</v>
      </c>
      <c r="F8" s="10">
        <f t="shared" si="2"/>
        <v>0.35521100345681245</v>
      </c>
      <c r="G8" s="9">
        <f t="shared" ref="G8:G20" si="4">G7*$D$2</f>
        <v>2.2596821901669017E-2</v>
      </c>
      <c r="H8" s="10">
        <f t="shared" si="3"/>
        <v>0.80178226402044717</v>
      </c>
      <c r="I8" s="11">
        <v>519</v>
      </c>
      <c r="J8" s="12">
        <f>C8/SUM(I$5:I8)</f>
        <v>1.6939078751857355E-4</v>
      </c>
    </row>
    <row r="9" spans="2:10" x14ac:dyDescent="0.25">
      <c r="B9" s="8">
        <v>5</v>
      </c>
      <c r="C9" s="9">
        <v>0.48399999999999999</v>
      </c>
      <c r="D9" s="9">
        <f t="shared" si="0"/>
        <v>4.2456140350877192</v>
      </c>
      <c r="E9" s="9">
        <f t="shared" si="1"/>
        <v>0.32229529996443329</v>
      </c>
      <c r="F9" s="10">
        <f t="shared" si="2"/>
        <v>0.33410061990819567</v>
      </c>
      <c r="G9" s="9">
        <f t="shared" si="4"/>
        <v>6.3884644675800809E-2</v>
      </c>
      <c r="H9" s="10">
        <f t="shared" si="3"/>
        <v>0.86800693248801486</v>
      </c>
      <c r="I9" s="11">
        <v>1932</v>
      </c>
      <c r="J9" s="12">
        <f>C9/SUM(I$5:I9)</f>
        <v>1.8579654510556622E-4</v>
      </c>
    </row>
    <row r="10" spans="2:10" x14ac:dyDescent="0.25">
      <c r="B10" s="8">
        <v>6</v>
      </c>
      <c r="C10" s="9">
        <v>1.8680000000000001</v>
      </c>
      <c r="D10" s="9">
        <f t="shared" si="0"/>
        <v>3.8595041322314052</v>
      </c>
      <c r="E10" s="9">
        <f t="shared" si="1"/>
        <v>1.3683414489718044</v>
      </c>
      <c r="F10" s="10">
        <f t="shared" si="2"/>
        <v>0.2674831643619891</v>
      </c>
      <c r="G10" s="9">
        <f t="shared" si="4"/>
        <v>0.18061158525358298</v>
      </c>
      <c r="H10" s="10">
        <f t="shared" si="3"/>
        <v>0.90331285585996623</v>
      </c>
      <c r="I10" s="11">
        <v>6484</v>
      </c>
      <c r="J10" s="12">
        <f>C10/SUM(I$5:I10)</f>
        <v>2.0552315986357137E-4</v>
      </c>
    </row>
    <row r="11" spans="2:10" x14ac:dyDescent="0.25">
      <c r="B11" s="8">
        <v>7</v>
      </c>
      <c r="C11" s="9">
        <v>6.5250000000000004</v>
      </c>
      <c r="D11" s="9">
        <f t="shared" si="0"/>
        <v>3.4930406852248392</v>
      </c>
      <c r="E11" s="9">
        <f t="shared" si="1"/>
        <v>5.2811194766101881</v>
      </c>
      <c r="F11" s="10">
        <f t="shared" si="2"/>
        <v>0.19063303040456892</v>
      </c>
      <c r="G11" s="9">
        <f t="shared" si="4"/>
        <v>0.51061636005574862</v>
      </c>
      <c r="H11" s="10">
        <f t="shared" si="3"/>
        <v>0.92174461914854433</v>
      </c>
      <c r="I11" s="11">
        <v>20310</v>
      </c>
      <c r="J11" s="12">
        <f>C11/SUM(I$5:I11)</f>
        <v>2.2194632470492196E-4</v>
      </c>
    </row>
    <row r="12" spans="2:10" x14ac:dyDescent="0.25">
      <c r="B12" s="8">
        <v>8</v>
      </c>
      <c r="C12" s="9">
        <v>20.873999999999999</v>
      </c>
      <c r="D12" s="9">
        <f t="shared" si="0"/>
        <v>3.1990804597701148</v>
      </c>
      <c r="E12" s="9">
        <f t="shared" si="1"/>
        <v>18.447165195332698</v>
      </c>
      <c r="F12" s="10">
        <f t="shared" si="2"/>
        <v>0.11626112890041684</v>
      </c>
      <c r="G12" s="9">
        <f t="shared" si="4"/>
        <v>1.4435899379904789</v>
      </c>
      <c r="H12" s="10">
        <f t="shared" si="3"/>
        <v>0.93084267806886667</v>
      </c>
      <c r="I12" s="11">
        <v>55034</v>
      </c>
      <c r="J12" s="12">
        <f>C12/SUM(I$5:I12)</f>
        <v>2.4722561083936374E-4</v>
      </c>
    </row>
    <row r="13" spans="2:10" x14ac:dyDescent="0.25">
      <c r="B13" s="8">
        <v>9</v>
      </c>
      <c r="C13" s="9">
        <v>60.116999999999997</v>
      </c>
      <c r="D13" s="9">
        <f t="shared" si="0"/>
        <v>2.8799942512216155</v>
      </c>
      <c r="E13" s="9">
        <f t="shared" si="1"/>
        <v>59.013965714540177</v>
      </c>
      <c r="F13" s="10">
        <f t="shared" si="2"/>
        <v>1.834812591213501E-2</v>
      </c>
      <c r="G13" s="9">
        <f t="shared" si="4"/>
        <v>4.0812478253533246</v>
      </c>
      <c r="H13" s="10">
        <f t="shared" si="3"/>
        <v>0.93211158531940508</v>
      </c>
      <c r="I13" s="11">
        <v>113892</v>
      </c>
      <c r="J13" s="12">
        <f>C13/SUM(I$5:I13)</f>
        <v>3.0312366065801081E-4</v>
      </c>
    </row>
    <row r="14" spans="2:10" x14ac:dyDescent="0.25">
      <c r="B14" s="8">
        <v>10</v>
      </c>
      <c r="C14" s="9">
        <v>148</v>
      </c>
      <c r="D14" s="9">
        <f>IF(C13&lt;&gt;0,IF(C14&lt;&gt;0,C14/C13,""),"")</f>
        <v>2.461866027912238</v>
      </c>
      <c r="E14" s="9">
        <f t="shared" si="1"/>
        <v>169.95988199966524</v>
      </c>
      <c r="F14" s="10">
        <f t="shared" si="2"/>
        <v>0.14837758107881921</v>
      </c>
      <c r="G14" s="9">
        <f t="shared" si="4"/>
        <v>11.538306948258253</v>
      </c>
      <c r="H14" s="10">
        <f t="shared" si="3"/>
        <v>0.92203846656582267</v>
      </c>
      <c r="I14" s="11">
        <v>178495</v>
      </c>
      <c r="J14" s="12">
        <f>C14/SUM(I$5:I14)</f>
        <v>3.9276046918953344E-4</v>
      </c>
    </row>
    <row r="15" spans="2:10" x14ac:dyDescent="0.25">
      <c r="B15" s="8">
        <v>11</v>
      </c>
      <c r="C15" s="9">
        <v>286.90600000000001</v>
      </c>
      <c r="D15" s="9">
        <f t="shared" ref="D15:D20" si="5">IF(C14&lt;&gt;0,IF(C15&lt;&gt;0,C15/C14,""),"")</f>
        <v>1.938554054054054</v>
      </c>
      <c r="E15" s="9">
        <f t="shared" si="1"/>
        <v>418.41845960294847</v>
      </c>
      <c r="F15" s="10">
        <f t="shared" si="2"/>
        <v>0.45838169854568556</v>
      </c>
      <c r="G15" s="9">
        <f t="shared" si="4"/>
        <v>32.620544727812266</v>
      </c>
      <c r="H15" s="10">
        <f t="shared" si="3"/>
        <v>0.88630232644903806</v>
      </c>
      <c r="I15" s="11">
        <v>179196</v>
      </c>
      <c r="J15" s="12">
        <f>C15/SUM(I$5:I15)</f>
        <v>5.1600313660038564E-4</v>
      </c>
    </row>
    <row r="16" spans="2:10" x14ac:dyDescent="0.25">
      <c r="B16" s="8">
        <v>12</v>
      </c>
      <c r="C16" s="9">
        <v>384.67899999999997</v>
      </c>
      <c r="D16" s="9">
        <f t="shared" si="5"/>
        <v>1.340784089562435</v>
      </c>
      <c r="E16" s="9">
        <f t="shared" si="1"/>
        <v>811.1268011543483</v>
      </c>
      <c r="F16" s="10">
        <f t="shared" si="2"/>
        <v>1.1085809237165229</v>
      </c>
      <c r="G16" s="9">
        <f t="shared" si="4"/>
        <v>92.223230246083048</v>
      </c>
      <c r="H16" s="10">
        <f t="shared" si="3"/>
        <v>0.76025925447949316</v>
      </c>
      <c r="I16" s="11">
        <v>89728</v>
      </c>
      <c r="J16" s="12">
        <f>C16/SUM(I$5:I16)</f>
        <v>5.9571440075323963E-4</v>
      </c>
    </row>
    <row r="17" spans="2:10" x14ac:dyDescent="0.25">
      <c r="B17" s="8">
        <v>13</v>
      </c>
      <c r="C17" s="9">
        <v>456.54899999999998</v>
      </c>
      <c r="D17" s="9">
        <f t="shared" si="5"/>
        <v>1.1868310981363683</v>
      </c>
      <c r="E17" s="9">
        <f t="shared" si="1"/>
        <v>1087.545909605423</v>
      </c>
      <c r="F17" s="10">
        <f t="shared" si="2"/>
        <v>1.3821011755702524</v>
      </c>
      <c r="G17" s="9">
        <f t="shared" si="4"/>
        <v>260.72906715658189</v>
      </c>
      <c r="H17" s="10">
        <f t="shared" si="3"/>
        <v>0.42891328826351188</v>
      </c>
      <c r="I17" s="11">
        <v>16176</v>
      </c>
      <c r="J17" s="12">
        <f>C17/SUM(I$5:I17)</f>
        <v>6.897344089920232E-4</v>
      </c>
    </row>
    <row r="18" spans="2:10" x14ac:dyDescent="0.25">
      <c r="B18" s="8">
        <v>14</v>
      </c>
      <c r="C18" s="9">
        <v>483.53199999999998</v>
      </c>
      <c r="D18" s="9">
        <f t="shared" si="5"/>
        <v>1.0591020898085419</v>
      </c>
      <c r="E18" s="9">
        <f t="shared" si="1"/>
        <v>1290.7333061707197</v>
      </c>
      <c r="F18" s="10">
        <f t="shared" si="2"/>
        <v>1.6693854929368064</v>
      </c>
      <c r="G18" s="9">
        <f t="shared" si="4"/>
        <v>737.12063954980204</v>
      </c>
      <c r="H18" s="10">
        <f t="shared" si="3"/>
        <v>0.52445058351836504</v>
      </c>
      <c r="I18" s="11">
        <v>1488</v>
      </c>
      <c r="J18" s="12">
        <f>C18/SUM(I$5:I18)</f>
        <v>7.288606709596507E-4</v>
      </c>
    </row>
    <row r="19" spans="2:10" x14ac:dyDescent="0.25">
      <c r="B19" s="8">
        <v>15</v>
      </c>
      <c r="C19" s="9">
        <v>488.06799999999998</v>
      </c>
      <c r="D19" s="9">
        <f t="shared" si="5"/>
        <v>1.0093809716833633</v>
      </c>
      <c r="E19" s="9">
        <f t="shared" si="1"/>
        <v>1367.0183419508978</v>
      </c>
      <c r="F19" s="10">
        <f t="shared" si="2"/>
        <v>1.8008768080490789</v>
      </c>
      <c r="G19" s="9">
        <f t="shared" si="4"/>
        <v>2083.9519090673539</v>
      </c>
      <c r="H19" s="10">
        <f t="shared" si="3"/>
        <v>3.2697982843934739</v>
      </c>
      <c r="I19" s="11">
        <v>144</v>
      </c>
      <c r="J19" s="12">
        <f>C19/SUM(I$5:I19)</f>
        <v>7.3553843557098758E-4</v>
      </c>
    </row>
    <row r="20" spans="2:10" x14ac:dyDescent="0.25">
      <c r="B20" s="8">
        <v>16</v>
      </c>
      <c r="C20" s="9">
        <v>495.67</v>
      </c>
      <c r="D20" s="9">
        <f t="shared" si="5"/>
        <v>1.0155756984682462</v>
      </c>
      <c r="E20" s="9">
        <f t="shared" si="1"/>
        <v>1379.8423023073774</v>
      </c>
      <c r="F20" s="10">
        <f t="shared" si="2"/>
        <v>1.783792245460442</v>
      </c>
      <c r="G20" s="9">
        <f t="shared" si="4"/>
        <v>5891.6482951255812</v>
      </c>
      <c r="H20" s="10">
        <f t="shared" si="3"/>
        <v>10.886231353774852</v>
      </c>
      <c r="I20" s="11">
        <v>0</v>
      </c>
      <c r="J20" s="12">
        <f>C20/SUM(I$5:I20)</f>
        <v>7.4699496045524698E-4</v>
      </c>
    </row>
  </sheetData>
  <pageMargins left="0.7" right="0.7" top="0.75" bottom="0.75" header="0.3" footer="0.3"/>
  <pageSetup paperSize="9" orientation="portrait" verticalDpi="300" r:id="rId1"/>
  <ignoredErrors>
    <ignoredError sqref="J6:J19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A1760-7553-4645-8968-6CCC96E3951B}">
  <dimension ref="B2:J20"/>
  <sheetViews>
    <sheetView tabSelected="1" workbookViewId="0">
      <selection activeCell="C13" sqref="C13"/>
    </sheetView>
  </sheetViews>
  <sheetFormatPr defaultRowHeight="15" x14ac:dyDescent="0.25"/>
  <cols>
    <col min="1" max="1" width="9.140625" style="3" customWidth="1"/>
    <col min="2" max="2" width="9.140625" style="1"/>
    <col min="3" max="3" width="9.5703125" style="1" bestFit="1" customWidth="1"/>
    <col min="4" max="4" width="13.7109375" style="3" bestFit="1" customWidth="1"/>
    <col min="5" max="5" width="14.7109375" style="3" bestFit="1" customWidth="1"/>
    <col min="6" max="6" width="10.140625" style="3" customWidth="1"/>
    <col min="7" max="7" width="14.5703125" style="4" bestFit="1" customWidth="1"/>
    <col min="8" max="8" width="14.42578125" style="3" bestFit="1" customWidth="1"/>
    <col min="9" max="9" width="17.85546875" style="1" customWidth="1"/>
    <col min="10" max="16384" width="9.140625" style="3"/>
  </cols>
  <sheetData>
    <row r="2" spans="2:10" x14ac:dyDescent="0.25">
      <c r="C2" s="2" t="s">
        <v>4</v>
      </c>
      <c r="D2" s="3">
        <f>AVERAGE(D6:D20)</f>
        <v>5.0649214436777354</v>
      </c>
      <c r="I2" s="2" t="s">
        <v>10</v>
      </c>
      <c r="J2" s="3">
        <f>AVERAGE(J6:J20)</f>
        <v>3.8257646742988926E-5</v>
      </c>
    </row>
    <row r="4" spans="2:10" s="5" customFormat="1" ht="30" customHeight="1" x14ac:dyDescent="0.25">
      <c r="B4" s="6" t="s">
        <v>0</v>
      </c>
      <c r="C4" s="6" t="s">
        <v>1</v>
      </c>
      <c r="D4" s="6" t="s">
        <v>2</v>
      </c>
      <c r="E4" s="6" t="s">
        <v>3</v>
      </c>
      <c r="F4" s="6" t="s">
        <v>5</v>
      </c>
      <c r="G4" s="7" t="s">
        <v>6</v>
      </c>
      <c r="H4" s="6" t="s">
        <v>7</v>
      </c>
      <c r="I4" s="6" t="s">
        <v>8</v>
      </c>
      <c r="J4" s="5" t="s">
        <v>9</v>
      </c>
    </row>
    <row r="5" spans="2:10" x14ac:dyDescent="0.25">
      <c r="B5" s="8">
        <v>1</v>
      </c>
      <c r="C5" s="9">
        <v>1E-3</v>
      </c>
      <c r="D5" s="9"/>
      <c r="E5" s="9"/>
      <c r="F5" s="8"/>
      <c r="G5" s="9">
        <f>C5</f>
        <v>1E-3</v>
      </c>
      <c r="H5" s="8"/>
      <c r="I5" s="11">
        <v>6</v>
      </c>
      <c r="J5" s="12">
        <f>C5/I5</f>
        <v>1.6666666666666666E-4</v>
      </c>
    </row>
    <row r="6" spans="2:10" x14ac:dyDescent="0.25">
      <c r="B6" s="8">
        <v>2</v>
      </c>
      <c r="C6" s="9">
        <v>4.0000000000000001E-3</v>
      </c>
      <c r="D6" s="9">
        <f t="shared" ref="D6:D13" si="0">IF(C5&lt;&gt;0,IF(C6&lt;&gt;0,C6/C5,""),"")</f>
        <v>4</v>
      </c>
      <c r="E6" s="9">
        <f>C5*$D$2</f>
        <v>5.0649214436777352E-3</v>
      </c>
      <c r="F6" s="10">
        <f>IF(C6&lt;&gt;0,((ABS(E6-C6))/C6),"")</f>
        <v>0.26623036091943375</v>
      </c>
      <c r="G6" s="9">
        <f>G5*$D$2</f>
        <v>5.0649214436777352E-3</v>
      </c>
      <c r="H6" s="10">
        <f>IF(C6&lt;&gt;0,((ABS(G6-C6))/C6),"")</f>
        <v>0.26623036091943375</v>
      </c>
      <c r="I6" s="11">
        <v>33</v>
      </c>
      <c r="J6" s="12">
        <f>C6/SUM(I$5:I6)</f>
        <v>1.0256410256410257E-4</v>
      </c>
    </row>
    <row r="7" spans="2:10" x14ac:dyDescent="0.25">
      <c r="B7" s="8">
        <v>3</v>
      </c>
      <c r="C7" s="9">
        <v>1.7999999999999999E-2</v>
      </c>
      <c r="D7" s="9">
        <f t="shared" si="0"/>
        <v>4.5</v>
      </c>
      <c r="E7" s="9">
        <f t="shared" ref="E7:E20" si="1">C6*$D$2</f>
        <v>2.0259685774710941E-2</v>
      </c>
      <c r="F7" s="10">
        <f t="shared" ref="F7:F20" si="2">IF(C7&lt;&gt;0,((ABS(E7-C7))/C7),"")</f>
        <v>0.12553809859505236</v>
      </c>
      <c r="G7" s="9">
        <f>G6*$D$2</f>
        <v>2.5653429230626554E-2</v>
      </c>
      <c r="H7" s="10">
        <f t="shared" ref="H7:H20" si="3">IF(C7&lt;&gt;0,((ABS(G7-C7))/C7),"")</f>
        <v>0.42519051281258646</v>
      </c>
      <c r="I7" s="11">
        <v>180</v>
      </c>
      <c r="J7" s="12">
        <f>C7/SUM(I$5:I7)</f>
        <v>8.2191780821917797E-5</v>
      </c>
    </row>
    <row r="8" spans="2:10" x14ac:dyDescent="0.25">
      <c r="B8" s="8">
        <v>4</v>
      </c>
      <c r="C8" s="9">
        <v>9.1999999999999998E-2</v>
      </c>
      <c r="D8" s="9">
        <f t="shared" si="0"/>
        <v>5.1111111111111116</v>
      </c>
      <c r="E8" s="9">
        <f t="shared" si="1"/>
        <v>9.116858598619923E-2</v>
      </c>
      <c r="F8" s="10">
        <f t="shared" si="2"/>
        <v>9.037108845660528E-3</v>
      </c>
      <c r="G8" s="9">
        <f t="shared" ref="G8:G20" si="4">G7*$D$2</f>
        <v>0.12993260381406965</v>
      </c>
      <c r="H8" s="10">
        <f t="shared" si="3"/>
        <v>0.41231091102249623</v>
      </c>
      <c r="I8" s="11">
        <v>976</v>
      </c>
      <c r="J8" s="12">
        <f>C8/SUM(I$5:I8)</f>
        <v>7.6987447698744762E-5</v>
      </c>
    </row>
    <row r="9" spans="2:10" x14ac:dyDescent="0.25">
      <c r="B9" s="8">
        <v>5</v>
      </c>
      <c r="C9" s="9">
        <v>0.51200000000000001</v>
      </c>
      <c r="D9" s="9">
        <f t="shared" si="0"/>
        <v>5.5652173913043477</v>
      </c>
      <c r="E9" s="9">
        <f t="shared" si="1"/>
        <v>0.46597277281835164</v>
      </c>
      <c r="F9" s="10">
        <f t="shared" si="2"/>
        <v>8.9896928089156961E-2</v>
      </c>
      <c r="G9" s="9">
        <f t="shared" si="4"/>
        <v>0.65809843129076495</v>
      </c>
      <c r="H9" s="10">
        <f t="shared" si="3"/>
        <v>0.28534849861477529</v>
      </c>
      <c r="I9" s="11">
        <v>5286</v>
      </c>
      <c r="J9" s="12">
        <f>C9/SUM(I$5:I9)</f>
        <v>7.9000154297176363E-5</v>
      </c>
    </row>
    <row r="10" spans="2:10" x14ac:dyDescent="0.25">
      <c r="B10" s="8">
        <v>6</v>
      </c>
      <c r="C10" s="9">
        <v>2.6589999999999998</v>
      </c>
      <c r="D10" s="9">
        <f t="shared" si="0"/>
        <v>5.1933593749999991</v>
      </c>
      <c r="E10" s="9">
        <f t="shared" si="1"/>
        <v>2.5932397791630004</v>
      </c>
      <c r="F10" s="10">
        <f t="shared" si="2"/>
        <v>2.4731184970665437E-2</v>
      </c>
      <c r="G10" s="9">
        <f t="shared" si="4"/>
        <v>3.333216856695274</v>
      </c>
      <c r="H10" s="10">
        <f t="shared" si="3"/>
        <v>0.25356030714376615</v>
      </c>
      <c r="I10" s="11">
        <v>28635</v>
      </c>
      <c r="J10" s="12">
        <f>C10/SUM(I$5:I10)</f>
        <v>7.5720469301742785E-5</v>
      </c>
    </row>
    <row r="11" spans="2:10" x14ac:dyDescent="0.25">
      <c r="B11" s="8">
        <v>7</v>
      </c>
      <c r="C11" s="9">
        <v>14.842000000000001</v>
      </c>
      <c r="D11" s="9">
        <f t="shared" si="0"/>
        <v>5.5817976682963524</v>
      </c>
      <c r="E11" s="9">
        <f t="shared" si="1"/>
        <v>13.467626118739098</v>
      </c>
      <c r="F11" s="10">
        <f t="shared" si="2"/>
        <v>9.2600315406340297E-2</v>
      </c>
      <c r="G11" s="9">
        <f t="shared" si="4"/>
        <v>16.882481533903992</v>
      </c>
      <c r="H11" s="10">
        <f t="shared" si="3"/>
        <v>0.13748022732138465</v>
      </c>
      <c r="I11" s="11">
        <v>155040</v>
      </c>
      <c r="J11" s="12">
        <f>C11/SUM(I$5:I11)</f>
        <v>7.8051704915963737E-5</v>
      </c>
    </row>
    <row r="12" spans="2:10" x14ac:dyDescent="0.25">
      <c r="B12" s="8">
        <v>8</v>
      </c>
      <c r="C12" s="9">
        <v>81.674999999999997</v>
      </c>
      <c r="D12" s="9">
        <f t="shared" si="0"/>
        <v>5.50296456003234</v>
      </c>
      <c r="E12" s="9">
        <f t="shared" si="1"/>
        <v>75.173564067064959</v>
      </c>
      <c r="F12" s="10">
        <f t="shared" si="2"/>
        <v>7.9601297005632551E-2</v>
      </c>
      <c r="G12" s="9">
        <f t="shared" si="4"/>
        <v>85.50844274356372</v>
      </c>
      <c r="H12" s="10">
        <f t="shared" si="3"/>
        <v>4.6935325908340646E-2</v>
      </c>
      <c r="I12" s="11">
        <v>839157</v>
      </c>
      <c r="J12" s="12">
        <f>C12/SUM(I$5:I12)</f>
        <v>7.9349041545185968E-5</v>
      </c>
    </row>
    <row r="13" spans="2:10" x14ac:dyDescent="0.25">
      <c r="B13" s="8">
        <v>9</v>
      </c>
      <c r="C13" s="9"/>
      <c r="D13" s="9" t="str">
        <f t="shared" si="0"/>
        <v/>
      </c>
      <c r="E13" s="9">
        <f t="shared" si="1"/>
        <v>413.67745891237905</v>
      </c>
      <c r="F13" s="10" t="str">
        <f t="shared" si="2"/>
        <v/>
      </c>
      <c r="G13" s="9">
        <f t="shared" si="4"/>
        <v>433.09354526736576</v>
      </c>
      <c r="H13" s="10" t="str">
        <f t="shared" si="3"/>
        <v/>
      </c>
      <c r="I13" s="11"/>
      <c r="J13" s="12">
        <f>C13/SUM(I$5:I13)</f>
        <v>0</v>
      </c>
    </row>
    <row r="14" spans="2:10" x14ac:dyDescent="0.25">
      <c r="B14" s="8">
        <v>10</v>
      </c>
      <c r="C14" s="9"/>
      <c r="D14" s="9" t="str">
        <f>IF(C13&lt;&gt;0,IF(C14&lt;&gt;0,C14/C13,""),"")</f>
        <v/>
      </c>
      <c r="E14" s="9">
        <f t="shared" si="1"/>
        <v>0</v>
      </c>
      <c r="F14" s="10" t="str">
        <f t="shared" si="2"/>
        <v/>
      </c>
      <c r="G14" s="9">
        <f t="shared" si="4"/>
        <v>2193.5847845430949</v>
      </c>
      <c r="H14" s="10" t="str">
        <f t="shared" si="3"/>
        <v/>
      </c>
      <c r="I14" s="11"/>
      <c r="J14" s="12">
        <f>C14/SUM(I$5:I14)</f>
        <v>0</v>
      </c>
    </row>
    <row r="15" spans="2:10" x14ac:dyDescent="0.25">
      <c r="B15" s="8">
        <v>11</v>
      </c>
      <c r="C15" s="9"/>
      <c r="D15" s="9" t="str">
        <f t="shared" ref="D15:D20" si="5">IF(C14&lt;&gt;0,IF(C15&lt;&gt;0,C15/C14,""),"")</f>
        <v/>
      </c>
      <c r="E15" s="9">
        <f t="shared" si="1"/>
        <v>0</v>
      </c>
      <c r="F15" s="10" t="str">
        <f t="shared" si="2"/>
        <v/>
      </c>
      <c r="G15" s="9">
        <f t="shared" si="4"/>
        <v>11110.334613757526</v>
      </c>
      <c r="H15" s="10" t="str">
        <f t="shared" si="3"/>
        <v/>
      </c>
      <c r="I15" s="11"/>
      <c r="J15" s="12">
        <f>C15/SUM(I$5:I15)</f>
        <v>0</v>
      </c>
    </row>
    <row r="16" spans="2:10" x14ac:dyDescent="0.25">
      <c r="B16" s="8">
        <v>12</v>
      </c>
      <c r="C16" s="9"/>
      <c r="D16" s="9" t="str">
        <f t="shared" si="5"/>
        <v/>
      </c>
      <c r="E16" s="9">
        <f t="shared" si="1"/>
        <v>0</v>
      </c>
      <c r="F16" s="10" t="str">
        <f t="shared" si="2"/>
        <v/>
      </c>
      <c r="G16" s="9">
        <f t="shared" si="4"/>
        <v>56272.972031655489</v>
      </c>
      <c r="H16" s="10" t="str">
        <f t="shared" si="3"/>
        <v/>
      </c>
      <c r="I16" s="11"/>
      <c r="J16" s="12">
        <f>C16/SUM(I$5:I16)</f>
        <v>0</v>
      </c>
    </row>
    <row r="17" spans="2:10" x14ac:dyDescent="0.25">
      <c r="B17" s="8">
        <v>13</v>
      </c>
      <c r="C17" s="9"/>
      <c r="D17" s="9" t="str">
        <f t="shared" si="5"/>
        <v/>
      </c>
      <c r="E17" s="9">
        <f t="shared" si="1"/>
        <v>0</v>
      </c>
      <c r="F17" s="10" t="str">
        <f t="shared" si="2"/>
        <v/>
      </c>
      <c r="G17" s="9">
        <f t="shared" si="4"/>
        <v>285018.18274260935</v>
      </c>
      <c r="H17" s="10" t="str">
        <f t="shared" si="3"/>
        <v/>
      </c>
      <c r="I17" s="11"/>
      <c r="J17" s="12">
        <f>C17/SUM(I$5:I17)</f>
        <v>0</v>
      </c>
    </row>
    <row r="18" spans="2:10" x14ac:dyDescent="0.25">
      <c r="B18" s="8">
        <v>14</v>
      </c>
      <c r="C18" s="9"/>
      <c r="D18" s="9" t="str">
        <f t="shared" si="5"/>
        <v/>
      </c>
      <c r="E18" s="9">
        <f t="shared" si="1"/>
        <v>0</v>
      </c>
      <c r="F18" s="10" t="str">
        <f t="shared" si="2"/>
        <v/>
      </c>
      <c r="G18" s="9">
        <f t="shared" si="4"/>
        <v>1443594.7056111016</v>
      </c>
      <c r="H18" s="10" t="str">
        <f t="shared" si="3"/>
        <v/>
      </c>
      <c r="I18" s="11"/>
      <c r="J18" s="12">
        <f>C18/SUM(I$5:I18)</f>
        <v>0</v>
      </c>
    </row>
    <row r="19" spans="2:10" x14ac:dyDescent="0.25">
      <c r="B19" s="8">
        <v>15</v>
      </c>
      <c r="C19" s="9"/>
      <c r="D19" s="9" t="str">
        <f t="shared" si="5"/>
        <v/>
      </c>
      <c r="E19" s="9">
        <f t="shared" si="1"/>
        <v>0</v>
      </c>
      <c r="F19" s="10" t="str">
        <f t="shared" si="2"/>
        <v/>
      </c>
      <c r="G19" s="9">
        <f t="shared" si="4"/>
        <v>7311693.7804293158</v>
      </c>
      <c r="H19" s="10" t="str">
        <f t="shared" si="3"/>
        <v/>
      </c>
      <c r="I19" s="11"/>
      <c r="J19" s="12">
        <f>C19/SUM(I$5:I19)</f>
        <v>0</v>
      </c>
    </row>
    <row r="20" spans="2:10" x14ac:dyDescent="0.25">
      <c r="B20" s="8">
        <v>16</v>
      </c>
      <c r="C20" s="9"/>
      <c r="D20" s="9" t="str">
        <f t="shared" si="5"/>
        <v/>
      </c>
      <c r="E20" s="9">
        <f t="shared" si="1"/>
        <v>0</v>
      </c>
      <c r="F20" s="10" t="str">
        <f t="shared" si="2"/>
        <v/>
      </c>
      <c r="G20" s="9">
        <f t="shared" si="4"/>
        <v>37033154.618101567</v>
      </c>
      <c r="H20" s="10" t="str">
        <f t="shared" si="3"/>
        <v/>
      </c>
      <c r="I20" s="11"/>
      <c r="J20" s="12">
        <f>C20/SUM(I$5:I20)</f>
        <v>0</v>
      </c>
    </row>
  </sheetData>
  <pageMargins left="0.7" right="0.7" top="0.75" bottom="0.75" header="0.3" footer="0.3"/>
  <pageSetup paperSize="9" orientation="portrait" verticalDpi="300" r:id="rId1"/>
  <ignoredErrors>
    <ignoredError sqref="J6:J11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G3 - None</vt:lpstr>
      <vt:lpstr>G3 - Dup Check</vt:lpstr>
      <vt:lpstr>G0 - Dup 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Garside</dc:creator>
  <cp:lastModifiedBy>Will Garside</cp:lastModifiedBy>
  <dcterms:created xsi:type="dcterms:W3CDTF">2018-02-06T21:15:54Z</dcterms:created>
  <dcterms:modified xsi:type="dcterms:W3CDTF">2018-02-07T15:21:34Z</dcterms:modified>
</cp:coreProperties>
</file>