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bookViews>
    <workbookView xWindow="0" yWindow="0" windowWidth="28800" windowHeight="12210" firstSheet="3" activeTab="3" xr2:uid="{A8CCEC81-E18C-41F8-B666-97099CC371C2}"/>
  </bookViews>
  <sheets>
    <sheet name="G3 - None" sheetId="1" r:id="rId1"/>
    <sheet name="G3 - Dup Check" sheetId="2" r:id="rId2"/>
    <sheet name="G0 - Dup Check" sheetId="4" r:id="rId3"/>
    <sheet name="Phase 4 Generation" sheetId="6" r:id="rId4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S19" i="6"/>
  <c r="O19" i="6"/>
  <c r="O18" i="6"/>
  <c r="O17" i="6"/>
  <c r="O16" i="6"/>
  <c r="P15" i="6"/>
  <c r="O15" i="6"/>
  <c r="O14" i="6"/>
  <c r="O13" i="6"/>
  <c r="O12" i="6"/>
  <c r="O11" i="6"/>
  <c r="O10" i="6"/>
  <c r="P11" i="6" s="1"/>
  <c r="O9" i="6"/>
  <c r="O8" i="6"/>
  <c r="O7" i="6"/>
  <c r="P8" i="6" s="1"/>
  <c r="S6" i="6"/>
  <c r="P6" i="6"/>
  <c r="O6" i="6"/>
  <c r="P5" i="6"/>
  <c r="F5" i="6"/>
  <c r="F6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J6" i="6" s="1"/>
  <c r="K6" i="6" s="1"/>
  <c r="P12" i="6" l="1"/>
  <c r="F7" i="6"/>
  <c r="F11" i="6"/>
  <c r="P19" i="6"/>
  <c r="P16" i="6"/>
  <c r="F17" i="6"/>
  <c r="F10" i="6"/>
  <c r="P7" i="6"/>
  <c r="P9" i="6"/>
  <c r="P13" i="6"/>
  <c r="P17" i="6"/>
  <c r="P10" i="6"/>
  <c r="P14" i="6"/>
  <c r="P18" i="6"/>
  <c r="F14" i="6"/>
  <c r="F15" i="6"/>
  <c r="F18" i="6"/>
  <c r="F19" i="6"/>
  <c r="F9" i="6"/>
  <c r="F13" i="6"/>
  <c r="F16" i="6"/>
  <c r="F12" i="6"/>
  <c r="F8" i="6"/>
  <c r="E2" i="6"/>
  <c r="I14" i="1"/>
  <c r="F2" i="6" l="1"/>
  <c r="I6" i="6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Q19" i="6" l="1"/>
  <c r="R19" i="6" s="1"/>
  <c r="G19" i="6"/>
  <c r="H19" i="6" s="1"/>
  <c r="I19" i="6" s="1"/>
  <c r="Q18" i="6"/>
  <c r="R18" i="6" s="1"/>
  <c r="S18" i="6" s="1"/>
  <c r="Q17" i="6"/>
  <c r="R17" i="6" s="1"/>
  <c r="S17" i="6" s="1"/>
  <c r="G18" i="6"/>
  <c r="H18" i="6" s="1"/>
  <c r="I18" i="6" s="1"/>
  <c r="G15" i="6"/>
  <c r="H15" i="6" s="1"/>
  <c r="I15" i="6" s="1"/>
  <c r="G12" i="6"/>
  <c r="H12" i="6" s="1"/>
  <c r="I12" i="6" s="1"/>
  <c r="Q14" i="6"/>
  <c r="R14" i="6" s="1"/>
  <c r="S14" i="6" s="1"/>
  <c r="Q8" i="6"/>
  <c r="R8" i="6" s="1"/>
  <c r="S8" i="6" s="1"/>
  <c r="G11" i="6"/>
  <c r="H11" i="6" s="1"/>
  <c r="I11" i="6" s="1"/>
  <c r="Q7" i="6"/>
  <c r="R7" i="6" s="1"/>
  <c r="S7" i="6" s="1"/>
  <c r="Q12" i="6"/>
  <c r="R12" i="6" s="1"/>
  <c r="S12" i="6" s="1"/>
  <c r="G9" i="6"/>
  <c r="H9" i="6" s="1"/>
  <c r="I9" i="6" s="1"/>
  <c r="G14" i="6"/>
  <c r="H14" i="6" s="1"/>
  <c r="I14" i="6" s="1"/>
  <c r="G16" i="6"/>
  <c r="H16" i="6" s="1"/>
  <c r="I16" i="6" s="1"/>
  <c r="Q16" i="6"/>
  <c r="R16" i="6" s="1"/>
  <c r="S16" i="6" s="1"/>
  <c r="G8" i="6"/>
  <c r="H8" i="6" s="1"/>
  <c r="I8" i="6" s="1"/>
  <c r="G10" i="6"/>
  <c r="H10" i="6" s="1"/>
  <c r="I10" i="6" s="1"/>
  <c r="Q10" i="6"/>
  <c r="R10" i="6" s="1"/>
  <c r="S10" i="6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Q11" i="6"/>
  <c r="R11" i="6" s="1"/>
  <c r="S11" i="6" s="1"/>
  <c r="G17" i="6"/>
  <c r="H17" i="6" s="1"/>
  <c r="I17" i="6" s="1"/>
  <c r="G13" i="6"/>
  <c r="H13" i="6" s="1"/>
  <c r="I13" i="6" s="1"/>
  <c r="G7" i="6"/>
  <c r="H7" i="6" s="1"/>
  <c r="I7" i="6" s="1"/>
  <c r="Q9" i="6"/>
  <c r="R9" i="6" s="1"/>
  <c r="S9" i="6" s="1"/>
  <c r="Q13" i="6"/>
  <c r="R13" i="6" s="1"/>
  <c r="S13" i="6" s="1"/>
  <c r="Q15" i="6"/>
  <c r="R15" i="6" s="1"/>
  <c r="S15" i="6" s="1"/>
  <c r="K7" i="6"/>
  <c r="J2" i="4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15" i="4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<sst xmlns="http://schemas.openxmlformats.org/spreadsheetml/2006/main" count="51" uniqueCount="15">
  <si>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</si>
  <si>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</si>
  <si>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</si>
  <si>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</si>
  <si>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</si>
  <si>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</si>
  <si>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</si>
  <si>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</si>
  <si>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</si>
  <si>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</si>
  <si>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</si>
  <si>
    <t>Growth Factor Growth Factor</t>
  </si>
  <si>
    <t>Predicted Growth</t>
  </si>
  <si>
    <t>Predicted Growth Factor</t>
  </si>
  <si>
    <t>Pos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</si>
</sst>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J26" sqref="J26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G7" sqref="G7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503-4535-4175-8A49-8C86F5FB11B3}">
  <dimension ref="B2:S19"/>
  <sheetViews>
    <sheetView tabSelected="1" zoomScaleNormal="100" workbookViewId="0">
      <selection activeCell="D12" sqref="D12"/>
    </sheetView>
  </sheetViews>
  <sheetFormatPr defaultRowHeight="15" x14ac:dyDescent="0.25"/>
  <cols>
    <col min="1" max="1" width="9.140625" style="3" customWidth="1"/>
    <col min="2" max="3" width="9.140625" style="1"/>
    <col min="4" max="4" width="9.5703125" style="1" bestFit="1" customWidth="1"/>
    <col min="5" max="5" width="13.7109375" style="3" bestFit="1" customWidth="1"/>
    <col min="6" max="7" width="13.7109375" style="3" customWidth="1"/>
    <col min="8" max="8" width="11.42578125" style="3" customWidth="1"/>
    <col min="9" max="9" width="10.140625" style="3" customWidth="1"/>
    <col min="10" max="10" width="15" style="4" customWidth="1"/>
    <col min="11" max="11" width="15.5703125" style="4" customWidth="1"/>
    <col min="12" max="15" width="9.140625" style="3"/>
    <col min="16" max="16" width="14.85546875" style="3" customWidth="1"/>
    <col min="17" max="17" width="10.7109375" style="3" customWidth="1"/>
    <col min="18" max="18" width="10.28515625" style="3" customWidth="1"/>
    <col min="19" max="19" width="12" style="3" customWidth="1"/>
    <col min="20" max="16384" width="9.140625" style="3"/>
  </cols>
  <sheetData>
    <row r="2" spans="2:19" x14ac:dyDescent="0.25">
      <c r="D2" s="2" t="s">
        <v>4</v>
      </c>
      <c r="E2" s="3">
        <f>AVERAGE(E6:E19)</f>
        <v>3.1059535652336456</v>
      </c>
      <c r="F2" s="3">
        <f>AVERAGE(F6:F19)</f>
        <v>0.87605519977150292</v>
      </c>
    </row>
    <row r="4" spans="2:19" s="5" customFormat="1" ht="30" customHeight="1" x14ac:dyDescent="0.25">
      <c r="B4" s="6" t="s">
        <v>0</v>
      </c>
      <c r="C4" s="6" t="s">
        <v>14</v>
      </c>
      <c r="D4" s="13" t="s">
        <v>1</v>
      </c>
      <c r="E4" s="6" t="s">
        <v>2</v>
      </c>
      <c r="F4" s="6" t="s">
        <v>11</v>
      </c>
      <c r="G4" s="6" t="s">
        <v>12</v>
      </c>
      <c r="H4" s="13" t="s">
        <v>3</v>
      </c>
      <c r="I4" s="6" t="s">
        <v>5</v>
      </c>
      <c r="J4" s="7" t="s">
        <v>13</v>
      </c>
      <c r="K4" s="16" t="s">
        <v>6</v>
      </c>
      <c r="M4" s="6" t="s">
        <v>0</v>
      </c>
      <c r="N4" s="13" t="s">
        <v>1</v>
      </c>
      <c r="O4" s="6" t="s">
        <v>2</v>
      </c>
      <c r="P4" s="6" t="s">
        <v>11</v>
      </c>
      <c r="Q4" s="6" t="s">
        <v>12</v>
      </c>
      <c r="R4" s="13" t="s">
        <v>3</v>
      </c>
      <c r="S4" s="6" t="s">
        <v>5</v>
      </c>
    </row>
    <row r="5" spans="2:19" x14ac:dyDescent="0.25">
      <c r="B5" s="8">
        <v>1</v>
      </c>
      <c r="C5" s="8">
        <v>6</v>
      </c>
      <c r="D5" s="14">
        <v>5.0000000000000001E-3</v>
      </c>
      <c r="E5" s="9"/>
      <c r="F5" s="9" t="str">
        <f t="shared" ref="F5:F15" si="0">IF(E4&lt;&gt;0,IF(E5&lt;&gt;"",E5/E4,""),"")</f>
        <v/>
      </c>
      <c r="G5" s="9"/>
      <c r="H5" s="14"/>
      <c r="I5" s="8"/>
      <c r="J5" s="9"/>
      <c r="K5" s="4">
        <f>D5</f>
        <v>5.0000000000000001E-3</v>
      </c>
      <c r="M5" s="8">
        <v>1</v>
      </c>
      <c r="N5" s="15">
        <v>4.2999999999999997E-2</v>
      </c>
      <c r="O5" s="9"/>
      <c r="P5" s="9" t="str">
        <f t="shared" ref="P5:P19" si="1">IF(O4&lt;&gt;0,IF(O5&lt;&gt;"",O5/O4,""),"")</f>
        <v/>
      </c>
      <c r="Q5" s="9"/>
      <c r="R5" s="14"/>
      <c r="S5" s="8"/>
    </row>
    <row r="6" spans="2:19" x14ac:dyDescent="0.25">
      <c r="B6" s="8">
        <v>2</v>
      </c>
      <c r="C6" s="8">
        <v>27</v>
      </c>
      <c r="D6" s="14">
        <v>2.5999999999999999E-2</v>
      </c>
      <c r="E6" s="9">
        <f t="shared" ref="E6:E13" si="2">IF(D5&lt;&gt;0,IF(D6&lt;&gt;0,D6/D5,""),"")</f>
        <v>5.1999999999999993</v>
      </c>
      <c r="F6" s="9" t="str">
        <f t="shared" si="0"/>
        <v/>
      </c>
      <c r="G6" s="9"/>
      <c r="H6" s="14"/>
      <c r="I6" s="10">
        <f>IF(D6&lt;&gt;0,((ABS(H6-D6))/D6),"")</f>
        <v>1</v>
      </c>
      <c r="J6" s="9">
        <f>E6</f>
        <v>5.1999999999999993</v>
      </c>
      <c r="K6" s="4">
        <f>J6*K5</f>
        <v>2.5999999999999995E-2</v>
      </c>
      <c r="M6" s="8">
        <v>2</v>
      </c>
      <c r="N6" s="15">
        <v>5.2999999999999999E-2</v>
      </c>
      <c r="O6" s="9">
        <f t="shared" ref="O6:O13" si="3">IF(N5&lt;&gt;0,IF(N6&lt;&gt;0,N6/N5,""),"")</f>
        <v>1.2325581395348837</v>
      </c>
      <c r="P6" s="9" t="str">
        <f t="shared" si="1"/>
        <v/>
      </c>
      <c r="Q6" s="9"/>
      <c r="R6" s="14"/>
      <c r="S6" s="10">
        <f>IF(N6&lt;&gt;0,((ABS(R6-N6))/N6),"")</f>
        <v>1</v>
      </c>
    </row>
    <row r="7" spans="2:19" x14ac:dyDescent="0.25">
      <c r="B7" s="8">
        <v>3</v>
      </c>
      <c r="C7" s="8">
        <v>120</v>
      </c>
      <c r="D7" s="14">
        <v>0.13100000000000001</v>
      </c>
      <c r="E7" s="9">
        <f t="shared" si="2"/>
        <v>5.0384615384615392</v>
      </c>
      <c r="F7" s="9">
        <f t="shared" si="0"/>
        <v>0.96893491124260378</v>
      </c>
      <c r="G7" s="9">
        <f>IF(E6&lt;&gt;"",$F$2*E6,"")</f>
        <v>4.5554870388118145</v>
      </c>
      <c r="H7" s="14">
        <f t="shared" ref="H7:H19" si="4">IF(D6&lt;&gt;0, D6*G7,"")</f>
        <v>0.11844266300910718</v>
      </c>
      <c r="I7" s="10">
        <f t="shared" ref="I7:I19" si="5">IF(D7&lt;&gt;0,((ABS(H7-D7))/D7),"")</f>
        <v>9.5857534281624635E-2</v>
      </c>
      <c r="J7" s="9">
        <f>J6*$F$2</f>
        <v>4.5554870388118145</v>
      </c>
      <c r="K7" s="4">
        <f t="shared" ref="K7:K19" si="6">J7*K6</f>
        <v>0.11844266300910715</v>
      </c>
      <c r="M7" s="8">
        <v>3</v>
      </c>
      <c r="N7" s="15">
        <v>2.7E-2</v>
      </c>
      <c r="O7" s="9">
        <f t="shared" si="3"/>
        <v>0.50943396226415094</v>
      </c>
      <c r="P7" s="9">
        <f t="shared" si="1"/>
        <v>0.41331434674261303</v>
      </c>
      <c r="Q7" s="9">
        <f t="shared" ref="Q7:Q19" si="7">IF(O6&lt;&gt;"",$F$2*O6,"")</f>
        <v>1.0797889671602245</v>
      </c>
      <c r="R7" s="14">
        <f t="shared" ref="R7:R19" si="8">IF(N6&lt;&gt;0, N6*Q7,"")</f>
        <v>5.7228815259491903E-2</v>
      </c>
      <c r="S7" s="10">
        <f t="shared" ref="S7:S19" si="9">IF(N7&lt;&gt;0,((ABS(R7-N7))/N7),"")</f>
        <v>1.1195857503515521</v>
      </c>
    </row>
    <row r="8" spans="2:19" x14ac:dyDescent="0.25">
      <c r="B8" s="8">
        <v>4</v>
      </c>
      <c r="C8" s="8">
        <v>519</v>
      </c>
      <c r="D8" s="14">
        <v>0.61899999999999999</v>
      </c>
      <c r="E8" s="9">
        <f t="shared" si="2"/>
        <v>4.7251908396946565</v>
      </c>
      <c r="F8" s="9">
        <f t="shared" si="0"/>
        <v>0.9378241361226034</v>
      </c>
      <c r="G8" s="9">
        <f>IF(E7&lt;&gt;"",$F$2*E7,"")</f>
        <v>4.413970429617958</v>
      </c>
      <c r="H8" s="14">
        <f t="shared" si="4"/>
        <v>0.57823012627995252</v>
      </c>
      <c r="I8" s="10">
        <f t="shared" si="5"/>
        <v>6.5864093247249567E-2</v>
      </c>
      <c r="J8" s="9">
        <f t="shared" ref="J8:J19" si="10">J7*$F$2</f>
        <v>3.9908581078427763</v>
      </c>
      <c r="K8" s="4">
        <f t="shared" si="6"/>
        <v>0.47268786198438495</v>
      </c>
      <c r="M8" s="8">
        <v>4</v>
      </c>
      <c r="N8" s="15">
        <v>3.5999999999999997E-2</v>
      </c>
      <c r="O8" s="9">
        <f t="shared" si="3"/>
        <v>1.3333333333333333</v>
      </c>
      <c r="P8" s="9">
        <f t="shared" si="1"/>
        <v>2.617283950617284</v>
      </c>
      <c r="Q8" s="9">
        <f t="shared" si="7"/>
        <v>0.44629227158170903</v>
      </c>
      <c r="R8" s="14">
        <f t="shared" si="8"/>
        <v>1.2049891332706144E-2</v>
      </c>
      <c r="S8" s="10">
        <f t="shared" si="9"/>
        <v>0.66528079631371817</v>
      </c>
    </row>
    <row r="9" spans="2:19" x14ac:dyDescent="0.25">
      <c r="B9" s="8">
        <v>5</v>
      </c>
      <c r="C9" s="8">
        <v>1932</v>
      </c>
      <c r="D9" s="14">
        <v>2.6909999999999998</v>
      </c>
      <c r="E9" s="9">
        <f t="shared" si="2"/>
        <v>4.3473344103392568</v>
      </c>
      <c r="F9" s="9">
        <f t="shared" si="0"/>
        <v>0.92003361511218518</v>
      </c>
      <c r="G9" s="9">
        <f>IF(E8&lt;&gt;"",$F$2*E8,"")</f>
        <v>4.1395280050271781</v>
      </c>
      <c r="H9" s="14">
        <f t="shared" si="4"/>
        <v>2.5623678351118233</v>
      </c>
      <c r="I9" s="10">
        <f t="shared" si="5"/>
        <v>4.7800878813889461E-2</v>
      </c>
      <c r="J9" s="9">
        <f t="shared" si="10"/>
        <v>3.4962119969259255</v>
      </c>
      <c r="K9" s="4">
        <f t="shared" si="6"/>
        <v>1.6526169738710728</v>
      </c>
      <c r="M9" s="8">
        <v>5</v>
      </c>
      <c r="N9" s="15">
        <v>0.23599999999999999</v>
      </c>
      <c r="O9" s="9">
        <f t="shared" si="3"/>
        <v>6.5555555555555554</v>
      </c>
      <c r="P9" s="9">
        <f t="shared" si="1"/>
        <v>4.916666666666667</v>
      </c>
      <c r="Q9" s="9">
        <f t="shared" si="7"/>
        <v>1.1680735996953371</v>
      </c>
      <c r="R9" s="14">
        <f t="shared" si="8"/>
        <v>4.2050649589032131E-2</v>
      </c>
      <c r="S9" s="10">
        <f t="shared" si="9"/>
        <v>0.82181928140240623</v>
      </c>
    </row>
    <row r="10" spans="2:19" x14ac:dyDescent="0.25">
      <c r="B10" s="8">
        <v>6</v>
      </c>
      <c r="C10" s="8">
        <v>6484</v>
      </c>
      <c r="D10" s="14">
        <v>9.5120000000000005</v>
      </c>
      <c r="E10" s="9">
        <f t="shared" si="2"/>
        <v>3.5347454477889264</v>
      </c>
      <c r="F10" s="9">
        <f t="shared" si="0"/>
        <v>0.81308340103357324</v>
      </c>
      <c r="G10" s="9">
        <f>IF(E9&lt;&gt;"",$F$2*E9,"")</f>
        <v>3.8085049153232866</v>
      </c>
      <c r="H10" s="14">
        <f t="shared" si="4"/>
        <v>10.248686727134963</v>
      </c>
      <c r="I10" s="10">
        <f t="shared" si="5"/>
        <v>7.7448142045307256E-2</v>
      </c>
      <c r="J10" s="9">
        <f t="shared" si="10"/>
        <v>3.0628746994104668</v>
      </c>
      <c r="K10" s="4">
        <f t="shared" si="6"/>
        <v>5.061758717085997</v>
      </c>
      <c r="M10" s="8">
        <v>6</v>
      </c>
      <c r="N10" s="15">
        <v>0.34799999999999998</v>
      </c>
      <c r="O10" s="9">
        <f t="shared" si="3"/>
        <v>1.4745762711864407</v>
      </c>
      <c r="P10" s="9">
        <f t="shared" si="1"/>
        <v>0.22493536340132148</v>
      </c>
      <c r="Q10" s="9">
        <f t="shared" si="7"/>
        <v>5.7430285318354075</v>
      </c>
      <c r="R10" s="14">
        <f t="shared" si="8"/>
        <v>1.3553547335131562</v>
      </c>
      <c r="S10" s="10">
        <f t="shared" si="9"/>
        <v>2.894697510095277</v>
      </c>
    </row>
    <row r="11" spans="2:19" x14ac:dyDescent="0.25">
      <c r="B11" s="8">
        <v>7</v>
      </c>
      <c r="C11" s="8">
        <v>20310</v>
      </c>
      <c r="D11" s="14">
        <v>32.844000000000001</v>
      </c>
      <c r="E11" s="9">
        <f t="shared" si="2"/>
        <v>3.452901597981497</v>
      </c>
      <c r="F11" s="9">
        <f t="shared" si="0"/>
        <v>0.9768458999335794</v>
      </c>
      <c r="G11" s="9">
        <f>IF(E10&lt;&gt;"",$F$2*E10,"")</f>
        <v>3.0966321294041386</v>
      </c>
      <c r="H11" s="14">
        <f t="shared" si="4"/>
        <v>29.455164814892168</v>
      </c>
      <c r="I11" s="10">
        <f t="shared" si="5"/>
        <v>0.10317973404907542</v>
      </c>
      <c r="J11" s="9">
        <f t="shared" si="10"/>
        <v>2.6832473066671185</v>
      </c>
      <c r="K11" s="4">
        <f t="shared" si="6"/>
        <v>13.58195044461981</v>
      </c>
      <c r="M11" s="8">
        <v>7</v>
      </c>
      <c r="N11" s="15">
        <v>0.64400000000000002</v>
      </c>
      <c r="O11" s="9">
        <f t="shared" si="3"/>
        <v>1.8505747126436782</v>
      </c>
      <c r="P11" s="9">
        <f t="shared" si="1"/>
        <v>1.2549874488043335</v>
      </c>
      <c r="Q11" s="9">
        <f t="shared" si="7"/>
        <v>1.2918102098325552</v>
      </c>
      <c r="R11" s="14">
        <f t="shared" si="8"/>
        <v>0.44954995302172918</v>
      </c>
      <c r="S11" s="10">
        <f t="shared" si="9"/>
        <v>0.30194106673644538</v>
      </c>
    </row>
    <row r="12" spans="2:19" x14ac:dyDescent="0.25">
      <c r="B12" s="8">
        <v>8</v>
      </c>
      <c r="C12" s="8">
        <v>55034</v>
      </c>
      <c r="D12" s="14">
        <v>108.654</v>
      </c>
      <c r="E12" s="9">
        <f t="shared" si="2"/>
        <v>3.3081841432225061</v>
      </c>
      <c r="F12" s="9">
        <f t="shared" si="0"/>
        <v>0.95808816131812446</v>
      </c>
      <c r="G12" s="9">
        <f>IF(E11&lt;&gt;"",$F$2*E11,"")</f>
        <v>3.0249323992110222</v>
      </c>
      <c r="H12" s="14">
        <f t="shared" si="4"/>
        <v>99.350879719686816</v>
      </c>
      <c r="I12" s="10">
        <f t="shared" si="5"/>
        <v>8.5621516744097598E-2</v>
      </c>
      <c r="J12" s="9">
        <f t="shared" si="10"/>
        <v>2.3506727552786097</v>
      </c>
      <c r="K12" s="4">
        <f t="shared" si="6"/>
        <v>31.926720873711989</v>
      </c>
      <c r="M12" s="8">
        <v>8</v>
      </c>
      <c r="N12" s="15">
        <v>1.877</v>
      </c>
      <c r="O12" s="9">
        <f t="shared" si="3"/>
        <v>2.9145962732919255</v>
      </c>
      <c r="P12" s="9">
        <f t="shared" si="1"/>
        <v>1.5749681725242082</v>
      </c>
      <c r="Q12" s="9">
        <f t="shared" si="7"/>
        <v>1.621205599577149</v>
      </c>
      <c r="R12" s="14">
        <f t="shared" si="8"/>
        <v>1.044056406127684</v>
      </c>
      <c r="S12" s="10">
        <f t="shared" si="9"/>
        <v>0.44376323594689182</v>
      </c>
    </row>
    <row r="13" spans="2:19" x14ac:dyDescent="0.25">
      <c r="B13" s="8">
        <v>9</v>
      </c>
      <c r="C13" s="8">
        <v>113892</v>
      </c>
      <c r="D13" s="14">
        <v>323.47199999999998</v>
      </c>
      <c r="E13" s="9">
        <f t="shared" si="2"/>
        <v>2.9770832182892484</v>
      </c>
      <c r="F13" s="9">
        <f t="shared" si="0"/>
        <v>0.89991460251341027</v>
      </c>
      <c r="G13" s="9">
        <f>IF(E12&lt;&gt;"",$F$2*E12,"")</f>
        <v>2.8981519204717108</v>
      </c>
      <c r="H13" s="14">
        <f t="shared" si="4"/>
        <v>314.89579876693324</v>
      </c>
      <c r="I13" s="10">
        <f t="shared" si="5"/>
        <v>2.6512963202585511E-2</v>
      </c>
      <c r="J13" s="9">
        <f t="shared" si="10"/>
        <v>2.0593190902230316</v>
      </c>
      <c r="K13" s="4">
        <f t="shared" si="6"/>
        <v>65.74730578345725</v>
      </c>
      <c r="M13" s="8">
        <v>9</v>
      </c>
      <c r="N13" s="15">
        <v>5.2220000000000004</v>
      </c>
      <c r="O13" s="9">
        <f t="shared" si="3"/>
        <v>2.7820990942994142</v>
      </c>
      <c r="P13" s="9">
        <f t="shared" si="1"/>
        <v>0.95454012612084316</v>
      </c>
      <c r="Q13" s="9">
        <f t="shared" si="7"/>
        <v>2.5533472204520358</v>
      </c>
      <c r="R13" s="14">
        <f t="shared" si="8"/>
        <v>4.792632732788471</v>
      </c>
      <c r="S13" s="10">
        <f t="shared" si="9"/>
        <v>8.2222762775091801E-2</v>
      </c>
    </row>
    <row r="14" spans="2:19" x14ac:dyDescent="0.25">
      <c r="B14" s="8">
        <v>10</v>
      </c>
      <c r="C14" s="8">
        <v>178495</v>
      </c>
      <c r="D14" s="14">
        <v>770.24300000000005</v>
      </c>
      <c r="E14" s="9">
        <f>IF(D13&lt;&gt;0,IF(D14&lt;&gt;0,D14/D13,""),"")</f>
        <v>2.3811736409952022</v>
      </c>
      <c r="F14" s="9">
        <f t="shared" si="0"/>
        <v>0.79983442396464832</v>
      </c>
      <c r="G14" s="9">
        <f>IF(E13&lt;&gt;"",$F$2*E13,"")</f>
        <v>2.6080892335347765</v>
      </c>
      <c r="H14" s="14">
        <f t="shared" si="4"/>
        <v>843.64384054996117</v>
      </c>
      <c r="I14" s="10">
        <f t="shared" si="5"/>
        <v>9.5295693112382868E-2</v>
      </c>
      <c r="J14" s="9">
        <f t="shared" si="10"/>
        <v>1.8040771969786076</v>
      </c>
      <c r="K14" s="4">
        <f t="shared" si="6"/>
        <v>118.61321512671495</v>
      </c>
      <c r="M14" s="8">
        <v>10</v>
      </c>
      <c r="N14" s="15">
        <v>10.978999999999999</v>
      </c>
      <c r="O14" s="9">
        <f>IF(N13&lt;&gt;0,IF(N14&lt;&gt;0,N14/N13,""),"")</f>
        <v>2.1024511681348139</v>
      </c>
      <c r="P14" s="9">
        <f t="shared" si="1"/>
        <v>0.75570678716756901</v>
      </c>
      <c r="Q14" s="9">
        <f t="shared" si="7"/>
        <v>2.4372723778405905</v>
      </c>
      <c r="R14" s="14">
        <f t="shared" si="8"/>
        <v>12.727436357083565</v>
      </c>
      <c r="S14" s="10">
        <f t="shared" si="9"/>
        <v>0.15925278778427601</v>
      </c>
    </row>
    <row r="15" spans="2:19" x14ac:dyDescent="0.25">
      <c r="B15" s="8">
        <v>11</v>
      </c>
      <c r="C15" s="8">
        <v>179196</v>
      </c>
      <c r="D15" s="14">
        <v>1414.9190000000001</v>
      </c>
      <c r="E15" s="9">
        <f t="shared" ref="E15:E19" si="11">IF(D14&lt;&gt;0,IF(D15&lt;&gt;0,D15/D14,""),"")</f>
        <v>1.8369774214111652</v>
      </c>
      <c r="F15" s="9">
        <f t="shared" si="0"/>
        <v>0.77145882592728832</v>
      </c>
      <c r="G15" s="9">
        <f>IF(E14&lt;&gt;"",$F$2*E14,"")</f>
        <v>2.0860395497526887</v>
      </c>
      <c r="H15" s="14">
        <f t="shared" si="4"/>
        <v>1606.7573609201604</v>
      </c>
      <c r="I15" s="10">
        <f t="shared" si="5"/>
        <v>0.13558257463512774</v>
      </c>
      <c r="J15" s="9">
        <f>J14*$F$2</f>
        <v>1.580471209202307</v>
      </c>
      <c r="K15" s="4">
        <f t="shared" si="6"/>
        <v>187.46477153869253</v>
      </c>
      <c r="M15" s="8">
        <v>11</v>
      </c>
      <c r="N15" s="14">
        <v>15.02</v>
      </c>
      <c r="O15" s="9">
        <f t="shared" ref="O15:O19" si="12">IF(N14&lt;&gt;0,IF(N15&lt;&gt;0,N15/N14,""),"")</f>
        <v>1.3680663084069589</v>
      </c>
      <c r="P15" s="9">
        <f t="shared" si="1"/>
        <v>0.65070063416532842</v>
      </c>
      <c r="Q15" s="9">
        <f t="shared" si="7"/>
        <v>1.841863278110174</v>
      </c>
      <c r="R15" s="14">
        <f t="shared" si="8"/>
        <v>20.221816930371599</v>
      </c>
      <c r="S15" s="10">
        <f t="shared" si="9"/>
        <v>0.34632602732167772</v>
      </c>
    </row>
    <row r="16" spans="2:19" x14ac:dyDescent="0.25">
      <c r="B16" s="8">
        <v>12</v>
      </c>
      <c r="C16" s="8">
        <v>89728</v>
      </c>
      <c r="D16" s="14">
        <v>2053.6469999999999</v>
      </c>
      <c r="E16" s="9">
        <f t="shared" si="11"/>
        <v>1.4514237210751992</v>
      </c>
      <c r="F16" s="9">
        <f t="shared" ref="F16:F19" si="13">IF(E15&lt;&gt;0,IF(E16&lt;&gt;"",E16/E15,""),"")</f>
        <v>0.79011516644565849</v>
      </c>
      <c r="G16" s="9">
        <f>IF(E15&lt;&gt;"",$F$2*E15,"")</f>
        <v>1.6092936218900986</v>
      </c>
      <c r="H16" s="14">
        <f t="shared" si="4"/>
        <v>2277.0201221911166</v>
      </c>
      <c r="I16" s="10">
        <f t="shared" si="5"/>
        <v>0.1087689959331456</v>
      </c>
      <c r="J16" s="9">
        <f t="shared" si="10"/>
        <v>1.3845800209108359</v>
      </c>
      <c r="K16" s="4">
        <f t="shared" si="6"/>
        <v>259.55997729708798</v>
      </c>
      <c r="M16" s="8">
        <v>12</v>
      </c>
      <c r="N16" s="14">
        <v>20.007000000000001</v>
      </c>
      <c r="O16" s="9">
        <f t="shared" si="12"/>
        <v>1.33202396804261</v>
      </c>
      <c r="P16" s="9">
        <f t="shared" si="1"/>
        <v>0.9736545369600409</v>
      </c>
      <c r="Q16" s="9">
        <f t="shared" si="7"/>
        <v>1.198501603112121</v>
      </c>
      <c r="R16" s="14">
        <f t="shared" si="8"/>
        <v>18.001494078744056</v>
      </c>
      <c r="S16" s="10">
        <f t="shared" si="9"/>
        <v>0.10024021198860127</v>
      </c>
    </row>
    <row r="17" spans="2:19" x14ac:dyDescent="0.25">
      <c r="B17" s="8">
        <v>13</v>
      </c>
      <c r="C17" s="8">
        <v>16176</v>
      </c>
      <c r="D17" s="14">
        <v>2282.8879999999999</v>
      </c>
      <c r="E17" s="9">
        <f t="shared" si="11"/>
        <v>1.1116262921524487</v>
      </c>
      <c r="F17" s="9">
        <f t="shared" si="13"/>
        <v>0.76588681582864571</v>
      </c>
      <c r="G17" s="9">
        <f>IF(E16&lt;&gt;"",$F$2*E16,"")</f>
        <v>1.2715272979196317</v>
      </c>
      <c r="H17" s="14">
        <f t="shared" si="4"/>
        <v>2611.2682207907578</v>
      </c>
      <c r="I17" s="10">
        <f t="shared" si="5"/>
        <v>0.14384420996157407</v>
      </c>
      <c r="J17" s="9">
        <f t="shared" si="10"/>
        <v>1.2129685268186741</v>
      </c>
      <c r="K17" s="4">
        <f t="shared" si="6"/>
        <v>314.83808328313728</v>
      </c>
      <c r="M17" s="8">
        <v>13</v>
      </c>
      <c r="N17" s="14">
        <v>19.690999999999999</v>
      </c>
      <c r="O17" s="9">
        <f t="shared" si="12"/>
        <v>0.98420552806517703</v>
      </c>
      <c r="P17" s="9">
        <f t="shared" si="1"/>
        <v>0.73887974366666453</v>
      </c>
      <c r="Q17" s="9">
        <f t="shared" si="7"/>
        <v>1.1669265234239987</v>
      </c>
      <c r="R17" s="14">
        <f t="shared" si="8"/>
        <v>23.346698954143942</v>
      </c>
      <c r="S17" s="10">
        <f t="shared" si="9"/>
        <v>0.18565329105398121</v>
      </c>
    </row>
    <row r="18" spans="2:19" x14ac:dyDescent="0.25">
      <c r="B18" s="8">
        <v>14</v>
      </c>
      <c r="C18" s="8">
        <v>1488</v>
      </c>
      <c r="D18" s="14">
        <v>2310.9540000000002</v>
      </c>
      <c r="E18" s="9">
        <f t="shared" si="11"/>
        <v>1.0122940766257478</v>
      </c>
      <c r="F18" s="9">
        <f t="shared" si="13"/>
        <v>0.91064243781571297</v>
      </c>
      <c r="G18" s="9">
        <f>IF(E17&lt;&gt;"",$F$2*E17,"")</f>
        <v>0.97384599344286848</v>
      </c>
      <c r="H18" s="14">
        <f t="shared" si="4"/>
        <v>2223.181332278803</v>
      </c>
      <c r="I18" s="10">
        <f t="shared" si="5"/>
        <v>3.7981140135717628E-2</v>
      </c>
      <c r="J18" s="9">
        <f t="shared" si="10"/>
        <v>1.0626273850786792</v>
      </c>
      <c r="K18" s="4">
        <f t="shared" si="6"/>
        <v>334.5555691623436</v>
      </c>
      <c r="M18" s="8">
        <v>14</v>
      </c>
      <c r="N18" s="14">
        <v>20.395</v>
      </c>
      <c r="O18" s="9">
        <f t="shared" si="12"/>
        <v>1.0357523741810979</v>
      </c>
      <c r="P18" s="9">
        <f t="shared" si="1"/>
        <v>1.0523740668448138</v>
      </c>
      <c r="Q18" s="9">
        <f t="shared" si="7"/>
        <v>0.86221837050535621</v>
      </c>
      <c r="R18" s="14">
        <f t="shared" si="8"/>
        <v>16.977941933620968</v>
      </c>
      <c r="S18" s="10">
        <f t="shared" si="9"/>
        <v>0.16754391107521605</v>
      </c>
    </row>
    <row r="19" spans="2:19" x14ac:dyDescent="0.25">
      <c r="B19" s="8">
        <v>15</v>
      </c>
      <c r="C19" s="8"/>
      <c r="D19" s="14"/>
      <c r="E19" s="9" t="str">
        <f t="shared" si="11"/>
        <v/>
      </c>
      <c r="F19" s="9" t="str">
        <f t="shared" si="13"/>
        <v/>
      </c>
      <c r="G19" s="9">
        <f>IF(E18&lt;&gt;"",$F$2*E18,"")</f>
        <v>0.88682548952587859</v>
      </c>
      <c r="H19" s="14">
        <f t="shared" si="4"/>
        <v>2049.4129123217872</v>
      </c>
      <c r="I19" s="10" t="str">
        <f t="shared" si="5"/>
        <v/>
      </c>
      <c r="J19" s="9">
        <f t="shared" si="10"/>
        <v>0.93092024611777202</v>
      </c>
      <c r="K19" s="4">
        <f t="shared" si="6"/>
        <v>311.44455278468018</v>
      </c>
      <c r="M19" s="8">
        <v>15</v>
      </c>
      <c r="N19" s="14"/>
      <c r="O19" s="9" t="str">
        <f t="shared" si="12"/>
        <v/>
      </c>
      <c r="P19" s="9" t="str">
        <f t="shared" si="1"/>
        <v/>
      </c>
      <c r="Q19" s="9">
        <f t="shared" si="7"/>
        <v>0.90737625307703018</v>
      </c>
      <c r="R19" s="14">
        <f t="shared" si="8"/>
        <v>18.505938681506031</v>
      </c>
      <c r="S19" s="10" t="str">
        <f t="shared" si="9"/>
        <v/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G3 - None</vt:lpstr>
      <vt:lpstr>G3 - Dup Check</vt:lpstr>
      <vt:lpstr>G0 - Dup Check</vt:lpstr>
      <vt:lpstr>Phase 4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2018-02-23T12:14:46Z</dcterms:modified>
</cp:coreProperties>
</file>