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bookViews>
    <workbookView xWindow="0" yWindow="0" windowWidth="28800" windowHeight="12210" activeTab="3" xr2:uid="{A8CCEC81-E18C-41F8-B666-97099CC371C2}"/>
  </bookViews>
  <sheets>
    <sheet name="G3 - None" sheetId="1" r:id="rId1"/>
    <sheet name="G3 - Dup Check" sheetId="2" r:id="rId2"/>
    <sheet name="G0 - Dup Check" sheetId="4" r:id="rId3"/>
    <sheet name="Phase 4 Generation" sheetId="6" r:id="rId4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6" l="1"/>
  <c r="S19" i="6"/>
  <c r="O19" i="6"/>
  <c r="O18" i="6"/>
  <c r="O17" i="6"/>
  <c r="O16" i="6"/>
  <c r="P15" i="6"/>
  <c r="O15" i="6"/>
  <c r="O14" i="6"/>
  <c r="O13" i="6"/>
  <c r="O12" i="6"/>
  <c r="O11" i="6"/>
  <c r="O10" i="6"/>
  <c r="P11" i="6" s="1"/>
  <c r="O9" i="6"/>
  <c r="O8" i="6"/>
  <c r="O7" i="6"/>
  <c r="P8" i="6" s="1"/>
  <c r="S6" i="6"/>
  <c r="P6" i="6"/>
  <c r="O6" i="6"/>
  <c r="P5" i="6"/>
  <c r="F5" i="6"/>
  <c r="F6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J6" i="6" s="1"/>
  <c r="K6" i="6" s="1"/>
  <c r="P12" i="6" l="1"/>
  <c r="F7" i="6"/>
  <c r="F11" i="6"/>
  <c r="P19" i="6"/>
  <c r="P16" i="6"/>
  <c r="F17" i="6"/>
  <c r="F10" i="6"/>
  <c r="P7" i="6"/>
  <c r="P9" i="6"/>
  <c r="P13" i="6"/>
  <c r="P17" i="6"/>
  <c r="P10" i="6"/>
  <c r="P14" i="6"/>
  <c r="P18" i="6"/>
  <c r="F14" i="6"/>
  <c r="F15" i="6"/>
  <c r="F18" i="6"/>
  <c r="F19" i="6"/>
  <c r="F9" i="6"/>
  <c r="F13" i="6"/>
  <c r="F16" i="6"/>
  <c r="F12" i="6"/>
  <c r="F8" i="6"/>
  <c r="E2" i="6"/>
  <c r="I14" i="1"/>
  <c r="F2" i="6" l="1"/>
  <c r="I6" i="6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Q19" i="6" l="1"/>
  <c r="R19" i="6" s="1"/>
  <c r="G19" i="6"/>
  <c r="H19" i="6" s="1"/>
  <c r="I19" i="6" s="1"/>
  <c r="Q18" i="6"/>
  <c r="R18" i="6" s="1"/>
  <c r="S18" i="6" s="1"/>
  <c r="Q17" i="6"/>
  <c r="R17" i="6" s="1"/>
  <c r="S17" i="6" s="1"/>
  <c r="G18" i="6"/>
  <c r="H18" i="6" s="1"/>
  <c r="I18" i="6" s="1"/>
  <c r="G15" i="6"/>
  <c r="H15" i="6" s="1"/>
  <c r="I15" i="6" s="1"/>
  <c r="G12" i="6"/>
  <c r="H12" i="6" s="1"/>
  <c r="I12" i="6" s="1"/>
  <c r="Q14" i="6"/>
  <c r="R14" i="6" s="1"/>
  <c r="S14" i="6" s="1"/>
  <c r="Q8" i="6"/>
  <c r="R8" i="6" s="1"/>
  <c r="S8" i="6" s="1"/>
  <c r="G11" i="6"/>
  <c r="H11" i="6" s="1"/>
  <c r="I11" i="6" s="1"/>
  <c r="Q7" i="6"/>
  <c r="R7" i="6" s="1"/>
  <c r="S7" i="6" s="1"/>
  <c r="Q12" i="6"/>
  <c r="R12" i="6" s="1"/>
  <c r="S12" i="6" s="1"/>
  <c r="G9" i="6"/>
  <c r="H9" i="6" s="1"/>
  <c r="I9" i="6" s="1"/>
  <c r="G14" i="6"/>
  <c r="H14" i="6" s="1"/>
  <c r="I14" i="6" s="1"/>
  <c r="G16" i="6"/>
  <c r="H16" i="6" s="1"/>
  <c r="I16" i="6" s="1"/>
  <c r="Q16" i="6"/>
  <c r="R16" i="6" s="1"/>
  <c r="S16" i="6" s="1"/>
  <c r="G8" i="6"/>
  <c r="H8" i="6" s="1"/>
  <c r="I8" i="6" s="1"/>
  <c r="G10" i="6"/>
  <c r="H10" i="6" s="1"/>
  <c r="I10" i="6" s="1"/>
  <c r="Q10" i="6"/>
  <c r="R10" i="6" s="1"/>
  <c r="S10" i="6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Q11" i="6"/>
  <c r="R11" i="6" s="1"/>
  <c r="S11" i="6" s="1"/>
  <c r="G17" i="6"/>
  <c r="H17" i="6" s="1"/>
  <c r="I17" i="6" s="1"/>
  <c r="G13" i="6"/>
  <c r="H13" i="6" s="1"/>
  <c r="I13" i="6" s="1"/>
  <c r="G7" i="6"/>
  <c r="H7" i="6" s="1"/>
  <c r="I7" i="6" s="1"/>
  <c r="Q9" i="6"/>
  <c r="R9" i="6" s="1"/>
  <c r="S9" i="6" s="1"/>
  <c r="Q13" i="6"/>
  <c r="R13" i="6" s="1"/>
  <c r="S13" i="6" s="1"/>
  <c r="Q15" i="6"/>
  <c r="R15" i="6" s="1"/>
  <c r="S15" i="6" s="1"/>
  <c r="K7" i="6"/>
  <c r="J2" i="4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15" i="4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<sst xmlns="http://schemas.openxmlformats.org/spreadsheetml/2006/main" count="51" uniqueCount="15">
  <si>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</si>
  <si>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</si>
  <si>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</si>
  <si>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</si>
  <si>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</si>
  <si>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</si>
  <si>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</si>
  <si>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</si>
  <si>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</si>
  <si>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</si>
  <si>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</si>
  <si>
    <t>Growth Factor Growth Factor</t>
  </si>
  <si>
    <t>Predicted Growth</t>
  </si>
  <si>
    <t>Predicted Growth Factor</t>
  </si>
  <si>
    <t>Pos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</si>
</sst>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J26" sqref="J26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G7" sqref="G7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503-4535-4175-8A49-8C86F5FB11B3}">
  <dimension ref="B2:S19"/>
  <sheetViews>
    <sheetView tabSelected="1" zoomScaleNormal="100" workbookViewId="0">
      <selection activeCell="F22" sqref="F22"/>
    </sheetView>
  </sheetViews>
  <sheetFormatPr defaultRowHeight="15" x14ac:dyDescent="0.25"/>
  <cols>
    <col min="1" max="1" width="9.140625" style="3" customWidth="1"/>
    <col min="2" max="3" width="9.140625" style="1"/>
    <col min="4" max="4" width="9.5703125" style="1" bestFit="1" customWidth="1"/>
    <col min="5" max="5" width="13.7109375" style="3" bestFit="1" customWidth="1"/>
    <col min="6" max="7" width="13.7109375" style="3" customWidth="1"/>
    <col min="8" max="8" width="11.42578125" style="3" customWidth="1"/>
    <col min="9" max="9" width="10.140625" style="3" customWidth="1"/>
    <col min="10" max="10" width="15" style="4" customWidth="1"/>
    <col min="11" max="11" width="15.5703125" style="4" customWidth="1"/>
    <col min="12" max="15" width="9.140625" style="3"/>
    <col min="16" max="16" width="14.85546875" style="3" customWidth="1"/>
    <col min="17" max="17" width="10.7109375" style="3" customWidth="1"/>
    <col min="18" max="18" width="10.28515625" style="3" customWidth="1"/>
    <col min="19" max="19" width="12" style="3" customWidth="1"/>
    <col min="20" max="16384" width="9.140625" style="3"/>
  </cols>
  <sheetData>
    <row r="2" spans="2:19" x14ac:dyDescent="0.25">
      <c r="D2" s="2" t="s">
        <v>4</v>
      </c>
      <c r="E2" s="3">
        <f>AVERAGE(E6:E19)</f>
        <v>2.9579764028214695</v>
      </c>
      <c r="F2" s="3">
        <f>AVERAGE(F6:F19)</f>
        <v>0.88725959074094141</v>
      </c>
    </row>
    <row r="4" spans="2:19" s="5" customFormat="1" ht="30" customHeight="1" x14ac:dyDescent="0.25">
      <c r="B4" s="6" t="s">
        <v>0</v>
      </c>
      <c r="C4" s="6" t="s">
        <v>14</v>
      </c>
      <c r="D4" s="13" t="s">
        <v>1</v>
      </c>
      <c r="E4" s="6" t="s">
        <v>2</v>
      </c>
      <c r="F4" s="6" t="s">
        <v>11</v>
      </c>
      <c r="G4" s="6" t="s">
        <v>12</v>
      </c>
      <c r="H4" s="13" t="s">
        <v>3</v>
      </c>
      <c r="I4" s="6" t="s">
        <v>5</v>
      </c>
      <c r="J4" s="7" t="s">
        <v>13</v>
      </c>
      <c r="K4" s="16" t="s">
        <v>6</v>
      </c>
      <c r="M4" s="6" t="s">
        <v>0</v>
      </c>
      <c r="N4" s="13" t="s">
        <v>1</v>
      </c>
      <c r="O4" s="6" t="s">
        <v>2</v>
      </c>
      <c r="P4" s="6" t="s">
        <v>11</v>
      </c>
      <c r="Q4" s="6" t="s">
        <v>12</v>
      </c>
      <c r="R4" s="13" t="s">
        <v>3</v>
      </c>
      <c r="S4" s="6" t="s">
        <v>5</v>
      </c>
    </row>
    <row r="5" spans="2:19" x14ac:dyDescent="0.25">
      <c r="B5" s="8">
        <v>1</v>
      </c>
      <c r="C5" s="8">
        <v>6</v>
      </c>
      <c r="D5" s="14">
        <v>5.0000000000000001E-3</v>
      </c>
      <c r="E5" s="9"/>
      <c r="F5" s="9" t="str">
        <f t="shared" ref="F5:F15" si="0">IF(E4&lt;&gt;0,IF(E5&lt;&gt;"",E5/E4,""),"")</f>
        <v/>
      </c>
      <c r="G5" s="9"/>
      <c r="H5" s="14"/>
      <c r="I5" s="8"/>
      <c r="J5" s="9"/>
      <c r="K5" s="4">
        <f>D5</f>
        <v>5.0000000000000001E-3</v>
      </c>
      <c r="M5" s="8">
        <v>1</v>
      </c>
      <c r="N5" s="15">
        <v>4.2999999999999997E-2</v>
      </c>
      <c r="O5" s="9"/>
      <c r="P5" s="9" t="str">
        <f t="shared" ref="P5:P19" si="1">IF(O4&lt;&gt;0,IF(O5&lt;&gt;"",O5/O4,""),"")</f>
        <v/>
      </c>
      <c r="Q5" s="9"/>
      <c r="R5" s="14"/>
      <c r="S5" s="8"/>
    </row>
    <row r="6" spans="2:19" x14ac:dyDescent="0.25">
      <c r="B6" s="8">
        <v>2</v>
      </c>
      <c r="C6" s="8">
        <v>27</v>
      </c>
      <c r="D6" s="14">
        <v>2.5999999999999999E-2</v>
      </c>
      <c r="E6" s="9">
        <f t="shared" ref="E6:E13" si="2">IF(D5&lt;&gt;0,IF(D6&lt;&gt;0,D6/D5,""),"")</f>
        <v>5.1999999999999993</v>
      </c>
      <c r="F6" s="9" t="str">
        <f t="shared" si="0"/>
        <v/>
      </c>
      <c r="G6" s="9"/>
      <c r="H6" s="14"/>
      <c r="I6" s="10">
        <f>IF(D6&lt;&gt;0,((ABS(H6-D6))/D6),"")</f>
        <v>1</v>
      </c>
      <c r="J6" s="9">
        <f>E6</f>
        <v>5.1999999999999993</v>
      </c>
      <c r="K6" s="4">
        <f>J6*K5</f>
        <v>2.5999999999999995E-2</v>
      </c>
      <c r="M6" s="8">
        <v>2</v>
      </c>
      <c r="N6" s="15">
        <v>5.2999999999999999E-2</v>
      </c>
      <c r="O6" s="9">
        <f t="shared" ref="O6:O13" si="3">IF(N5&lt;&gt;0,IF(N6&lt;&gt;0,N6/N5,""),"")</f>
        <v>1.2325581395348837</v>
      </c>
      <c r="P6" s="9" t="str">
        <f t="shared" si="1"/>
        <v/>
      </c>
      <c r="Q6" s="9"/>
      <c r="R6" s="14"/>
      <c r="S6" s="10">
        <f>IF(N6&lt;&gt;0,((ABS(R6-N6))/N6),"")</f>
        <v>1</v>
      </c>
    </row>
    <row r="7" spans="2:19" x14ac:dyDescent="0.25">
      <c r="B7" s="8">
        <v>3</v>
      </c>
      <c r="C7" s="8">
        <v>120</v>
      </c>
      <c r="D7" s="14">
        <v>0.13100000000000001</v>
      </c>
      <c r="E7" s="9">
        <f t="shared" si="2"/>
        <v>5.0384615384615392</v>
      </c>
      <c r="F7" s="9">
        <f t="shared" si="0"/>
        <v>0.96893491124260378</v>
      </c>
      <c r="G7" s="9">
        <f t="shared" ref="G7:G19" si="4">IF(E6&lt;&gt;"",$F$2*E6,"")</f>
        <v>4.6137498718528951</v>
      </c>
      <c r="H7" s="14">
        <f t="shared" ref="H7:H19" si="5">IF(D6&lt;&gt;0, D6*G7,"")</f>
        <v>0.11995749666817526</v>
      </c>
      <c r="I7" s="10">
        <f t="shared" ref="I7:I19" si="6">IF(D7&lt;&gt;0,((ABS(H7-D7))/D7),"")</f>
        <v>8.4293918563547662E-2</v>
      </c>
      <c r="J7" s="9">
        <f>J6*$F$2</f>
        <v>4.6137498718528951</v>
      </c>
      <c r="K7" s="4">
        <f t="shared" ref="K7:K19" si="7">J7*K6</f>
        <v>0.11995749666817525</v>
      </c>
      <c r="M7" s="8">
        <v>3</v>
      </c>
      <c r="N7" s="15">
        <v>2.7E-2</v>
      </c>
      <c r="O7" s="9">
        <f t="shared" si="3"/>
        <v>0.50943396226415094</v>
      </c>
      <c r="P7" s="9">
        <f t="shared" si="1"/>
        <v>0.41331434674261303</v>
      </c>
      <c r="Q7" s="9">
        <f t="shared" ref="Q7:Q19" si="8">IF(O6&lt;&gt;"",$F$2*O6,"")</f>
        <v>1.0935990304481371</v>
      </c>
      <c r="R7" s="14">
        <f t="shared" ref="R7:R19" si="9">IF(N6&lt;&gt;0, N6*Q7,"")</f>
        <v>5.7960748613751265E-2</v>
      </c>
      <c r="S7" s="10">
        <f t="shared" ref="S7:S19" si="10">IF(N7&lt;&gt;0,((ABS(R7-N7))/N7),"")</f>
        <v>1.1466943931018987</v>
      </c>
    </row>
    <row r="8" spans="2:19" x14ac:dyDescent="0.25">
      <c r="B8" s="8">
        <v>4</v>
      </c>
      <c r="C8" s="8">
        <v>519</v>
      </c>
      <c r="D8" s="14">
        <v>0.61899999999999999</v>
      </c>
      <c r="E8" s="9">
        <f t="shared" si="2"/>
        <v>4.7251908396946565</v>
      </c>
      <c r="F8" s="9">
        <f t="shared" si="0"/>
        <v>0.9378241361226034</v>
      </c>
      <c r="G8" s="9">
        <f t="shared" si="4"/>
        <v>4.470423322579359</v>
      </c>
      <c r="H8" s="14">
        <f t="shared" si="5"/>
        <v>0.58562545525789611</v>
      </c>
      <c r="I8" s="10">
        <f t="shared" si="6"/>
        <v>5.3916873573673481E-2</v>
      </c>
      <c r="J8" s="9">
        <f t="shared" ref="J8:J19" si="11">J7*$F$2</f>
        <v>4.093593823081271</v>
      </c>
      <c r="K8" s="4">
        <f t="shared" si="7"/>
        <v>0.49105726739313432</v>
      </c>
      <c r="M8" s="8">
        <v>4</v>
      </c>
      <c r="N8" s="15">
        <v>3.5999999999999997E-2</v>
      </c>
      <c r="O8" s="9">
        <f t="shared" si="3"/>
        <v>1.3333333333333333</v>
      </c>
      <c r="P8" s="9">
        <f t="shared" si="1"/>
        <v>2.617283950617284</v>
      </c>
      <c r="Q8" s="9">
        <f t="shared" si="8"/>
        <v>0.45200016886802674</v>
      </c>
      <c r="R8" s="14">
        <f t="shared" si="9"/>
        <v>1.2204004559436722E-2</v>
      </c>
      <c r="S8" s="10">
        <f t="shared" si="10"/>
        <v>0.66099987334897992</v>
      </c>
    </row>
    <row r="9" spans="2:19" x14ac:dyDescent="0.25">
      <c r="B9" s="8">
        <v>5</v>
      </c>
      <c r="C9" s="8">
        <v>1932</v>
      </c>
      <c r="D9" s="14">
        <v>2.6909999999999998</v>
      </c>
      <c r="E9" s="9">
        <f t="shared" si="2"/>
        <v>4.3473344103392568</v>
      </c>
      <c r="F9" s="9">
        <f t="shared" si="0"/>
        <v>0.92003361511218518</v>
      </c>
      <c r="G9" s="9">
        <f t="shared" si="4"/>
        <v>4.1924708906003261</v>
      </c>
      <c r="H9" s="14">
        <f t="shared" si="5"/>
        <v>2.5951394812816018</v>
      </c>
      <c r="I9" s="10">
        <f t="shared" si="6"/>
        <v>3.5622637948122655E-2</v>
      </c>
      <c r="J9" s="9">
        <f t="shared" si="11"/>
        <v>3.6320803801267343</v>
      </c>
      <c r="K9" s="4">
        <f t="shared" si="7"/>
        <v>1.7835594664172507</v>
      </c>
      <c r="M9" s="8">
        <v>5</v>
      </c>
      <c r="N9" s="15">
        <v>0.23599999999999999</v>
      </c>
      <c r="O9" s="9">
        <f t="shared" si="3"/>
        <v>6.5555555555555554</v>
      </c>
      <c r="P9" s="9">
        <f t="shared" si="1"/>
        <v>4.916666666666667</v>
      </c>
      <c r="Q9" s="9">
        <f t="shared" si="8"/>
        <v>1.1830127876545884</v>
      </c>
      <c r="R9" s="14">
        <f t="shared" si="9"/>
        <v>4.2588460355565176E-2</v>
      </c>
      <c r="S9" s="10">
        <f t="shared" si="10"/>
        <v>0.81954042222218138</v>
      </c>
    </row>
    <row r="10" spans="2:19" x14ac:dyDescent="0.25">
      <c r="B10" s="8">
        <v>6</v>
      </c>
      <c r="C10" s="8">
        <v>6484</v>
      </c>
      <c r="D10" s="14">
        <v>9.5120000000000005</v>
      </c>
      <c r="E10" s="9">
        <f t="shared" si="2"/>
        <v>3.5347454477889264</v>
      </c>
      <c r="F10" s="9">
        <f t="shared" si="0"/>
        <v>0.81308340103357324</v>
      </c>
      <c r="G10" s="9">
        <f t="shared" si="4"/>
        <v>3.8572141497316208</v>
      </c>
      <c r="H10" s="14">
        <f t="shared" si="5"/>
        <v>10.379763276927791</v>
      </c>
      <c r="I10" s="10">
        <f t="shared" si="6"/>
        <v>9.1228267128657586E-2</v>
      </c>
      <c r="J10" s="9">
        <f t="shared" si="11"/>
        <v>3.2225981516094491</v>
      </c>
      <c r="K10" s="4">
        <f t="shared" si="7"/>
        <v>5.7476954397617677</v>
      </c>
      <c r="M10" s="8">
        <v>6</v>
      </c>
      <c r="N10" s="15">
        <v>0.34799999999999998</v>
      </c>
      <c r="O10" s="9">
        <f t="shared" si="3"/>
        <v>1.4745762711864407</v>
      </c>
      <c r="P10" s="9">
        <f t="shared" si="1"/>
        <v>0.22493536340132148</v>
      </c>
      <c r="Q10" s="9">
        <f t="shared" si="8"/>
        <v>5.816479539301727</v>
      </c>
      <c r="R10" s="14">
        <f t="shared" si="9"/>
        <v>1.3726891712752074</v>
      </c>
      <c r="S10" s="10">
        <f t="shared" si="10"/>
        <v>2.9445091128597913</v>
      </c>
    </row>
    <row r="11" spans="2:19" x14ac:dyDescent="0.25">
      <c r="B11" s="8">
        <v>7</v>
      </c>
      <c r="C11" s="8">
        <v>20310</v>
      </c>
      <c r="D11" s="14">
        <v>32.844000000000001</v>
      </c>
      <c r="E11" s="9">
        <f t="shared" si="2"/>
        <v>3.452901597981497</v>
      </c>
      <c r="F11" s="9">
        <f t="shared" si="0"/>
        <v>0.9768458999335794</v>
      </c>
      <c r="G11" s="9">
        <f t="shared" si="4"/>
        <v>3.1362367993786084</v>
      </c>
      <c r="H11" s="14">
        <f t="shared" si="5"/>
        <v>29.831884435689325</v>
      </c>
      <c r="I11" s="10">
        <f t="shared" si="6"/>
        <v>9.1709766298583489E-2</v>
      </c>
      <c r="J11" s="9">
        <f t="shared" si="11"/>
        <v>2.8592811171195138</v>
      </c>
      <c r="K11" s="4">
        <f t="shared" si="7"/>
        <v>16.434277037864764</v>
      </c>
      <c r="M11" s="8">
        <v>7</v>
      </c>
      <c r="N11" s="15">
        <v>0.64400000000000002</v>
      </c>
      <c r="O11" s="9">
        <f t="shared" si="3"/>
        <v>1.8505747126436782</v>
      </c>
      <c r="P11" s="9">
        <f t="shared" si="1"/>
        <v>1.2549874488043335</v>
      </c>
      <c r="Q11" s="9">
        <f t="shared" si="8"/>
        <v>1.3083319388891848</v>
      </c>
      <c r="R11" s="14">
        <f t="shared" si="9"/>
        <v>0.45529951473343627</v>
      </c>
      <c r="S11" s="10">
        <f t="shared" si="10"/>
        <v>0.29301317587975734</v>
      </c>
    </row>
    <row r="12" spans="2:19" x14ac:dyDescent="0.25">
      <c r="B12" s="8">
        <v>8</v>
      </c>
      <c r="C12" s="8">
        <v>55034</v>
      </c>
      <c r="D12" s="14">
        <v>108.654</v>
      </c>
      <c r="E12" s="9">
        <f t="shared" si="2"/>
        <v>3.3081841432225061</v>
      </c>
      <c r="F12" s="9">
        <f t="shared" si="0"/>
        <v>0.95808816131812446</v>
      </c>
      <c r="G12" s="9">
        <f t="shared" si="4"/>
        <v>3.0636200586938056</v>
      </c>
      <c r="H12" s="14">
        <f t="shared" si="5"/>
        <v>100.62153720773935</v>
      </c>
      <c r="I12" s="10">
        <f t="shared" si="6"/>
        <v>7.3926986510028589E-2</v>
      </c>
      <c r="J12" s="9">
        <f t="shared" si="11"/>
        <v>2.5369245937887617</v>
      </c>
      <c r="K12" s="4">
        <f t="shared" si="7"/>
        <v>41.692521598497038</v>
      </c>
      <c r="M12" s="8">
        <v>8</v>
      </c>
      <c r="N12" s="15">
        <v>1.877</v>
      </c>
      <c r="O12" s="9">
        <f t="shared" si="3"/>
        <v>2.9145962732919255</v>
      </c>
      <c r="P12" s="9">
        <f t="shared" si="1"/>
        <v>1.5749681725242082</v>
      </c>
      <c r="Q12" s="9">
        <f t="shared" si="8"/>
        <v>1.6419401621757652</v>
      </c>
      <c r="R12" s="14">
        <f t="shared" si="9"/>
        <v>1.0574094644411929</v>
      </c>
      <c r="S12" s="10">
        <f t="shared" si="10"/>
        <v>0.43664919315866124</v>
      </c>
    </row>
    <row r="13" spans="2:19" x14ac:dyDescent="0.25">
      <c r="B13" s="8">
        <v>9</v>
      </c>
      <c r="C13" s="8">
        <v>113892</v>
      </c>
      <c r="D13" s="14">
        <v>323.47199999999998</v>
      </c>
      <c r="E13" s="9">
        <f t="shared" si="2"/>
        <v>2.9770832182892484</v>
      </c>
      <c r="F13" s="9">
        <f t="shared" si="0"/>
        <v>0.89991460251341027</v>
      </c>
      <c r="G13" s="9">
        <f t="shared" si="4"/>
        <v>2.9352181090112728</v>
      </c>
      <c r="H13" s="14">
        <f t="shared" si="5"/>
        <v>318.92318841651081</v>
      </c>
      <c r="I13" s="10">
        <f t="shared" si="6"/>
        <v>1.4062458523424498E-2</v>
      </c>
      <c r="J13" s="9">
        <f t="shared" si="11"/>
        <v>2.2509106768256455</v>
      </c>
      <c r="K13" s="4">
        <f t="shared" si="7"/>
        <v>93.846142009840804</v>
      </c>
      <c r="M13" s="8">
        <v>9</v>
      </c>
      <c r="N13" s="15">
        <v>5.2220000000000004</v>
      </c>
      <c r="O13" s="9">
        <f t="shared" si="3"/>
        <v>2.7820990942994142</v>
      </c>
      <c r="P13" s="9">
        <f t="shared" si="1"/>
        <v>0.95454012612084316</v>
      </c>
      <c r="Q13" s="9">
        <f t="shared" si="8"/>
        <v>2.5860034966160668</v>
      </c>
      <c r="R13" s="14">
        <f t="shared" si="9"/>
        <v>4.8539285631483571</v>
      </c>
      <c r="S13" s="10">
        <f t="shared" si="10"/>
        <v>7.0484763855159574E-2</v>
      </c>
    </row>
    <row r="14" spans="2:19" x14ac:dyDescent="0.25">
      <c r="B14" s="8">
        <v>10</v>
      </c>
      <c r="C14" s="8">
        <v>178495</v>
      </c>
      <c r="D14" s="14">
        <v>770.24300000000005</v>
      </c>
      <c r="E14" s="9">
        <f>IF(D13&lt;&gt;0,IF(D14&lt;&gt;0,D14/D13,""),"")</f>
        <v>2.3811736409952022</v>
      </c>
      <c r="F14" s="9">
        <f t="shared" si="0"/>
        <v>0.79983442396464832</v>
      </c>
      <c r="G14" s="9">
        <f t="shared" si="4"/>
        <v>2.6414456378610431</v>
      </c>
      <c r="H14" s="14">
        <f t="shared" si="5"/>
        <v>854.43370337018735</v>
      </c>
      <c r="I14" s="10">
        <f t="shared" si="6"/>
        <v>0.1093040811408702</v>
      </c>
      <c r="J14" s="9">
        <f t="shared" si="11"/>
        <v>1.9971420859147377</v>
      </c>
      <c r="K14" s="4">
        <f t="shared" si="7"/>
        <v>187.42407980858417</v>
      </c>
      <c r="M14" s="8">
        <v>10</v>
      </c>
      <c r="N14" s="15">
        <v>10.978999999999999</v>
      </c>
      <c r="O14" s="9">
        <f>IF(N13&lt;&gt;0,IF(N14&lt;&gt;0,N14/N13,""),"")</f>
        <v>2.1024511681348139</v>
      </c>
      <c r="P14" s="9">
        <f t="shared" si="1"/>
        <v>0.75570678716756901</v>
      </c>
      <c r="Q14" s="9">
        <f t="shared" si="8"/>
        <v>2.4684441038088418</v>
      </c>
      <c r="R14" s="14">
        <f t="shared" si="9"/>
        <v>12.890215110089773</v>
      </c>
      <c r="S14" s="10">
        <f t="shared" si="10"/>
        <v>0.17407916113396249</v>
      </c>
    </row>
    <row r="15" spans="2:19" x14ac:dyDescent="0.25">
      <c r="B15" s="8">
        <v>11</v>
      </c>
      <c r="C15" s="8">
        <v>179196</v>
      </c>
      <c r="D15" s="14">
        <v>1414.9190000000001</v>
      </c>
      <c r="E15" s="9">
        <f t="shared" ref="E15:E19" si="12">IF(D14&lt;&gt;0,IF(D15&lt;&gt;0,D15/D14,""),"")</f>
        <v>1.8369774214111652</v>
      </c>
      <c r="F15" s="9">
        <f t="shared" si="0"/>
        <v>0.77145882592728832</v>
      </c>
      <c r="G15" s="9">
        <f t="shared" si="4"/>
        <v>2.1127191501925204</v>
      </c>
      <c r="H15" s="14">
        <f t="shared" si="5"/>
        <v>1627.3071364017376</v>
      </c>
      <c r="I15" s="10">
        <f t="shared" si="6"/>
        <v>0.15010621555137607</v>
      </c>
      <c r="J15" s="9">
        <f>J14*$F$2</f>
        <v>1.7719834698002201</v>
      </c>
      <c r="K15" s="4">
        <f t="shared" si="7"/>
        <v>332.11237126332833</v>
      </c>
      <c r="M15" s="8">
        <v>11</v>
      </c>
      <c r="N15" s="14">
        <v>15.02</v>
      </c>
      <c r="O15" s="9">
        <f t="shared" ref="O15:O19" si="13">IF(N14&lt;&gt;0,IF(N15&lt;&gt;0,N15/N14,""),"")</f>
        <v>1.3680663084069589</v>
      </c>
      <c r="P15" s="9">
        <f t="shared" si="1"/>
        <v>0.65070063416532842</v>
      </c>
      <c r="Q15" s="9">
        <f t="shared" si="8"/>
        <v>1.8654199629921091</v>
      </c>
      <c r="R15" s="14">
        <f t="shared" si="9"/>
        <v>20.480445773690363</v>
      </c>
      <c r="S15" s="10">
        <f t="shared" si="10"/>
        <v>0.36354499159057013</v>
      </c>
    </row>
    <row r="16" spans="2:19" x14ac:dyDescent="0.25">
      <c r="B16" s="8">
        <v>12</v>
      </c>
      <c r="C16" s="8">
        <v>89728</v>
      </c>
      <c r="D16" s="14">
        <v>2053.6469999999999</v>
      </c>
      <c r="E16" s="9">
        <f t="shared" si="12"/>
        <v>1.4514237210751992</v>
      </c>
      <c r="F16" s="9">
        <f t="shared" ref="F16:F19" si="14">IF(E15&lt;&gt;0,IF(E16&lt;&gt;"",E16/E15,""),"")</f>
        <v>0.79011516644565849</v>
      </c>
      <c r="G16" s="9">
        <f t="shared" si="4"/>
        <v>1.6298758351216203</v>
      </c>
      <c r="H16" s="14">
        <f t="shared" si="5"/>
        <v>2306.1422867544479</v>
      </c>
      <c r="I16" s="10">
        <f t="shared" si="6"/>
        <v>0.12294970204443509</v>
      </c>
      <c r="J16" s="9">
        <f t="shared" si="11"/>
        <v>1.5722093282146565</v>
      </c>
      <c r="K16" s="4">
        <f t="shared" si="7"/>
        <v>522.15016811569399</v>
      </c>
      <c r="M16" s="8">
        <v>12</v>
      </c>
      <c r="N16" s="14">
        <v>20.007000000000001</v>
      </c>
      <c r="O16" s="9">
        <f t="shared" si="13"/>
        <v>1.33202396804261</v>
      </c>
      <c r="P16" s="9">
        <f t="shared" si="1"/>
        <v>0.9736545369600409</v>
      </c>
      <c r="Q16" s="9">
        <f t="shared" si="8"/>
        <v>1.2138299529036289</v>
      </c>
      <c r="R16" s="14">
        <f t="shared" si="9"/>
        <v>18.231725892612506</v>
      </c>
      <c r="S16" s="10">
        <f t="shared" si="10"/>
        <v>8.8732648942245002E-2</v>
      </c>
    </row>
    <row r="17" spans="2:19" x14ac:dyDescent="0.25">
      <c r="B17" s="8">
        <v>13</v>
      </c>
      <c r="C17" s="8">
        <v>16176</v>
      </c>
      <c r="D17" s="14">
        <v>2282.8879999999999</v>
      </c>
      <c r="E17" s="9">
        <f t="shared" si="12"/>
        <v>1.1116262921524487</v>
      </c>
      <c r="F17" s="9">
        <f t="shared" si="14"/>
        <v>0.76588681582864571</v>
      </c>
      <c r="G17" s="9">
        <f t="shared" si="4"/>
        <v>1.2877896167528755</v>
      </c>
      <c r="H17" s="14">
        <f t="shared" si="5"/>
        <v>2644.6652830756925</v>
      </c>
      <c r="I17" s="10">
        <f t="shared" si="6"/>
        <v>0.15847351384548547</v>
      </c>
      <c r="J17" s="9">
        <f t="shared" si="11"/>
        <v>1.3949578051108267</v>
      </c>
      <c r="K17" s="4">
        <f t="shared" si="7"/>
        <v>728.37745245291762</v>
      </c>
      <c r="M17" s="8">
        <v>13</v>
      </c>
      <c r="N17" s="14">
        <v>19.690999999999999</v>
      </c>
      <c r="O17" s="9">
        <f t="shared" si="13"/>
        <v>0.98420552806517703</v>
      </c>
      <c r="P17" s="9">
        <f t="shared" si="1"/>
        <v>0.73887974366666453</v>
      </c>
      <c r="Q17" s="9">
        <f t="shared" si="8"/>
        <v>1.181851040742611</v>
      </c>
      <c r="R17" s="14">
        <f t="shared" si="9"/>
        <v>23.645293772137421</v>
      </c>
      <c r="S17" s="10">
        <f t="shared" si="10"/>
        <v>0.2008173161412535</v>
      </c>
    </row>
    <row r="18" spans="2:19" x14ac:dyDescent="0.25">
      <c r="B18" s="8">
        <v>14</v>
      </c>
      <c r="C18" s="8">
        <v>1488</v>
      </c>
      <c r="D18" s="14">
        <v>2310.9540000000002</v>
      </c>
      <c r="E18" s="9">
        <f t="shared" si="12"/>
        <v>1.0122940766257478</v>
      </c>
      <c r="F18" s="9">
        <f t="shared" si="14"/>
        <v>0.91064243781571297</v>
      </c>
      <c r="G18" s="9">
        <f t="shared" si="4"/>
        <v>0.98630108903205183</v>
      </c>
      <c r="H18" s="14">
        <f t="shared" si="5"/>
        <v>2251.6149205382026</v>
      </c>
      <c r="I18" s="10">
        <f t="shared" si="6"/>
        <v>2.5677308791865871E-2</v>
      </c>
      <c r="J18" s="9">
        <f t="shared" si="11"/>
        <v>1.237689691263514</v>
      </c>
      <c r="K18" s="4">
        <f t="shared" si="7"/>
        <v>901.50526424975646</v>
      </c>
      <c r="M18" s="8">
        <v>14</v>
      </c>
      <c r="N18" s="14">
        <v>20.395</v>
      </c>
      <c r="O18" s="9">
        <f t="shared" si="13"/>
        <v>1.0357523741810979</v>
      </c>
      <c r="P18" s="9">
        <f t="shared" si="1"/>
        <v>1.0523740668448138</v>
      </c>
      <c r="Q18" s="9">
        <f t="shared" si="8"/>
        <v>0.87324579403608105</v>
      </c>
      <c r="R18" s="14">
        <f t="shared" si="9"/>
        <v>17.195082930364471</v>
      </c>
      <c r="S18" s="10">
        <f t="shared" si="10"/>
        <v>0.15689713506425734</v>
      </c>
    </row>
    <row r="19" spans="2:19" x14ac:dyDescent="0.25">
      <c r="B19" s="8">
        <v>15</v>
      </c>
      <c r="C19" s="8">
        <v>144</v>
      </c>
      <c r="D19" s="14">
        <v>2390.1579999999999</v>
      </c>
      <c r="E19" s="9">
        <f t="shared" si="12"/>
        <v>1.0342732914631791</v>
      </c>
      <c r="F19" s="9">
        <f t="shared" si="14"/>
        <v>1.0217122823742031</v>
      </c>
      <c r="G19" s="9">
        <f t="shared" si="4"/>
        <v>0.89816762813644013</v>
      </c>
      <c r="H19" s="14">
        <f t="shared" si="5"/>
        <v>2075.6240729124193</v>
      </c>
      <c r="I19" s="10">
        <f t="shared" si="6"/>
        <v>0.13159545397734404</v>
      </c>
      <c r="J19" s="9">
        <f t="shared" si="11"/>
        <v>1.0981520489347476</v>
      </c>
      <c r="K19" s="4">
        <f t="shared" si="7"/>
        <v>989.98985306133113</v>
      </c>
      <c r="M19" s="8">
        <v>15</v>
      </c>
      <c r="N19" s="14">
        <v>20.925999999999998</v>
      </c>
      <c r="O19" s="9">
        <f t="shared" si="13"/>
        <v>1.0260357930865407</v>
      </c>
      <c r="P19" s="9">
        <f t="shared" si="1"/>
        <v>0.99061881841956723</v>
      </c>
      <c r="Q19" s="9">
        <f t="shared" si="8"/>
        <v>0.91898122762487933</v>
      </c>
      <c r="R19" s="14">
        <f t="shared" si="9"/>
        <v>18.742622137409413</v>
      </c>
      <c r="S19" s="10">
        <f t="shared" si="10"/>
        <v>0.10433804179444643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G3 - None</vt:lpstr>
      <vt:lpstr>G3 - Dup Check</vt:lpstr>
      <vt:lpstr>G0 - Dup Check</vt:lpstr>
      <vt:lpstr>Phase 4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2018-02-23T15:00:59Z</dcterms:modified>
</cp:coreProperties>
</file>