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480" yWindow="60" windowWidth="14235" windowHeight="8700"/>
  </bookViews>
  <sheets>
    <sheet name="بطاقة توزيع الحصص" sheetId="8" r:id="rId1"/>
  </sheets>
  <externalReferences>
    <externalReference r:id="rId2"/>
  </externalReferences>
  <definedNames>
    <definedName name="_xlnm.Print_Area" localSheetId="0">'بطاقة توزيع الحصص'!$A$1:$CZ$68</definedName>
    <definedName name="Z_C15FC9FA_5DB4_4FCE_ACB9_44BC4603FA01_.wvu.Cols" localSheetId="0" hidden="1">'بطاقة توزيع الحصص'!$BS:$BS</definedName>
  </definedNames>
  <calcPr calcId="145621" refMode="R1C1"/>
  <customWorkbookViews>
    <customWorkbookView name="Thamer.Azem - Personal View" guid="{C15FC9FA-5DB4-4FCE-ACB9-44BC4603FA01}" mergeInterval="0" personalView="1" maximized="1" windowWidth="1012" windowHeight="588" activeSheetId="6"/>
  </customWorkbookViews>
</workbook>
</file>

<file path=xl/calcChain.xml><?xml version="1.0" encoding="utf-8"?>
<calcChain xmlns="http://schemas.openxmlformats.org/spreadsheetml/2006/main">
  <c r="H18" i="8" l="1"/>
  <c r="G18" i="8"/>
  <c r="J18" i="8"/>
  <c r="J24" i="8"/>
  <c r="J42" i="8"/>
  <c r="J43" i="8"/>
  <c r="J44" i="8"/>
  <c r="J45" i="8"/>
  <c r="J46" i="8"/>
  <c r="J47" i="8"/>
  <c r="J48" i="8"/>
  <c r="J41" i="8"/>
  <c r="J33" i="8"/>
  <c r="J34" i="8"/>
  <c r="J35" i="8"/>
  <c r="J36" i="8"/>
  <c r="J37" i="8"/>
  <c r="J38" i="8"/>
  <c r="J39" i="8"/>
  <c r="J32" i="8"/>
  <c r="J26" i="8"/>
  <c r="J27" i="8"/>
  <c r="J28" i="8"/>
  <c r="J29" i="8"/>
  <c r="J30" i="8"/>
  <c r="J25" i="8"/>
  <c r="J17" i="8"/>
  <c r="J19" i="8"/>
  <c r="J20" i="8"/>
  <c r="J21" i="8"/>
  <c r="J22" i="8"/>
  <c r="J23" i="8"/>
  <c r="J16" i="8"/>
  <c r="J15" i="8"/>
  <c r="J13" i="8"/>
  <c r="J12" i="8"/>
  <c r="H48" i="8" l="1"/>
  <c r="G48" i="8"/>
  <c r="G45" i="8"/>
  <c r="H45" i="8"/>
  <c r="G46" i="8"/>
  <c r="H46" i="8"/>
  <c r="G47" i="8"/>
  <c r="H47" i="8"/>
  <c r="H44" i="8"/>
  <c r="G44" i="8"/>
  <c r="H43" i="8"/>
  <c r="G43" i="8"/>
  <c r="H42" i="8"/>
  <c r="G42" i="8"/>
  <c r="H41" i="8"/>
  <c r="G41" i="8"/>
  <c r="G36" i="8"/>
  <c r="H36" i="8"/>
  <c r="G37" i="8"/>
  <c r="H37" i="8"/>
  <c r="G38" i="8"/>
  <c r="H38" i="8"/>
  <c r="G39" i="8"/>
  <c r="H39" i="8"/>
  <c r="H35" i="8"/>
  <c r="G35" i="8"/>
  <c r="H34" i="8"/>
  <c r="G34" i="8"/>
  <c r="H33" i="8"/>
  <c r="G33" i="8"/>
  <c r="H32" i="8"/>
  <c r="G32" i="8"/>
  <c r="G17" i="8"/>
  <c r="H17" i="8"/>
  <c r="G19" i="8"/>
  <c r="H19" i="8"/>
  <c r="G20" i="8"/>
  <c r="H20" i="8"/>
  <c r="G21" i="8"/>
  <c r="H21" i="8"/>
  <c r="G22" i="8"/>
  <c r="H22" i="8"/>
  <c r="G23" i="8"/>
  <c r="H23" i="8"/>
  <c r="G24" i="8"/>
  <c r="H24" i="8"/>
  <c r="H16" i="8"/>
  <c r="G16" i="8"/>
  <c r="H15" i="8"/>
  <c r="G15" i="8"/>
  <c r="H13" i="8"/>
  <c r="G13" i="8"/>
  <c r="AF24" i="8" l="1"/>
  <c r="O24" i="8"/>
  <c r="BR60" i="8"/>
  <c r="BQ60" i="8"/>
  <c r="BH60" i="8"/>
  <c r="BF60" i="8"/>
  <c r="BE60" i="8"/>
  <c r="BC60" i="8"/>
  <c r="BB60" i="8"/>
  <c r="AZ60" i="8"/>
  <c r="AY60" i="8"/>
  <c r="AX60" i="8"/>
  <c r="AW60" i="8"/>
  <c r="AV60" i="8"/>
  <c r="AT60" i="8"/>
  <c r="BJ60" i="8" s="1"/>
  <c r="BM60" i="8" s="1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M60" i="8"/>
  <c r="L60" i="8"/>
  <c r="K60" i="8"/>
  <c r="AS60" i="8"/>
  <c r="BR59" i="8"/>
  <c r="BQ59" i="8"/>
  <c r="BH59" i="8"/>
  <c r="BF59" i="8"/>
  <c r="BE59" i="8"/>
  <c r="BC59" i="8"/>
  <c r="BB59" i="8"/>
  <c r="AZ59" i="8"/>
  <c r="AY59" i="8"/>
  <c r="AX59" i="8"/>
  <c r="AW59" i="8"/>
  <c r="BJ59" i="8"/>
  <c r="AV59" i="8"/>
  <c r="AT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M59" i="8"/>
  <c r="L59" i="8"/>
  <c r="K59" i="8"/>
  <c r="AS59" i="8" s="1"/>
  <c r="BJ58" i="8"/>
  <c r="BM58" i="8" s="1"/>
  <c r="AS58" i="8"/>
  <c r="BJ57" i="8"/>
  <c r="BM57" i="8" s="1"/>
  <c r="AS57" i="8"/>
  <c r="BE56" i="8"/>
  <c r="BC56" i="8"/>
  <c r="AM56" i="8"/>
  <c r="L56" i="8"/>
  <c r="BP50" i="8"/>
  <c r="BN50" i="8"/>
  <c r="BH50" i="8"/>
  <c r="BE50" i="8"/>
  <c r="AZ50" i="8"/>
  <c r="AG50" i="8"/>
  <c r="AE50" i="8"/>
  <c r="AD50" i="8"/>
  <c r="AB50" i="8"/>
  <c r="W50" i="8"/>
  <c r="P50" i="8"/>
  <c r="N50" i="8"/>
  <c r="N51" i="8" s="1"/>
  <c r="J50" i="8"/>
  <c r="H50" i="8"/>
  <c r="G50" i="8"/>
  <c r="F50" i="8"/>
  <c r="D50" i="8"/>
  <c r="C50" i="8"/>
  <c r="C51" i="8" s="1"/>
  <c r="AR48" i="8"/>
  <c r="AQ48" i="8"/>
  <c r="AH48" i="8"/>
  <c r="Z48" i="8"/>
  <c r="Y48" i="8"/>
  <c r="T48" i="8"/>
  <c r="S48" i="8"/>
  <c r="O48" i="8"/>
  <c r="M48" i="8"/>
  <c r="I48" i="8"/>
  <c r="E48" i="8"/>
  <c r="AR47" i="8"/>
  <c r="AP47" i="8"/>
  <c r="AH47" i="8"/>
  <c r="Z47" i="8"/>
  <c r="Y47" i="8"/>
  <c r="T47" i="8"/>
  <c r="S47" i="8"/>
  <c r="O47" i="8"/>
  <c r="M47" i="8"/>
  <c r="I47" i="8"/>
  <c r="E47" i="8"/>
  <c r="AR46" i="8"/>
  <c r="AO46" i="8"/>
  <c r="AH46" i="8"/>
  <c r="Z46" i="8"/>
  <c r="Y46" i="8"/>
  <c r="T46" i="8"/>
  <c r="S46" i="8"/>
  <c r="O46" i="8"/>
  <c r="M46" i="8"/>
  <c r="I46" i="8"/>
  <c r="E46" i="8"/>
  <c r="AR45" i="8"/>
  <c r="AN45" i="8"/>
  <c r="AH45" i="8"/>
  <c r="V45" i="8"/>
  <c r="U45" i="8"/>
  <c r="T45" i="8"/>
  <c r="S45" i="8"/>
  <c r="O45" i="8"/>
  <c r="M45" i="8"/>
  <c r="I45" i="8"/>
  <c r="E45" i="8"/>
  <c r="AR44" i="8"/>
  <c r="AM44" i="8"/>
  <c r="AH44" i="8"/>
  <c r="Z44" i="8"/>
  <c r="Y44" i="8"/>
  <c r="T44" i="8"/>
  <c r="S44" i="8"/>
  <c r="O44" i="8"/>
  <c r="M44" i="8"/>
  <c r="I44" i="8"/>
  <c r="E44" i="8"/>
  <c r="AR43" i="8"/>
  <c r="AL43" i="8"/>
  <c r="AH43" i="8"/>
  <c r="X43" i="8"/>
  <c r="V43" i="8"/>
  <c r="T43" i="8"/>
  <c r="S43" i="8"/>
  <c r="O43" i="8"/>
  <c r="M43" i="8"/>
  <c r="I43" i="8"/>
  <c r="E43" i="8"/>
  <c r="BH42" i="8"/>
  <c r="BE42" i="8"/>
  <c r="AH42" i="8"/>
  <c r="AC42" i="8"/>
  <c r="V42" i="8"/>
  <c r="T42" i="8"/>
  <c r="S42" i="8"/>
  <c r="O42" i="8"/>
  <c r="M42" i="8"/>
  <c r="I42" i="8"/>
  <c r="E42" i="8"/>
  <c r="AH41" i="8"/>
  <c r="AF41" i="8"/>
  <c r="AC41" i="8"/>
  <c r="V41" i="8"/>
  <c r="T41" i="8"/>
  <c r="S41" i="8"/>
  <c r="O41" i="8"/>
  <c r="M41" i="8"/>
  <c r="I41" i="8"/>
  <c r="E41" i="8"/>
  <c r="AR39" i="8"/>
  <c r="AQ39" i="8"/>
  <c r="AQ50" i="8" s="1"/>
  <c r="AQ51" i="8" s="1"/>
  <c r="AF39" i="8"/>
  <c r="AC39" i="8"/>
  <c r="Z39" i="8"/>
  <c r="Y39" i="8"/>
  <c r="T39" i="8"/>
  <c r="S39" i="8"/>
  <c r="O39" i="8"/>
  <c r="M39" i="8"/>
  <c r="I39" i="8"/>
  <c r="E39" i="8"/>
  <c r="AR38" i="8"/>
  <c r="AP38" i="8"/>
  <c r="AF38" i="8"/>
  <c r="AC38" i="8"/>
  <c r="Z38" i="8"/>
  <c r="Y38" i="8"/>
  <c r="T38" i="8"/>
  <c r="S38" i="8"/>
  <c r="O38" i="8"/>
  <c r="M38" i="8"/>
  <c r="I38" i="8"/>
  <c r="E38" i="8"/>
  <c r="AR37" i="8"/>
  <c r="AO37" i="8"/>
  <c r="AF37" i="8"/>
  <c r="AC37" i="8"/>
  <c r="Z37" i="8"/>
  <c r="Y37" i="8"/>
  <c r="T37" i="8"/>
  <c r="S37" i="8"/>
  <c r="O37" i="8"/>
  <c r="M37" i="8"/>
  <c r="I37" i="8"/>
  <c r="E37" i="8"/>
  <c r="AR36" i="8"/>
  <c r="AN36" i="8"/>
  <c r="AF36" i="8"/>
  <c r="AC36" i="8"/>
  <c r="V36" i="8"/>
  <c r="U36" i="8"/>
  <c r="U50" i="8" s="1"/>
  <c r="T36" i="8"/>
  <c r="S36" i="8"/>
  <c r="O36" i="8"/>
  <c r="M36" i="8"/>
  <c r="I36" i="8"/>
  <c r="E36" i="8"/>
  <c r="AR35" i="8"/>
  <c r="AM35" i="8"/>
  <c r="AF35" i="8"/>
  <c r="AC35" i="8"/>
  <c r="Z35" i="8"/>
  <c r="Y35" i="8"/>
  <c r="T35" i="8"/>
  <c r="S35" i="8"/>
  <c r="O35" i="8"/>
  <c r="M35" i="8"/>
  <c r="I35" i="8"/>
  <c r="E35" i="8"/>
  <c r="AR34" i="8"/>
  <c r="AR50" i="8" s="1"/>
  <c r="AR51" i="8" s="1"/>
  <c r="AL34" i="8"/>
  <c r="AL50" i="8" s="1"/>
  <c r="AL51" i="8" s="1"/>
  <c r="AF34" i="8"/>
  <c r="AC34" i="8"/>
  <c r="X34" i="8"/>
  <c r="V34" i="8"/>
  <c r="T34" i="8"/>
  <c r="S34" i="8"/>
  <c r="O34" i="8"/>
  <c r="M34" i="8"/>
  <c r="I34" i="8"/>
  <c r="E34" i="8"/>
  <c r="AF33" i="8"/>
  <c r="AC33" i="8"/>
  <c r="V33" i="8"/>
  <c r="T33" i="8"/>
  <c r="S33" i="8"/>
  <c r="R33" i="8"/>
  <c r="R50" i="8" s="1"/>
  <c r="Q33" i="8"/>
  <c r="Q50" i="8" s="1"/>
  <c r="O33" i="8"/>
  <c r="M33" i="8"/>
  <c r="I33" i="8"/>
  <c r="E33" i="8"/>
  <c r="AF32" i="8"/>
  <c r="AC32" i="8"/>
  <c r="AA32" i="8"/>
  <c r="AA50" i="8" s="1"/>
  <c r="Z32" i="8"/>
  <c r="Y32" i="8"/>
  <c r="X32" i="8"/>
  <c r="X50" i="8" s="1"/>
  <c r="V32" i="8"/>
  <c r="T32" i="8"/>
  <c r="S32" i="8"/>
  <c r="O32" i="8"/>
  <c r="M32" i="8"/>
  <c r="I32" i="8"/>
  <c r="E32" i="8"/>
  <c r="E50" i="8" s="1"/>
  <c r="U31" i="8"/>
  <c r="J31" i="8"/>
  <c r="H31" i="8"/>
  <c r="G31" i="8"/>
  <c r="F31" i="8"/>
  <c r="D31" i="8"/>
  <c r="C31" i="8"/>
  <c r="AP30" i="8"/>
  <c r="AP31" i="8" s="1"/>
  <c r="AF30" i="8"/>
  <c r="AC30" i="8"/>
  <c r="AB30" i="8"/>
  <c r="T30" i="8"/>
  <c r="O30" i="8"/>
  <c r="M30" i="8"/>
  <c r="I30" i="8"/>
  <c r="E30" i="8"/>
  <c r="AR29" i="8"/>
  <c r="AF29" i="8"/>
  <c r="AC29" i="8"/>
  <c r="AB29" i="8"/>
  <c r="T29" i="8"/>
  <c r="O29" i="8"/>
  <c r="M29" i="8"/>
  <c r="I29" i="8"/>
  <c r="E29" i="8"/>
  <c r="AR28" i="8"/>
  <c r="AR31" i="8" s="1"/>
  <c r="AF28" i="8"/>
  <c r="AC28" i="8"/>
  <c r="AB28" i="8"/>
  <c r="T28" i="8"/>
  <c r="O28" i="8"/>
  <c r="M28" i="8"/>
  <c r="I28" i="8"/>
  <c r="E28" i="8"/>
  <c r="AN27" i="8"/>
  <c r="AN31" i="8" s="1"/>
  <c r="AF27" i="8"/>
  <c r="AC27" i="8"/>
  <c r="AB27" i="8"/>
  <c r="T27" i="8"/>
  <c r="O27" i="8"/>
  <c r="M27" i="8"/>
  <c r="I27" i="8"/>
  <c r="E27" i="8"/>
  <c r="AM26" i="8"/>
  <c r="AM31" i="8" s="1"/>
  <c r="AF26" i="8"/>
  <c r="AC26" i="8"/>
  <c r="AB26" i="8"/>
  <c r="T26" i="8"/>
  <c r="O26" i="8"/>
  <c r="M26" i="8"/>
  <c r="I26" i="8"/>
  <c r="E26" i="8"/>
  <c r="AL25" i="8"/>
  <c r="AL31" i="8" s="1"/>
  <c r="AF25" i="8"/>
  <c r="AC25" i="8"/>
  <c r="AB25" i="8"/>
  <c r="X25" i="8"/>
  <c r="V25" i="8"/>
  <c r="T25" i="8"/>
  <c r="O25" i="8"/>
  <c r="M25" i="8"/>
  <c r="I25" i="8"/>
  <c r="E25" i="8"/>
  <c r="AG24" i="8"/>
  <c r="AE24" i="8"/>
  <c r="AC24" i="8"/>
  <c r="AB24" i="8"/>
  <c r="AA24" i="8"/>
  <c r="Z24" i="8"/>
  <c r="Y24" i="8"/>
  <c r="Y31" i="8" s="1"/>
  <c r="X24" i="8"/>
  <c r="V24" i="8"/>
  <c r="T24" i="8"/>
  <c r="R24" i="8"/>
  <c r="Q24" i="8"/>
  <c r="P24" i="8"/>
  <c r="M24" i="8"/>
  <c r="AS24" i="8"/>
  <c r="I24" i="8"/>
  <c r="E24" i="8"/>
  <c r="AG23" i="8"/>
  <c r="AF23" i="8"/>
  <c r="AE23" i="8"/>
  <c r="AD23" i="8"/>
  <c r="AC23" i="8"/>
  <c r="AB23" i="8"/>
  <c r="AA23" i="8"/>
  <c r="AA31" i="8" s="1"/>
  <c r="Z23" i="8"/>
  <c r="Z31" i="8"/>
  <c r="Y23" i="8"/>
  <c r="X23" i="8"/>
  <c r="V23" i="8"/>
  <c r="T23" i="8"/>
  <c r="R23" i="8"/>
  <c r="Q23" i="8"/>
  <c r="P23" i="8"/>
  <c r="O23" i="8"/>
  <c r="M23" i="8"/>
  <c r="AS23" i="8"/>
  <c r="I23" i="8"/>
  <c r="E23" i="8"/>
  <c r="AG22" i="8"/>
  <c r="AF22" i="8"/>
  <c r="AE22" i="8"/>
  <c r="AD22" i="8"/>
  <c r="AC22" i="8"/>
  <c r="AB22" i="8"/>
  <c r="W22" i="8"/>
  <c r="V22" i="8"/>
  <c r="T22" i="8"/>
  <c r="R22" i="8"/>
  <c r="Q22" i="8"/>
  <c r="P22" i="8"/>
  <c r="O22" i="8"/>
  <c r="M22" i="8"/>
  <c r="AS22" i="8" s="1"/>
  <c r="I22" i="8"/>
  <c r="E22" i="8"/>
  <c r="AG21" i="8"/>
  <c r="AF21" i="8"/>
  <c r="AE21" i="8"/>
  <c r="AD21" i="8"/>
  <c r="AC21" i="8"/>
  <c r="AB21" i="8"/>
  <c r="W21" i="8"/>
  <c r="V21" i="8"/>
  <c r="T21" i="8"/>
  <c r="R21" i="8"/>
  <c r="Q21" i="8"/>
  <c r="P21" i="8"/>
  <c r="O21" i="8"/>
  <c r="M21" i="8"/>
  <c r="I21" i="8"/>
  <c r="E21" i="8"/>
  <c r="AE20" i="8"/>
  <c r="AD20" i="8"/>
  <c r="AC20" i="8"/>
  <c r="AB20" i="8"/>
  <c r="W20" i="8"/>
  <c r="V20" i="8"/>
  <c r="T20" i="8"/>
  <c r="R20" i="8"/>
  <c r="Q20" i="8"/>
  <c r="P20" i="8"/>
  <c r="O20" i="8"/>
  <c r="M20" i="8"/>
  <c r="I20" i="8"/>
  <c r="E20" i="8"/>
  <c r="BP19" i="8"/>
  <c r="BN19" i="8"/>
  <c r="BM19" i="8"/>
  <c r="BL19" i="8"/>
  <c r="BH19" i="8" s="1"/>
  <c r="BK19" i="8"/>
  <c r="AE19" i="8"/>
  <c r="AD19" i="8"/>
  <c r="AC19" i="8"/>
  <c r="AB19" i="8"/>
  <c r="W19" i="8"/>
  <c r="V19" i="8"/>
  <c r="T19" i="8"/>
  <c r="P19" i="8"/>
  <c r="O19" i="8"/>
  <c r="M19" i="8"/>
  <c r="I19" i="8"/>
  <c r="E19" i="8"/>
  <c r="AE18" i="8"/>
  <c r="AE31" i="8" s="1"/>
  <c r="AE51" i="8" s="1"/>
  <c r="AD18" i="8"/>
  <c r="AC18" i="8"/>
  <c r="AB18" i="8"/>
  <c r="W18" i="8"/>
  <c r="W31" i="8" s="1"/>
  <c r="W51" i="8" s="1"/>
  <c r="V18" i="8"/>
  <c r="T18" i="8"/>
  <c r="P18" i="8"/>
  <c r="O18" i="8"/>
  <c r="M18" i="8"/>
  <c r="AS18" i="8" s="1"/>
  <c r="I18" i="8"/>
  <c r="E18" i="8"/>
  <c r="T17" i="8"/>
  <c r="L17" i="8"/>
  <c r="AS17" i="8" s="1"/>
  <c r="I17" i="8"/>
  <c r="E17" i="8"/>
  <c r="T16" i="8"/>
  <c r="L16" i="8"/>
  <c r="I16" i="8"/>
  <c r="E16" i="8"/>
  <c r="T15" i="8"/>
  <c r="L15" i="8"/>
  <c r="L31" i="8" s="1"/>
  <c r="L51" i="8" s="1"/>
  <c r="I15" i="8"/>
  <c r="E15" i="8"/>
  <c r="E31" i="8"/>
  <c r="K14" i="8"/>
  <c r="AS14" i="8"/>
  <c r="J14" i="8"/>
  <c r="K56" i="8" s="1"/>
  <c r="H14" i="8"/>
  <c r="G14" i="8"/>
  <c r="F14" i="8"/>
  <c r="F51" i="8" s="1"/>
  <c r="D14" i="8"/>
  <c r="D51" i="8" s="1"/>
  <c r="C14" i="8"/>
  <c r="AS13" i="8"/>
  <c r="I13" i="8"/>
  <c r="I14" i="8" s="1"/>
  <c r="E13" i="8"/>
  <c r="AS12" i="8"/>
  <c r="I12" i="8"/>
  <c r="E12" i="8"/>
  <c r="E14" i="8" s="1"/>
  <c r="K51" i="8"/>
  <c r="S50" i="8" l="1"/>
  <c r="S51" i="8" s="1"/>
  <c r="AS46" i="8"/>
  <c r="T50" i="8"/>
  <c r="Z50" i="8"/>
  <c r="AS42" i="8"/>
  <c r="AN50" i="8"/>
  <c r="AN51" i="8" s="1"/>
  <c r="AO50" i="8"/>
  <c r="AO51" i="8" s="1"/>
  <c r="AH50" i="8"/>
  <c r="AH51" i="8" s="1"/>
  <c r="AS45" i="8"/>
  <c r="AS44" i="8"/>
  <c r="AS48" i="8"/>
  <c r="AS43" i="8"/>
  <c r="AS47" i="8"/>
  <c r="AS41" i="8"/>
  <c r="AC50" i="8"/>
  <c r="Y50" i="8"/>
  <c r="Y51" i="8" s="1"/>
  <c r="AF50" i="8"/>
  <c r="AS37" i="8"/>
  <c r="AS35" i="8"/>
  <c r="AS36" i="8"/>
  <c r="AS32" i="8"/>
  <c r="AS29" i="8"/>
  <c r="AS30" i="8"/>
  <c r="AF31" i="8"/>
  <c r="X31" i="8"/>
  <c r="AD31" i="8"/>
  <c r="AD51" i="8" s="1"/>
  <c r="AD56" i="8" s="1"/>
  <c r="AS19" i="8"/>
  <c r="P31" i="8"/>
  <c r="P51" i="8" s="1"/>
  <c r="AQ56" i="8"/>
  <c r="AL56" i="8"/>
  <c r="I50" i="8"/>
  <c r="I31" i="8"/>
  <c r="G51" i="8"/>
  <c r="H51" i="8"/>
  <c r="E51" i="8"/>
  <c r="BM59" i="8"/>
  <c r="AC31" i="8"/>
  <c r="O31" i="8"/>
  <c r="J51" i="8"/>
  <c r="AT56" i="8" s="1"/>
  <c r="AS38" i="8"/>
  <c r="AP50" i="8"/>
  <c r="AP51" i="8" s="1"/>
  <c r="AP56" i="8" s="1"/>
  <c r="V31" i="8"/>
  <c r="U51" i="8"/>
  <c r="U56" i="8" s="1"/>
  <c r="V50" i="8"/>
  <c r="BF56" i="8"/>
  <c r="AS15" i="8"/>
  <c r="AS16" i="8"/>
  <c r="Q31" i="8"/>
  <c r="AS21" i="8"/>
  <c r="AG31" i="8"/>
  <c r="AG51" i="8" s="1"/>
  <c r="AG56" i="8" s="1"/>
  <c r="M31" i="8"/>
  <c r="AS27" i="8"/>
  <c r="AS33" i="8"/>
  <c r="AN56" i="8"/>
  <c r="AS39" i="8"/>
  <c r="AS20" i="8"/>
  <c r="R31" i="8"/>
  <c r="R51" i="8" s="1"/>
  <c r="AS26" i="8"/>
  <c r="AS28" i="8"/>
  <c r="AA51" i="8"/>
  <c r="O50" i="8"/>
  <c r="AO56" i="8"/>
  <c r="AM50" i="8"/>
  <c r="AM51" i="8" s="1"/>
  <c r="X51" i="8"/>
  <c r="Z51" i="8"/>
  <c r="M50" i="8"/>
  <c r="AS34" i="8"/>
  <c r="Q51" i="8"/>
  <c r="AB31" i="8"/>
  <c r="AB51" i="8" s="1"/>
  <c r="AB56" i="8" s="1"/>
  <c r="AS25" i="8"/>
  <c r="T31" i="8"/>
  <c r="AC51" i="8" l="1"/>
  <c r="AC56" i="8" s="1"/>
  <c r="O51" i="8"/>
  <c r="AF51" i="8"/>
  <c r="AF56" i="8" s="1"/>
  <c r="V51" i="8"/>
  <c r="V56" i="8" s="1"/>
  <c r="AX56" i="8"/>
  <c r="I51" i="8"/>
  <c r="AW56" i="8" s="1"/>
  <c r="AY56" i="8"/>
  <c r="BA56" i="8"/>
  <c r="O56" i="8"/>
  <c r="P56" i="8"/>
  <c r="AS50" i="8"/>
  <c r="W56" i="8"/>
  <c r="M51" i="8"/>
  <c r="M56" i="8" s="1"/>
  <c r="AS31" i="8"/>
  <c r="T51" i="8"/>
  <c r="AZ56" i="8" l="1"/>
  <c r="BR56" i="8"/>
  <c r="AV56" i="8"/>
  <c r="BB56" i="8"/>
  <c r="T56" i="8"/>
  <c r="AS56" i="8" s="1"/>
  <c r="AS51" i="8"/>
  <c r="BJ56" i="8" l="1"/>
  <c r="BM56" i="8" s="1"/>
</calcChain>
</file>

<file path=xl/sharedStrings.xml><?xml version="1.0" encoding="utf-8"?>
<sst xmlns="http://schemas.openxmlformats.org/spreadsheetml/2006/main" count="282" uniqueCount="215">
  <si>
    <t>بسم الله الرحمــــــــن الرحيم</t>
  </si>
  <si>
    <t>نموذج رقم (   1   )</t>
  </si>
  <si>
    <t>الرقم</t>
  </si>
  <si>
    <t>التخصص</t>
  </si>
  <si>
    <t>دوام المدرسة                         :</t>
  </si>
  <si>
    <t>الصفوف والطلبة والشعب</t>
  </si>
  <si>
    <t>المدارس الرافدة</t>
  </si>
  <si>
    <t>المرحلة</t>
  </si>
  <si>
    <t>الصف</t>
  </si>
  <si>
    <t>اسم المدرسة الرافدة</t>
  </si>
  <si>
    <t>اعلى صف فيها</t>
  </si>
  <si>
    <t>الطلبة</t>
  </si>
  <si>
    <t>الشعب</t>
  </si>
  <si>
    <t>معلم صف</t>
  </si>
  <si>
    <t>محاسبة</t>
  </si>
  <si>
    <t>صعوبات تعلم</t>
  </si>
  <si>
    <t>التصنيع المنزلي</t>
  </si>
  <si>
    <t>مجموع الحصص</t>
  </si>
  <si>
    <t>العدد</t>
  </si>
  <si>
    <t>ذكور</t>
  </si>
  <si>
    <t>اناث</t>
  </si>
  <si>
    <t>مجموع</t>
  </si>
  <si>
    <t>الروضة</t>
  </si>
  <si>
    <t>سنة اولى</t>
  </si>
  <si>
    <t>سنة ثانية</t>
  </si>
  <si>
    <t>الاول</t>
  </si>
  <si>
    <t>الثاني</t>
  </si>
  <si>
    <t>الثالث</t>
  </si>
  <si>
    <t>الرابع</t>
  </si>
  <si>
    <t>الخامس</t>
  </si>
  <si>
    <t>المجموع</t>
  </si>
  <si>
    <t>السادس</t>
  </si>
  <si>
    <t>السابع</t>
  </si>
  <si>
    <t>المدارس المرفودة</t>
  </si>
  <si>
    <t>الثامن</t>
  </si>
  <si>
    <t>اسم المدرسة المرفودة</t>
  </si>
  <si>
    <t>بعدها عن المدرسة</t>
  </si>
  <si>
    <t>توفر المواصلات</t>
  </si>
  <si>
    <t>التاسع</t>
  </si>
  <si>
    <t>مجموع ( الطلبة / الشعب / الحصص )</t>
  </si>
  <si>
    <t>المساحة</t>
  </si>
  <si>
    <t>البناء المدرسي</t>
  </si>
  <si>
    <t>الغرف الصفية</t>
  </si>
  <si>
    <t>الغرف الادارية والمرافق والمشاغل</t>
  </si>
  <si>
    <t>المساحة بالمتر المربع</t>
  </si>
  <si>
    <t>العدد حسب الملكية</t>
  </si>
  <si>
    <t>المرافق</t>
  </si>
  <si>
    <t xml:space="preserve">ملك </t>
  </si>
  <si>
    <t>مستأجر</t>
  </si>
  <si>
    <t>ملك</t>
  </si>
  <si>
    <t xml:space="preserve">دون 20 </t>
  </si>
  <si>
    <t>ادارة</t>
  </si>
  <si>
    <t>25   -   20</t>
  </si>
  <si>
    <t>معلمون</t>
  </si>
  <si>
    <t>30   -   26</t>
  </si>
  <si>
    <t>36   -    31</t>
  </si>
  <si>
    <t>مساعد</t>
  </si>
  <si>
    <t>42   -    37</t>
  </si>
  <si>
    <t>مكتبة</t>
  </si>
  <si>
    <t xml:space="preserve"> 48 فأكثر </t>
  </si>
  <si>
    <t>مرشد</t>
  </si>
  <si>
    <t>مستودع</t>
  </si>
  <si>
    <t>مقصف</t>
  </si>
  <si>
    <t>اذاعة</t>
  </si>
  <si>
    <t>المختبرات</t>
  </si>
  <si>
    <t>المختبر</t>
  </si>
  <si>
    <t>المساحة حسب الملكية</t>
  </si>
  <si>
    <t>مختبر حاسوب</t>
  </si>
  <si>
    <t>مختبر فيزياء</t>
  </si>
  <si>
    <t>مختبر كيمياء</t>
  </si>
  <si>
    <t>مختبر علوم</t>
  </si>
  <si>
    <t>المسمى الاداري</t>
  </si>
  <si>
    <t>المراكز التعليمية والأدارية والفنية</t>
  </si>
  <si>
    <t>نوع المركز</t>
  </si>
  <si>
    <t>مجموع المراكز التعليمية</t>
  </si>
  <si>
    <t>مدير</t>
  </si>
  <si>
    <t>فني مختبر علوم</t>
  </si>
  <si>
    <t>فني مختبر حاسوب</t>
  </si>
  <si>
    <t>امين مكتبة</t>
  </si>
  <si>
    <t>مرشد تربوي</t>
  </si>
  <si>
    <t>محاسب</t>
  </si>
  <si>
    <t>امين مستودع</t>
  </si>
  <si>
    <t>مشرف سكن داخلي</t>
  </si>
  <si>
    <t>مجموع المراكز الادارية</t>
  </si>
  <si>
    <t>مجمــــــوع المراكــــــــــز التعليمية والادارية</t>
  </si>
  <si>
    <t>حارس</t>
  </si>
  <si>
    <t>آذن</t>
  </si>
  <si>
    <t>المقرر</t>
  </si>
  <si>
    <t>المتوفر</t>
  </si>
  <si>
    <t>النقص</t>
  </si>
  <si>
    <t>الزيادة</t>
  </si>
  <si>
    <t>صفحة (  1   )</t>
  </si>
  <si>
    <t>مديرية التربية والتعليم                          :</t>
  </si>
  <si>
    <t>تاريخ الأردن</t>
  </si>
  <si>
    <t>مساعد ثانٍ</t>
  </si>
  <si>
    <t>عدد الحصص
 ( اجباري)</t>
  </si>
  <si>
    <t xml:space="preserve">ثاني ثانوي اكاديمي </t>
  </si>
  <si>
    <t>مجموع  ( الطلبة / الشعب / الحصص)</t>
  </si>
  <si>
    <t>المجموع  العام ( الطلبة /  الشعب / الحصص )</t>
  </si>
  <si>
    <t>المقرر الحاسوبي
(تجريبي)</t>
  </si>
  <si>
    <t>الأســـاسية</t>
  </si>
  <si>
    <t xml:space="preserve">أول ثانوي اكاديمي </t>
  </si>
  <si>
    <t>الرقم الوطني للمدرسة                            :</t>
  </si>
  <si>
    <t>هاتف المدرسة                        :</t>
  </si>
  <si>
    <t>الرقم المتسلسل للمدرسة               :</t>
  </si>
  <si>
    <t xml:space="preserve">ممرض </t>
  </si>
  <si>
    <t>اسم المدرسة                                     :</t>
  </si>
  <si>
    <t>جنس المدرسة                                    :</t>
  </si>
  <si>
    <t>التربية الإسلامية</t>
  </si>
  <si>
    <t>اللغة الإنجليزية</t>
  </si>
  <si>
    <t>العلوم الإسلامية</t>
  </si>
  <si>
    <t xml:space="preserve">اللغة العربية </t>
  </si>
  <si>
    <t>ملاحظة</t>
  </si>
  <si>
    <t>أمين مكتبة</t>
  </si>
  <si>
    <t>`</t>
  </si>
  <si>
    <t xml:space="preserve">أول ثانوي مهني </t>
  </si>
  <si>
    <t>المباحث الأكاديمية والمهنية  وعدد الحصص</t>
  </si>
  <si>
    <t>الإرشاد التربوي *</t>
  </si>
  <si>
    <t>إدارة التخطيط والبحث التربوي</t>
  </si>
  <si>
    <t xml:space="preserve">اسم المدرسة الشريكة في البناء        : </t>
  </si>
  <si>
    <t xml:space="preserve">ثاني ثانوي مهني </t>
  </si>
  <si>
    <t xml:space="preserve">المحافظة                       : </t>
  </si>
  <si>
    <t xml:space="preserve">اللواء    / القضاء              : </t>
  </si>
  <si>
    <t>المدينة   / القرية               :</t>
  </si>
  <si>
    <t>اسم التجمع السكاني             :</t>
  </si>
  <si>
    <t>عنوان المدرسة /الحي/الشارع    :</t>
  </si>
  <si>
    <t>2023 /  2022</t>
  </si>
  <si>
    <t>بطاقة التشكيلات المدرسية للعام الدراسي 2023 - 2024 م</t>
  </si>
  <si>
    <t>2024 /  2023</t>
  </si>
  <si>
    <t>التربية الوطنية والمدنية</t>
  </si>
  <si>
    <t>التـــاريخ</t>
  </si>
  <si>
    <t xml:space="preserve">الجغرافيــــــا </t>
  </si>
  <si>
    <t>اللغة الفرنسية</t>
  </si>
  <si>
    <t>الرياضيات</t>
  </si>
  <si>
    <t>العلــــوم</t>
  </si>
  <si>
    <t>الفيزيــــــاء</t>
  </si>
  <si>
    <t>الكيميـــاء</t>
  </si>
  <si>
    <t>العلوم الحياتية</t>
  </si>
  <si>
    <t>علوم الأرض والبيئة</t>
  </si>
  <si>
    <t>التربية الفنية والموسيقية</t>
  </si>
  <si>
    <t>التربية الرياضية</t>
  </si>
  <si>
    <t>التربية المهنيه</t>
  </si>
  <si>
    <t>النشاط الحر **</t>
  </si>
  <si>
    <t>المهارات الرقمية /الحــــاسوب</t>
  </si>
  <si>
    <t>الثقافة المالية</t>
  </si>
  <si>
    <t>المتميزون والموهوبون</t>
  </si>
  <si>
    <t>العلوم الصناعية/الهندسة</t>
  </si>
  <si>
    <t>العلوم الزراعية</t>
  </si>
  <si>
    <t>العلوم الفندقية</t>
  </si>
  <si>
    <t>انتاج الملابس</t>
  </si>
  <si>
    <t>التجميل</t>
  </si>
  <si>
    <t>التدريب العملي</t>
  </si>
  <si>
    <t>العاشر الأكاديمي</t>
  </si>
  <si>
    <t>العاشر المهني</t>
  </si>
  <si>
    <t xml:space="preserve">الهندسة </t>
  </si>
  <si>
    <t>الزراعة</t>
  </si>
  <si>
    <t>تكنولوجيا المعلومات</t>
  </si>
  <si>
    <t>ادارة الأعمال</t>
  </si>
  <si>
    <t>الحادي عشر العلمي</t>
  </si>
  <si>
    <t>الحادي عشر الادبي</t>
  </si>
  <si>
    <t xml:space="preserve">الحادي عشر الصناعي </t>
  </si>
  <si>
    <t xml:space="preserve">الحادي عشر الزراعي </t>
  </si>
  <si>
    <t xml:space="preserve">الحادي عشر الفندقي </t>
  </si>
  <si>
    <t xml:space="preserve">الحادي عشر انتاج ملابس </t>
  </si>
  <si>
    <t xml:space="preserve">الحادي عشر تجميل </t>
  </si>
  <si>
    <t xml:space="preserve">الحادي عشر تصنيع منزلي </t>
  </si>
  <si>
    <t>الثاني عشر العلمي</t>
  </si>
  <si>
    <t>الثاني عشر الادبي</t>
  </si>
  <si>
    <t xml:space="preserve">الثاني عشر الصناعي </t>
  </si>
  <si>
    <t xml:space="preserve">الثاني عشر الزراعي </t>
  </si>
  <si>
    <t xml:space="preserve">الثاني عشر الفندقي </t>
  </si>
  <si>
    <t xml:space="preserve">الثاني عشر انتاج ملابس </t>
  </si>
  <si>
    <t xml:space="preserve">الثاني عشر تجميل </t>
  </si>
  <si>
    <t xml:space="preserve">الثاني عشر تصنيع منزلي </t>
  </si>
  <si>
    <t>أمين لوازم مدرسية</t>
  </si>
  <si>
    <t>يقوم المرشد التربوي باعطاء حصص الارشاد التربوي وفي حال عدم وجود مرشد توزع الحصص على الإداريين المكلفين بالحصص أو المعلمين غير مستكملي النصاب *</t>
  </si>
  <si>
    <t xml:space="preserve"> Form QF95-38 rev.b</t>
  </si>
  <si>
    <t>صفحة (  2 )</t>
  </si>
  <si>
    <t>التوقيع :</t>
  </si>
  <si>
    <t>الاسم  :</t>
  </si>
  <si>
    <t>رئيس قسم التعليم المهني</t>
  </si>
  <si>
    <t>رئيس قسم التعليم العام وشؤون الطلبة</t>
  </si>
  <si>
    <t>رئيس قسم شؤون الموظفين</t>
  </si>
  <si>
    <t>رئيس قسم التخطيط التربوي</t>
  </si>
  <si>
    <t>مدير المدرسة</t>
  </si>
  <si>
    <t>حاجة البلدة او المنطقة من المدارس</t>
  </si>
  <si>
    <t>اخرى</t>
  </si>
  <si>
    <t>ارض في المنطقة القريبة</t>
  </si>
  <si>
    <t>نسبة اشغال البناء المدرسي اجمالي عدد الطلبة على اجمالي مساحات الغرف الصفية</t>
  </si>
  <si>
    <t xml:space="preserve">ارض المدرسة </t>
  </si>
  <si>
    <t>حاجة المدرسة لإنشاء إضافات صفية</t>
  </si>
  <si>
    <t>رقم الحوض</t>
  </si>
  <si>
    <t>رقم القطعة</t>
  </si>
  <si>
    <t>توفر الأراضي / ملك الوزارة</t>
  </si>
  <si>
    <t xml:space="preserve">سنة إنشاء البناء </t>
  </si>
  <si>
    <t>حالة البناء الأنشائية</t>
  </si>
  <si>
    <t>معلومات عامة عن المدرسة والمنطقة والاحتياجات</t>
  </si>
  <si>
    <t>أرجو العلم بأنه لن يتم اعتماد نصاب الحصص الأسبوعي لرتب المعلمين في حال عدم تعبئة الجدول المرفق وخصوصاً خانة تاريخ الترفيع إلى الرتبة</t>
  </si>
  <si>
    <t>ملاحظات</t>
  </si>
  <si>
    <t>تاريخ الترفيع إلى الرتبة</t>
  </si>
  <si>
    <t>رتبة المعلم</t>
  </si>
  <si>
    <t>نصاب الحصص الأسبوعي للمعلم</t>
  </si>
  <si>
    <t>المبحث الذي يقوم بتدريسه</t>
  </si>
  <si>
    <t>المؤهل العلمي</t>
  </si>
  <si>
    <t>الرقم الوزاري</t>
  </si>
  <si>
    <t>الاســــم</t>
  </si>
  <si>
    <t>أسماء المعلمين الحاصلين على رتبة معلم أول أو معلم خبير أو معلم قائد</t>
  </si>
  <si>
    <t>نوع المرض</t>
  </si>
  <si>
    <t>المبحث الذي يقوم بتدريسه (النصاب ان وجد )</t>
  </si>
  <si>
    <t>الاسم</t>
  </si>
  <si>
    <t>النشاط **</t>
  </si>
  <si>
    <t>المعلمين ( الحالات المرضية )</t>
  </si>
  <si>
    <t>قرار لجنة الموارد البشرية  اعفاء
 ( كلي او جزئي)</t>
  </si>
  <si>
    <t>الفندقي والسياحي</t>
  </si>
  <si>
    <t>حصص  النشاط  يتم توزيعها على المعلمين غير مستكملي النصاب أو الاداريين المكلفين بإعطاء حصص وحسب نوع النشاط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</si>
</sst>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  <charset val="178"/>
    </font>
    <font>
      <b/>
      <sz val="16"/>
      <name val="Arabic Transparent"/>
      <charset val="178"/>
    </font>
    <font>
      <b/>
      <sz val="28"/>
      <name val="DecoType Naskh"/>
      <charset val="178"/>
    </font>
    <font>
      <b/>
      <sz val="16"/>
      <name val="Arial"/>
      <family val="2"/>
      <charset val="178"/>
    </font>
    <font>
      <b/>
      <sz val="12"/>
      <name val="Arial"/>
      <family val="2"/>
      <charset val="178"/>
    </font>
    <font>
      <b/>
      <sz val="26"/>
      <name val="DecoType Naskh"/>
      <charset val="178"/>
    </font>
    <font>
      <b/>
      <sz val="26"/>
      <name val="Arial"/>
      <family val="2"/>
      <charset val="178"/>
    </font>
    <font>
      <b/>
      <sz val="16"/>
      <name val="Arial"/>
      <family val="2"/>
    </font>
    <font>
      <b/>
      <sz val="20"/>
      <name val="Arial"/>
      <family val="2"/>
      <charset val="178"/>
    </font>
    <font>
      <b/>
      <sz val="18"/>
      <name val="Arial"/>
      <family val="2"/>
      <charset val="178"/>
    </font>
    <font>
      <sz val="12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  <charset val="178"/>
    </font>
    <font>
      <b/>
      <sz val="11"/>
      <name val="Arial"/>
      <family val="2"/>
      <charset val="178"/>
    </font>
    <font>
      <b/>
      <sz val="12"/>
      <name val="Arial"/>
      <family val="2"/>
    </font>
    <font>
      <sz val="14"/>
      <name val="Arial"/>
      <family val="2"/>
      <charset val="178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  <charset val="178"/>
    </font>
    <font>
      <b/>
      <sz val="22"/>
      <name val="Arial"/>
      <family val="2"/>
      <charset val="178"/>
    </font>
    <font>
      <b/>
      <sz val="36"/>
      <name val="Arial"/>
      <family val="2"/>
      <charset val="178"/>
    </font>
    <font>
      <sz val="20"/>
      <name val="Arial"/>
      <family val="2"/>
      <charset val="178"/>
    </font>
    <font>
      <sz val="14"/>
      <name val="Arial"/>
      <family val="2"/>
    </font>
    <font>
      <b/>
      <sz val="28"/>
      <name val="Arial"/>
      <family val="2"/>
      <charset val="178"/>
    </font>
    <font>
      <b/>
      <sz val="18"/>
      <name val="Arabic Transparent"/>
      <charset val="178"/>
    </font>
    <font>
      <b/>
      <sz val="15"/>
      <name val="Arial"/>
      <family val="2"/>
      <charset val="178"/>
    </font>
    <font>
      <sz val="15"/>
      <name val="Arial"/>
      <family val="2"/>
    </font>
    <font>
      <sz val="12"/>
      <name val="Arial"/>
      <family val="2"/>
    </font>
    <font>
      <b/>
      <sz val="22"/>
      <name val="Traditional Arabic"/>
      <family val="1"/>
    </font>
    <font>
      <sz val="11"/>
      <name val="Arial"/>
      <family val="2"/>
    </font>
    <font>
      <b/>
      <sz val="33"/>
      <name val="Arial"/>
      <family val="2"/>
      <charset val="178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Arial"/>
      <family val="2"/>
      <charset val="178"/>
    </font>
    <font>
      <b/>
      <sz val="17"/>
      <name val="Arial"/>
      <family val="2"/>
      <charset val="178"/>
    </font>
    <font>
      <b/>
      <sz val="21"/>
      <name val="Arial"/>
      <family val="2"/>
      <charset val="178"/>
    </font>
    <font>
      <b/>
      <sz val="34"/>
      <name val="Arial"/>
      <family val="2"/>
      <charset val="178"/>
    </font>
    <font>
      <b/>
      <sz val="22"/>
      <name val="Arial"/>
      <family val="2"/>
    </font>
    <font>
      <b/>
      <sz val="25"/>
      <name val="Arial"/>
      <family val="2"/>
    </font>
    <font>
      <b/>
      <sz val="29"/>
      <name val="Arial"/>
      <family val="2"/>
      <charset val="178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3" fillId="0" borderId="0"/>
  </cellStyleXfs>
  <cellXfs count="586">
    <xf numFmtId="0" fontId="0" fillId="0" borderId="0" xfId="0"/>
    <xf numFmtId="0" fontId="33" fillId="0" borderId="0" xfId="1"/>
    <xf numFmtId="0" fontId="1" fillId="0" borderId="0" xfId="0" applyFont="1" applyAlignment="1" applyProtection="1"/>
    <xf numFmtId="0" fontId="24" fillId="0" borderId="0" xfId="0" applyFont="1" applyAlignment="1" applyProtection="1">
      <alignment vertical="center"/>
    </xf>
    <xf numFmtId="0" fontId="0" fillId="0" borderId="0" xfId="0" applyProtection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5" fillId="0" borderId="0" xfId="0" applyFont="1" applyAlignment="1" applyProtection="1">
      <alignment vertical="top"/>
    </xf>
    <xf numFmtId="0" fontId="37" fillId="0" borderId="0" xfId="0" applyFont="1" applyBorder="1" applyAlignment="1" applyProtection="1">
      <alignment vertical="center" wrapText="1"/>
    </xf>
    <xf numFmtId="0" fontId="28" fillId="0" borderId="0" xfId="0" applyFont="1" applyFill="1" applyBorder="1" applyAlignment="1" applyProtection="1">
      <alignment vertical="center"/>
      <protection locked="0"/>
    </xf>
    <xf numFmtId="0" fontId="7" fillId="0" borderId="0" xfId="0" applyFont="1" applyBorder="1" applyAlignment="1" applyProtection="1"/>
    <xf numFmtId="0" fontId="7" fillId="0" borderId="0" xfId="0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3" xfId="0" applyFont="1" applyBorder="1" applyAlignment="1" applyProtection="1">
      <alignment horizontal="center" vertical="center" shrinkToFit="1"/>
      <protection locked="0"/>
    </xf>
    <xf numFmtId="0" fontId="0" fillId="0" borderId="0" xfId="0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4" fillId="0" borderId="0" xfId="0" applyFont="1" applyBorder="1" applyAlignment="1">
      <alignment horizontal="center"/>
    </xf>
    <xf numFmtId="0" fontId="12" fillId="0" borderId="4" xfId="0" applyFont="1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horizontal="center"/>
    </xf>
    <xf numFmtId="0" fontId="25" fillId="0" borderId="7" xfId="0" applyFont="1" applyBorder="1" applyAlignment="1" applyProtection="1">
      <alignment horizontal="center" vertical="center"/>
    </xf>
    <xf numFmtId="0" fontId="22" fillId="0" borderId="8" xfId="0" applyFont="1" applyBorder="1" applyAlignment="1" applyProtection="1">
      <alignment horizontal="center" vertical="center" shrinkToFit="1"/>
      <protection locked="0"/>
    </xf>
    <xf numFmtId="0" fontId="22" fillId="0" borderId="9" xfId="0" applyFont="1" applyBorder="1" applyAlignment="1" applyProtection="1">
      <alignment horizontal="center" vertical="center" shrinkToFit="1"/>
      <protection locked="0"/>
    </xf>
    <xf numFmtId="0" fontId="22" fillId="0" borderId="10" xfId="0" applyFont="1" applyBorder="1" applyAlignment="1" applyProtection="1">
      <alignment horizontal="center" vertical="center" shrinkToFit="1"/>
    </xf>
    <xf numFmtId="0" fontId="22" fillId="0" borderId="7" xfId="0" applyFont="1" applyBorder="1" applyAlignment="1" applyProtection="1">
      <alignment horizontal="center" vertical="center" shrinkToFit="1"/>
      <protection locked="0"/>
    </xf>
    <xf numFmtId="0" fontId="29" fillId="2" borderId="11" xfId="0" applyFont="1" applyFill="1" applyBorder="1" applyAlignment="1" applyProtection="1">
      <alignment horizontal="center" vertical="center" shrinkToFit="1"/>
      <protection locked="0"/>
    </xf>
    <xf numFmtId="0" fontId="22" fillId="4" borderId="9" xfId="0" applyFont="1" applyFill="1" applyBorder="1" applyAlignment="1" applyProtection="1">
      <alignment horizontal="center" vertical="center" shrinkToFit="1"/>
    </xf>
    <xf numFmtId="0" fontId="22" fillId="4" borderId="10" xfId="0" applyFont="1" applyFill="1" applyBorder="1" applyAlignment="1" applyProtection="1">
      <alignment horizontal="center" vertical="center" shrinkToFit="1"/>
    </xf>
    <xf numFmtId="0" fontId="22" fillId="3" borderId="12" xfId="0" applyFont="1" applyFill="1" applyBorder="1" applyAlignment="1" applyProtection="1">
      <alignment horizontal="center" vertical="center" shrinkToFit="1"/>
    </xf>
    <xf numFmtId="0" fontId="25" fillId="0" borderId="13" xfId="0" applyFont="1" applyBorder="1" applyAlignment="1" applyProtection="1">
      <alignment horizontal="center" vertical="center"/>
    </xf>
    <xf numFmtId="0" fontId="22" fillId="0" borderId="14" xfId="0" applyFont="1" applyBorder="1" applyAlignment="1" applyProtection="1">
      <alignment horizontal="center" vertical="center" shrinkToFit="1"/>
      <protection locked="0"/>
    </xf>
    <xf numFmtId="0" fontId="22" fillId="0" borderId="15" xfId="0" applyFont="1" applyBorder="1" applyAlignment="1" applyProtection="1">
      <alignment horizontal="center" vertical="center" shrinkToFit="1"/>
      <protection locked="0"/>
    </xf>
    <xf numFmtId="0" fontId="22" fillId="0" borderId="16" xfId="0" applyFont="1" applyBorder="1" applyAlignment="1" applyProtection="1">
      <alignment horizontal="center" vertical="center" shrinkToFit="1"/>
    </xf>
    <xf numFmtId="0" fontId="22" fillId="0" borderId="13" xfId="0" applyFont="1" applyBorder="1" applyAlignment="1" applyProtection="1">
      <alignment horizontal="center" vertical="center" shrinkToFit="1"/>
      <protection locked="0"/>
    </xf>
    <xf numFmtId="0" fontId="29" fillId="2" borderId="17" xfId="0" applyFont="1" applyFill="1" applyBorder="1" applyAlignment="1" applyProtection="1">
      <alignment horizontal="center" vertical="center" shrinkToFit="1"/>
      <protection locked="0"/>
    </xf>
    <xf numFmtId="0" fontId="22" fillId="4" borderId="15" xfId="0" applyFont="1" applyFill="1" applyBorder="1" applyAlignment="1" applyProtection="1">
      <alignment horizontal="center" vertical="center" shrinkToFit="1"/>
    </xf>
    <xf numFmtId="0" fontId="22" fillId="4" borderId="16" xfId="0" applyFont="1" applyFill="1" applyBorder="1" applyAlignment="1" applyProtection="1">
      <alignment horizontal="center" vertical="center" shrinkToFit="1"/>
    </xf>
    <xf numFmtId="0" fontId="22" fillId="3" borderId="13" xfId="0" applyFont="1" applyFill="1" applyBorder="1" applyAlignment="1" applyProtection="1">
      <alignment horizontal="center" vertical="center" shrinkToFit="1"/>
    </xf>
    <xf numFmtId="0" fontId="3" fillId="0" borderId="1" xfId="0" applyFont="1" applyBorder="1" applyAlignment="1" applyProtection="1">
      <alignment horizontal="center" vertical="center"/>
    </xf>
    <xf numFmtId="0" fontId="26" fillId="0" borderId="18" xfId="0" applyFont="1" applyBorder="1" applyAlignment="1" applyProtection="1">
      <alignment horizontal="center" vertical="center" shrinkToFit="1"/>
    </xf>
    <xf numFmtId="0" fontId="26" fillId="0" borderId="19" xfId="0" applyFont="1" applyBorder="1" applyAlignment="1" applyProtection="1">
      <alignment horizontal="center" vertical="center" shrinkToFit="1"/>
    </xf>
    <xf numFmtId="0" fontId="26" fillId="0" borderId="20" xfId="0" applyFont="1" applyBorder="1" applyAlignment="1" applyProtection="1">
      <alignment horizontal="center" vertical="center" shrinkToFit="1"/>
    </xf>
    <xf numFmtId="0" fontId="26" fillId="0" borderId="1" xfId="0" applyFont="1" applyBorder="1" applyAlignment="1" applyProtection="1">
      <alignment horizontal="center" vertical="center" shrinkToFit="1"/>
    </xf>
    <xf numFmtId="0" fontId="27" fillId="0" borderId="21" xfId="0" applyFont="1" applyBorder="1" applyAlignment="1" applyProtection="1">
      <alignment horizontal="center" vertical="center" shrinkToFit="1"/>
    </xf>
    <xf numFmtId="0" fontId="22" fillId="4" borderId="19" xfId="0" applyFont="1" applyFill="1" applyBorder="1" applyAlignment="1" applyProtection="1">
      <alignment horizontal="center" vertical="center" shrinkToFit="1"/>
    </xf>
    <xf numFmtId="0" fontId="22" fillId="4" borderId="20" xfId="0" applyFont="1" applyFill="1" applyBorder="1" applyAlignment="1" applyProtection="1">
      <alignment horizontal="center" vertical="center" shrinkToFit="1"/>
    </xf>
    <xf numFmtId="0" fontId="22" fillId="3" borderId="1" xfId="0" applyFont="1" applyFill="1" applyBorder="1" applyAlignment="1" applyProtection="1">
      <alignment horizontal="center" vertical="center" shrinkToFit="1"/>
    </xf>
    <xf numFmtId="0" fontId="22" fillId="4" borderId="22" xfId="0" applyFont="1" applyFill="1" applyBorder="1" applyAlignment="1" applyProtection="1">
      <alignment horizontal="center" vertical="center" shrinkToFit="1"/>
    </xf>
    <xf numFmtId="0" fontId="22" fillId="0" borderId="23" xfId="0" applyFont="1" applyBorder="1" applyAlignment="1" applyProtection="1">
      <alignment horizontal="center" vertical="center" shrinkToFit="1"/>
    </xf>
    <xf numFmtId="0" fontId="22" fillId="4" borderId="23" xfId="0" applyFont="1" applyFill="1" applyBorder="1" applyAlignment="1" applyProtection="1">
      <alignment horizontal="center" vertical="center" shrinkToFit="1"/>
    </xf>
    <xf numFmtId="0" fontId="22" fillId="3" borderId="23" xfId="0" applyFont="1" applyFill="1" applyBorder="1" applyAlignment="1" applyProtection="1">
      <alignment horizontal="center" vertical="center" shrinkToFit="1"/>
    </xf>
    <xf numFmtId="0" fontId="22" fillId="4" borderId="24" xfId="0" applyFont="1" applyFill="1" applyBorder="1" applyAlignment="1" applyProtection="1">
      <alignment horizontal="center" vertical="center" shrinkToFit="1"/>
    </xf>
    <xf numFmtId="0" fontId="25" fillId="0" borderId="25" xfId="0" applyFont="1" applyBorder="1" applyAlignment="1" applyProtection="1">
      <alignment horizontal="center" vertical="center"/>
    </xf>
    <xf numFmtId="0" fontId="22" fillId="0" borderId="6" xfId="0" applyFont="1" applyBorder="1" applyAlignment="1" applyProtection="1">
      <alignment horizontal="center" vertical="center" shrinkToFit="1"/>
      <protection locked="0"/>
    </xf>
    <xf numFmtId="0" fontId="22" fillId="0" borderId="26" xfId="0" applyFont="1" applyBorder="1" applyAlignment="1" applyProtection="1">
      <alignment horizontal="center" vertical="center" shrinkToFit="1"/>
      <protection locked="0"/>
    </xf>
    <xf numFmtId="0" fontId="22" fillId="0" borderId="27" xfId="0" applyFont="1" applyBorder="1" applyAlignment="1" applyProtection="1">
      <alignment horizontal="center" vertical="center" shrinkToFit="1"/>
    </xf>
    <xf numFmtId="0" fontId="22" fillId="0" borderId="25" xfId="0" applyFont="1" applyBorder="1" applyAlignment="1" applyProtection="1">
      <alignment horizontal="center" vertical="center" shrinkToFit="1"/>
      <protection locked="0"/>
    </xf>
    <xf numFmtId="0" fontId="22" fillId="4" borderId="28" xfId="0" applyFont="1" applyFill="1" applyBorder="1" applyAlignment="1" applyProtection="1">
      <alignment horizontal="center" vertical="center" shrinkToFit="1"/>
    </xf>
    <xf numFmtId="0" fontId="22" fillId="0" borderId="26" xfId="0" applyFont="1" applyBorder="1" applyAlignment="1" applyProtection="1">
      <alignment horizontal="center" vertical="center" shrinkToFit="1"/>
    </xf>
    <xf numFmtId="0" fontId="22" fillId="4" borderId="26" xfId="0" applyFont="1" applyFill="1" applyBorder="1" applyAlignment="1" applyProtection="1">
      <alignment horizontal="center" vertical="center" shrinkToFit="1"/>
    </xf>
    <xf numFmtId="0" fontId="22" fillId="3" borderId="26" xfId="0" applyFont="1" applyFill="1" applyBorder="1" applyAlignment="1" applyProtection="1">
      <alignment horizontal="center" vertical="center" shrinkToFit="1"/>
    </xf>
    <xf numFmtId="0" fontId="22" fillId="4" borderId="27" xfId="0" applyFont="1" applyFill="1" applyBorder="1" applyAlignment="1" applyProtection="1">
      <alignment horizontal="center" vertical="center" shrinkToFit="1"/>
    </xf>
    <xf numFmtId="0" fontId="4" fillId="0" borderId="29" xfId="0" applyFont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 vertical="center" shrinkToFit="1"/>
    </xf>
    <xf numFmtId="0" fontId="11" fillId="0" borderId="3" xfId="0" applyFont="1" applyBorder="1" applyAlignment="1" applyProtection="1">
      <alignment horizontal="center" vertical="center" shrinkToFit="1"/>
    </xf>
    <xf numFmtId="0" fontId="22" fillId="2" borderId="26" xfId="0" applyFont="1" applyFill="1" applyBorder="1" applyAlignment="1" applyProtection="1">
      <alignment horizontal="center" vertical="center" shrinkToFit="1"/>
      <protection locked="0"/>
    </xf>
    <xf numFmtId="0" fontId="12" fillId="0" borderId="1" xfId="0" applyFont="1" applyBorder="1" applyAlignment="1" applyProtection="1">
      <alignment horizontal="center" vertical="center"/>
    </xf>
    <xf numFmtId="0" fontId="13" fillId="0" borderId="0" xfId="0" applyFont="1" applyBorder="1" applyAlignment="1">
      <alignment horizontal="center"/>
    </xf>
    <xf numFmtId="0" fontId="12" fillId="0" borderId="5" xfId="0" applyFont="1" applyBorder="1" applyAlignment="1" applyProtection="1">
      <alignment horizontal="center" vertical="center"/>
    </xf>
    <xf numFmtId="0" fontId="15" fillId="0" borderId="3" xfId="0" applyFont="1" applyBorder="1" applyAlignment="1" applyProtection="1">
      <alignment horizontal="center" vertical="center" shrinkToFit="1"/>
      <protection locked="0"/>
    </xf>
    <xf numFmtId="0" fontId="12" fillId="0" borderId="0" xfId="0" applyFont="1" applyBorder="1" applyAlignment="1">
      <alignment horizontal="center"/>
    </xf>
    <xf numFmtId="0" fontId="25" fillId="0" borderId="30" xfId="0" applyFont="1" applyBorder="1" applyAlignment="1" applyProtection="1">
      <alignment horizontal="center" vertical="center"/>
    </xf>
    <xf numFmtId="0" fontId="22" fillId="4" borderId="31" xfId="0" applyFont="1" applyFill="1" applyBorder="1" applyAlignment="1" applyProtection="1">
      <alignment horizontal="center" vertical="center" shrinkToFit="1"/>
    </xf>
    <xf numFmtId="0" fontId="22" fillId="4" borderId="32" xfId="0" applyFont="1" applyFill="1" applyBorder="1" applyAlignment="1" applyProtection="1">
      <alignment horizontal="center" vertical="center" shrinkToFit="1"/>
    </xf>
    <xf numFmtId="0" fontId="22" fillId="0" borderId="32" xfId="0" applyFont="1" applyBorder="1" applyAlignment="1" applyProtection="1">
      <alignment horizontal="center" vertical="center" shrinkToFit="1"/>
    </xf>
    <xf numFmtId="0" fontId="22" fillId="3" borderId="32" xfId="0" applyFont="1" applyFill="1" applyBorder="1" applyAlignment="1" applyProtection="1">
      <alignment horizontal="center" vertical="center" shrinkToFit="1"/>
    </xf>
    <xf numFmtId="0" fontId="22" fillId="2" borderId="32" xfId="0" applyFont="1" applyFill="1" applyBorder="1" applyAlignment="1" applyProtection="1">
      <alignment horizontal="center" vertical="center" shrinkToFit="1"/>
      <protection locked="0"/>
    </xf>
    <xf numFmtId="0" fontId="22" fillId="0" borderId="33" xfId="0" applyFont="1" applyBorder="1" applyAlignment="1" applyProtection="1">
      <alignment horizontal="center" vertical="center" shrinkToFit="1"/>
    </xf>
    <xf numFmtId="0" fontId="22" fillId="0" borderId="15" xfId="0" applyFont="1" applyBorder="1" applyAlignment="1" applyProtection="1">
      <alignment horizontal="center" vertical="center" shrinkToFit="1"/>
    </xf>
    <xf numFmtId="0" fontId="22" fillId="4" borderId="34" xfId="0" applyFont="1" applyFill="1" applyBorder="1" applyAlignment="1" applyProtection="1">
      <alignment horizontal="center" vertical="center" shrinkToFit="1"/>
    </xf>
    <xf numFmtId="0" fontId="22" fillId="3" borderId="35" xfId="0" applyFont="1" applyFill="1" applyBorder="1" applyAlignment="1" applyProtection="1">
      <alignment horizontal="center" vertical="center" shrinkToFit="1"/>
    </xf>
    <xf numFmtId="0" fontId="12" fillId="0" borderId="6" xfId="0" applyFont="1" applyBorder="1" applyAlignment="1" applyProtection="1">
      <alignment horizontal="center" vertical="center"/>
    </xf>
    <xf numFmtId="0" fontId="22" fillId="4" borderId="8" xfId="0" applyFont="1" applyFill="1" applyBorder="1" applyAlignment="1" applyProtection="1">
      <alignment horizontal="center" vertical="center" shrinkToFit="1"/>
    </xf>
    <xf numFmtId="0" fontId="22" fillId="0" borderId="9" xfId="0" applyFont="1" applyBorder="1" applyAlignment="1" applyProtection="1">
      <alignment horizontal="center" vertical="center" shrinkToFit="1"/>
    </xf>
    <xf numFmtId="0" fontId="22" fillId="3" borderId="9" xfId="0" applyFont="1" applyFill="1" applyBorder="1" applyAlignment="1" applyProtection="1">
      <alignment horizontal="center" vertical="center" shrinkToFit="1"/>
    </xf>
    <xf numFmtId="0" fontId="22" fillId="0" borderId="37" xfId="0" applyFont="1" applyBorder="1" applyAlignment="1" applyProtection="1">
      <alignment horizontal="center" vertical="center" shrinkToFit="1"/>
      <protection locked="0"/>
    </xf>
    <xf numFmtId="0" fontId="22" fillId="4" borderId="23" xfId="0" applyFont="1" applyFill="1" applyBorder="1" applyAlignment="1" applyProtection="1">
      <alignment horizontal="center" vertical="center" shrinkToFit="1"/>
      <protection locked="0"/>
    </xf>
    <xf numFmtId="0" fontId="22" fillId="3" borderId="38" xfId="0" applyFont="1" applyFill="1" applyBorder="1" applyAlignment="1" applyProtection="1">
      <alignment horizontal="center" vertical="center" shrinkToFit="1"/>
    </xf>
    <xf numFmtId="0" fontId="22" fillId="4" borderId="6" xfId="0" applyFont="1" applyFill="1" applyBorder="1" applyAlignment="1" applyProtection="1">
      <alignment horizontal="center" vertical="center" shrinkToFit="1"/>
    </xf>
    <xf numFmtId="0" fontId="22" fillId="4" borderId="26" xfId="0" applyFont="1" applyFill="1" applyBorder="1" applyAlignment="1" applyProtection="1">
      <alignment horizontal="center" vertical="center" shrinkToFit="1"/>
      <protection locked="0"/>
    </xf>
    <xf numFmtId="0" fontId="22" fillId="4" borderId="40" xfId="0" applyFont="1" applyFill="1" applyBorder="1" applyAlignment="1" applyProtection="1">
      <alignment horizontal="center" vertical="center" shrinkToFit="1"/>
    </xf>
    <xf numFmtId="0" fontId="22" fillId="3" borderId="41" xfId="0" applyFont="1" applyFill="1" applyBorder="1" applyAlignment="1" applyProtection="1">
      <alignment horizontal="center" vertical="center" shrinkToFit="1"/>
    </xf>
    <xf numFmtId="0" fontId="12" fillId="0" borderId="2" xfId="0" applyFont="1" applyBorder="1" applyAlignment="1" applyProtection="1">
      <alignment horizontal="center" vertical="center"/>
    </xf>
    <xf numFmtId="0" fontId="22" fillId="0" borderId="40" xfId="0" applyFont="1" applyBorder="1" applyAlignment="1" applyProtection="1">
      <alignment horizontal="center" vertical="center" shrinkToFit="1"/>
    </xf>
    <xf numFmtId="0" fontId="0" fillId="0" borderId="0" xfId="0" applyFill="1" applyProtection="1"/>
    <xf numFmtId="0" fontId="12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0" fillId="0" borderId="0" xfId="0" applyFill="1"/>
    <xf numFmtId="0" fontId="22" fillId="4" borderId="43" xfId="0" applyFont="1" applyFill="1" applyBorder="1" applyAlignment="1" applyProtection="1">
      <alignment horizontal="center" vertical="center" shrinkToFit="1"/>
    </xf>
    <xf numFmtId="0" fontId="22" fillId="4" borderId="33" xfId="0" applyFont="1" applyFill="1" applyBorder="1" applyAlignment="1" applyProtection="1">
      <alignment horizontal="center" vertical="center" shrinkToFit="1"/>
    </xf>
    <xf numFmtId="0" fontId="22" fillId="5" borderId="33" xfId="0" applyFont="1" applyFill="1" applyBorder="1" applyAlignment="1" applyProtection="1">
      <alignment horizontal="center" vertical="center" shrinkToFit="1"/>
    </xf>
    <xf numFmtId="0" fontId="22" fillId="4" borderId="44" xfId="0" applyFont="1" applyFill="1" applyBorder="1" applyAlignment="1" applyProtection="1">
      <alignment horizontal="center" vertical="center" shrinkToFit="1"/>
    </xf>
    <xf numFmtId="0" fontId="0" fillId="0" borderId="0" xfId="0" applyBorder="1" applyAlignment="1" applyProtection="1">
      <alignment horizontal="center" vertical="center"/>
    </xf>
    <xf numFmtId="0" fontId="20" fillId="0" borderId="1" xfId="0" applyFont="1" applyBorder="1" applyAlignment="1" applyProtection="1">
      <alignment vertical="center" textRotation="90" wrapText="1"/>
    </xf>
    <xf numFmtId="0" fontId="3" fillId="0" borderId="1" xfId="0" applyFont="1" applyBorder="1" applyAlignment="1" applyProtection="1">
      <alignment horizontal="center" vertical="center" wrapText="1"/>
    </xf>
    <xf numFmtId="0" fontId="26" fillId="0" borderId="2" xfId="0" applyFont="1" applyBorder="1" applyAlignment="1" applyProtection="1">
      <alignment horizontal="center" vertical="center" shrinkToFit="1"/>
    </xf>
    <xf numFmtId="0" fontId="26" fillId="0" borderId="45" xfId="0" applyFont="1" applyBorder="1" applyAlignment="1" applyProtection="1">
      <alignment horizontal="center" vertical="center" shrinkToFit="1"/>
    </xf>
    <xf numFmtId="0" fontId="22" fillId="4" borderId="46" xfId="0" applyFont="1" applyFill="1" applyBorder="1" applyAlignment="1" applyProtection="1">
      <alignment horizontal="center" vertical="center" shrinkToFit="1"/>
    </xf>
    <xf numFmtId="0" fontId="22" fillId="5" borderId="47" xfId="0" applyFont="1" applyFill="1" applyBorder="1" applyAlignment="1" applyProtection="1">
      <alignment horizontal="center" vertical="center" shrinkToFit="1"/>
    </xf>
    <xf numFmtId="0" fontId="22" fillId="4" borderId="47" xfId="0" applyFont="1" applyFill="1" applyBorder="1" applyAlignment="1" applyProtection="1">
      <alignment horizontal="center" vertical="center" shrinkToFit="1"/>
    </xf>
    <xf numFmtId="0" fontId="22" fillId="0" borderId="47" xfId="0" applyFont="1" applyBorder="1" applyAlignment="1" applyProtection="1">
      <alignment horizontal="center" vertical="center" shrinkToFit="1"/>
    </xf>
    <xf numFmtId="0" fontId="22" fillId="3" borderId="48" xfId="0" applyFont="1" applyFill="1" applyBorder="1" applyAlignment="1" applyProtection="1">
      <alignment horizontal="center" vertical="center" shrinkToFit="1"/>
    </xf>
    <xf numFmtId="0" fontId="22" fillId="3" borderId="49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>
      <alignment horizontal="center"/>
    </xf>
    <xf numFmtId="0" fontId="25" fillId="0" borderId="36" xfId="0" applyFont="1" applyBorder="1" applyAlignment="1" applyProtection="1">
      <alignment horizontal="center" vertical="center"/>
    </xf>
    <xf numFmtId="0" fontId="22" fillId="0" borderId="50" xfId="0" applyFont="1" applyBorder="1" applyAlignment="1" applyProtection="1">
      <alignment horizontal="center" vertical="center" shrinkToFit="1"/>
      <protection locked="0"/>
    </xf>
    <xf numFmtId="0" fontId="22" fillId="0" borderId="23" xfId="0" applyFont="1" applyBorder="1" applyAlignment="1" applyProtection="1">
      <alignment horizontal="center" vertical="center" shrinkToFit="1"/>
      <protection locked="0"/>
    </xf>
    <xf numFmtId="0" fontId="22" fillId="0" borderId="24" xfId="0" applyFont="1" applyBorder="1" applyAlignment="1" applyProtection="1">
      <alignment horizontal="center" vertical="center" shrinkToFit="1"/>
    </xf>
    <xf numFmtId="0" fontId="22" fillId="0" borderId="12" xfId="0" applyFont="1" applyBorder="1" applyAlignment="1" applyProtection="1">
      <alignment horizontal="center" vertical="center" shrinkToFit="1"/>
      <protection locked="0"/>
    </xf>
    <xf numFmtId="0" fontId="22" fillId="0" borderId="51" xfId="0" applyFont="1" applyBorder="1" applyAlignment="1" applyProtection="1">
      <alignment horizontal="center" vertical="center" shrinkToFit="1"/>
    </xf>
    <xf numFmtId="0" fontId="22" fillId="4" borderId="50" xfId="0" applyFont="1" applyFill="1" applyBorder="1" applyAlignment="1" applyProtection="1">
      <alignment horizontal="center" vertical="center" shrinkToFit="1"/>
    </xf>
    <xf numFmtId="0" fontId="22" fillId="4" borderId="52" xfId="0" applyFont="1" applyFill="1" applyBorder="1" applyAlignment="1" applyProtection="1">
      <alignment horizontal="center" vertical="center" shrinkToFit="1"/>
    </xf>
    <xf numFmtId="0" fontId="22" fillId="3" borderId="51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>
      <alignment horizontal="right"/>
    </xf>
    <xf numFmtId="0" fontId="25" fillId="0" borderId="42" xfId="0" applyFont="1" applyBorder="1" applyAlignment="1" applyProtection="1">
      <alignment horizontal="center" vertical="center"/>
    </xf>
    <xf numFmtId="0" fontId="22" fillId="0" borderId="53" xfId="0" applyFont="1" applyBorder="1" applyAlignment="1" applyProtection="1">
      <alignment horizontal="center" vertical="center" shrinkToFit="1"/>
    </xf>
    <xf numFmtId="0" fontId="22" fillId="2" borderId="33" xfId="0" applyFont="1" applyFill="1" applyBorder="1" applyAlignment="1" applyProtection="1">
      <alignment horizontal="center" vertical="center" shrinkToFit="1"/>
      <protection locked="0"/>
    </xf>
    <xf numFmtId="0" fontId="22" fillId="3" borderId="55" xfId="0" applyFont="1" applyFill="1" applyBorder="1" applyAlignment="1" applyProtection="1">
      <alignment horizontal="center" vertical="center" shrinkToFit="1"/>
    </xf>
    <xf numFmtId="0" fontId="25" fillId="0" borderId="7" xfId="0" applyFont="1" applyFill="1" applyBorder="1" applyAlignment="1" applyProtection="1">
      <alignment horizontal="center" vertical="center"/>
    </xf>
    <xf numFmtId="0" fontId="22" fillId="0" borderId="11" xfId="0" applyFont="1" applyFill="1" applyBorder="1" applyAlignment="1" applyProtection="1">
      <alignment horizontal="center" vertical="center" shrinkToFit="1"/>
      <protection locked="0"/>
    </xf>
    <xf numFmtId="0" fontId="22" fillId="0" borderId="9" xfId="0" applyFont="1" applyFill="1" applyBorder="1" applyAlignment="1" applyProtection="1">
      <alignment horizontal="center" vertical="center" shrinkToFit="1"/>
      <protection locked="0"/>
    </xf>
    <xf numFmtId="0" fontId="22" fillId="0" borderId="10" xfId="0" applyFont="1" applyFill="1" applyBorder="1" applyAlignment="1" applyProtection="1">
      <alignment horizontal="center" vertical="center" shrinkToFit="1"/>
    </xf>
    <xf numFmtId="0" fontId="22" fillId="0" borderId="7" xfId="0" applyFont="1" applyFill="1" applyBorder="1" applyAlignment="1" applyProtection="1">
      <alignment horizontal="center" vertical="center" shrinkToFit="1"/>
      <protection locked="0"/>
    </xf>
    <xf numFmtId="0" fontId="22" fillId="0" borderId="23" xfId="0" applyFont="1" applyFill="1" applyBorder="1" applyAlignment="1" applyProtection="1">
      <alignment horizontal="center" vertical="center" shrinkToFit="1"/>
    </xf>
    <xf numFmtId="0" fontId="22" fillId="0" borderId="24" xfId="0" applyFont="1" applyFill="1" applyBorder="1" applyAlignment="1" applyProtection="1">
      <alignment horizontal="center" vertical="center" shrinkToFit="1"/>
    </xf>
    <xf numFmtId="0" fontId="22" fillId="0" borderId="28" xfId="0" applyFont="1" applyBorder="1" applyAlignment="1" applyProtection="1">
      <alignment horizontal="center" vertical="center" shrinkToFit="1"/>
      <protection locked="0"/>
    </xf>
    <xf numFmtId="0" fontId="22" fillId="0" borderId="25" xfId="0" applyFont="1" applyFill="1" applyBorder="1" applyAlignment="1" applyProtection="1">
      <alignment horizontal="center" vertical="center" shrinkToFit="1"/>
      <protection locked="0"/>
    </xf>
    <xf numFmtId="0" fontId="22" fillId="0" borderId="26" xfId="0" applyFont="1" applyFill="1" applyBorder="1" applyAlignment="1" applyProtection="1">
      <alignment horizontal="center" vertical="center" shrinkToFit="1"/>
    </xf>
    <xf numFmtId="0" fontId="25" fillId="0" borderId="25" xfId="0" applyFont="1" applyFill="1" applyBorder="1" applyAlignment="1" applyProtection="1">
      <alignment horizontal="center" vertical="center"/>
    </xf>
    <xf numFmtId="0" fontId="22" fillId="0" borderId="28" xfId="0" applyFont="1" applyFill="1" applyBorder="1" applyAlignment="1" applyProtection="1">
      <alignment horizontal="center" vertical="center" shrinkToFit="1"/>
      <protection locked="0"/>
    </xf>
    <xf numFmtId="0" fontId="22" fillId="0" borderId="26" xfId="0" applyFont="1" applyFill="1" applyBorder="1" applyAlignment="1" applyProtection="1">
      <alignment horizontal="center" vertical="center" shrinkToFit="1"/>
      <protection locked="0"/>
    </xf>
    <xf numFmtId="0" fontId="22" fillId="0" borderId="27" xfId="0" applyFont="1" applyFill="1" applyBorder="1" applyAlignment="1" applyProtection="1">
      <alignment horizontal="center" vertical="center" shrinkToFit="1"/>
    </xf>
    <xf numFmtId="0" fontId="22" fillId="5" borderId="26" xfId="0" applyFont="1" applyFill="1" applyBorder="1" applyAlignment="1" applyProtection="1">
      <alignment horizontal="center" vertical="center" shrinkToFit="1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 applyProtection="1">
      <alignment vertical="top"/>
      <protection locked="0"/>
    </xf>
    <xf numFmtId="0" fontId="25" fillId="0" borderId="30" xfId="0" applyFont="1" applyFill="1" applyBorder="1" applyAlignment="1" applyProtection="1">
      <alignment horizontal="center" vertical="center"/>
    </xf>
    <xf numFmtId="0" fontId="22" fillId="0" borderId="56" xfId="0" applyFont="1" applyFill="1" applyBorder="1" applyAlignment="1" applyProtection="1">
      <alignment horizontal="center" vertical="center" shrinkToFit="1"/>
      <protection locked="0"/>
    </xf>
    <xf numFmtId="0" fontId="22" fillId="0" borderId="33" xfId="0" applyFont="1" applyFill="1" applyBorder="1" applyAlignment="1" applyProtection="1">
      <alignment horizontal="center" vertical="center" shrinkToFit="1"/>
      <protection locked="0"/>
    </xf>
    <xf numFmtId="0" fontId="22" fillId="0" borderId="57" xfId="0" applyFont="1" applyFill="1" applyBorder="1" applyAlignment="1" applyProtection="1">
      <alignment horizontal="center" vertical="center" shrinkToFit="1"/>
    </xf>
    <xf numFmtId="0" fontId="22" fillId="0" borderId="30" xfId="0" applyFont="1" applyFill="1" applyBorder="1" applyAlignment="1" applyProtection="1">
      <alignment horizontal="center" vertical="center" shrinkToFit="1"/>
      <protection locked="0"/>
    </xf>
    <xf numFmtId="0" fontId="22" fillId="0" borderId="57" xfId="0" applyFont="1" applyBorder="1" applyAlignment="1" applyProtection="1">
      <alignment horizontal="center" vertical="center" shrinkToFit="1"/>
    </xf>
    <xf numFmtId="0" fontId="22" fillId="4" borderId="14" xfId="0" applyFont="1" applyFill="1" applyBorder="1" applyAlignment="1" applyProtection="1">
      <alignment horizontal="center" vertical="center" shrinkToFit="1"/>
    </xf>
    <xf numFmtId="0" fontId="22" fillId="5" borderId="15" xfId="0" applyFont="1" applyFill="1" applyBorder="1" applyAlignment="1" applyProtection="1">
      <alignment horizontal="center" vertical="center" shrinkToFit="1"/>
    </xf>
    <xf numFmtId="0" fontId="22" fillId="0" borderId="15" xfId="0" applyFont="1" applyFill="1" applyBorder="1" applyAlignment="1" applyProtection="1">
      <alignment horizontal="center" vertical="center" shrinkToFit="1"/>
    </xf>
    <xf numFmtId="0" fontId="22" fillId="0" borderId="16" xfId="0" applyFont="1" applyFill="1" applyBorder="1" applyAlignment="1" applyProtection="1">
      <alignment horizontal="center" vertical="center" shrinkToFit="1"/>
    </xf>
    <xf numFmtId="0" fontId="11" fillId="4" borderId="30" xfId="0" applyFont="1" applyFill="1" applyBorder="1" applyAlignment="1" applyProtection="1">
      <alignment horizontal="center" vertical="center"/>
    </xf>
    <xf numFmtId="0" fontId="22" fillId="4" borderId="56" xfId="0" applyFont="1" applyFill="1" applyBorder="1" applyAlignment="1" applyProtection="1">
      <alignment horizontal="center" vertical="center" shrinkToFit="1"/>
    </xf>
    <xf numFmtId="0" fontId="22" fillId="4" borderId="57" xfId="0" applyFont="1" applyFill="1" applyBorder="1" applyAlignment="1" applyProtection="1">
      <alignment horizontal="center" vertical="center" shrinkToFit="1"/>
    </xf>
    <xf numFmtId="0" fontId="22" fillId="4" borderId="30" xfId="0" applyFont="1" applyFill="1" applyBorder="1" applyAlignment="1" applyProtection="1">
      <alignment horizontal="center" vertical="center" shrinkToFit="1"/>
    </xf>
    <xf numFmtId="0" fontId="22" fillId="4" borderId="58" xfId="0" applyFont="1" applyFill="1" applyBorder="1" applyAlignment="1" applyProtection="1">
      <alignment horizontal="center" vertical="center" shrinkToFit="1"/>
    </xf>
    <xf numFmtId="0" fontId="22" fillId="4" borderId="18" xfId="0" applyFont="1" applyFill="1" applyBorder="1" applyAlignment="1" applyProtection="1">
      <alignment horizontal="center" vertical="center" shrinkToFit="1"/>
    </xf>
    <xf numFmtId="0" fontId="22" fillId="4" borderId="59" xfId="0" applyFont="1" applyFill="1" applyBorder="1" applyAlignment="1" applyProtection="1">
      <alignment horizontal="center" vertical="center" shrinkToFit="1"/>
    </xf>
    <xf numFmtId="0" fontId="25" fillId="0" borderId="60" xfId="0" applyFont="1" applyBorder="1" applyAlignment="1" applyProtection="1">
      <alignment horizontal="center" vertical="center"/>
    </xf>
    <xf numFmtId="0" fontId="22" fillId="2" borderId="23" xfId="0" applyFont="1" applyFill="1" applyBorder="1" applyAlignment="1" applyProtection="1">
      <alignment horizontal="center" vertical="center" shrinkToFit="1"/>
      <protection locked="0"/>
    </xf>
    <xf numFmtId="0" fontId="22" fillId="3" borderId="29" xfId="0" applyFont="1" applyFill="1" applyBorder="1" applyAlignment="1" applyProtection="1">
      <alignment horizontal="center" vertical="center" shrinkToFit="1"/>
    </xf>
    <xf numFmtId="0" fontId="25" fillId="0" borderId="36" xfId="0" applyFont="1" applyFill="1" applyBorder="1" applyAlignment="1" applyProtection="1">
      <alignment horizontal="center" vertical="center"/>
    </xf>
    <xf numFmtId="0" fontId="22" fillId="0" borderId="8" xfId="0" applyFont="1" applyFill="1" applyBorder="1" applyAlignment="1" applyProtection="1">
      <alignment horizontal="center" vertical="center" shrinkToFit="1"/>
      <protection locked="0"/>
    </xf>
    <xf numFmtId="0" fontId="22" fillId="0" borderId="9" xfId="0" applyFont="1" applyFill="1" applyBorder="1" applyAlignment="1" applyProtection="1">
      <alignment horizontal="center" vertical="center" shrinkToFit="1"/>
    </xf>
    <xf numFmtId="0" fontId="22" fillId="0" borderId="37" xfId="0" applyFont="1" applyBorder="1" applyAlignment="1" applyProtection="1">
      <alignment horizontal="center" vertical="center" shrinkToFit="1"/>
    </xf>
    <xf numFmtId="0" fontId="22" fillId="3" borderId="7" xfId="0" applyFont="1" applyFill="1" applyBorder="1" applyAlignment="1" applyProtection="1">
      <alignment horizontal="center" vertical="center" shrinkToFit="1"/>
    </xf>
    <xf numFmtId="0" fontId="25" fillId="0" borderId="39" xfId="0" applyFont="1" applyBorder="1" applyAlignment="1" applyProtection="1">
      <alignment horizontal="center" vertical="center"/>
    </xf>
    <xf numFmtId="0" fontId="25" fillId="0" borderId="39" xfId="0" applyFont="1" applyFill="1" applyBorder="1" applyAlignment="1" applyProtection="1">
      <alignment horizontal="center" vertical="center"/>
    </xf>
    <xf numFmtId="0" fontId="22" fillId="0" borderId="6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5" fillId="0" borderId="58" xfId="0" applyFont="1" applyFill="1" applyBorder="1" applyAlignment="1" applyProtection="1">
      <alignment horizontal="center" vertical="center"/>
    </xf>
    <xf numFmtId="0" fontId="22" fillId="0" borderId="43" xfId="0" applyFont="1" applyBorder="1" applyAlignment="1" applyProtection="1">
      <alignment horizontal="center" vertical="center" shrinkToFit="1"/>
      <protection locked="0"/>
    </xf>
    <xf numFmtId="0" fontId="22" fillId="0" borderId="33" xfId="0" applyFont="1" applyBorder="1" applyAlignment="1" applyProtection="1">
      <alignment horizontal="center" vertical="center" shrinkToFit="1"/>
      <protection locked="0"/>
    </xf>
    <xf numFmtId="0" fontId="22" fillId="0" borderId="30" xfId="0" applyFont="1" applyBorder="1" applyAlignment="1" applyProtection="1">
      <alignment horizontal="center" vertical="center" shrinkToFit="1"/>
      <protection locked="0"/>
    </xf>
    <xf numFmtId="0" fontId="22" fillId="0" borderId="56" xfId="0" applyFont="1" applyBorder="1" applyAlignment="1" applyProtection="1">
      <alignment horizontal="center" vertical="center" shrinkToFit="1"/>
      <protection locked="0"/>
    </xf>
    <xf numFmtId="0" fontId="22" fillId="0" borderId="33" xfId="0" applyFont="1" applyFill="1" applyBorder="1" applyAlignment="1" applyProtection="1">
      <alignment horizontal="center" vertical="center" shrinkToFit="1"/>
    </xf>
    <xf numFmtId="0" fontId="19" fillId="0" borderId="61" xfId="0" applyFont="1" applyBorder="1" applyAlignment="1" applyProtection="1">
      <alignment vertical="center" textRotation="90" wrapText="1"/>
    </xf>
    <xf numFmtId="0" fontId="11" fillId="4" borderId="61" xfId="0" applyFont="1" applyFill="1" applyBorder="1" applyAlignment="1" applyProtection="1">
      <alignment horizontal="center" vertical="center"/>
    </xf>
    <xf numFmtId="1" fontId="22" fillId="4" borderId="46" xfId="0" applyNumberFormat="1" applyFont="1" applyFill="1" applyBorder="1" applyAlignment="1" applyProtection="1">
      <alignment horizontal="center" vertical="center" shrinkToFit="1"/>
    </xf>
    <xf numFmtId="1" fontId="22" fillId="4" borderId="47" xfId="0" applyNumberFormat="1" applyFont="1" applyFill="1" applyBorder="1" applyAlignment="1" applyProtection="1">
      <alignment horizontal="center" vertical="center" shrinkToFit="1"/>
    </xf>
    <xf numFmtId="1" fontId="22" fillId="4" borderId="62" xfId="0" applyNumberFormat="1" applyFont="1" applyFill="1" applyBorder="1" applyAlignment="1" applyProtection="1">
      <alignment horizontal="center" vertical="center" shrinkToFit="1"/>
    </xf>
    <xf numFmtId="1" fontId="22" fillId="4" borderId="29" xfId="0" applyNumberFormat="1" applyFont="1" applyFill="1" applyBorder="1" applyAlignment="1" applyProtection="1">
      <alignment horizontal="center" vertical="center" shrinkToFit="1"/>
    </xf>
    <xf numFmtId="1" fontId="22" fillId="4" borderId="63" xfId="0" applyNumberFormat="1" applyFont="1" applyFill="1" applyBorder="1" applyAlignment="1" applyProtection="1">
      <alignment horizontal="center" vertical="center" shrinkToFit="1"/>
    </xf>
    <xf numFmtId="0" fontId="22" fillId="4" borderId="63" xfId="0" applyFont="1" applyFill="1" applyBorder="1" applyAlignment="1" applyProtection="1">
      <alignment horizontal="center" vertical="center" shrinkToFit="1"/>
    </xf>
    <xf numFmtId="0" fontId="22" fillId="4" borderId="62" xfId="0" applyFont="1" applyFill="1" applyBorder="1" applyAlignment="1" applyProtection="1">
      <alignment horizontal="center" vertical="center" shrinkToFit="1"/>
    </xf>
    <xf numFmtId="0" fontId="22" fillId="4" borderId="29" xfId="0" applyFont="1" applyFill="1" applyBorder="1" applyAlignment="1" applyProtection="1">
      <alignment horizontal="center" vertical="center" shrinkToFit="1"/>
    </xf>
    <xf numFmtId="0" fontId="26" fillId="0" borderId="63" xfId="0" applyFont="1" applyBorder="1" applyAlignment="1" applyProtection="1">
      <alignment horizontal="center" vertical="center" shrinkToFit="1"/>
    </xf>
    <xf numFmtId="0" fontId="26" fillId="0" borderId="46" xfId="0" applyFont="1" applyBorder="1" applyAlignment="1" applyProtection="1">
      <alignment horizontal="center" vertical="center" shrinkToFit="1"/>
    </xf>
    <xf numFmtId="0" fontId="26" fillId="0" borderId="61" xfId="0" applyFont="1" applyBorder="1" applyAlignment="1" applyProtection="1">
      <alignment horizontal="center" vertical="center" shrinkToFit="1"/>
    </xf>
    <xf numFmtId="0" fontId="26" fillId="0" borderId="29" xfId="0" applyFont="1" applyBorder="1" applyAlignment="1" applyProtection="1">
      <alignment horizontal="center" vertical="center" shrinkToFit="1"/>
    </xf>
    <xf numFmtId="0" fontId="26" fillId="0" borderId="55" xfId="0" applyFont="1" applyBorder="1" applyAlignment="1" applyProtection="1">
      <alignment horizontal="center" vertical="center" shrinkToFit="1"/>
    </xf>
    <xf numFmtId="0" fontId="22" fillId="4" borderId="1" xfId="0" applyFont="1" applyFill="1" applyBorder="1" applyAlignment="1" applyProtection="1">
      <alignment horizontal="center" vertical="center" shrinkToFit="1"/>
    </xf>
    <xf numFmtId="0" fontId="26" fillId="0" borderId="21" xfId="0" applyFont="1" applyBorder="1" applyAlignment="1" applyProtection="1">
      <alignment horizontal="center" vertical="center" shrinkToFit="1"/>
    </xf>
    <xf numFmtId="0" fontId="22" fillId="4" borderId="2" xfId="0" applyFont="1" applyFill="1" applyBorder="1" applyAlignment="1" applyProtection="1">
      <alignment horizontal="center" vertical="center" shrinkToFit="1"/>
    </xf>
    <xf numFmtId="0" fontId="26" fillId="3" borderId="1" xfId="0" applyFont="1" applyFill="1" applyBorder="1" applyAlignment="1" applyProtection="1">
      <alignment horizontal="center" vertical="center" shrinkToFit="1"/>
    </xf>
    <xf numFmtId="0" fontId="26" fillId="0" borderId="64" xfId="0" applyFont="1" applyBorder="1" applyAlignment="1" applyProtection="1">
      <alignment horizontal="center" vertical="center" shrinkToFit="1"/>
    </xf>
    <xf numFmtId="1" fontId="26" fillId="3" borderId="29" xfId="0" applyNumberFormat="1" applyFont="1" applyFill="1" applyBorder="1" applyAlignment="1" applyProtection="1">
      <alignment horizontal="center" vertical="center" shrinkToFit="1"/>
    </xf>
    <xf numFmtId="0" fontId="12" fillId="0" borderId="0" xfId="0" applyFont="1" applyBorder="1" applyAlignment="1" applyProtection="1"/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65" xfId="0" applyFont="1" applyBorder="1" applyAlignment="1" applyProtection="1">
      <alignment horizontal="center" vertical="center"/>
      <protection locked="0"/>
    </xf>
    <xf numFmtId="0" fontId="11" fillId="0" borderId="66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shrinkToFit="1"/>
      <protection locked="0"/>
    </xf>
    <xf numFmtId="0" fontId="11" fillId="3" borderId="1" xfId="0" applyFont="1" applyFill="1" applyBorder="1" applyAlignment="1" applyProtection="1">
      <alignment horizontal="center" vertical="center" shrinkToFit="1"/>
    </xf>
    <xf numFmtId="1" fontId="11" fillId="3" borderId="1" xfId="0" applyNumberFormat="1" applyFont="1" applyFill="1" applyBorder="1" applyAlignment="1" applyProtection="1">
      <alignment horizontal="center" vertical="center" shrinkToFit="1"/>
    </xf>
    <xf numFmtId="1" fontId="11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1" fillId="0" borderId="1" xfId="0" applyNumberFormat="1" applyFont="1" applyFill="1" applyBorder="1" applyAlignment="1" applyProtection="1">
      <alignment horizontal="center" vertical="center" shrinkToFit="1"/>
    </xf>
    <xf numFmtId="1" fontId="15" fillId="0" borderId="29" xfId="0" applyNumberFormat="1" applyFont="1" applyBorder="1" applyAlignment="1" applyProtection="1">
      <alignment horizontal="center" vertical="center" shrinkToFit="1"/>
    </xf>
    <xf numFmtId="0" fontId="11" fillId="2" borderId="1" xfId="0" applyFont="1" applyFill="1" applyBorder="1" applyAlignment="1" applyProtection="1">
      <alignment horizontal="center" vertical="center" shrinkToFit="1"/>
      <protection locked="0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0" fontId="15" fillId="0" borderId="1" xfId="0" applyFont="1" applyBorder="1" applyAlignment="1" applyProtection="1">
      <alignment horizontal="center" vertical="center" shrinkToFit="1"/>
    </xf>
    <xf numFmtId="0" fontId="15" fillId="0" borderId="1" xfId="0" applyFont="1" applyBorder="1" applyAlignment="1" applyProtection="1">
      <alignment horizontal="center" vertical="center" shrinkToFit="1"/>
      <protection locked="0"/>
    </xf>
    <xf numFmtId="0" fontId="11" fillId="0" borderId="0" xfId="0" applyFont="1" applyBorder="1" applyAlignment="1" applyProtection="1">
      <alignment horizontal="center" vertical="top"/>
    </xf>
    <xf numFmtId="0" fontId="18" fillId="0" borderId="0" xfId="0" applyFont="1" applyBorder="1" applyAlignment="1" applyProtection="1">
      <alignment horizontal="left" vertical="center"/>
    </xf>
    <xf numFmtId="0" fontId="18" fillId="0" borderId="0" xfId="0" applyFont="1" applyBorder="1" applyAlignment="1" applyProtection="1">
      <alignment horizontal="center" vertical="center"/>
    </xf>
    <xf numFmtId="0" fontId="18" fillId="0" borderId="0" xfId="0" applyFont="1" applyAlignment="1" applyProtection="1">
      <alignment vertical="center"/>
    </xf>
    <xf numFmtId="0" fontId="34" fillId="0" borderId="0" xfId="0" applyFont="1" applyAlignment="1" applyProtection="1">
      <alignment vertical="center"/>
    </xf>
    <xf numFmtId="0" fontId="34" fillId="0" borderId="0" xfId="0" applyFont="1" applyProtection="1"/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33" fillId="0" borderId="0" xfId="0" applyFont="1" applyProtection="1">
      <protection locked="0"/>
    </xf>
    <xf numFmtId="0" fontId="10" fillId="0" borderId="0" xfId="0" applyFont="1" applyAlignme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3" fillId="0" borderId="65" xfId="0" applyFont="1" applyBorder="1" applyAlignment="1" applyProtection="1">
      <alignment vertical="top" wrapText="1"/>
    </xf>
    <xf numFmtId="0" fontId="1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 applyProtection="1">
      <protection locked="0"/>
    </xf>
    <xf numFmtId="0" fontId="14" fillId="0" borderId="0" xfId="0" applyFont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32" fillId="0" borderId="0" xfId="0" applyFont="1" applyAlignment="1" applyProtection="1">
      <alignment vertical="center" textRotation="90" shrinkToFit="1"/>
    </xf>
    <xf numFmtId="0" fontId="3" fillId="0" borderId="0" xfId="0" applyFont="1" applyBorder="1" applyAlignment="1" applyProtection="1">
      <alignment horizontal="center"/>
      <protection locked="0"/>
    </xf>
    <xf numFmtId="0" fontId="10" fillId="0" borderId="0" xfId="0" applyFont="1" applyProtection="1"/>
    <xf numFmtId="0" fontId="10" fillId="0" borderId="0" xfId="0" applyFont="1" applyAlignment="1" applyProtection="1"/>
    <xf numFmtId="0" fontId="10" fillId="0" borderId="0" xfId="0" applyFont="1" applyAlignment="1" applyProtection="1">
      <alignment horizontal="center"/>
    </xf>
    <xf numFmtId="0" fontId="3" fillId="0" borderId="0" xfId="0" applyFont="1" applyAlignment="1" applyProtection="1"/>
    <xf numFmtId="0" fontId="0" fillId="0" borderId="0" xfId="0" applyFill="1" applyAlignment="1" applyProtection="1"/>
    <xf numFmtId="0" fontId="41" fillId="0" borderId="0" xfId="1" applyFont="1" applyAlignment="1" applyProtection="1">
      <alignment horizontal="center" vertical="center" shrinkToFit="1"/>
    </xf>
    <xf numFmtId="0" fontId="16" fillId="0" borderId="0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5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 shrinkToFit="1"/>
      <protection locked="0"/>
    </xf>
    <xf numFmtId="0" fontId="11" fillId="0" borderId="45" xfId="0" applyFont="1" applyBorder="1" applyAlignment="1" applyProtection="1">
      <alignment horizontal="center" vertical="center" shrinkToFit="1"/>
      <protection locked="0"/>
    </xf>
    <xf numFmtId="0" fontId="11" fillId="0" borderId="3" xfId="0" applyFont="1" applyBorder="1" applyAlignment="1" applyProtection="1">
      <alignment horizontal="center" vertical="center" shrinkToFit="1"/>
      <protection locked="0"/>
    </xf>
    <xf numFmtId="0" fontId="8" fillId="0" borderId="2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0" fontId="25" fillId="3" borderId="4" xfId="0" applyFont="1" applyFill="1" applyBorder="1" applyAlignment="1" applyProtection="1">
      <alignment horizontal="center" vertical="center" textRotation="90"/>
    </xf>
    <xf numFmtId="0" fontId="25" fillId="3" borderId="35" xfId="0" applyFont="1" applyFill="1" applyBorder="1" applyAlignment="1" applyProtection="1">
      <alignment horizontal="center" vertical="center" textRotation="90"/>
    </xf>
    <xf numFmtId="0" fontId="18" fillId="0" borderId="2" xfId="0" applyFont="1" applyBorder="1" applyAlignment="1" applyProtection="1">
      <alignment horizontal="center" vertical="center"/>
    </xf>
    <xf numFmtId="0" fontId="18" fillId="0" borderId="3" xfId="0" applyFont="1" applyBorder="1" applyAlignment="1" applyProtection="1">
      <alignment horizontal="center" vertical="center"/>
    </xf>
    <xf numFmtId="0" fontId="25" fillId="3" borderId="29" xfId="0" applyFont="1" applyFill="1" applyBorder="1" applyAlignment="1" applyProtection="1">
      <alignment horizontal="center" vertical="center" textRotation="9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</xf>
    <xf numFmtId="0" fontId="8" fillId="0" borderId="66" xfId="0" applyFont="1" applyBorder="1" applyAlignment="1" applyProtection="1">
      <alignment horizontal="center" vertical="center"/>
    </xf>
    <xf numFmtId="0" fontId="8" fillId="0" borderId="61" xfId="0" applyFont="1" applyBorder="1" applyAlignment="1" applyProtection="1">
      <alignment horizontal="center" vertical="center"/>
    </xf>
    <xf numFmtId="0" fontId="8" fillId="0" borderId="55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0" fontId="11" fillId="0" borderId="45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" fontId="25" fillId="3" borderId="4" xfId="0" applyNumberFormat="1" applyFont="1" applyFill="1" applyBorder="1" applyAlignment="1" applyProtection="1">
      <alignment horizontal="center" vertical="center" textRotation="90"/>
    </xf>
    <xf numFmtId="1" fontId="25" fillId="3" borderId="35" xfId="0" applyNumberFormat="1" applyFont="1" applyFill="1" applyBorder="1" applyAlignment="1" applyProtection="1">
      <alignment horizontal="center" vertical="center" textRotation="90"/>
    </xf>
    <xf numFmtId="0" fontId="8" fillId="0" borderId="5" xfId="0" applyFont="1" applyBorder="1" applyAlignment="1" applyProtection="1">
      <alignment horizontal="center" vertical="center" wrapText="1"/>
    </xf>
    <xf numFmtId="0" fontId="21" fillId="0" borderId="65" xfId="0" applyFont="1" applyBorder="1"/>
    <xf numFmtId="0" fontId="21" fillId="0" borderId="66" xfId="0" applyFont="1" applyBorder="1"/>
    <xf numFmtId="0" fontId="21" fillId="0" borderId="61" xfId="0" applyFont="1" applyBorder="1"/>
    <xf numFmtId="0" fontId="21" fillId="0" borderId="64" xfId="0" applyFont="1" applyBorder="1"/>
    <xf numFmtId="0" fontId="21" fillId="0" borderId="55" xfId="0" applyFont="1" applyBorder="1"/>
    <xf numFmtId="0" fontId="11" fillId="0" borderId="2" xfId="0" applyFont="1" applyFill="1" applyBorder="1" applyAlignment="1" applyProtection="1">
      <alignment horizontal="center" vertical="center" shrinkToFit="1"/>
      <protection locked="0"/>
    </xf>
    <xf numFmtId="0" fontId="11" fillId="0" borderId="45" xfId="0" applyFont="1" applyFill="1" applyBorder="1" applyAlignment="1" applyProtection="1">
      <alignment horizontal="center" vertical="center" shrinkToFit="1"/>
      <protection locked="0"/>
    </xf>
    <xf numFmtId="0" fontId="11" fillId="0" borderId="3" xfId="0" applyFont="1" applyFill="1" applyBorder="1" applyAlignment="1" applyProtection="1">
      <alignment horizontal="center" vertical="center" shrinkToFi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0" borderId="45" xfId="0" applyFont="1" applyBorder="1" applyAlignment="1" applyProtection="1">
      <alignment horizontal="center" vertical="center" shrinkToFit="1"/>
      <protection locked="0"/>
    </xf>
    <xf numFmtId="0" fontId="4" fillId="0" borderId="3" xfId="0" applyFont="1" applyBorder="1" applyAlignment="1" applyProtection="1">
      <alignment horizontal="center" vertical="center" shrinkToFit="1"/>
      <protection locked="0"/>
    </xf>
    <xf numFmtId="0" fontId="15" fillId="0" borderId="2" xfId="0" applyFont="1" applyBorder="1" applyAlignment="1" applyProtection="1">
      <alignment horizontal="center" vertical="center" shrinkToFit="1"/>
    </xf>
    <xf numFmtId="0" fontId="15" fillId="0" borderId="3" xfId="0" applyFont="1" applyBorder="1" applyAlignment="1" applyProtection="1">
      <alignment horizontal="center" vertical="center" shrinkToFit="1"/>
    </xf>
    <xf numFmtId="0" fontId="3" fillId="0" borderId="45" xfId="0" applyFont="1" applyBorder="1" applyAlignment="1" applyProtection="1">
      <alignment horizontal="center" vertical="center" shrinkToFit="1"/>
    </xf>
    <xf numFmtId="0" fontId="3" fillId="0" borderId="3" xfId="0" applyFont="1" applyBorder="1" applyAlignment="1" applyProtection="1">
      <alignment horizontal="center" vertical="center" shrinkToFit="1"/>
    </xf>
    <xf numFmtId="0" fontId="13" fillId="2" borderId="2" xfId="0" applyFont="1" applyFill="1" applyBorder="1" applyAlignment="1" applyProtection="1">
      <alignment horizontal="center" vertical="center" shrinkToFit="1"/>
      <protection locked="0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0" fontId="19" fillId="4" borderId="5" xfId="0" applyFont="1" applyFill="1" applyBorder="1" applyAlignment="1" applyProtection="1">
      <alignment horizontal="center" vertical="center" wrapText="1"/>
    </xf>
    <xf numFmtId="0" fontId="19" fillId="4" borderId="65" xfId="0" applyFont="1" applyFill="1" applyBorder="1" applyAlignment="1" applyProtection="1">
      <alignment horizontal="center" vertical="center" wrapText="1"/>
    </xf>
    <xf numFmtId="0" fontId="19" fillId="4" borderId="61" xfId="0" applyFont="1" applyFill="1" applyBorder="1" applyAlignment="1" applyProtection="1">
      <alignment horizontal="center" vertical="center" wrapText="1"/>
    </xf>
    <xf numFmtId="0" fontId="19" fillId="4" borderId="64" xfId="0" applyFont="1" applyFill="1" applyBorder="1" applyAlignment="1" applyProtection="1">
      <alignment horizontal="center" vertical="center" wrapText="1"/>
    </xf>
    <xf numFmtId="0" fontId="19" fillId="4" borderId="66" xfId="0" applyFont="1" applyFill="1" applyBorder="1" applyAlignment="1" applyProtection="1">
      <alignment horizontal="center" vertical="center" wrapText="1"/>
    </xf>
    <xf numFmtId="0" fontId="19" fillId="4" borderId="55" xfId="0" applyFont="1" applyFill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shrinkToFit="1"/>
      <protection locked="0"/>
    </xf>
    <xf numFmtId="0" fontId="10" fillId="0" borderId="45" xfId="0" applyFont="1" applyBorder="1" applyAlignment="1" applyProtection="1">
      <alignment horizontal="center" vertical="center" shrinkToFit="1"/>
      <protection locked="0"/>
    </xf>
    <xf numFmtId="0" fontId="10" fillId="0" borderId="3" xfId="0" applyFont="1" applyBorder="1" applyAlignment="1" applyProtection="1">
      <alignment horizontal="center" vertical="center" shrinkToFit="1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29" xfId="0" applyFont="1" applyFill="1" applyBorder="1" applyAlignment="1" applyProtection="1">
      <alignment horizontal="center" vertical="center" wrapText="1"/>
    </xf>
    <xf numFmtId="0" fontId="25" fillId="0" borderId="4" xfId="0" applyFont="1" applyBorder="1" applyAlignment="1" applyProtection="1">
      <alignment horizontal="center" vertical="center" textRotation="90"/>
    </xf>
    <xf numFmtId="0" fontId="25" fillId="0" borderId="29" xfId="0" applyFont="1" applyBorder="1" applyAlignment="1" applyProtection="1">
      <alignment horizontal="center" vertical="center" textRotation="90"/>
    </xf>
    <xf numFmtId="0" fontId="16" fillId="0" borderId="2" xfId="0" applyFont="1" applyBorder="1" applyAlignment="1" applyProtection="1">
      <alignment horizontal="center" vertical="center"/>
    </xf>
    <xf numFmtId="0" fontId="16" fillId="0" borderId="45" xfId="0" applyFont="1" applyBorder="1" applyAlignment="1" applyProtection="1">
      <alignment horizontal="center" vertical="center"/>
    </xf>
    <xf numFmtId="0" fontId="16" fillId="0" borderId="3" xfId="0" applyFont="1" applyBorder="1" applyAlignment="1" applyProtection="1">
      <alignment horizontal="center" vertical="center"/>
    </xf>
    <xf numFmtId="0" fontId="25" fillId="0" borderId="5" xfId="0" applyFont="1" applyBorder="1" applyAlignment="1" applyProtection="1">
      <alignment horizontal="center" vertical="center" textRotation="90"/>
    </xf>
    <xf numFmtId="0" fontId="25" fillId="0" borderId="67" xfId="0" applyFont="1" applyBorder="1" applyAlignment="1" applyProtection="1">
      <alignment horizontal="center" vertical="center" textRotation="90"/>
    </xf>
    <xf numFmtId="0" fontId="25" fillId="0" borderId="5" xfId="0" applyFont="1" applyBorder="1" applyAlignment="1" applyProtection="1">
      <alignment horizontal="center" vertical="center" textRotation="90"/>
      <protection locked="0"/>
    </xf>
    <xf numFmtId="0" fontId="25" fillId="0" borderId="66" xfId="0" applyFont="1" applyBorder="1" applyAlignment="1" applyProtection="1">
      <alignment horizontal="center" vertical="center" textRotation="90"/>
      <protection locked="0"/>
    </xf>
    <xf numFmtId="0" fontId="25" fillId="0" borderId="61" xfId="0" applyFont="1" applyBorder="1" applyAlignment="1" applyProtection="1">
      <alignment horizontal="center" vertical="center" textRotation="90"/>
      <protection locked="0"/>
    </xf>
    <xf numFmtId="0" fontId="25" fillId="0" borderId="55" xfId="0" applyFont="1" applyBorder="1" applyAlignment="1" applyProtection="1">
      <alignment horizontal="center" vertical="center" textRotation="90"/>
      <protection locked="0"/>
    </xf>
    <xf numFmtId="0" fontId="25" fillId="0" borderId="66" xfId="0" applyFont="1" applyBorder="1" applyAlignment="1" applyProtection="1">
      <alignment horizontal="center" vertical="center" textRotation="90"/>
    </xf>
    <xf numFmtId="0" fontId="25" fillId="0" borderId="61" xfId="0" applyFont="1" applyBorder="1" applyAlignment="1" applyProtection="1">
      <alignment horizontal="center" vertical="center" textRotation="90"/>
    </xf>
    <xf numFmtId="0" fontId="25" fillId="0" borderId="55" xfId="0" applyFont="1" applyBorder="1" applyAlignment="1" applyProtection="1">
      <alignment horizontal="center" vertical="center" textRotation="90"/>
    </xf>
    <xf numFmtId="0" fontId="3" fillId="0" borderId="2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68" xfId="0" applyFont="1" applyBorder="1" applyAlignment="1" applyProtection="1">
      <alignment horizontal="right" vertical="center"/>
    </xf>
    <xf numFmtId="0" fontId="3" fillId="0" borderId="68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right" vertical="center"/>
    </xf>
    <xf numFmtId="0" fontId="3" fillId="0" borderId="31" xfId="0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45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5" xfId="0" applyFont="1" applyBorder="1" applyAlignment="1" applyProtection="1">
      <alignment horizontal="center" vertical="center" wrapText="1"/>
    </xf>
    <xf numFmtId="0" fontId="3" fillId="0" borderId="66" xfId="0" applyFont="1" applyBorder="1" applyAlignment="1" applyProtection="1">
      <alignment horizontal="center" vertical="center" wrapText="1"/>
    </xf>
    <xf numFmtId="0" fontId="3" fillId="0" borderId="67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68" xfId="0" applyFont="1" applyBorder="1" applyAlignment="1" applyProtection="1">
      <alignment horizontal="center" vertical="center" wrapText="1"/>
    </xf>
    <xf numFmtId="0" fontId="3" fillId="0" borderId="61" xfId="0" applyFont="1" applyBorder="1" applyAlignment="1" applyProtection="1">
      <alignment horizontal="center" vertical="center" wrapText="1"/>
    </xf>
    <xf numFmtId="0" fontId="3" fillId="0" borderId="64" xfId="0" applyFont="1" applyBorder="1" applyAlignment="1" applyProtection="1">
      <alignment horizontal="center" vertical="center" wrapText="1"/>
    </xf>
    <xf numFmtId="0" fontId="3" fillId="0" borderId="55" xfId="0" applyFont="1" applyBorder="1" applyAlignment="1" applyProtection="1">
      <alignment horizontal="center" vertical="center" wrapText="1"/>
    </xf>
    <xf numFmtId="0" fontId="3" fillId="0" borderId="64" xfId="0" applyFont="1" applyBorder="1" applyAlignment="1" applyProtection="1">
      <alignment horizontal="center" vertical="center"/>
    </xf>
    <xf numFmtId="0" fontId="3" fillId="0" borderId="63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textRotation="90"/>
    </xf>
    <xf numFmtId="0" fontId="6" fillId="0" borderId="35" xfId="0" applyFont="1" applyBorder="1" applyAlignment="1" applyProtection="1">
      <alignment horizontal="center" vertical="center" textRotation="90"/>
    </xf>
    <xf numFmtId="0" fontId="6" fillId="0" borderId="29" xfId="0" applyFont="1" applyBorder="1" applyAlignment="1" applyProtection="1">
      <alignment horizontal="center" vertical="center" textRotation="90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35" xfId="0" applyFont="1" applyBorder="1" applyAlignment="1" applyProtection="1">
      <alignment horizontal="center" vertical="center" wrapText="1"/>
    </xf>
    <xf numFmtId="0" fontId="3" fillId="0" borderId="29" xfId="0" applyFont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</xf>
    <xf numFmtId="0" fontId="3" fillId="0" borderId="4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45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11" fillId="0" borderId="5" xfId="0" applyFont="1" applyBorder="1" applyAlignment="1" applyProtection="1">
      <alignment horizontal="center" vertical="center" wrapText="1"/>
    </xf>
    <xf numFmtId="0" fontId="11" fillId="0" borderId="65" xfId="0" applyFont="1" applyBorder="1" applyAlignment="1" applyProtection="1">
      <alignment horizontal="center" vertical="center" wrapText="1"/>
    </xf>
    <xf numFmtId="0" fontId="11" fillId="0" borderId="66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shrinkToFit="1"/>
      <protection locked="0"/>
    </xf>
    <xf numFmtId="0" fontId="10" fillId="0" borderId="45" xfId="0" applyFont="1" applyBorder="1" applyAlignment="1" applyProtection="1">
      <alignment horizontal="center" shrinkToFit="1"/>
      <protection locked="0"/>
    </xf>
    <xf numFmtId="0" fontId="10" fillId="0" borderId="3" xfId="0" applyFont="1" applyBorder="1" applyAlignment="1" applyProtection="1">
      <alignment horizontal="center" shrinkToFit="1"/>
      <protection locked="0"/>
    </xf>
    <xf numFmtId="0" fontId="6" fillId="0" borderId="5" xfId="0" applyFont="1" applyBorder="1" applyAlignment="1" applyProtection="1">
      <alignment horizontal="center" vertical="center"/>
    </xf>
    <xf numFmtId="0" fontId="6" fillId="0" borderId="65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66" xfId="0" applyFont="1" applyBorder="1" applyAlignment="1" applyProtection="1">
      <alignment horizontal="center" vertical="center"/>
    </xf>
    <xf numFmtId="0" fontId="6" fillId="0" borderId="61" xfId="0" applyFont="1" applyBorder="1" applyAlignment="1" applyProtection="1">
      <alignment horizontal="center" vertical="center"/>
    </xf>
    <xf numFmtId="0" fontId="6" fillId="0" borderId="64" xfId="0" applyFont="1" applyBorder="1" applyAlignment="1" applyProtection="1">
      <alignment horizontal="center" vertical="center"/>
    </xf>
    <xf numFmtId="0" fontId="6" fillId="0" borderId="55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45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25" fillId="3" borderId="4" xfId="0" applyFont="1" applyFill="1" applyBorder="1" applyAlignment="1" applyProtection="1">
      <alignment horizontal="center" vertical="center" textRotation="90" wrapText="1"/>
    </xf>
    <xf numFmtId="0" fontId="25" fillId="3" borderId="29" xfId="0" applyFont="1" applyFill="1" applyBorder="1" applyAlignment="1" applyProtection="1">
      <alignment horizontal="center" vertical="center" textRotation="90" wrapText="1"/>
    </xf>
    <xf numFmtId="0" fontId="3" fillId="3" borderId="7" xfId="0" applyFont="1" applyFill="1" applyBorder="1" applyAlignment="1" applyProtection="1">
      <alignment horizontal="center" vertical="center" textRotation="90" wrapText="1"/>
    </xf>
    <xf numFmtId="0" fontId="3" fillId="3" borderId="30" xfId="0" applyFont="1" applyFill="1" applyBorder="1" applyAlignment="1" applyProtection="1">
      <alignment horizontal="center" vertical="center" textRotation="90" wrapText="1"/>
    </xf>
    <xf numFmtId="0" fontId="3" fillId="0" borderId="3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 textRotation="90"/>
    </xf>
    <xf numFmtId="0" fontId="8" fillId="0" borderId="35" xfId="0" applyFont="1" applyBorder="1" applyAlignment="1" applyProtection="1">
      <alignment horizontal="center" vertical="center" textRotation="90"/>
    </xf>
    <xf numFmtId="0" fontId="8" fillId="0" borderId="29" xfId="0" applyFont="1" applyBorder="1" applyAlignment="1" applyProtection="1">
      <alignment horizontal="center" vertical="center" textRotation="90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45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  <xf numFmtId="0" fontId="4" fillId="0" borderId="45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 shrinkToFit="1"/>
    </xf>
    <xf numFmtId="0" fontId="11" fillId="0" borderId="3" xfId="0" applyFont="1" applyBorder="1" applyAlignment="1" applyProtection="1">
      <alignment horizontal="center" vertical="center" shrinkToFit="1"/>
    </xf>
    <xf numFmtId="0" fontId="15" fillId="0" borderId="45" xfId="0" applyFont="1" applyBorder="1" applyAlignment="1" applyProtection="1">
      <alignment horizontal="center" vertical="center" shrinkToFit="1"/>
    </xf>
    <xf numFmtId="0" fontId="22" fillId="0" borderId="2" xfId="0" applyFont="1" applyBorder="1" applyAlignment="1" applyProtection="1">
      <alignment horizontal="center" vertical="center"/>
      <protection locked="0"/>
    </xf>
    <xf numFmtId="0" fontId="22" fillId="0" borderId="45" xfId="0" applyFont="1" applyBorder="1" applyAlignment="1" applyProtection="1">
      <alignment horizontal="center" vertical="center"/>
      <protection locked="0"/>
    </xf>
    <xf numFmtId="0" fontId="22" fillId="0" borderId="3" xfId="0" applyFont="1" applyBorder="1" applyAlignment="1" applyProtection="1">
      <alignment horizontal="center" vertical="center"/>
      <protection locked="0"/>
    </xf>
    <xf numFmtId="0" fontId="36" fillId="4" borderId="5" xfId="0" applyFont="1" applyFill="1" applyBorder="1" applyAlignment="1" applyProtection="1">
      <alignment horizontal="center" vertical="center" wrapText="1"/>
    </xf>
    <xf numFmtId="0" fontId="36" fillId="4" borderId="65" xfId="0" applyFont="1" applyFill="1" applyBorder="1" applyAlignment="1" applyProtection="1">
      <alignment horizontal="center" vertical="center" wrapText="1"/>
    </xf>
    <xf numFmtId="0" fontId="36" fillId="4" borderId="66" xfId="0" applyFont="1" applyFill="1" applyBorder="1" applyAlignment="1" applyProtection="1">
      <alignment horizontal="center" vertical="center" wrapText="1"/>
    </xf>
    <xf numFmtId="0" fontId="36" fillId="4" borderId="61" xfId="0" applyFont="1" applyFill="1" applyBorder="1" applyAlignment="1" applyProtection="1">
      <alignment horizontal="center" vertical="center" wrapText="1"/>
    </xf>
    <xf numFmtId="0" fontId="36" fillId="4" borderId="64" xfId="0" applyFont="1" applyFill="1" applyBorder="1" applyAlignment="1" applyProtection="1">
      <alignment horizontal="center" vertical="center" wrapText="1"/>
    </xf>
    <xf numFmtId="0" fontId="36" fillId="4" borderId="55" xfId="0" applyFont="1" applyFill="1" applyBorder="1" applyAlignment="1" applyProtection="1">
      <alignment horizontal="center" vertical="center" wrapText="1"/>
    </xf>
    <xf numFmtId="0" fontId="18" fillId="0" borderId="5" xfId="0" applyFont="1" applyBorder="1" applyAlignment="1" applyProtection="1">
      <alignment horizontal="center" vertical="center" textRotation="90" wrapText="1"/>
    </xf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0" xfId="0"/>
    <xf numFmtId="0" fontId="0" fillId="0" borderId="68" xfId="0" applyBorder="1"/>
    <xf numFmtId="0" fontId="0" fillId="0" borderId="61" xfId="0" applyBorder="1"/>
    <xf numFmtId="0" fontId="0" fillId="0" borderId="64" xfId="0" applyBorder="1"/>
    <xf numFmtId="0" fontId="0" fillId="0" borderId="55" xfId="0" applyBorder="1"/>
    <xf numFmtId="0" fontId="11" fillId="0" borderId="69" xfId="0" applyFont="1" applyBorder="1" applyAlignment="1" applyProtection="1">
      <alignment horizontal="center" vertical="center" shrinkToFit="1"/>
      <protection locked="0"/>
    </xf>
    <xf numFmtId="0" fontId="11" fillId="0" borderId="65" xfId="0" applyFont="1" applyBorder="1" applyAlignment="1" applyProtection="1">
      <alignment horizontal="center" vertical="center" shrinkToFit="1"/>
      <protection locked="0"/>
    </xf>
    <xf numFmtId="0" fontId="11" fillId="0" borderId="66" xfId="0" applyFont="1" applyBorder="1" applyAlignment="1" applyProtection="1">
      <alignment horizontal="center" vertical="center" shrinkToFit="1"/>
      <protection locked="0"/>
    </xf>
    <xf numFmtId="0" fontId="15" fillId="0" borderId="2" xfId="0" applyFont="1" applyBorder="1" applyAlignment="1" applyProtection="1">
      <alignment horizontal="center" vertical="center" shrinkToFit="1"/>
      <protection locked="0"/>
    </xf>
    <xf numFmtId="0" fontId="15" fillId="0" borderId="45" xfId="0" applyFont="1" applyBorder="1" applyAlignment="1" applyProtection="1">
      <alignment horizontal="center" vertical="center" shrinkToFit="1"/>
      <protection locked="0"/>
    </xf>
    <xf numFmtId="0" fontId="15" fillId="0" borderId="3" xfId="0" applyFont="1" applyBorder="1" applyAlignment="1" applyProtection="1">
      <alignment horizontal="center" vertical="center" shrinkToFit="1"/>
      <protection locked="0"/>
    </xf>
    <xf numFmtId="0" fontId="11" fillId="0" borderId="20" xfId="0" applyFont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Fill="1" applyBorder="1" applyAlignment="1" applyProtection="1">
      <alignment horizontal="center" vertical="center" shrinkToFit="1"/>
      <protection locked="0"/>
    </xf>
    <xf numFmtId="0" fontId="3" fillId="0" borderId="5" xfId="0" applyFont="1" applyBorder="1" applyAlignment="1" applyProtection="1">
      <alignment horizontal="center" vertical="center"/>
    </xf>
    <xf numFmtId="0" fontId="3" fillId="0" borderId="66" xfId="0" applyFont="1" applyBorder="1" applyAlignment="1" applyProtection="1">
      <alignment horizontal="center" vertical="center"/>
    </xf>
    <xf numFmtId="0" fontId="3" fillId="0" borderId="61" xfId="0" applyFont="1" applyBorder="1" applyAlignment="1" applyProtection="1">
      <alignment horizontal="center" vertical="center"/>
    </xf>
    <xf numFmtId="0" fontId="3" fillId="0" borderId="55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 shrinkToFit="1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0" borderId="45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3" fillId="0" borderId="6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65" xfId="0" applyFont="1" applyBorder="1" applyAlignment="1" applyProtection="1">
      <alignment horizontal="center" vertical="center"/>
    </xf>
    <xf numFmtId="0" fontId="7" fillId="0" borderId="66" xfId="0" applyFont="1" applyBorder="1" applyAlignment="1" applyProtection="1">
      <alignment horizontal="center" vertical="center"/>
    </xf>
    <xf numFmtId="0" fontId="7" fillId="0" borderId="61" xfId="0" applyFont="1" applyBorder="1" applyAlignment="1" applyProtection="1">
      <alignment horizontal="center" vertical="center"/>
    </xf>
    <xf numFmtId="0" fontId="7" fillId="0" borderId="64" xfId="0" applyFont="1" applyBorder="1" applyAlignment="1" applyProtection="1">
      <alignment horizontal="center" vertical="center"/>
    </xf>
    <xf numFmtId="0" fontId="7" fillId="0" borderId="55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45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textRotation="90"/>
    </xf>
    <xf numFmtId="0" fontId="11" fillId="0" borderId="29" xfId="0" applyFont="1" applyBorder="1" applyAlignment="1" applyProtection="1">
      <alignment horizontal="center" vertical="center" textRotation="90"/>
    </xf>
    <xf numFmtId="0" fontId="15" fillId="0" borderId="5" xfId="0" applyFont="1" applyBorder="1" applyAlignment="1" applyProtection="1">
      <alignment horizontal="center" vertical="center" shrinkToFit="1"/>
      <protection locked="0"/>
    </xf>
    <xf numFmtId="0" fontId="15" fillId="0" borderId="66" xfId="0" applyFont="1" applyBorder="1" applyAlignment="1" applyProtection="1">
      <alignment horizontal="center" vertical="center" shrinkToFit="1"/>
      <protection locked="0"/>
    </xf>
    <xf numFmtId="1" fontId="11" fillId="0" borderId="2" xfId="0" applyNumberFormat="1" applyFont="1" applyBorder="1" applyAlignment="1" applyProtection="1">
      <alignment horizontal="center" vertical="center" shrinkToFit="1"/>
    </xf>
    <xf numFmtId="1" fontId="11" fillId="0" borderId="45" xfId="0" applyNumberFormat="1" applyFont="1" applyBorder="1" applyAlignment="1" applyProtection="1">
      <alignment horizontal="center" vertical="center" shrinkToFit="1"/>
    </xf>
    <xf numFmtId="1" fontId="11" fillId="0" borderId="3" xfId="0" applyNumberFormat="1" applyFont="1" applyBorder="1" applyAlignment="1" applyProtection="1">
      <alignment horizontal="center" vertical="center" shrinkToFit="1"/>
    </xf>
    <xf numFmtId="0" fontId="23" fillId="0" borderId="65" xfId="0" applyFont="1" applyBorder="1" applyAlignment="1" applyProtection="1">
      <alignment horizontal="center" vertical="center" wrapText="1"/>
    </xf>
    <xf numFmtId="0" fontId="23" fillId="0" borderId="0" xfId="0" applyFont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 wrapText="1"/>
    </xf>
    <xf numFmtId="0" fontId="15" fillId="0" borderId="29" xfId="0" applyFont="1" applyBorder="1"/>
    <xf numFmtId="0" fontId="16" fillId="0" borderId="65" xfId="0" applyFont="1" applyBorder="1" applyAlignment="1" applyProtection="1">
      <alignment horizontal="center" vertical="top"/>
    </xf>
    <xf numFmtId="0" fontId="16" fillId="0" borderId="0" xfId="0" applyFont="1" applyBorder="1" applyAlignment="1" applyProtection="1">
      <alignment horizontal="center" vertical="top"/>
    </xf>
    <xf numFmtId="0" fontId="14" fillId="0" borderId="0" xfId="0" applyFont="1" applyAlignment="1" applyProtection="1">
      <alignment horizontal="center" vertical="center"/>
    </xf>
    <xf numFmtId="0" fontId="31" fillId="0" borderId="0" xfId="0" applyFont="1" applyAlignment="1" applyProtection="1">
      <alignment horizontal="right"/>
    </xf>
    <xf numFmtId="0" fontId="25" fillId="0" borderId="4" xfId="0" applyFont="1" applyBorder="1" applyAlignment="1" applyProtection="1">
      <alignment horizontal="center" vertical="center" wrapText="1"/>
    </xf>
    <xf numFmtId="0" fontId="25" fillId="0" borderId="29" xfId="0" applyFont="1" applyBorder="1" applyAlignment="1" applyProtection="1">
      <alignment horizontal="center" vertical="center" wrapText="1"/>
    </xf>
    <xf numFmtId="0" fontId="0" fillId="0" borderId="45" xfId="0" applyBorder="1" applyAlignment="1" applyProtection="1">
      <alignment shrinkToFit="1"/>
      <protection locked="0"/>
    </xf>
    <xf numFmtId="0" fontId="0" fillId="0" borderId="3" xfId="0" applyBorder="1" applyAlignment="1" applyProtection="1">
      <alignment shrinkToFi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textRotation="90" wrapText="1"/>
    </xf>
    <xf numFmtId="0" fontId="11" fillId="0" borderId="29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wrapText="1"/>
    </xf>
    <xf numFmtId="0" fontId="21" fillId="0" borderId="29" xfId="0" applyFont="1" applyBorder="1"/>
    <xf numFmtId="0" fontId="25" fillId="0" borderId="5" xfId="0" applyFont="1" applyBorder="1" applyAlignment="1" applyProtection="1">
      <alignment horizontal="center" vertical="center" textRotation="90" wrapText="1"/>
    </xf>
    <xf numFmtId="0" fontId="25" fillId="0" borderId="66" xfId="0" applyFont="1" applyBorder="1" applyAlignment="1" applyProtection="1">
      <alignment horizontal="center" vertical="center" textRotation="90" wrapText="1"/>
    </xf>
    <xf numFmtId="0" fontId="25" fillId="0" borderId="61" xfId="0" applyFont="1" applyBorder="1" applyAlignment="1" applyProtection="1">
      <alignment horizontal="center" vertical="center" textRotation="90" wrapText="1"/>
    </xf>
    <xf numFmtId="0" fontId="25" fillId="0" borderId="55" xfId="0" applyFont="1" applyBorder="1" applyAlignment="1" applyProtection="1">
      <alignment horizontal="center" vertical="center" textRotation="90" wrapText="1"/>
    </xf>
    <xf numFmtId="0" fontId="18" fillId="0" borderId="5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8" fillId="0" borderId="67" xfId="0" applyFont="1" applyFill="1" applyBorder="1" applyAlignment="1" applyProtection="1">
      <alignment horizontal="center" vertical="center"/>
    </xf>
    <xf numFmtId="0" fontId="18" fillId="0" borderId="68" xfId="0" applyFont="1" applyFill="1" applyBorder="1" applyAlignment="1" applyProtection="1">
      <alignment horizontal="center" vertical="center"/>
    </xf>
    <xf numFmtId="0" fontId="18" fillId="0" borderId="61" xfId="0" applyFont="1" applyFill="1" applyBorder="1" applyAlignment="1" applyProtection="1">
      <alignment horizontal="center" vertical="center"/>
    </xf>
    <xf numFmtId="0" fontId="18" fillId="0" borderId="55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66" xfId="0" applyFont="1" applyFill="1" applyBorder="1" applyAlignment="1" applyProtection="1">
      <alignment horizontal="center" vertical="center"/>
      <protection locked="0"/>
    </xf>
    <xf numFmtId="0" fontId="3" fillId="0" borderId="67" xfId="0" applyFont="1" applyFill="1" applyBorder="1" applyAlignment="1" applyProtection="1">
      <alignment horizontal="center" vertical="center"/>
      <protection locked="0"/>
    </xf>
    <xf numFmtId="0" fontId="3" fillId="0" borderId="68" xfId="0" applyFont="1" applyFill="1" applyBorder="1" applyAlignment="1" applyProtection="1">
      <alignment horizontal="center" vertical="center"/>
      <protection locked="0"/>
    </xf>
    <xf numFmtId="0" fontId="3" fillId="0" borderId="61" xfId="0" applyFont="1" applyFill="1" applyBorder="1" applyAlignment="1" applyProtection="1">
      <alignment horizontal="center" vertical="center"/>
      <protection locked="0"/>
    </xf>
    <xf numFmtId="0" fontId="3" fillId="0" borderId="55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top"/>
    </xf>
    <xf numFmtId="0" fontId="8" fillId="0" borderId="3" xfId="0" applyFont="1" applyFill="1" applyBorder="1" applyAlignment="1" applyProtection="1">
      <alignment horizontal="center" vertical="top"/>
    </xf>
    <xf numFmtId="0" fontId="3" fillId="0" borderId="5" xfId="0" applyFont="1" applyFill="1" applyBorder="1" applyAlignment="1" applyProtection="1">
      <alignment horizontal="center" vertical="top"/>
      <protection locked="0"/>
    </xf>
    <xf numFmtId="0" fontId="3" fillId="0" borderId="65" xfId="0" applyFont="1" applyFill="1" applyBorder="1" applyAlignment="1" applyProtection="1">
      <alignment horizontal="center" vertical="top"/>
      <protection locked="0"/>
    </xf>
    <xf numFmtId="0" fontId="3" fillId="0" borderId="66" xfId="0" applyFont="1" applyFill="1" applyBorder="1" applyAlignment="1" applyProtection="1">
      <alignment horizontal="center" vertical="top"/>
      <protection locked="0"/>
    </xf>
    <xf numFmtId="0" fontId="3" fillId="0" borderId="67" xfId="0" applyFont="1" applyFill="1" applyBorder="1" applyAlignment="1" applyProtection="1">
      <alignment horizontal="center"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0" fontId="3" fillId="0" borderId="68" xfId="0" applyFont="1" applyFill="1" applyBorder="1" applyAlignment="1" applyProtection="1">
      <alignment horizontal="center" vertical="top"/>
      <protection locked="0"/>
    </xf>
    <xf numFmtId="0" fontId="3" fillId="0" borderId="61" xfId="0" applyFont="1" applyFill="1" applyBorder="1" applyAlignment="1" applyProtection="1">
      <alignment horizontal="center" vertical="top"/>
      <protection locked="0"/>
    </xf>
    <xf numFmtId="0" fontId="3" fillId="0" borderId="64" xfId="0" applyFont="1" applyFill="1" applyBorder="1" applyAlignment="1" applyProtection="1">
      <alignment horizontal="center" vertical="top"/>
      <protection locked="0"/>
    </xf>
    <xf numFmtId="0" fontId="3" fillId="0" borderId="55" xfId="0" applyFont="1" applyFill="1" applyBorder="1" applyAlignment="1" applyProtection="1">
      <alignment horizontal="center" vertical="top"/>
      <protection locked="0"/>
    </xf>
    <xf numFmtId="0" fontId="18" fillId="0" borderId="5" xfId="0" applyFont="1" applyFill="1" applyBorder="1" applyAlignment="1" applyProtection="1">
      <alignment horizontal="center" vertical="center" wrapText="1"/>
    </xf>
    <xf numFmtId="0" fontId="18" fillId="0" borderId="66" xfId="0" applyFont="1" applyFill="1" applyBorder="1" applyAlignment="1" applyProtection="1">
      <alignment horizontal="center" vertical="center" wrapText="1"/>
    </xf>
    <xf numFmtId="0" fontId="18" fillId="0" borderId="67" xfId="0" applyFont="1" applyFill="1" applyBorder="1" applyAlignment="1" applyProtection="1">
      <alignment horizontal="center" vertical="center" wrapText="1"/>
    </xf>
    <xf numFmtId="0" fontId="18" fillId="0" borderId="68" xfId="0" applyFont="1" applyFill="1" applyBorder="1" applyAlignment="1" applyProtection="1">
      <alignment horizontal="center" vertical="center" wrapText="1"/>
    </xf>
    <xf numFmtId="0" fontId="18" fillId="0" borderId="61" xfId="0" applyFont="1" applyFill="1" applyBorder="1" applyAlignment="1" applyProtection="1">
      <alignment horizontal="center" vertical="center" wrapText="1"/>
    </xf>
    <xf numFmtId="0" fontId="18" fillId="0" borderId="55" xfId="0" applyFont="1" applyFill="1" applyBorder="1" applyAlignment="1" applyProtection="1">
      <alignment horizontal="center" vertical="center" wrapText="1"/>
    </xf>
    <xf numFmtId="0" fontId="18" fillId="0" borderId="64" xfId="0" applyFont="1" applyFill="1" applyBorder="1" applyAlignment="1" applyProtection="1">
      <alignment horizontal="center" vertical="top"/>
    </xf>
    <xf numFmtId="0" fontId="30" fillId="0" borderId="4" xfId="0" applyFont="1" applyBorder="1" applyAlignment="1" applyProtection="1">
      <alignment horizontal="center" vertical="center" textRotation="90" wrapText="1"/>
    </xf>
    <xf numFmtId="0" fontId="30" fillId="0" borderId="35" xfId="0" applyFont="1" applyBorder="1" applyAlignment="1" applyProtection="1">
      <alignment horizontal="center" vertical="center" textRotation="90" wrapText="1"/>
    </xf>
    <xf numFmtId="0" fontId="30" fillId="0" borderId="29" xfId="0" applyFont="1" applyBorder="1" applyAlignment="1" applyProtection="1">
      <alignment horizontal="center" vertical="center" textRotation="90" wrapText="1"/>
    </xf>
    <xf numFmtId="0" fontId="19" fillId="0" borderId="66" xfId="0" applyFont="1" applyFill="1" applyBorder="1" applyAlignment="1" applyProtection="1">
      <alignment horizontal="center" vertical="center" textRotation="90" wrapText="1"/>
    </xf>
    <xf numFmtId="0" fontId="19" fillId="0" borderId="68" xfId="0" applyFont="1" applyFill="1" applyBorder="1" applyAlignment="1" applyProtection="1">
      <alignment horizontal="center" vertical="center" textRotation="90" wrapText="1"/>
    </xf>
    <xf numFmtId="0" fontId="19" fillId="0" borderId="55" xfId="0" applyFont="1" applyFill="1" applyBorder="1" applyAlignment="1" applyProtection="1">
      <alignment horizontal="center" vertical="center" textRotation="90" wrapText="1"/>
    </xf>
    <xf numFmtId="0" fontId="19" fillId="0" borderId="4" xfId="0" applyFont="1" applyBorder="1" applyAlignment="1" applyProtection="1">
      <alignment horizontal="center" vertical="center" textRotation="90" wrapText="1"/>
    </xf>
    <xf numFmtId="0" fontId="19" fillId="0" borderId="35" xfId="0" applyFont="1" applyBorder="1" applyAlignment="1" applyProtection="1">
      <alignment horizontal="center" vertical="center" textRotation="90" wrapText="1"/>
    </xf>
    <xf numFmtId="0" fontId="19" fillId="0" borderId="29" xfId="0" applyFont="1" applyBorder="1" applyAlignment="1" applyProtection="1">
      <alignment horizontal="center" vertical="center" textRotation="90" wrapText="1"/>
    </xf>
    <xf numFmtId="0" fontId="8" fillId="0" borderId="36" xfId="0" applyFont="1" applyFill="1" applyBorder="1" applyAlignment="1" applyProtection="1">
      <alignment horizontal="center" vertical="top"/>
    </xf>
    <xf numFmtId="0" fontId="8" fillId="0" borderId="70" xfId="0" applyFont="1" applyFill="1" applyBorder="1" applyAlignment="1" applyProtection="1">
      <alignment horizontal="center" vertical="top"/>
    </xf>
    <xf numFmtId="0" fontId="8" fillId="0" borderId="38" xfId="0" applyFont="1" applyFill="1" applyBorder="1" applyAlignment="1" applyProtection="1">
      <alignment horizontal="center" vertical="top"/>
    </xf>
    <xf numFmtId="0" fontId="35" fillId="0" borderId="36" xfId="0" applyFont="1" applyFill="1" applyBorder="1" applyAlignment="1" applyProtection="1">
      <alignment horizontal="center" vertical="top"/>
    </xf>
    <xf numFmtId="0" fontId="35" fillId="0" borderId="70" xfId="0" applyFont="1" applyFill="1" applyBorder="1" applyAlignment="1" applyProtection="1">
      <alignment horizontal="center" vertical="top"/>
    </xf>
    <xf numFmtId="0" fontId="35" fillId="0" borderId="38" xfId="0" applyFont="1" applyFill="1" applyBorder="1" applyAlignment="1" applyProtection="1">
      <alignment horizontal="center" vertical="top"/>
    </xf>
    <xf numFmtId="0" fontId="8" fillId="0" borderId="45" xfId="0" applyFont="1" applyFill="1" applyBorder="1" applyAlignment="1" applyProtection="1">
      <alignment horizontal="center" vertical="top"/>
    </xf>
    <xf numFmtId="0" fontId="3" fillId="0" borderId="65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64" xfId="0" applyFont="1" applyFill="1" applyBorder="1" applyAlignment="1" applyProtection="1">
      <alignment horizontal="center" vertical="center"/>
      <protection locked="0"/>
    </xf>
    <xf numFmtId="0" fontId="18" fillId="0" borderId="65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18" fillId="0" borderId="64" xfId="0" applyFont="1" applyFill="1" applyBorder="1" applyAlignment="1" applyProtection="1">
      <alignment horizontal="center" vertical="center"/>
    </xf>
    <xf numFmtId="0" fontId="39" fillId="4" borderId="5" xfId="0" applyFont="1" applyFill="1" applyBorder="1" applyAlignment="1" applyProtection="1">
      <alignment horizontal="center" vertical="center" shrinkToFit="1"/>
    </xf>
    <xf numFmtId="0" fontId="39" fillId="4" borderId="65" xfId="0" applyFont="1" applyFill="1" applyBorder="1" applyAlignment="1" applyProtection="1">
      <alignment horizontal="center" vertical="center" shrinkToFit="1"/>
    </xf>
    <xf numFmtId="0" fontId="39" fillId="4" borderId="66" xfId="0" applyFont="1" applyFill="1" applyBorder="1" applyAlignment="1" applyProtection="1">
      <alignment horizontal="center" vertical="center" shrinkToFit="1"/>
    </xf>
    <xf numFmtId="0" fontId="39" fillId="4" borderId="61" xfId="0" applyFont="1" applyFill="1" applyBorder="1" applyAlignment="1" applyProtection="1">
      <alignment horizontal="center" vertical="center" shrinkToFit="1"/>
    </xf>
    <xf numFmtId="0" fontId="39" fillId="4" borderId="64" xfId="0" applyFont="1" applyFill="1" applyBorder="1" applyAlignment="1" applyProtection="1">
      <alignment horizontal="center" vertical="center" shrinkToFit="1"/>
    </xf>
    <xf numFmtId="0" fontId="39" fillId="4" borderId="55" xfId="0" applyFont="1" applyFill="1" applyBorder="1" applyAlignment="1" applyProtection="1">
      <alignment horizontal="center" vertical="center" shrinkToFit="1"/>
    </xf>
    <xf numFmtId="0" fontId="38" fillId="4" borderId="5" xfId="0" applyFont="1" applyFill="1" applyBorder="1" applyAlignment="1" applyProtection="1">
      <alignment horizontal="center" vertical="center" wrapText="1" shrinkToFit="1"/>
    </xf>
    <xf numFmtId="0" fontId="38" fillId="4" borderId="65" xfId="0" applyFont="1" applyFill="1" applyBorder="1" applyAlignment="1" applyProtection="1">
      <alignment horizontal="center" vertical="center" wrapText="1" shrinkToFit="1"/>
    </xf>
    <xf numFmtId="0" fontId="38" fillId="4" borderId="66" xfId="0" applyFont="1" applyFill="1" applyBorder="1" applyAlignment="1" applyProtection="1">
      <alignment horizontal="center" vertical="center" wrapText="1" shrinkToFit="1"/>
    </xf>
    <xf numFmtId="0" fontId="38" fillId="4" borderId="61" xfId="0" applyFont="1" applyFill="1" applyBorder="1" applyAlignment="1" applyProtection="1">
      <alignment horizontal="center" vertical="center" wrapText="1" shrinkToFit="1"/>
    </xf>
    <xf numFmtId="0" fontId="38" fillId="4" borderId="64" xfId="0" applyFont="1" applyFill="1" applyBorder="1" applyAlignment="1" applyProtection="1">
      <alignment horizontal="center" vertical="center" wrapText="1" shrinkToFit="1"/>
    </xf>
    <xf numFmtId="0" fontId="38" fillId="4" borderId="55" xfId="0" applyFont="1" applyFill="1" applyBorder="1" applyAlignment="1" applyProtection="1">
      <alignment horizontal="center" vertical="center" wrapText="1" shrinkToFit="1"/>
    </xf>
    <xf numFmtId="0" fontId="3" fillId="0" borderId="42" xfId="0" applyFont="1" applyFill="1" applyBorder="1" applyAlignment="1" applyProtection="1">
      <alignment horizontal="center" vertical="top"/>
      <protection locked="0"/>
    </xf>
    <xf numFmtId="0" fontId="3" fillId="0" borderId="54" xfId="0" applyFont="1" applyFill="1" applyBorder="1" applyAlignment="1" applyProtection="1">
      <alignment horizontal="center" vertical="top"/>
      <protection locked="0"/>
    </xf>
    <xf numFmtId="0" fontId="3" fillId="0" borderId="53" xfId="0" applyFont="1" applyFill="1" applyBorder="1" applyAlignment="1" applyProtection="1">
      <alignment horizontal="center" vertical="top"/>
      <protection locked="0"/>
    </xf>
    <xf numFmtId="0" fontId="11" fillId="0" borderId="42" xfId="0" applyFont="1" applyFill="1" applyBorder="1" applyAlignment="1" applyProtection="1">
      <alignment horizontal="center" vertical="center" shrinkToFit="1"/>
      <protection locked="0"/>
    </xf>
    <xf numFmtId="0" fontId="11" fillId="0" borderId="54" xfId="0" applyFont="1" applyFill="1" applyBorder="1" applyAlignment="1" applyProtection="1">
      <alignment horizontal="center" vertical="center" shrinkToFit="1"/>
      <protection locked="0"/>
    </xf>
    <xf numFmtId="0" fontId="11" fillId="0" borderId="53" xfId="0" applyFont="1" applyFill="1" applyBorder="1" applyAlignment="1" applyProtection="1">
      <alignment horizontal="center" vertical="center" shrinkToFit="1"/>
      <protection locked="0"/>
    </xf>
    <xf numFmtId="0" fontId="11" fillId="0" borderId="67" xfId="0" applyFont="1" applyFill="1" applyBorder="1" applyAlignment="1" applyProtection="1">
      <alignment horizontal="center" vertical="center" shrinkToFit="1"/>
      <protection locked="0"/>
    </xf>
    <xf numFmtId="0" fontId="11" fillId="0" borderId="0" xfId="0" applyFont="1" applyFill="1" applyBorder="1" applyAlignment="1" applyProtection="1">
      <alignment horizontal="center" vertical="center" shrinkToFit="1"/>
      <protection locked="0"/>
    </xf>
    <xf numFmtId="0" fontId="11" fillId="0" borderId="68" xfId="0" applyFont="1" applyFill="1" applyBorder="1" applyAlignment="1" applyProtection="1">
      <alignment horizontal="center" vertical="center" shrinkToFit="1"/>
      <protection locked="0"/>
    </xf>
    <xf numFmtId="0" fontId="11" fillId="0" borderId="61" xfId="0" applyFont="1" applyFill="1" applyBorder="1" applyAlignment="1" applyProtection="1">
      <alignment horizontal="center" vertical="center" shrinkToFit="1"/>
      <protection locked="0"/>
    </xf>
    <xf numFmtId="0" fontId="11" fillId="0" borderId="64" xfId="0" applyFont="1" applyFill="1" applyBorder="1" applyAlignment="1" applyProtection="1">
      <alignment horizontal="center" vertical="center" shrinkToFit="1"/>
      <protection locked="0"/>
    </xf>
    <xf numFmtId="0" fontId="11" fillId="0" borderId="55" xfId="0" applyFont="1" applyFill="1" applyBorder="1" applyAlignment="1" applyProtection="1">
      <alignment horizontal="center" vertical="center" shrinkToFit="1"/>
      <protection locked="0"/>
    </xf>
    <xf numFmtId="0" fontId="11" fillId="0" borderId="67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68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64" xfId="0" applyFont="1" applyBorder="1" applyAlignment="1" applyProtection="1">
      <alignment horizontal="center" vertical="center"/>
      <protection locked="0"/>
    </xf>
    <xf numFmtId="0" fontId="11" fillId="0" borderId="55" xfId="0" applyFont="1" applyBorder="1" applyAlignment="1" applyProtection="1">
      <alignment horizontal="center" vertical="center"/>
      <protection locked="0"/>
    </xf>
    <xf numFmtId="0" fontId="18" fillId="0" borderId="45" xfId="0" applyFont="1" applyBorder="1" applyAlignment="1" applyProtection="1">
      <alignment horizontal="center" vertical="center"/>
    </xf>
    <xf numFmtId="0" fontId="20" fillId="4" borderId="5" xfId="0" applyFont="1" applyFill="1" applyBorder="1" applyAlignment="1" applyProtection="1">
      <alignment horizontal="center" vertical="center" shrinkToFit="1"/>
    </xf>
    <xf numFmtId="0" fontId="20" fillId="4" borderId="65" xfId="0" applyFont="1" applyFill="1" applyBorder="1" applyAlignment="1" applyProtection="1">
      <alignment horizontal="center" vertical="center" shrinkToFit="1"/>
    </xf>
    <xf numFmtId="0" fontId="20" fillId="4" borderId="66" xfId="0" applyFont="1" applyFill="1" applyBorder="1" applyAlignment="1" applyProtection="1">
      <alignment horizontal="center" vertical="center" shrinkToFit="1"/>
    </xf>
    <xf numFmtId="0" fontId="20" fillId="4" borderId="61" xfId="0" applyFont="1" applyFill="1" applyBorder="1" applyAlignment="1" applyProtection="1">
      <alignment horizontal="center" vertical="center" shrinkToFit="1"/>
    </xf>
    <xf numFmtId="0" fontId="20" fillId="4" borderId="64" xfId="0" applyFont="1" applyFill="1" applyBorder="1" applyAlignment="1" applyProtection="1">
      <alignment horizontal="center" vertical="center" shrinkToFit="1"/>
    </xf>
    <xf numFmtId="0" fontId="20" fillId="4" borderId="55" xfId="0" applyFont="1" applyFill="1" applyBorder="1" applyAlignment="1" applyProtection="1">
      <alignment horizontal="center" vertical="center" shrinkToFit="1"/>
    </xf>
    <xf numFmtId="0" fontId="3" fillId="4" borderId="4" xfId="0" applyFont="1" applyFill="1" applyBorder="1" applyAlignment="1" applyProtection="1">
      <alignment horizontal="center" vertical="center" shrinkToFit="1"/>
    </xf>
    <xf numFmtId="0" fontId="3" fillId="4" borderId="29" xfId="0" applyFont="1" applyFill="1" applyBorder="1" applyAlignment="1" applyProtection="1">
      <alignment horizontal="center" vertical="center" shrinkToFit="1"/>
    </xf>
    <xf numFmtId="0" fontId="37" fillId="4" borderId="0" xfId="0" applyFont="1" applyFill="1" applyBorder="1" applyAlignment="1" applyProtection="1">
      <alignment horizontal="center" vertical="center" wrapText="1"/>
    </xf>
    <xf numFmtId="0" fontId="37" fillId="4" borderId="64" xfId="0" applyFont="1" applyFill="1" applyBorder="1" applyAlignment="1" applyProtection="1">
      <alignment horizontal="center" vertical="center" wrapText="1"/>
    </xf>
    <xf numFmtId="0" fontId="40" fillId="0" borderId="5" xfId="0" applyFont="1" applyBorder="1" applyAlignment="1" applyProtection="1">
      <alignment horizontal="center" vertical="center" textRotation="90" wrapText="1"/>
    </xf>
    <xf numFmtId="0" fontId="40" fillId="0" borderId="65" xfId="0" applyFont="1" applyBorder="1" applyAlignment="1" applyProtection="1">
      <alignment horizontal="center" vertical="center" textRotation="90" wrapText="1"/>
    </xf>
    <xf numFmtId="0" fontId="40" fillId="0" borderId="66" xfId="0" applyFont="1" applyBorder="1" applyAlignment="1" applyProtection="1">
      <alignment horizontal="center" vertical="center" textRotation="90" wrapText="1"/>
    </xf>
    <xf numFmtId="0" fontId="40" fillId="0" borderId="67" xfId="0" applyFont="1" applyBorder="1" applyAlignment="1" applyProtection="1">
      <alignment horizontal="center" vertical="center" textRotation="90" wrapText="1"/>
    </xf>
    <xf numFmtId="0" fontId="40" fillId="0" borderId="0" xfId="0" applyFont="1" applyBorder="1" applyAlignment="1" applyProtection="1">
      <alignment horizontal="center" vertical="center" textRotation="90" wrapText="1"/>
    </xf>
    <xf numFmtId="0" fontId="40" fillId="0" borderId="68" xfId="0" applyFont="1" applyBorder="1" applyAlignment="1" applyProtection="1">
      <alignment horizontal="center" vertical="center" textRotation="90" wrapText="1"/>
    </xf>
    <xf numFmtId="0" fontId="40" fillId="0" borderId="61" xfId="0" applyFont="1" applyBorder="1" applyAlignment="1" applyProtection="1">
      <alignment horizontal="center" vertical="center" textRotation="90" wrapText="1"/>
    </xf>
    <xf numFmtId="0" fontId="40" fillId="0" borderId="64" xfId="0" applyFont="1" applyBorder="1" applyAlignment="1" applyProtection="1">
      <alignment horizontal="center" vertical="center" textRotation="90" wrapText="1"/>
    </xf>
    <xf numFmtId="0" fontId="40" fillId="0" borderId="55" xfId="0" applyFont="1" applyBorder="1" applyAlignment="1" applyProtection="1">
      <alignment horizontal="center" vertical="center" textRotation="90" wrapText="1"/>
    </xf>
    <xf numFmtId="0" fontId="9" fillId="0" borderId="65" xfId="0" applyFont="1" applyBorder="1" applyAlignment="1" applyProtection="1">
      <alignment horizontal="right" vertical="top" wrapText="1"/>
    </xf>
    <xf numFmtId="0" fontId="9" fillId="0" borderId="0" xfId="0" applyFont="1" applyBorder="1" applyAlignment="1" applyProtection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mer.Azem\Desktop\&#1575;&#1604;&#1578;&#1588;&#1603;&#1610;&#1604;&#1575;&#1578;%20&#1575;&#1604;&#1605;&#1583;&#1585;&#1587;&#1610;&#1577;%20&#1604;&#1604;&#1593;&#1575;&#1605;%202018-2019\&#1575;&#1604;&#1578;&#1588;&#1603;&#1610;&#1604;&#1575;&#1578;%20&#1575;&#1604;&#1605;&#1583;&#1585;&#1587;&#1610;&#1577;%20&#1604;&#1604;&#1593;&#1575;&#1605;%202010-2011\&#1581;&#1608;&#1587;&#1576;&#1577;%20&#1575;&#1604;&#1605;&#1585;&#1575;&#1603;&#1586;%2022%20&#1604;&#1604;&#1593;&#1575;&#1605;%202010-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لواء 6"/>
      <sheetName val="لواء 5"/>
      <sheetName val="لواء 4"/>
      <sheetName val="لواء 3"/>
      <sheetName val="لواء 2"/>
      <sheetName val="لواء 1"/>
      <sheetName val="ثوابت"/>
      <sheetName val="المجامي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B2">
            <v>1199</v>
          </cell>
        </row>
        <row r="3">
          <cell r="B3">
            <v>799</v>
          </cell>
        </row>
        <row r="4">
          <cell r="B4">
            <v>299</v>
          </cell>
        </row>
        <row r="5">
          <cell r="B5">
            <v>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rightToLeft="1" tabSelected="1" view="pageBreakPreview" zoomScale="30" zoomScaleNormal="50" zoomScaleSheetLayoutView="30" workbookViewId="0">
      <selection activeCell="H19" sqref="H19"/>
    </sheetView>
  </sheetViews>
  <sheetFormatPr defaultRowHeight="12.75" x14ac:dyDescent="0.2"/>
  <cols>
    <col min="1" max="1" width="11" style="1" customWidth="1"/>
    <col min="2" max="2" width="62" style="1" customWidth="1"/>
    <col min="3" max="4" width="7.7109375" style="1" customWidth="1"/>
    <col min="5" max="6" width="9.7109375" style="1" customWidth="1"/>
    <col min="7" max="8" width="7.7109375" style="1" customWidth="1"/>
    <col min="9" max="10" width="9.7109375" style="1" customWidth="1"/>
    <col min="11" max="31" width="7.7109375" style="1" customWidth="1"/>
    <col min="32" max="32" width="8.7109375" style="1" customWidth="1"/>
    <col min="33" max="44" width="7.7109375" style="1" customWidth="1"/>
    <col min="45" max="45" width="9.7109375" style="1" customWidth="1"/>
    <col min="46" max="46" width="2.5703125" style="1" customWidth="1"/>
    <col min="47" max="47" width="4.28515625" style="1" customWidth="1"/>
    <col min="48" max="51" width="5.7109375" style="1" customWidth="1"/>
    <col min="52" max="53" width="3.28515625" style="1" customWidth="1"/>
    <col min="54" max="54" width="5.7109375" style="1" customWidth="1"/>
    <col min="55" max="56" width="3.28515625" style="1" customWidth="1"/>
    <col min="57" max="57" width="5.7109375" style="1" customWidth="1"/>
    <col min="58" max="61" width="3.28515625" style="1" customWidth="1"/>
    <col min="62" max="62" width="3.7109375" style="1" customWidth="1"/>
    <col min="63" max="63" width="6.42578125" style="1" customWidth="1"/>
    <col min="64" max="64" width="5.7109375" style="1" customWidth="1"/>
    <col min="65" max="65" width="6.7109375" style="1" customWidth="1"/>
    <col min="66" max="67" width="4.7109375" style="1" customWidth="1"/>
    <col min="68" max="68" width="3.28515625" style="1" customWidth="1"/>
    <col min="69" max="69" width="4.28515625" style="1" customWidth="1"/>
    <col min="70" max="70" width="4.5703125" style="1" customWidth="1"/>
    <col min="71" max="71" width="0.42578125" style="1" customWidth="1"/>
    <col min="72" max="72" width="2.140625" style="1" customWidth="1"/>
    <col min="73" max="73" width="9.85546875" style="1" customWidth="1"/>
    <col min="74" max="74" width="42.5703125" style="1" customWidth="1"/>
    <col min="75" max="75" width="14.5703125" style="1" customWidth="1"/>
    <col min="76" max="76" width="12.85546875" style="1" customWidth="1"/>
    <col min="77" max="77" width="13.7109375" style="1" customWidth="1"/>
    <col min="78" max="78" width="14.42578125" style="1" customWidth="1"/>
    <col min="79" max="79" width="20.42578125" style="1" customWidth="1"/>
    <col min="80" max="80" width="23.28515625" style="1" customWidth="1"/>
    <col min="81" max="81" width="18.28515625" style="1" customWidth="1"/>
    <col min="82" max="82" width="7.42578125" style="1" customWidth="1"/>
    <col min="83" max="83" width="1.28515625" style="1" customWidth="1"/>
    <col min="84" max="84" width="22.42578125" style="1" customWidth="1"/>
    <col min="85" max="86" width="9.140625" style="1"/>
    <col min="87" max="87" width="9" style="1" customWidth="1"/>
    <col min="88" max="88" width="6.28515625" style="1" customWidth="1"/>
    <col min="89" max="89" width="9.140625" style="1"/>
    <col min="90" max="90" width="19.42578125" style="1" customWidth="1"/>
    <col min="91" max="91" width="16.140625" style="1" customWidth="1"/>
    <col min="92" max="92" width="18" style="1" customWidth="1"/>
    <col min="93" max="95" width="9.140625" style="1"/>
    <col min="96" max="96" width="35.85546875" style="1" customWidth="1"/>
    <col min="97" max="97" width="34.7109375" style="1" customWidth="1"/>
    <col min="98" max="16384" width="9.140625" style="1"/>
  </cols>
  <sheetData>
    <row r="1" spans="1:102" customFormat="1" ht="65.099999999999994" customHeight="1" thickBot="1" x14ac:dyDescent="0.35">
      <c r="A1" s="2"/>
      <c r="B1" s="3" t="s">
        <v>118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45" t="s">
        <v>0</v>
      </c>
      <c r="W1" s="345"/>
      <c r="X1" s="345"/>
      <c r="Y1" s="345"/>
      <c r="Z1" s="345"/>
      <c r="AA1" s="345"/>
      <c r="AB1" s="345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336" t="s">
        <v>1</v>
      </c>
      <c r="BL1" s="336"/>
      <c r="BM1" s="336"/>
      <c r="BN1" s="336"/>
      <c r="BO1" s="336"/>
      <c r="BP1" s="336"/>
      <c r="BQ1" s="336"/>
      <c r="BR1" s="336"/>
      <c r="BS1" s="5"/>
      <c r="BU1" s="573" t="s">
        <v>206</v>
      </c>
      <c r="BV1" s="573"/>
      <c r="BW1" s="573"/>
      <c r="BX1" s="573"/>
      <c r="BY1" s="573"/>
      <c r="BZ1" s="573"/>
      <c r="CA1" s="573"/>
      <c r="CB1" s="573"/>
      <c r="CC1" s="573"/>
      <c r="CD1" s="573"/>
      <c r="CE1" s="573"/>
      <c r="CF1" s="573"/>
      <c r="CG1" s="573"/>
      <c r="CH1" s="573"/>
      <c r="CI1" s="573"/>
      <c r="CJ1" s="573"/>
      <c r="CK1" s="573"/>
      <c r="CL1" s="573"/>
      <c r="CM1" s="573"/>
      <c r="CN1" s="573"/>
      <c r="CO1" s="573"/>
      <c r="CP1" s="573"/>
      <c r="CQ1" s="573"/>
      <c r="CR1" s="573"/>
      <c r="CS1" s="573"/>
      <c r="CT1" s="573"/>
      <c r="CU1" s="575" t="s">
        <v>197</v>
      </c>
      <c r="CV1" s="576"/>
      <c r="CW1" s="577"/>
      <c r="CX1" s="4"/>
    </row>
    <row r="2" spans="1:102" customFormat="1" ht="45.75" customHeight="1" thickBot="1" x14ac:dyDescent="0.25">
      <c r="A2" s="4"/>
      <c r="B2" s="337" t="s">
        <v>92</v>
      </c>
      <c r="C2" s="337"/>
      <c r="D2" s="338"/>
      <c r="E2" s="262"/>
      <c r="F2" s="263"/>
      <c r="G2" s="263"/>
      <c r="H2" s="263"/>
      <c r="I2" s="263"/>
      <c r="J2" s="263"/>
      <c r="K2" s="263"/>
      <c r="L2" s="263"/>
      <c r="M2" s="263"/>
      <c r="N2" s="264"/>
      <c r="O2" s="6"/>
      <c r="P2" s="4"/>
      <c r="Q2" s="4"/>
      <c r="R2" s="4"/>
      <c r="S2" s="4"/>
      <c r="V2" s="7" t="s">
        <v>127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9"/>
      <c r="AM2" s="9"/>
      <c r="AN2" s="9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U2" s="574"/>
      <c r="BV2" s="574"/>
      <c r="BW2" s="574"/>
      <c r="BX2" s="574"/>
      <c r="BY2" s="574"/>
      <c r="BZ2" s="574"/>
      <c r="CA2" s="574"/>
      <c r="CB2" s="574"/>
      <c r="CC2" s="574"/>
      <c r="CD2" s="574"/>
      <c r="CE2" s="574"/>
      <c r="CF2" s="574"/>
      <c r="CG2" s="574"/>
      <c r="CH2" s="574"/>
      <c r="CI2" s="574"/>
      <c r="CJ2" s="574"/>
      <c r="CK2" s="574"/>
      <c r="CL2" s="574"/>
      <c r="CM2" s="574"/>
      <c r="CN2" s="574"/>
      <c r="CO2" s="574"/>
      <c r="CP2" s="574"/>
      <c r="CQ2" s="574"/>
      <c r="CR2" s="574"/>
      <c r="CS2" s="574"/>
      <c r="CT2" s="574"/>
      <c r="CU2" s="578"/>
      <c r="CV2" s="579"/>
      <c r="CW2" s="580"/>
      <c r="CX2" s="10"/>
    </row>
    <row r="3" spans="1:102" customFormat="1" ht="30" customHeight="1" thickBot="1" x14ac:dyDescent="0.35">
      <c r="A3" s="4"/>
      <c r="B3" s="340" t="s">
        <v>106</v>
      </c>
      <c r="C3" s="340"/>
      <c r="D3" s="340"/>
      <c r="E3" s="265"/>
      <c r="F3" s="266"/>
      <c r="G3" s="266"/>
      <c r="H3" s="266"/>
      <c r="I3" s="266"/>
      <c r="J3" s="266"/>
      <c r="K3" s="266"/>
      <c r="L3" s="266"/>
      <c r="M3" s="266"/>
      <c r="N3" s="267"/>
      <c r="O3" s="11"/>
      <c r="P3" s="12"/>
      <c r="Q3" s="12"/>
      <c r="R3" s="12"/>
      <c r="S3" s="12"/>
      <c r="T3" s="4"/>
      <c r="U3" s="4"/>
      <c r="V3" s="4"/>
      <c r="W3" s="336" t="s">
        <v>121</v>
      </c>
      <c r="X3" s="336"/>
      <c r="Y3" s="336"/>
      <c r="Z3" s="336"/>
      <c r="AA3" s="341"/>
      <c r="AB3" s="281"/>
      <c r="AC3" s="281"/>
      <c r="AD3" s="281"/>
      <c r="AE3" s="281"/>
      <c r="AF3" s="281"/>
      <c r="AG3" s="281"/>
      <c r="AH3" s="281"/>
      <c r="AI3" s="281"/>
      <c r="AJ3" s="336" t="s">
        <v>104</v>
      </c>
      <c r="AK3" s="336"/>
      <c r="AL3" s="336"/>
      <c r="AM3" s="336"/>
      <c r="AN3" s="336"/>
      <c r="AO3" s="339"/>
      <c r="AP3" s="406"/>
      <c r="AQ3" s="407"/>
      <c r="AR3" s="407"/>
      <c r="AS3" s="407"/>
      <c r="AT3" s="407"/>
      <c r="AU3" s="407"/>
      <c r="AV3" s="407"/>
      <c r="AW3" s="407"/>
      <c r="AX3" s="407"/>
      <c r="AY3" s="407"/>
      <c r="AZ3" s="407"/>
      <c r="BA3" s="407"/>
      <c r="BB3" s="407"/>
      <c r="BC3" s="407"/>
      <c r="BD3" s="407"/>
      <c r="BE3" s="407"/>
      <c r="BF3" s="408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U3" s="319" t="s">
        <v>2</v>
      </c>
      <c r="BV3" s="310" t="s">
        <v>205</v>
      </c>
      <c r="BW3" s="311"/>
      <c r="BX3" s="310" t="s">
        <v>204</v>
      </c>
      <c r="BY3" s="314"/>
      <c r="BZ3" s="311" t="s">
        <v>203</v>
      </c>
      <c r="CA3" s="311"/>
      <c r="CB3" s="310" t="s">
        <v>3</v>
      </c>
      <c r="CC3" s="314"/>
      <c r="CD3" s="311" t="s">
        <v>202</v>
      </c>
      <c r="CE3" s="311"/>
      <c r="CF3" s="311"/>
      <c r="CG3" s="311"/>
      <c r="CH3" s="409" t="s">
        <v>201</v>
      </c>
      <c r="CI3" s="410"/>
      <c r="CJ3" s="410"/>
      <c r="CK3" s="411"/>
      <c r="CL3" s="311" t="s">
        <v>200</v>
      </c>
      <c r="CM3" s="311"/>
      <c r="CN3" s="310" t="s">
        <v>199</v>
      </c>
      <c r="CO3" s="311"/>
      <c r="CP3" s="311"/>
      <c r="CQ3" s="314"/>
      <c r="CR3" s="310" t="s">
        <v>198</v>
      </c>
      <c r="CS3" s="311"/>
      <c r="CT3" s="311"/>
      <c r="CU3" s="578"/>
      <c r="CV3" s="579"/>
      <c r="CW3" s="580"/>
    </row>
    <row r="4" spans="1:102" customFormat="1" ht="24.95" customHeight="1" thickBot="1" x14ac:dyDescent="0.25">
      <c r="A4" s="4"/>
      <c r="B4" s="340" t="s">
        <v>102</v>
      </c>
      <c r="C4" s="340"/>
      <c r="D4" s="340"/>
      <c r="E4" s="268"/>
      <c r="F4" s="269"/>
      <c r="G4" s="269"/>
      <c r="H4" s="269"/>
      <c r="I4" s="269"/>
      <c r="J4" s="269"/>
      <c r="K4" s="269"/>
      <c r="L4" s="269"/>
      <c r="M4" s="269"/>
      <c r="N4" s="270"/>
      <c r="O4" s="13"/>
      <c r="P4" s="4"/>
      <c r="Q4" s="4"/>
      <c r="R4" s="4"/>
      <c r="S4" s="4"/>
      <c r="T4" s="4"/>
      <c r="U4" s="4"/>
      <c r="V4" s="4"/>
      <c r="W4" s="336" t="s">
        <v>122</v>
      </c>
      <c r="X4" s="336"/>
      <c r="Y4" s="336"/>
      <c r="Z4" s="336"/>
      <c r="AA4" s="341"/>
      <c r="AB4" s="281"/>
      <c r="AC4" s="281"/>
      <c r="AD4" s="281"/>
      <c r="AE4" s="281"/>
      <c r="AF4" s="281"/>
      <c r="AG4" s="281"/>
      <c r="AH4" s="281"/>
      <c r="AI4" s="281"/>
      <c r="AJ4" s="336" t="s">
        <v>4</v>
      </c>
      <c r="AK4" s="336"/>
      <c r="AL4" s="336"/>
      <c r="AM4" s="336"/>
      <c r="AN4" s="336"/>
      <c r="AO4" s="339"/>
      <c r="AP4" s="342"/>
      <c r="AQ4" s="343"/>
      <c r="AR4" s="343"/>
      <c r="AS4" s="343"/>
      <c r="AT4" s="343"/>
      <c r="AU4" s="343"/>
      <c r="AV4" s="343"/>
      <c r="AW4" s="343"/>
      <c r="AX4" s="343"/>
      <c r="AY4" s="343"/>
      <c r="AZ4" s="343"/>
      <c r="BA4" s="343"/>
      <c r="BB4" s="343"/>
      <c r="BC4" s="343"/>
      <c r="BD4" s="343"/>
      <c r="BE4" s="343"/>
      <c r="BF4" s="34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U4" s="320"/>
      <c r="BV4" s="312"/>
      <c r="BW4" s="313"/>
      <c r="BX4" s="312"/>
      <c r="BY4" s="315"/>
      <c r="BZ4" s="313"/>
      <c r="CA4" s="313"/>
      <c r="CB4" s="312"/>
      <c r="CC4" s="315"/>
      <c r="CD4" s="313"/>
      <c r="CE4" s="313"/>
      <c r="CF4" s="313"/>
      <c r="CG4" s="313"/>
      <c r="CH4" s="412"/>
      <c r="CI4" s="413"/>
      <c r="CJ4" s="413"/>
      <c r="CK4" s="414"/>
      <c r="CL4" s="313"/>
      <c r="CM4" s="313"/>
      <c r="CN4" s="312"/>
      <c r="CO4" s="313"/>
      <c r="CP4" s="313"/>
      <c r="CQ4" s="315"/>
      <c r="CR4" s="312"/>
      <c r="CS4" s="313"/>
      <c r="CT4" s="313"/>
      <c r="CU4" s="578"/>
      <c r="CV4" s="579"/>
      <c r="CW4" s="580"/>
    </row>
    <row r="5" spans="1:102" customFormat="1" ht="34.5" customHeight="1" thickBot="1" x14ac:dyDescent="0.25">
      <c r="A5" s="4"/>
      <c r="B5" s="340" t="s">
        <v>107</v>
      </c>
      <c r="C5" s="340"/>
      <c r="D5" s="340"/>
      <c r="E5" s="268"/>
      <c r="F5" s="269"/>
      <c r="G5" s="269"/>
      <c r="H5" s="269"/>
      <c r="I5" s="269"/>
      <c r="J5" s="269"/>
      <c r="K5" s="269"/>
      <c r="L5" s="269"/>
      <c r="M5" s="269"/>
      <c r="N5" s="270"/>
      <c r="O5" s="14"/>
      <c r="P5" s="4"/>
      <c r="Q5" s="4"/>
      <c r="R5" s="4"/>
      <c r="S5" s="4"/>
      <c r="T5" s="4"/>
      <c r="U5" s="4"/>
      <c r="V5" s="4"/>
      <c r="W5" s="336" t="s">
        <v>123</v>
      </c>
      <c r="X5" s="336"/>
      <c r="Y5" s="336"/>
      <c r="Z5" s="336"/>
      <c r="AA5" s="341"/>
      <c r="AB5" s="281"/>
      <c r="AC5" s="281"/>
      <c r="AD5" s="281"/>
      <c r="AE5" s="281"/>
      <c r="AF5" s="281"/>
      <c r="AG5" s="281"/>
      <c r="AH5" s="281"/>
      <c r="AI5" s="281"/>
      <c r="AJ5" s="336" t="s">
        <v>119</v>
      </c>
      <c r="AK5" s="336"/>
      <c r="AL5" s="336"/>
      <c r="AM5" s="336"/>
      <c r="AN5" s="336"/>
      <c r="AO5" s="339"/>
      <c r="AP5" s="342"/>
      <c r="AQ5" s="343"/>
      <c r="AR5" s="343"/>
      <c r="AS5" s="343"/>
      <c r="AT5" s="343"/>
      <c r="AU5" s="343"/>
      <c r="AV5" s="343"/>
      <c r="AW5" s="343"/>
      <c r="AX5" s="343"/>
      <c r="AY5" s="343"/>
      <c r="AZ5" s="343"/>
      <c r="BA5" s="343"/>
      <c r="BB5" s="343"/>
      <c r="BC5" s="343"/>
      <c r="BD5" s="343"/>
      <c r="BE5" s="343"/>
      <c r="BF5" s="34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U5" s="15">
        <v>1</v>
      </c>
      <c r="BV5" s="301"/>
      <c r="BW5" s="303"/>
      <c r="BX5" s="301"/>
      <c r="BY5" s="303"/>
      <c r="BZ5" s="301"/>
      <c r="CA5" s="303"/>
      <c r="CB5" s="301"/>
      <c r="CC5" s="303"/>
      <c r="CD5" s="301"/>
      <c r="CE5" s="302"/>
      <c r="CF5" s="302"/>
      <c r="CG5" s="303"/>
      <c r="CH5" s="316"/>
      <c r="CI5" s="317"/>
      <c r="CJ5" s="317"/>
      <c r="CK5" s="318"/>
      <c r="CL5" s="316"/>
      <c r="CM5" s="318"/>
      <c r="CN5" s="316"/>
      <c r="CO5" s="317"/>
      <c r="CP5" s="317"/>
      <c r="CQ5" s="318"/>
      <c r="CR5" s="271"/>
      <c r="CS5" s="272"/>
      <c r="CT5" s="272"/>
      <c r="CU5" s="578"/>
      <c r="CV5" s="579"/>
      <c r="CW5" s="580"/>
    </row>
    <row r="6" spans="1:102" customFormat="1" ht="27.75" customHeight="1" thickBot="1" x14ac:dyDescent="0.25">
      <c r="A6" s="4"/>
      <c r="B6" s="4"/>
      <c r="C6" s="4"/>
      <c r="D6" s="4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4"/>
      <c r="Q6" s="4"/>
      <c r="R6" s="4"/>
      <c r="S6" s="4"/>
      <c r="T6" s="4"/>
      <c r="U6" s="4"/>
      <c r="V6" s="4"/>
      <c r="W6" s="336" t="s">
        <v>124</v>
      </c>
      <c r="X6" s="336"/>
      <c r="Y6" s="336"/>
      <c r="Z6" s="336"/>
      <c r="AA6" s="341"/>
      <c r="AB6" s="281"/>
      <c r="AC6" s="281"/>
      <c r="AD6" s="281"/>
      <c r="AE6" s="281"/>
      <c r="AF6" s="281"/>
      <c r="AG6" s="281"/>
      <c r="AH6" s="281"/>
      <c r="AI6" s="281"/>
      <c r="AJ6" s="336" t="s">
        <v>103</v>
      </c>
      <c r="AK6" s="336"/>
      <c r="AL6" s="336"/>
      <c r="AM6" s="336"/>
      <c r="AN6" s="336"/>
      <c r="AO6" s="339"/>
      <c r="AP6" s="342"/>
      <c r="AQ6" s="343"/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U6" s="15">
        <v>2</v>
      </c>
      <c r="BV6" s="301"/>
      <c r="BW6" s="303"/>
      <c r="BX6" s="301"/>
      <c r="BY6" s="303"/>
      <c r="BZ6" s="301"/>
      <c r="CA6" s="303"/>
      <c r="CB6" s="301"/>
      <c r="CC6" s="303"/>
      <c r="CD6" s="301"/>
      <c r="CE6" s="302"/>
      <c r="CF6" s="302"/>
      <c r="CG6" s="303"/>
      <c r="CH6" s="316"/>
      <c r="CI6" s="317"/>
      <c r="CJ6" s="317"/>
      <c r="CK6" s="318"/>
      <c r="CL6" s="316"/>
      <c r="CM6" s="318"/>
      <c r="CN6" s="316"/>
      <c r="CO6" s="317"/>
      <c r="CP6" s="317"/>
      <c r="CQ6" s="318"/>
      <c r="CR6" s="271"/>
      <c r="CS6" s="272"/>
      <c r="CT6" s="272"/>
      <c r="CU6" s="578"/>
      <c r="CV6" s="579"/>
      <c r="CW6" s="580"/>
    </row>
    <row r="7" spans="1:102" customFormat="1" ht="27.75" customHeight="1" thickBot="1" x14ac:dyDescent="0.25">
      <c r="A7" s="4"/>
      <c r="B7" s="19"/>
      <c r="C7" s="19"/>
      <c r="D7" s="19"/>
      <c r="E7" s="18"/>
      <c r="F7" s="18"/>
      <c r="G7" s="18"/>
      <c r="H7" s="18"/>
      <c r="I7" s="18"/>
      <c r="J7" s="1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55" t="s">
        <v>125</v>
      </c>
      <c r="X7" s="355"/>
      <c r="Y7" s="355"/>
      <c r="Z7" s="355"/>
      <c r="AA7" s="356"/>
      <c r="AB7" s="282"/>
      <c r="AC7" s="282"/>
      <c r="AD7" s="282"/>
      <c r="AE7" s="282"/>
      <c r="AF7" s="282"/>
      <c r="AG7" s="282"/>
      <c r="AH7" s="282"/>
      <c r="AI7" s="282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U7" s="15">
        <v>3</v>
      </c>
      <c r="BV7" s="301"/>
      <c r="BW7" s="303"/>
      <c r="BX7" s="301"/>
      <c r="BY7" s="303"/>
      <c r="BZ7" s="301"/>
      <c r="CA7" s="303"/>
      <c r="CB7" s="301"/>
      <c r="CC7" s="303"/>
      <c r="CD7" s="301"/>
      <c r="CE7" s="302"/>
      <c r="CF7" s="302"/>
      <c r="CG7" s="303"/>
      <c r="CH7" s="316"/>
      <c r="CI7" s="317"/>
      <c r="CJ7" s="317"/>
      <c r="CK7" s="318"/>
      <c r="CL7" s="316"/>
      <c r="CM7" s="318"/>
      <c r="CN7" s="316"/>
      <c r="CO7" s="317"/>
      <c r="CP7" s="317"/>
      <c r="CQ7" s="318"/>
      <c r="CR7" s="271"/>
      <c r="CS7" s="272"/>
      <c r="CT7" s="272"/>
      <c r="CU7" s="578"/>
      <c r="CV7" s="579"/>
      <c r="CW7" s="580"/>
    </row>
    <row r="8" spans="1:102" customFormat="1" ht="36.75" customHeight="1" thickBot="1" x14ac:dyDescent="0.3">
      <c r="A8" s="287" t="s">
        <v>5</v>
      </c>
      <c r="B8" s="288"/>
      <c r="C8" s="288"/>
      <c r="D8" s="288"/>
      <c r="E8" s="288"/>
      <c r="F8" s="288"/>
      <c r="G8" s="288"/>
      <c r="H8" s="288"/>
      <c r="I8" s="288"/>
      <c r="J8" s="289"/>
      <c r="K8" s="379" t="s">
        <v>116</v>
      </c>
      <c r="L8" s="380"/>
      <c r="M8" s="380"/>
      <c r="N8" s="380"/>
      <c r="O8" s="380"/>
      <c r="P8" s="380"/>
      <c r="Q8" s="380"/>
      <c r="R8" s="380"/>
      <c r="S8" s="380"/>
      <c r="T8" s="380"/>
      <c r="U8" s="380"/>
      <c r="V8" s="380"/>
      <c r="W8" s="380"/>
      <c r="X8" s="380"/>
      <c r="Y8" s="380"/>
      <c r="Z8" s="380"/>
      <c r="AA8" s="380"/>
      <c r="AB8" s="381"/>
      <c r="AC8" s="381"/>
      <c r="AD8" s="381"/>
      <c r="AE8" s="381"/>
      <c r="AF8" s="381"/>
      <c r="AG8" s="381"/>
      <c r="AH8" s="381"/>
      <c r="AI8" s="381"/>
      <c r="AJ8" s="380"/>
      <c r="AK8" s="380"/>
      <c r="AL8" s="380"/>
      <c r="AM8" s="380"/>
      <c r="AN8" s="380"/>
      <c r="AO8" s="380"/>
      <c r="AP8" s="380"/>
      <c r="AQ8" s="380"/>
      <c r="AR8" s="380"/>
      <c r="AS8" s="382"/>
      <c r="AT8" s="4"/>
      <c r="AU8" s="287" t="s">
        <v>6</v>
      </c>
      <c r="AV8" s="288"/>
      <c r="AW8" s="288"/>
      <c r="AX8" s="288"/>
      <c r="AY8" s="288"/>
      <c r="AZ8" s="288"/>
      <c r="BA8" s="288"/>
      <c r="BB8" s="288"/>
      <c r="BC8" s="288"/>
      <c r="BD8" s="288"/>
      <c r="BE8" s="288"/>
      <c r="BF8" s="288"/>
      <c r="BG8" s="288"/>
      <c r="BH8" s="288"/>
      <c r="BI8" s="288"/>
      <c r="BJ8" s="288"/>
      <c r="BK8" s="288"/>
      <c r="BL8" s="288"/>
      <c r="BM8" s="288"/>
      <c r="BN8" s="288"/>
      <c r="BO8" s="288"/>
      <c r="BP8" s="288"/>
      <c r="BQ8" s="288"/>
      <c r="BR8" s="289"/>
      <c r="BS8" s="20"/>
      <c r="BU8" s="15">
        <v>4</v>
      </c>
      <c r="BV8" s="301"/>
      <c r="BW8" s="303"/>
      <c r="BX8" s="301"/>
      <c r="BY8" s="303"/>
      <c r="BZ8" s="301"/>
      <c r="CA8" s="303"/>
      <c r="CB8" s="301"/>
      <c r="CC8" s="303"/>
      <c r="CD8" s="301"/>
      <c r="CE8" s="302"/>
      <c r="CF8" s="302"/>
      <c r="CG8" s="303"/>
      <c r="CH8" s="316"/>
      <c r="CI8" s="317"/>
      <c r="CJ8" s="317"/>
      <c r="CK8" s="318"/>
      <c r="CL8" s="316"/>
      <c r="CM8" s="318"/>
      <c r="CN8" s="316"/>
      <c r="CO8" s="317"/>
      <c r="CP8" s="317"/>
      <c r="CQ8" s="318"/>
      <c r="CR8" s="271"/>
      <c r="CS8" s="272"/>
      <c r="CT8" s="272"/>
      <c r="CU8" s="578"/>
      <c r="CV8" s="579"/>
      <c r="CW8" s="580"/>
    </row>
    <row r="9" spans="1:102" customFormat="1" ht="35.25" customHeight="1" thickBot="1" x14ac:dyDescent="0.25">
      <c r="A9" s="357" t="s">
        <v>7</v>
      </c>
      <c r="B9" s="360" t="s">
        <v>8</v>
      </c>
      <c r="C9" s="363" t="s">
        <v>126</v>
      </c>
      <c r="D9" s="364"/>
      <c r="E9" s="364"/>
      <c r="F9" s="365"/>
      <c r="G9" s="363" t="s">
        <v>128</v>
      </c>
      <c r="H9" s="364"/>
      <c r="I9" s="364"/>
      <c r="J9" s="365"/>
      <c r="K9" s="383"/>
      <c r="L9" s="384"/>
      <c r="M9" s="384"/>
      <c r="N9" s="384"/>
      <c r="O9" s="384"/>
      <c r="P9" s="384"/>
      <c r="Q9" s="384"/>
      <c r="R9" s="384"/>
      <c r="S9" s="384"/>
      <c r="T9" s="384"/>
      <c r="U9" s="384"/>
      <c r="V9" s="384"/>
      <c r="W9" s="384"/>
      <c r="X9" s="384"/>
      <c r="Y9" s="384"/>
      <c r="Z9" s="384"/>
      <c r="AA9" s="384"/>
      <c r="AB9" s="384"/>
      <c r="AC9" s="384"/>
      <c r="AD9" s="384"/>
      <c r="AE9" s="384"/>
      <c r="AF9" s="384"/>
      <c r="AG9" s="384"/>
      <c r="AH9" s="384"/>
      <c r="AI9" s="384"/>
      <c r="AJ9" s="384"/>
      <c r="AK9" s="384"/>
      <c r="AL9" s="384"/>
      <c r="AM9" s="384"/>
      <c r="AN9" s="384"/>
      <c r="AO9" s="384"/>
      <c r="AP9" s="384"/>
      <c r="AQ9" s="384"/>
      <c r="AR9" s="384"/>
      <c r="AS9" s="385"/>
      <c r="AT9" s="4"/>
      <c r="AU9" s="21" t="s">
        <v>2</v>
      </c>
      <c r="AV9" s="370" t="s">
        <v>9</v>
      </c>
      <c r="AW9" s="371"/>
      <c r="AX9" s="371"/>
      <c r="AY9" s="371"/>
      <c r="AZ9" s="371"/>
      <c r="BA9" s="372"/>
      <c r="BB9" s="373" t="s">
        <v>10</v>
      </c>
      <c r="BC9" s="374"/>
      <c r="BD9" s="374"/>
      <c r="BE9" s="374"/>
      <c r="BF9" s="374"/>
      <c r="BG9" s="375"/>
      <c r="BH9" s="386" t="s">
        <v>8</v>
      </c>
      <c r="BI9" s="387"/>
      <c r="BJ9" s="388"/>
      <c r="BK9" s="22"/>
      <c r="BL9" s="17"/>
      <c r="BM9" s="16"/>
      <c r="BN9" s="301"/>
      <c r="BO9" s="302"/>
      <c r="BP9" s="376"/>
      <c r="BQ9" s="377"/>
      <c r="BR9" s="378"/>
      <c r="BS9" s="23"/>
      <c r="BU9" s="15">
        <v>5</v>
      </c>
      <c r="BV9" s="301"/>
      <c r="BW9" s="303"/>
      <c r="BX9" s="301"/>
      <c r="BY9" s="303"/>
      <c r="BZ9" s="301"/>
      <c r="CA9" s="303"/>
      <c r="CB9" s="301"/>
      <c r="CC9" s="303"/>
      <c r="CD9" s="301"/>
      <c r="CE9" s="302"/>
      <c r="CF9" s="302"/>
      <c r="CG9" s="303"/>
      <c r="CH9" s="316"/>
      <c r="CI9" s="317"/>
      <c r="CJ9" s="317"/>
      <c r="CK9" s="318"/>
      <c r="CL9" s="316"/>
      <c r="CM9" s="318"/>
      <c r="CN9" s="316"/>
      <c r="CO9" s="317"/>
      <c r="CP9" s="317"/>
      <c r="CQ9" s="318"/>
      <c r="CR9" s="271"/>
      <c r="CS9" s="272"/>
      <c r="CT9" s="272"/>
      <c r="CU9" s="578"/>
      <c r="CV9" s="579"/>
      <c r="CW9" s="580"/>
    </row>
    <row r="10" spans="1:102" customFormat="1" ht="60" customHeight="1" thickBot="1" x14ac:dyDescent="0.3">
      <c r="A10" s="358"/>
      <c r="B10" s="361"/>
      <c r="C10" s="366" t="s">
        <v>11</v>
      </c>
      <c r="D10" s="367"/>
      <c r="E10" s="367"/>
      <c r="F10" s="368" t="s">
        <v>12</v>
      </c>
      <c r="G10" s="366" t="s">
        <v>11</v>
      </c>
      <c r="H10" s="367"/>
      <c r="I10" s="367"/>
      <c r="J10" s="368" t="s">
        <v>12</v>
      </c>
      <c r="K10" s="276" t="s">
        <v>22</v>
      </c>
      <c r="L10" s="276" t="s">
        <v>13</v>
      </c>
      <c r="M10" s="276" t="s">
        <v>108</v>
      </c>
      <c r="N10" s="276" t="s">
        <v>110</v>
      </c>
      <c r="O10" s="290" t="s">
        <v>111</v>
      </c>
      <c r="P10" s="276" t="s">
        <v>129</v>
      </c>
      <c r="Q10" s="276" t="s">
        <v>130</v>
      </c>
      <c r="R10" s="276" t="s">
        <v>131</v>
      </c>
      <c r="S10" s="276" t="s">
        <v>93</v>
      </c>
      <c r="T10" s="276" t="s">
        <v>109</v>
      </c>
      <c r="U10" s="276" t="s">
        <v>132</v>
      </c>
      <c r="V10" s="276" t="s">
        <v>133</v>
      </c>
      <c r="W10" s="276" t="s">
        <v>134</v>
      </c>
      <c r="X10" s="276" t="s">
        <v>135</v>
      </c>
      <c r="Y10" s="276" t="s">
        <v>136</v>
      </c>
      <c r="Z10" s="276" t="s">
        <v>137</v>
      </c>
      <c r="AA10" s="276" t="s">
        <v>138</v>
      </c>
      <c r="AB10" s="276" t="s">
        <v>139</v>
      </c>
      <c r="AC10" s="276" t="s">
        <v>140</v>
      </c>
      <c r="AD10" s="276" t="s">
        <v>141</v>
      </c>
      <c r="AE10" s="276" t="s">
        <v>210</v>
      </c>
      <c r="AF10" s="389" t="s">
        <v>143</v>
      </c>
      <c r="AG10" s="276" t="s">
        <v>144</v>
      </c>
      <c r="AH10" s="276" t="s">
        <v>117</v>
      </c>
      <c r="AI10" s="276" t="s">
        <v>14</v>
      </c>
      <c r="AJ10" s="276" t="s">
        <v>145</v>
      </c>
      <c r="AK10" s="276" t="s">
        <v>15</v>
      </c>
      <c r="AL10" s="276" t="s">
        <v>146</v>
      </c>
      <c r="AM10" s="276" t="s">
        <v>147</v>
      </c>
      <c r="AN10" s="276" t="s">
        <v>148</v>
      </c>
      <c r="AO10" s="276" t="s">
        <v>149</v>
      </c>
      <c r="AP10" s="276" t="s">
        <v>150</v>
      </c>
      <c r="AQ10" s="276" t="s">
        <v>16</v>
      </c>
      <c r="AR10" s="326" t="s">
        <v>151</v>
      </c>
      <c r="AS10" s="391" t="s">
        <v>17</v>
      </c>
      <c r="AT10" s="4"/>
      <c r="AU10" s="25">
        <v>1</v>
      </c>
      <c r="AV10" s="301"/>
      <c r="AW10" s="302"/>
      <c r="AX10" s="302"/>
      <c r="AY10" s="302"/>
      <c r="AZ10" s="302"/>
      <c r="BA10" s="303"/>
      <c r="BB10" s="301"/>
      <c r="BC10" s="302"/>
      <c r="BD10" s="302"/>
      <c r="BE10" s="302"/>
      <c r="BF10" s="302"/>
      <c r="BG10" s="303"/>
      <c r="BH10" s="415" t="s">
        <v>18</v>
      </c>
      <c r="BI10" s="416"/>
      <c r="BJ10" s="417"/>
      <c r="BK10" s="22"/>
      <c r="BL10" s="17"/>
      <c r="BM10" s="16"/>
      <c r="BN10" s="301"/>
      <c r="BO10" s="302"/>
      <c r="BP10" s="376"/>
      <c r="BQ10" s="377"/>
      <c r="BR10" s="378"/>
      <c r="BS10" s="23"/>
      <c r="BU10" s="15">
        <v>6</v>
      </c>
      <c r="BV10" s="301"/>
      <c r="BW10" s="303"/>
      <c r="BX10" s="301"/>
      <c r="BY10" s="303"/>
      <c r="BZ10" s="301"/>
      <c r="CA10" s="303"/>
      <c r="CB10" s="301"/>
      <c r="CC10" s="303"/>
      <c r="CD10" s="301"/>
      <c r="CE10" s="302"/>
      <c r="CF10" s="302"/>
      <c r="CG10" s="303"/>
      <c r="CH10" s="316"/>
      <c r="CI10" s="317"/>
      <c r="CJ10" s="317"/>
      <c r="CK10" s="318"/>
      <c r="CL10" s="316"/>
      <c r="CM10" s="318"/>
      <c r="CN10" s="316"/>
      <c r="CO10" s="317"/>
      <c r="CP10" s="317"/>
      <c r="CQ10" s="318"/>
      <c r="CR10" s="271"/>
      <c r="CS10" s="272"/>
      <c r="CT10" s="272"/>
      <c r="CU10" s="578"/>
      <c r="CV10" s="579"/>
      <c r="CW10" s="580"/>
    </row>
    <row r="11" spans="1:102" customFormat="1" ht="61.5" customHeight="1" thickBot="1" x14ac:dyDescent="0.3">
      <c r="A11" s="359"/>
      <c r="B11" s="362"/>
      <c r="C11" s="24" t="s">
        <v>19</v>
      </c>
      <c r="D11" s="24" t="s">
        <v>20</v>
      </c>
      <c r="E11" s="26" t="s">
        <v>21</v>
      </c>
      <c r="F11" s="369"/>
      <c r="G11" s="27" t="s">
        <v>19</v>
      </c>
      <c r="H11" s="27" t="s">
        <v>20</v>
      </c>
      <c r="I11" s="28" t="s">
        <v>21</v>
      </c>
      <c r="J11" s="369"/>
      <c r="K11" s="277"/>
      <c r="L11" s="277"/>
      <c r="M11" s="277"/>
      <c r="N11" s="277"/>
      <c r="O11" s="291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390"/>
      <c r="AG11" s="277"/>
      <c r="AH11" s="277"/>
      <c r="AI11" s="277" t="s">
        <v>14</v>
      </c>
      <c r="AJ11" s="277"/>
      <c r="AK11" s="277"/>
      <c r="AL11" s="277"/>
      <c r="AM11" s="277"/>
      <c r="AN11" s="277"/>
      <c r="AO11" s="277"/>
      <c r="AP11" s="277"/>
      <c r="AQ11" s="277"/>
      <c r="AR11" s="327"/>
      <c r="AS11" s="392"/>
      <c r="AT11" s="4"/>
      <c r="AU11" s="29">
        <v>2</v>
      </c>
      <c r="AV11" s="301"/>
      <c r="AW11" s="302"/>
      <c r="AX11" s="302"/>
      <c r="AY11" s="302"/>
      <c r="AZ11" s="302"/>
      <c r="BA11" s="303"/>
      <c r="BB11" s="301"/>
      <c r="BC11" s="302"/>
      <c r="BD11" s="302"/>
      <c r="BE11" s="302"/>
      <c r="BF11" s="302"/>
      <c r="BG11" s="303"/>
      <c r="BH11" s="418"/>
      <c r="BI11" s="419"/>
      <c r="BJ11" s="420"/>
      <c r="BK11" s="22"/>
      <c r="BL11" s="17"/>
      <c r="BM11" s="16"/>
      <c r="BN11" s="301"/>
      <c r="BO11" s="302"/>
      <c r="BP11" s="376"/>
      <c r="BQ11" s="377"/>
      <c r="BR11" s="378"/>
      <c r="BS11" s="23"/>
      <c r="BU11" s="15">
        <v>7</v>
      </c>
      <c r="BV11" s="301"/>
      <c r="BW11" s="303"/>
      <c r="BX11" s="301"/>
      <c r="BY11" s="303"/>
      <c r="BZ11" s="301"/>
      <c r="CA11" s="303"/>
      <c r="CB11" s="301"/>
      <c r="CC11" s="303"/>
      <c r="CD11" s="301"/>
      <c r="CE11" s="302"/>
      <c r="CF11" s="302"/>
      <c r="CG11" s="303"/>
      <c r="CH11" s="316"/>
      <c r="CI11" s="317"/>
      <c r="CJ11" s="317"/>
      <c r="CK11" s="318"/>
      <c r="CL11" s="316"/>
      <c r="CM11" s="318"/>
      <c r="CN11" s="316"/>
      <c r="CO11" s="317"/>
      <c r="CP11" s="317"/>
      <c r="CQ11" s="318"/>
      <c r="CR11" s="271"/>
      <c r="CS11" s="272"/>
      <c r="CT11" s="272"/>
      <c r="CU11" s="578"/>
      <c r="CV11" s="579"/>
      <c r="CW11" s="580"/>
    </row>
    <row r="12" spans="1:102" customFormat="1" ht="23.1" customHeight="1" thickBot="1" x14ac:dyDescent="0.3">
      <c r="A12" s="394" t="s">
        <v>22</v>
      </c>
      <c r="B12" s="30" t="s">
        <v>23</v>
      </c>
      <c r="C12" s="31"/>
      <c r="D12" s="32"/>
      <c r="E12" s="33">
        <f>SUM(C12:D12)</f>
        <v>0</v>
      </c>
      <c r="F12" s="34"/>
      <c r="G12" s="31"/>
      <c r="H12" s="32"/>
      <c r="I12" s="33">
        <f>SUM(G12:H12)</f>
        <v>0</v>
      </c>
      <c r="J12" s="34">
        <f>F12</f>
        <v>0</v>
      </c>
      <c r="K12" s="35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7"/>
      <c r="AS12" s="38">
        <f>K2</f>
        <v>0</v>
      </c>
      <c r="AT12" s="4"/>
      <c r="AU12" s="29">
        <v>3</v>
      </c>
      <c r="AV12" s="301"/>
      <c r="AW12" s="302"/>
      <c r="AX12" s="302"/>
      <c r="AY12" s="302"/>
      <c r="AZ12" s="302"/>
      <c r="BA12" s="303"/>
      <c r="BB12" s="301"/>
      <c r="BC12" s="302"/>
      <c r="BD12" s="302"/>
      <c r="BE12" s="302"/>
      <c r="BF12" s="302"/>
      <c r="BG12" s="303"/>
      <c r="BH12" s="418"/>
      <c r="BI12" s="419"/>
      <c r="BJ12" s="420"/>
      <c r="BK12" s="22"/>
      <c r="BL12" s="17"/>
      <c r="BM12" s="16"/>
      <c r="BN12" s="301"/>
      <c r="BO12" s="302"/>
      <c r="BP12" s="376"/>
      <c r="BQ12" s="377"/>
      <c r="BR12" s="378"/>
      <c r="BS12" s="23"/>
      <c r="BU12" s="15">
        <v>8</v>
      </c>
      <c r="BV12" s="301"/>
      <c r="BW12" s="303"/>
      <c r="BX12" s="301"/>
      <c r="BY12" s="303"/>
      <c r="BZ12" s="301"/>
      <c r="CA12" s="303"/>
      <c r="CB12" s="301"/>
      <c r="CC12" s="303"/>
      <c r="CD12" s="301"/>
      <c r="CE12" s="302"/>
      <c r="CF12" s="302"/>
      <c r="CG12" s="303"/>
      <c r="CH12" s="316"/>
      <c r="CI12" s="317"/>
      <c r="CJ12" s="317"/>
      <c r="CK12" s="318"/>
      <c r="CL12" s="316"/>
      <c r="CM12" s="318"/>
      <c r="CN12" s="316"/>
      <c r="CO12" s="317"/>
      <c r="CP12" s="317"/>
      <c r="CQ12" s="318"/>
      <c r="CR12" s="271"/>
      <c r="CS12" s="272"/>
      <c r="CT12" s="272"/>
      <c r="CU12" s="578"/>
      <c r="CV12" s="579"/>
      <c r="CW12" s="580"/>
    </row>
    <row r="13" spans="1:102" customFormat="1" ht="23.1" customHeight="1" thickBot="1" x14ac:dyDescent="0.3">
      <c r="A13" s="395"/>
      <c r="B13" s="39" t="s">
        <v>24</v>
      </c>
      <c r="C13" s="40"/>
      <c r="D13" s="41"/>
      <c r="E13" s="42">
        <f>SUM(C13:D13)</f>
        <v>0</v>
      </c>
      <c r="F13" s="43"/>
      <c r="G13" s="40">
        <f>C13</f>
        <v>0</v>
      </c>
      <c r="H13" s="41">
        <f>D13</f>
        <v>0</v>
      </c>
      <c r="I13" s="42">
        <f>SUM(G13:H13)</f>
        <v>0</v>
      </c>
      <c r="J13" s="43">
        <f>F13</f>
        <v>0</v>
      </c>
      <c r="K13" s="44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6"/>
      <c r="AS13" s="47">
        <f>K13</f>
        <v>0</v>
      </c>
      <c r="AT13" s="4"/>
      <c r="AU13" s="29">
        <v>4</v>
      </c>
      <c r="AV13" s="301"/>
      <c r="AW13" s="302"/>
      <c r="AX13" s="302"/>
      <c r="AY13" s="302"/>
      <c r="AZ13" s="302"/>
      <c r="BA13" s="303"/>
      <c r="BB13" s="301"/>
      <c r="BC13" s="302"/>
      <c r="BD13" s="302"/>
      <c r="BE13" s="302"/>
      <c r="BF13" s="302"/>
      <c r="BG13" s="303"/>
      <c r="BH13" s="418"/>
      <c r="BI13" s="419"/>
      <c r="BJ13" s="420"/>
      <c r="BK13" s="22"/>
      <c r="BL13" s="17"/>
      <c r="BM13" s="16"/>
      <c r="BN13" s="301"/>
      <c r="BO13" s="302"/>
      <c r="BP13" s="376"/>
      <c r="BQ13" s="377"/>
      <c r="BR13" s="378"/>
      <c r="BS13" s="23"/>
      <c r="BU13" s="15">
        <v>9</v>
      </c>
      <c r="BV13" s="301"/>
      <c r="BW13" s="303"/>
      <c r="BX13" s="301"/>
      <c r="BY13" s="303"/>
      <c r="BZ13" s="301"/>
      <c r="CA13" s="303"/>
      <c r="CB13" s="301"/>
      <c r="CC13" s="303"/>
      <c r="CD13" s="301"/>
      <c r="CE13" s="302"/>
      <c r="CF13" s="302"/>
      <c r="CG13" s="303"/>
      <c r="CH13" s="316"/>
      <c r="CI13" s="317"/>
      <c r="CJ13" s="317"/>
      <c r="CK13" s="318"/>
      <c r="CL13" s="316"/>
      <c r="CM13" s="318"/>
      <c r="CN13" s="316"/>
      <c r="CO13" s="317"/>
      <c r="CP13" s="317"/>
      <c r="CQ13" s="318"/>
      <c r="CR13" s="271"/>
      <c r="CS13" s="272"/>
      <c r="CT13" s="272"/>
      <c r="CU13" s="578"/>
      <c r="CV13" s="579"/>
      <c r="CW13" s="580"/>
    </row>
    <row r="14" spans="1:102" customFormat="1" ht="27.95" customHeight="1" thickBot="1" x14ac:dyDescent="0.3">
      <c r="A14" s="396"/>
      <c r="B14" s="48" t="s">
        <v>21</v>
      </c>
      <c r="C14" s="49">
        <f t="shared" ref="C14:I14" si="0">SUM(C12:C13)</f>
        <v>0</v>
      </c>
      <c r="D14" s="50">
        <f t="shared" si="0"/>
        <v>0</v>
      </c>
      <c r="E14" s="51">
        <f t="shared" si="0"/>
        <v>0</v>
      </c>
      <c r="F14" s="52">
        <f t="shared" si="0"/>
        <v>0</v>
      </c>
      <c r="G14" s="49">
        <f t="shared" si="0"/>
        <v>0</v>
      </c>
      <c r="H14" s="50">
        <f t="shared" si="0"/>
        <v>0</v>
      </c>
      <c r="I14" s="51">
        <f t="shared" si="0"/>
        <v>0</v>
      </c>
      <c r="J14" s="52">
        <f>SUM(J12:J13)</f>
        <v>0</v>
      </c>
      <c r="K14" s="53">
        <f>SUM(K12:K13)</f>
        <v>0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5"/>
      <c r="AS14" s="56">
        <f>K14</f>
        <v>0</v>
      </c>
      <c r="AT14" s="4"/>
      <c r="AU14" s="29">
        <v>5</v>
      </c>
      <c r="AV14" s="301"/>
      <c r="AW14" s="302"/>
      <c r="AX14" s="302"/>
      <c r="AY14" s="302"/>
      <c r="AZ14" s="302"/>
      <c r="BA14" s="303"/>
      <c r="BB14" s="301"/>
      <c r="BC14" s="302"/>
      <c r="BD14" s="302"/>
      <c r="BE14" s="302"/>
      <c r="BF14" s="302"/>
      <c r="BG14" s="303"/>
      <c r="BH14" s="418"/>
      <c r="BI14" s="419"/>
      <c r="BJ14" s="420"/>
      <c r="BK14" s="22"/>
      <c r="BL14" s="17"/>
      <c r="BM14" s="16"/>
      <c r="BN14" s="301"/>
      <c r="BO14" s="302"/>
      <c r="BP14" s="376"/>
      <c r="BQ14" s="377"/>
      <c r="BR14" s="378"/>
      <c r="BS14" s="23"/>
      <c r="BU14" s="15">
        <v>10</v>
      </c>
      <c r="BV14" s="301"/>
      <c r="BW14" s="303"/>
      <c r="BX14" s="301"/>
      <c r="BY14" s="303"/>
      <c r="BZ14" s="301"/>
      <c r="CA14" s="303"/>
      <c r="CB14" s="301"/>
      <c r="CC14" s="303"/>
      <c r="CD14" s="301"/>
      <c r="CE14" s="302"/>
      <c r="CF14" s="302"/>
      <c r="CG14" s="303"/>
      <c r="CH14" s="316"/>
      <c r="CI14" s="317"/>
      <c r="CJ14" s="317"/>
      <c r="CK14" s="318"/>
      <c r="CL14" s="316"/>
      <c r="CM14" s="318"/>
      <c r="CN14" s="316"/>
      <c r="CO14" s="317"/>
      <c r="CP14" s="317"/>
      <c r="CQ14" s="318"/>
      <c r="CR14" s="271"/>
      <c r="CS14" s="272"/>
      <c r="CT14" s="272"/>
      <c r="CU14" s="578"/>
      <c r="CV14" s="579"/>
      <c r="CW14" s="580"/>
    </row>
    <row r="15" spans="1:102" customFormat="1" ht="23.1" customHeight="1" thickBot="1" x14ac:dyDescent="0.3">
      <c r="A15" s="512" t="s">
        <v>100</v>
      </c>
      <c r="B15" s="30" t="s">
        <v>25</v>
      </c>
      <c r="C15" s="31"/>
      <c r="D15" s="32"/>
      <c r="E15" s="33">
        <f t="shared" ref="E15:E30" si="1">SUM(C15:D15)</f>
        <v>0</v>
      </c>
      <c r="F15" s="34"/>
      <c r="G15" s="31">
        <f>C13</f>
        <v>0</v>
      </c>
      <c r="H15" s="32">
        <f>D13</f>
        <v>0</v>
      </c>
      <c r="I15" s="33">
        <f t="shared" ref="I15:I30" si="2">SUM(G15:H15)</f>
        <v>0</v>
      </c>
      <c r="J15" s="34">
        <f>F13</f>
        <v>0</v>
      </c>
      <c r="K15" s="57"/>
      <c r="L15" s="58">
        <f>21*$J15</f>
        <v>0</v>
      </c>
      <c r="M15" s="59"/>
      <c r="N15" s="59"/>
      <c r="O15" s="59"/>
      <c r="P15" s="59"/>
      <c r="Q15" s="59"/>
      <c r="R15" s="59"/>
      <c r="S15" s="59"/>
      <c r="T15" s="60">
        <f>4*$J15</f>
        <v>0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1"/>
      <c r="AS15" s="38">
        <f t="shared" ref="AS15:AS39" si="3">SUM(K15:AR15)</f>
        <v>0</v>
      </c>
      <c r="AT15" s="4"/>
      <c r="AU15" s="29">
        <v>6</v>
      </c>
      <c r="AV15" s="301"/>
      <c r="AW15" s="302"/>
      <c r="AX15" s="302"/>
      <c r="AY15" s="302"/>
      <c r="AZ15" s="302"/>
      <c r="BA15" s="303"/>
      <c r="BB15" s="301"/>
      <c r="BC15" s="302"/>
      <c r="BD15" s="302"/>
      <c r="BE15" s="302"/>
      <c r="BF15" s="302"/>
      <c r="BG15" s="303"/>
      <c r="BH15" s="418"/>
      <c r="BI15" s="419"/>
      <c r="BJ15" s="420"/>
      <c r="BK15" s="22"/>
      <c r="BL15" s="17"/>
      <c r="BM15" s="16"/>
      <c r="BN15" s="301"/>
      <c r="BO15" s="302"/>
      <c r="BP15" s="376"/>
      <c r="BQ15" s="377"/>
      <c r="BR15" s="378"/>
      <c r="BS15" s="23"/>
      <c r="BU15" s="15">
        <v>11</v>
      </c>
      <c r="BV15" s="301"/>
      <c r="BW15" s="303"/>
      <c r="BX15" s="301"/>
      <c r="BY15" s="303"/>
      <c r="BZ15" s="301"/>
      <c r="CA15" s="303"/>
      <c r="CB15" s="301"/>
      <c r="CC15" s="303"/>
      <c r="CD15" s="301"/>
      <c r="CE15" s="302"/>
      <c r="CF15" s="302"/>
      <c r="CG15" s="303"/>
      <c r="CH15" s="316"/>
      <c r="CI15" s="317"/>
      <c r="CJ15" s="317"/>
      <c r="CK15" s="318"/>
      <c r="CL15" s="316"/>
      <c r="CM15" s="318"/>
      <c r="CN15" s="316"/>
      <c r="CO15" s="317"/>
      <c r="CP15" s="317"/>
      <c r="CQ15" s="318"/>
      <c r="CR15" s="271"/>
      <c r="CS15" s="272"/>
      <c r="CT15" s="272"/>
      <c r="CU15" s="578"/>
      <c r="CV15" s="579"/>
      <c r="CW15" s="580"/>
    </row>
    <row r="16" spans="1:102" customFormat="1" ht="23.1" customHeight="1" thickBot="1" x14ac:dyDescent="0.3">
      <c r="A16" s="513"/>
      <c r="B16" s="62" t="s">
        <v>26</v>
      </c>
      <c r="C16" s="63"/>
      <c r="D16" s="64"/>
      <c r="E16" s="65">
        <f t="shared" si="1"/>
        <v>0</v>
      </c>
      <c r="F16" s="66"/>
      <c r="G16" s="63">
        <f>C15</f>
        <v>0</v>
      </c>
      <c r="H16" s="64">
        <f>D15</f>
        <v>0</v>
      </c>
      <c r="I16" s="65">
        <f t="shared" si="2"/>
        <v>0</v>
      </c>
      <c r="J16" s="66">
        <f>F15</f>
        <v>0</v>
      </c>
      <c r="K16" s="67"/>
      <c r="L16" s="68">
        <f>21*$J16</f>
        <v>0</v>
      </c>
      <c r="M16" s="69"/>
      <c r="N16" s="69"/>
      <c r="O16" s="69"/>
      <c r="P16" s="69"/>
      <c r="Q16" s="69"/>
      <c r="R16" s="69"/>
      <c r="S16" s="69"/>
      <c r="T16" s="70">
        <f>4*$J16</f>
        <v>0</v>
      </c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71"/>
      <c r="AS16" s="38">
        <f t="shared" si="3"/>
        <v>0</v>
      </c>
      <c r="AT16" s="4"/>
      <c r="AU16" s="29">
        <v>7</v>
      </c>
      <c r="AV16" s="301"/>
      <c r="AW16" s="302"/>
      <c r="AX16" s="302"/>
      <c r="AY16" s="302"/>
      <c r="AZ16" s="302"/>
      <c r="BA16" s="303"/>
      <c r="BB16" s="301"/>
      <c r="BC16" s="302"/>
      <c r="BD16" s="302"/>
      <c r="BE16" s="302"/>
      <c r="BF16" s="302"/>
      <c r="BG16" s="303"/>
      <c r="BH16" s="418"/>
      <c r="BI16" s="419"/>
      <c r="BJ16" s="420"/>
      <c r="BK16" s="22"/>
      <c r="BL16" s="17"/>
      <c r="BM16" s="16"/>
      <c r="BN16" s="301"/>
      <c r="BO16" s="302"/>
      <c r="BP16" s="376"/>
      <c r="BQ16" s="377"/>
      <c r="BR16" s="378"/>
      <c r="BS16" s="23"/>
      <c r="BU16" s="15">
        <v>12</v>
      </c>
      <c r="BV16" s="301"/>
      <c r="BW16" s="303"/>
      <c r="BX16" s="301"/>
      <c r="BY16" s="303"/>
      <c r="BZ16" s="301"/>
      <c r="CA16" s="303"/>
      <c r="CB16" s="301"/>
      <c r="CC16" s="303"/>
      <c r="CD16" s="301"/>
      <c r="CE16" s="302"/>
      <c r="CF16" s="302"/>
      <c r="CG16" s="303"/>
      <c r="CH16" s="316"/>
      <c r="CI16" s="317"/>
      <c r="CJ16" s="317"/>
      <c r="CK16" s="318"/>
      <c r="CL16" s="316"/>
      <c r="CM16" s="318"/>
      <c r="CN16" s="316"/>
      <c r="CO16" s="317"/>
      <c r="CP16" s="317"/>
      <c r="CQ16" s="318"/>
      <c r="CR16" s="271"/>
      <c r="CS16" s="272"/>
      <c r="CT16" s="272"/>
      <c r="CU16" s="578"/>
      <c r="CV16" s="579"/>
      <c r="CW16" s="580"/>
    </row>
    <row r="17" spans="1:101" customFormat="1" ht="23.1" customHeight="1" thickBot="1" x14ac:dyDescent="0.3">
      <c r="A17" s="513"/>
      <c r="B17" s="62" t="s">
        <v>27</v>
      </c>
      <c r="C17" s="63"/>
      <c r="D17" s="64"/>
      <c r="E17" s="65">
        <f t="shared" si="1"/>
        <v>0</v>
      </c>
      <c r="F17" s="66"/>
      <c r="G17" s="63">
        <f t="shared" ref="G17:G24" si="4">C16</f>
        <v>0</v>
      </c>
      <c r="H17" s="64">
        <f t="shared" ref="H17:H24" si="5">D16</f>
        <v>0</v>
      </c>
      <c r="I17" s="65">
        <f t="shared" si="2"/>
        <v>0</v>
      </c>
      <c r="J17" s="66">
        <f t="shared" ref="J17:J23" si="6">F16</f>
        <v>0</v>
      </c>
      <c r="K17" s="67"/>
      <c r="L17" s="68">
        <f>21*$J17</f>
        <v>0</v>
      </c>
      <c r="M17" s="69"/>
      <c r="N17" s="69"/>
      <c r="O17" s="69"/>
      <c r="P17" s="69"/>
      <c r="Q17" s="69"/>
      <c r="R17" s="69"/>
      <c r="S17" s="69"/>
      <c r="T17" s="70">
        <f>4*$J17</f>
        <v>0</v>
      </c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71"/>
      <c r="AS17" s="38">
        <f t="shared" si="3"/>
        <v>0</v>
      </c>
      <c r="AT17" s="4"/>
      <c r="AU17" s="29">
        <v>8</v>
      </c>
      <c r="AV17" s="301"/>
      <c r="AW17" s="302"/>
      <c r="AX17" s="302"/>
      <c r="AY17" s="302"/>
      <c r="AZ17" s="302"/>
      <c r="BA17" s="303"/>
      <c r="BB17" s="301"/>
      <c r="BC17" s="302"/>
      <c r="BD17" s="302"/>
      <c r="BE17" s="302"/>
      <c r="BF17" s="302"/>
      <c r="BG17" s="303"/>
      <c r="BH17" s="418"/>
      <c r="BI17" s="419"/>
      <c r="BJ17" s="420"/>
      <c r="BK17" s="22"/>
      <c r="BL17" s="17"/>
      <c r="BM17" s="16"/>
      <c r="BN17" s="301"/>
      <c r="BO17" s="302"/>
      <c r="BP17" s="376"/>
      <c r="BQ17" s="377"/>
      <c r="BR17" s="378"/>
      <c r="BS17" s="23"/>
      <c r="BU17" s="15">
        <v>13</v>
      </c>
      <c r="BV17" s="301"/>
      <c r="BW17" s="303"/>
      <c r="BX17" s="301"/>
      <c r="BY17" s="303"/>
      <c r="BZ17" s="301"/>
      <c r="CA17" s="303"/>
      <c r="CB17" s="301"/>
      <c r="CC17" s="303"/>
      <c r="CD17" s="301"/>
      <c r="CE17" s="302"/>
      <c r="CF17" s="302"/>
      <c r="CG17" s="303"/>
      <c r="CH17" s="316"/>
      <c r="CI17" s="317"/>
      <c r="CJ17" s="317"/>
      <c r="CK17" s="318"/>
      <c r="CL17" s="316"/>
      <c r="CM17" s="318"/>
      <c r="CN17" s="316"/>
      <c r="CO17" s="317"/>
      <c r="CP17" s="317"/>
      <c r="CQ17" s="318"/>
      <c r="CR17" s="271"/>
      <c r="CS17" s="272"/>
      <c r="CT17" s="272"/>
      <c r="CU17" s="578"/>
      <c r="CV17" s="579"/>
      <c r="CW17" s="580"/>
    </row>
    <row r="18" spans="1:101" customFormat="1" ht="23.1" customHeight="1" thickBot="1" x14ac:dyDescent="0.3">
      <c r="A18" s="513"/>
      <c r="B18" s="62" t="s">
        <v>28</v>
      </c>
      <c r="C18" s="63"/>
      <c r="D18" s="64"/>
      <c r="E18" s="65">
        <f t="shared" si="1"/>
        <v>0</v>
      </c>
      <c r="F18" s="66"/>
      <c r="G18" s="63">
        <f>C18</f>
        <v>0</v>
      </c>
      <c r="H18" s="64">
        <f>D18</f>
        <v>0</v>
      </c>
      <c r="I18" s="65">
        <f t="shared" si="2"/>
        <v>0</v>
      </c>
      <c r="J18" s="66">
        <f>F18</f>
        <v>0</v>
      </c>
      <c r="K18" s="67"/>
      <c r="L18" s="69"/>
      <c r="M18" s="68">
        <f t="shared" ref="M18:M24" si="7">3*$J18</f>
        <v>0</v>
      </c>
      <c r="N18" s="69"/>
      <c r="O18" s="68">
        <f>7*$J18</f>
        <v>0</v>
      </c>
      <c r="P18" s="68">
        <f>2*$J18</f>
        <v>0</v>
      </c>
      <c r="Q18" s="69"/>
      <c r="R18" s="69"/>
      <c r="S18" s="69"/>
      <c r="T18" s="70">
        <f>4*$J18</f>
        <v>0</v>
      </c>
      <c r="U18" s="69"/>
      <c r="V18" s="68">
        <f t="shared" ref="V18:V24" si="8">5*$J18</f>
        <v>0</v>
      </c>
      <c r="W18" s="68">
        <f>3*$J18</f>
        <v>0</v>
      </c>
      <c r="X18" s="69"/>
      <c r="Y18" s="69"/>
      <c r="Z18" s="69"/>
      <c r="AA18" s="69"/>
      <c r="AB18" s="68">
        <f t="shared" ref="AB18:AB30" si="9">1*$J18</f>
        <v>0</v>
      </c>
      <c r="AC18" s="68">
        <f t="shared" ref="AC18:AE30" si="10">2*$J18</f>
        <v>0</v>
      </c>
      <c r="AD18" s="68">
        <f t="shared" si="10"/>
        <v>0</v>
      </c>
      <c r="AE18" s="68">
        <f t="shared" si="10"/>
        <v>0</v>
      </c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71"/>
      <c r="AS18" s="38">
        <f t="shared" si="3"/>
        <v>0</v>
      </c>
      <c r="AT18" s="4"/>
      <c r="AU18" s="72">
        <v>9</v>
      </c>
      <c r="AV18" s="301"/>
      <c r="AW18" s="302"/>
      <c r="AX18" s="302"/>
      <c r="AY18" s="302"/>
      <c r="AZ18" s="302"/>
      <c r="BA18" s="303"/>
      <c r="BB18" s="301"/>
      <c r="BC18" s="302"/>
      <c r="BD18" s="302"/>
      <c r="BE18" s="302"/>
      <c r="BF18" s="302"/>
      <c r="BG18" s="303"/>
      <c r="BH18" s="421"/>
      <c r="BI18" s="422"/>
      <c r="BJ18" s="423"/>
      <c r="BK18" s="22"/>
      <c r="BL18" s="17"/>
      <c r="BM18" s="16"/>
      <c r="BN18" s="301"/>
      <c r="BO18" s="302"/>
      <c r="BP18" s="376"/>
      <c r="BQ18" s="377"/>
      <c r="BR18" s="378"/>
      <c r="BS18" s="23"/>
      <c r="BU18" s="15">
        <v>14</v>
      </c>
      <c r="BV18" s="301"/>
      <c r="BW18" s="303"/>
      <c r="BX18" s="301"/>
      <c r="BY18" s="303"/>
      <c r="BZ18" s="301"/>
      <c r="CA18" s="303"/>
      <c r="CB18" s="301"/>
      <c r="CC18" s="303"/>
      <c r="CD18" s="301"/>
      <c r="CE18" s="302"/>
      <c r="CF18" s="302"/>
      <c r="CG18" s="303"/>
      <c r="CH18" s="316"/>
      <c r="CI18" s="317"/>
      <c r="CJ18" s="317"/>
      <c r="CK18" s="318"/>
      <c r="CL18" s="316"/>
      <c r="CM18" s="318"/>
      <c r="CN18" s="316"/>
      <c r="CO18" s="317"/>
      <c r="CP18" s="317"/>
      <c r="CQ18" s="318"/>
      <c r="CR18" s="271"/>
      <c r="CS18" s="272"/>
      <c r="CT18" s="272"/>
      <c r="CU18" s="578"/>
      <c r="CV18" s="579"/>
      <c r="CW18" s="580"/>
    </row>
    <row r="19" spans="1:101" customFormat="1" ht="23.1" customHeight="1" thickBot="1" x14ac:dyDescent="0.25">
      <c r="A19" s="513"/>
      <c r="B19" s="62" t="s">
        <v>29</v>
      </c>
      <c r="C19" s="63"/>
      <c r="D19" s="64"/>
      <c r="E19" s="65">
        <f t="shared" si="1"/>
        <v>0</v>
      </c>
      <c r="F19" s="66"/>
      <c r="G19" s="63">
        <f t="shared" si="4"/>
        <v>0</v>
      </c>
      <c r="H19" s="64">
        <f t="shared" si="5"/>
        <v>0</v>
      </c>
      <c r="I19" s="65">
        <f t="shared" si="2"/>
        <v>0</v>
      </c>
      <c r="J19" s="66">
        <f t="shared" si="6"/>
        <v>0</v>
      </c>
      <c r="K19" s="67"/>
      <c r="L19" s="69"/>
      <c r="M19" s="68">
        <f t="shared" si="7"/>
        <v>0</v>
      </c>
      <c r="N19" s="69"/>
      <c r="O19" s="68">
        <f>7*$J19</f>
        <v>0</v>
      </c>
      <c r="P19" s="68">
        <f>2*$J19</f>
        <v>0</v>
      </c>
      <c r="Q19" s="69"/>
      <c r="R19" s="69"/>
      <c r="S19" s="69"/>
      <c r="T19" s="70">
        <f t="shared" ref="T19:T24" si="11">5*$J19</f>
        <v>0</v>
      </c>
      <c r="U19" s="69"/>
      <c r="V19" s="68">
        <f t="shared" si="8"/>
        <v>0</v>
      </c>
      <c r="W19" s="68">
        <f>3*$J19</f>
        <v>0</v>
      </c>
      <c r="X19" s="69"/>
      <c r="Y19" s="69"/>
      <c r="Z19" s="69"/>
      <c r="AA19" s="69"/>
      <c r="AB19" s="68">
        <f t="shared" si="9"/>
        <v>0</v>
      </c>
      <c r="AC19" s="68">
        <f t="shared" si="10"/>
        <v>0</v>
      </c>
      <c r="AD19" s="68">
        <f t="shared" si="10"/>
        <v>0</v>
      </c>
      <c r="AE19" s="68">
        <f t="shared" si="10"/>
        <v>0</v>
      </c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71"/>
      <c r="AS19" s="38">
        <f t="shared" si="3"/>
        <v>0</v>
      </c>
      <c r="AT19" s="4"/>
      <c r="AU19" s="366" t="s">
        <v>30</v>
      </c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93"/>
      <c r="BH19" s="386">
        <f>SUM(BK19:BR19)</f>
        <v>0</v>
      </c>
      <c r="BI19" s="387"/>
      <c r="BJ19" s="388"/>
      <c r="BK19" s="73">
        <f>SUM(BK10:BK18)</f>
        <v>0</v>
      </c>
      <c r="BL19" s="74">
        <f>SUM(BL10:BL18)</f>
        <v>0</v>
      </c>
      <c r="BM19" s="73">
        <f>SUM(BM10:BM18)</f>
        <v>0</v>
      </c>
      <c r="BN19" s="403">
        <f>SUM(BN10:BO18)</f>
        <v>0</v>
      </c>
      <c r="BO19" s="404"/>
      <c r="BP19" s="304">
        <f>SUM(BP10:BR18)</f>
        <v>0</v>
      </c>
      <c r="BQ19" s="405"/>
      <c r="BR19" s="305"/>
      <c r="BS19" s="23"/>
      <c r="BU19" s="15">
        <v>15</v>
      </c>
      <c r="BV19" s="301"/>
      <c r="BW19" s="303"/>
      <c r="BX19" s="301"/>
      <c r="BY19" s="303"/>
      <c r="BZ19" s="301"/>
      <c r="CA19" s="303"/>
      <c r="CB19" s="301"/>
      <c r="CC19" s="303"/>
      <c r="CD19" s="301"/>
      <c r="CE19" s="302"/>
      <c r="CF19" s="302"/>
      <c r="CG19" s="303"/>
      <c r="CH19" s="316"/>
      <c r="CI19" s="317"/>
      <c r="CJ19" s="317"/>
      <c r="CK19" s="318"/>
      <c r="CL19" s="316"/>
      <c r="CM19" s="318"/>
      <c r="CN19" s="316"/>
      <c r="CO19" s="317"/>
      <c r="CP19" s="317"/>
      <c r="CQ19" s="318"/>
      <c r="CR19" s="271"/>
      <c r="CS19" s="272"/>
      <c r="CT19" s="272"/>
      <c r="CU19" s="578"/>
      <c r="CV19" s="579"/>
      <c r="CW19" s="580"/>
    </row>
    <row r="20" spans="1:101" customFormat="1" ht="23.1" customHeight="1" thickBot="1" x14ac:dyDescent="0.25">
      <c r="A20" s="513"/>
      <c r="B20" s="62" t="s">
        <v>31</v>
      </c>
      <c r="C20" s="63"/>
      <c r="D20" s="64"/>
      <c r="E20" s="65">
        <f t="shared" si="1"/>
        <v>0</v>
      </c>
      <c r="F20" s="66"/>
      <c r="G20" s="63">
        <f t="shared" si="4"/>
        <v>0</v>
      </c>
      <c r="H20" s="64">
        <f t="shared" si="5"/>
        <v>0</v>
      </c>
      <c r="I20" s="65">
        <f t="shared" si="2"/>
        <v>0</v>
      </c>
      <c r="J20" s="66">
        <f t="shared" si="6"/>
        <v>0</v>
      </c>
      <c r="K20" s="67"/>
      <c r="L20" s="69"/>
      <c r="M20" s="68">
        <f t="shared" si="7"/>
        <v>0</v>
      </c>
      <c r="N20" s="69"/>
      <c r="O20" s="68">
        <f>7*$J20</f>
        <v>0</v>
      </c>
      <c r="P20" s="68">
        <f t="shared" ref="P20:R24" si="12">1*$J20</f>
        <v>0</v>
      </c>
      <c r="Q20" s="68">
        <f t="shared" si="12"/>
        <v>0</v>
      </c>
      <c r="R20" s="68">
        <f t="shared" si="12"/>
        <v>0</v>
      </c>
      <c r="S20" s="69"/>
      <c r="T20" s="70">
        <f t="shared" si="11"/>
        <v>0</v>
      </c>
      <c r="U20" s="69"/>
      <c r="V20" s="68">
        <f t="shared" si="8"/>
        <v>0</v>
      </c>
      <c r="W20" s="68">
        <f>3*$J20</f>
        <v>0</v>
      </c>
      <c r="X20" s="69"/>
      <c r="Y20" s="69"/>
      <c r="Z20" s="69"/>
      <c r="AA20" s="69"/>
      <c r="AB20" s="68">
        <f t="shared" si="9"/>
        <v>0</v>
      </c>
      <c r="AC20" s="68">
        <f t="shared" si="10"/>
        <v>0</v>
      </c>
      <c r="AD20" s="68">
        <f t="shared" si="10"/>
        <v>0</v>
      </c>
      <c r="AE20" s="68">
        <f t="shared" si="10"/>
        <v>0</v>
      </c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71"/>
      <c r="AS20" s="38">
        <f t="shared" si="3"/>
        <v>0</v>
      </c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U20" s="15">
        <v>16</v>
      </c>
      <c r="BV20" s="301"/>
      <c r="BW20" s="303"/>
      <c r="BX20" s="301"/>
      <c r="BY20" s="303"/>
      <c r="BZ20" s="301"/>
      <c r="CA20" s="303"/>
      <c r="CB20" s="301"/>
      <c r="CC20" s="303"/>
      <c r="CD20" s="301"/>
      <c r="CE20" s="302"/>
      <c r="CF20" s="302"/>
      <c r="CG20" s="303"/>
      <c r="CH20" s="316"/>
      <c r="CI20" s="317"/>
      <c r="CJ20" s="317"/>
      <c r="CK20" s="318"/>
      <c r="CL20" s="316"/>
      <c r="CM20" s="318"/>
      <c r="CN20" s="316"/>
      <c r="CO20" s="317"/>
      <c r="CP20" s="317"/>
      <c r="CQ20" s="318"/>
      <c r="CR20" s="271"/>
      <c r="CS20" s="272"/>
      <c r="CT20" s="272"/>
      <c r="CU20" s="578"/>
      <c r="CV20" s="579"/>
      <c r="CW20" s="580"/>
    </row>
    <row r="21" spans="1:101" customFormat="1" ht="23.1" customHeight="1" thickBot="1" x14ac:dyDescent="0.3">
      <c r="A21" s="513"/>
      <c r="B21" s="62" t="s">
        <v>32</v>
      </c>
      <c r="C21" s="63"/>
      <c r="D21" s="64"/>
      <c r="E21" s="65">
        <f t="shared" si="1"/>
        <v>0</v>
      </c>
      <c r="F21" s="66"/>
      <c r="G21" s="63">
        <f t="shared" si="4"/>
        <v>0</v>
      </c>
      <c r="H21" s="64">
        <f t="shared" si="5"/>
        <v>0</v>
      </c>
      <c r="I21" s="65">
        <f t="shared" si="2"/>
        <v>0</v>
      </c>
      <c r="J21" s="66">
        <f t="shared" si="6"/>
        <v>0</v>
      </c>
      <c r="K21" s="67"/>
      <c r="L21" s="69"/>
      <c r="M21" s="68">
        <f t="shared" si="7"/>
        <v>0</v>
      </c>
      <c r="N21" s="69"/>
      <c r="O21" s="68">
        <f>6*$J21</f>
        <v>0</v>
      </c>
      <c r="P21" s="68">
        <f t="shared" si="12"/>
        <v>0</v>
      </c>
      <c r="Q21" s="68">
        <f t="shared" si="12"/>
        <v>0</v>
      </c>
      <c r="R21" s="68">
        <f t="shared" si="12"/>
        <v>0</v>
      </c>
      <c r="S21" s="69"/>
      <c r="T21" s="70">
        <f t="shared" si="11"/>
        <v>0</v>
      </c>
      <c r="U21" s="69"/>
      <c r="V21" s="68">
        <f t="shared" si="8"/>
        <v>0</v>
      </c>
      <c r="W21" s="68">
        <f>4*$J21</f>
        <v>0</v>
      </c>
      <c r="X21" s="69"/>
      <c r="Y21" s="69"/>
      <c r="Z21" s="69"/>
      <c r="AA21" s="69"/>
      <c r="AB21" s="68">
        <f t="shared" si="9"/>
        <v>0</v>
      </c>
      <c r="AC21" s="68">
        <f t="shared" si="10"/>
        <v>0</v>
      </c>
      <c r="AD21" s="68">
        <f t="shared" si="10"/>
        <v>0</v>
      </c>
      <c r="AE21" s="68">
        <f t="shared" si="10"/>
        <v>0</v>
      </c>
      <c r="AF21" s="68">
        <f t="shared" ref="AF21:AG24" si="13">1*$J21</f>
        <v>0</v>
      </c>
      <c r="AG21" s="68">
        <f t="shared" si="13"/>
        <v>0</v>
      </c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71"/>
      <c r="AS21" s="38">
        <f t="shared" si="3"/>
        <v>0</v>
      </c>
      <c r="AT21" s="4"/>
      <c r="AU21" s="400" t="s">
        <v>33</v>
      </c>
      <c r="AV21" s="401"/>
      <c r="AW21" s="401"/>
      <c r="AX21" s="401"/>
      <c r="AY21" s="401"/>
      <c r="AZ21" s="401"/>
      <c r="BA21" s="401"/>
      <c r="BB21" s="401"/>
      <c r="BC21" s="401"/>
      <c r="BD21" s="401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2"/>
      <c r="BS21" s="20"/>
      <c r="BU21" s="15">
        <v>17</v>
      </c>
      <c r="BV21" s="301"/>
      <c r="BW21" s="303"/>
      <c r="BX21" s="301"/>
      <c r="BY21" s="303"/>
      <c r="BZ21" s="301"/>
      <c r="CA21" s="303"/>
      <c r="CB21" s="301"/>
      <c r="CC21" s="303"/>
      <c r="CD21" s="301"/>
      <c r="CE21" s="302"/>
      <c r="CF21" s="302"/>
      <c r="CG21" s="303"/>
      <c r="CH21" s="316"/>
      <c r="CI21" s="317"/>
      <c r="CJ21" s="317"/>
      <c r="CK21" s="318"/>
      <c r="CL21" s="316"/>
      <c r="CM21" s="318"/>
      <c r="CN21" s="316"/>
      <c r="CO21" s="317"/>
      <c r="CP21" s="317"/>
      <c r="CQ21" s="318"/>
      <c r="CR21" s="271"/>
      <c r="CS21" s="272"/>
      <c r="CT21" s="272"/>
      <c r="CU21" s="578"/>
      <c r="CV21" s="579"/>
      <c r="CW21" s="580"/>
    </row>
    <row r="22" spans="1:101" customFormat="1" ht="53.25" customHeight="1" thickBot="1" x14ac:dyDescent="0.3">
      <c r="A22" s="513"/>
      <c r="B22" s="62" t="s">
        <v>34</v>
      </c>
      <c r="C22" s="63"/>
      <c r="D22" s="64"/>
      <c r="E22" s="65">
        <f t="shared" si="1"/>
        <v>0</v>
      </c>
      <c r="F22" s="66"/>
      <c r="G22" s="63">
        <f t="shared" si="4"/>
        <v>0</v>
      </c>
      <c r="H22" s="64">
        <f t="shared" si="5"/>
        <v>0</v>
      </c>
      <c r="I22" s="65">
        <f t="shared" si="2"/>
        <v>0</v>
      </c>
      <c r="J22" s="66">
        <f t="shared" si="6"/>
        <v>0</v>
      </c>
      <c r="K22" s="67"/>
      <c r="L22" s="69"/>
      <c r="M22" s="68">
        <f t="shared" si="7"/>
        <v>0</v>
      </c>
      <c r="N22" s="69"/>
      <c r="O22" s="68">
        <f>6*$J22</f>
        <v>0</v>
      </c>
      <c r="P22" s="68">
        <f t="shared" si="12"/>
        <v>0</v>
      </c>
      <c r="Q22" s="68">
        <f t="shared" si="12"/>
        <v>0</v>
      </c>
      <c r="R22" s="68">
        <f t="shared" si="12"/>
        <v>0</v>
      </c>
      <c r="S22" s="69"/>
      <c r="T22" s="70">
        <f t="shared" si="11"/>
        <v>0</v>
      </c>
      <c r="U22" s="75"/>
      <c r="V22" s="68">
        <f t="shared" si="8"/>
        <v>0</v>
      </c>
      <c r="W22" s="68">
        <f>4*$J22</f>
        <v>0</v>
      </c>
      <c r="X22" s="69"/>
      <c r="Y22" s="69"/>
      <c r="Z22" s="69"/>
      <c r="AA22" s="69"/>
      <c r="AB22" s="68">
        <f t="shared" si="9"/>
        <v>0</v>
      </c>
      <c r="AC22" s="68">
        <f t="shared" si="10"/>
        <v>0</v>
      </c>
      <c r="AD22" s="68">
        <f t="shared" si="10"/>
        <v>0</v>
      </c>
      <c r="AE22" s="68">
        <f t="shared" si="10"/>
        <v>0</v>
      </c>
      <c r="AF22" s="68">
        <f t="shared" si="13"/>
        <v>0</v>
      </c>
      <c r="AG22" s="68">
        <f t="shared" si="13"/>
        <v>0</v>
      </c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71"/>
      <c r="AS22" s="38">
        <f t="shared" si="3"/>
        <v>0</v>
      </c>
      <c r="AT22" s="4"/>
      <c r="AU22" s="76" t="s">
        <v>2</v>
      </c>
      <c r="AV22" s="366" t="s">
        <v>35</v>
      </c>
      <c r="AW22" s="367"/>
      <c r="AX22" s="367"/>
      <c r="AY22" s="367"/>
      <c r="AZ22" s="367"/>
      <c r="BA22" s="393"/>
      <c r="BB22" s="287" t="s">
        <v>10</v>
      </c>
      <c r="BC22" s="288"/>
      <c r="BD22" s="288"/>
      <c r="BE22" s="288"/>
      <c r="BF22" s="288"/>
      <c r="BG22" s="288"/>
      <c r="BH22" s="289"/>
      <c r="BI22" s="397" t="s">
        <v>36</v>
      </c>
      <c r="BJ22" s="398"/>
      <c r="BK22" s="399"/>
      <c r="BL22" s="287" t="s">
        <v>37</v>
      </c>
      <c r="BM22" s="288"/>
      <c r="BN22" s="288"/>
      <c r="BO22" s="288"/>
      <c r="BP22" s="288"/>
      <c r="BQ22" s="288"/>
      <c r="BR22" s="289"/>
      <c r="BS22" s="77"/>
      <c r="BU22" s="15">
        <v>18</v>
      </c>
      <c r="BV22" s="301"/>
      <c r="BW22" s="303"/>
      <c r="BX22" s="301"/>
      <c r="BY22" s="303"/>
      <c r="BZ22" s="301"/>
      <c r="CA22" s="303"/>
      <c r="CB22" s="301"/>
      <c r="CC22" s="303"/>
      <c r="CD22" s="301"/>
      <c r="CE22" s="302"/>
      <c r="CF22" s="302"/>
      <c r="CG22" s="303"/>
      <c r="CH22" s="316"/>
      <c r="CI22" s="317"/>
      <c r="CJ22" s="317"/>
      <c r="CK22" s="318"/>
      <c r="CL22" s="316"/>
      <c r="CM22" s="318"/>
      <c r="CN22" s="316"/>
      <c r="CO22" s="317"/>
      <c r="CP22" s="317"/>
      <c r="CQ22" s="318"/>
      <c r="CR22" s="271"/>
      <c r="CS22" s="272"/>
      <c r="CT22" s="272"/>
      <c r="CU22" s="578"/>
      <c r="CV22" s="579"/>
      <c r="CW22" s="580"/>
    </row>
    <row r="23" spans="1:101" customFormat="1" ht="42.75" customHeight="1" thickBot="1" x14ac:dyDescent="0.25">
      <c r="A23" s="513"/>
      <c r="B23" s="62" t="s">
        <v>38</v>
      </c>
      <c r="C23" s="63"/>
      <c r="D23" s="64"/>
      <c r="E23" s="65">
        <f t="shared" si="1"/>
        <v>0</v>
      </c>
      <c r="F23" s="66"/>
      <c r="G23" s="63">
        <f t="shared" si="4"/>
        <v>0</v>
      </c>
      <c r="H23" s="64">
        <f t="shared" si="5"/>
        <v>0</v>
      </c>
      <c r="I23" s="65">
        <f t="shared" si="2"/>
        <v>0</v>
      </c>
      <c r="J23" s="66">
        <f t="shared" si="6"/>
        <v>0</v>
      </c>
      <c r="K23" s="67"/>
      <c r="L23" s="69"/>
      <c r="M23" s="68">
        <f t="shared" si="7"/>
        <v>0</v>
      </c>
      <c r="N23" s="69"/>
      <c r="O23" s="68">
        <f>6*$J23</f>
        <v>0</v>
      </c>
      <c r="P23" s="68">
        <f t="shared" si="12"/>
        <v>0</v>
      </c>
      <c r="Q23" s="68">
        <f t="shared" si="12"/>
        <v>0</v>
      </c>
      <c r="R23" s="68">
        <f t="shared" si="12"/>
        <v>0</v>
      </c>
      <c r="S23" s="69"/>
      <c r="T23" s="70">
        <f t="shared" si="11"/>
        <v>0</v>
      </c>
      <c r="U23" s="75"/>
      <c r="V23" s="68">
        <f t="shared" si="8"/>
        <v>0</v>
      </c>
      <c r="W23" s="69"/>
      <c r="X23" s="68">
        <f>2*$J23</f>
        <v>0</v>
      </c>
      <c r="Y23" s="68">
        <f>1*$J23</f>
        <v>0</v>
      </c>
      <c r="Z23" s="68">
        <f>1*$J23</f>
        <v>0</v>
      </c>
      <c r="AA23" s="68">
        <f>1*$J23</f>
        <v>0</v>
      </c>
      <c r="AB23" s="68">
        <f t="shared" si="9"/>
        <v>0</v>
      </c>
      <c r="AC23" s="68">
        <f t="shared" si="10"/>
        <v>0</v>
      </c>
      <c r="AD23" s="68">
        <f t="shared" si="10"/>
        <v>0</v>
      </c>
      <c r="AE23" s="68">
        <f t="shared" si="10"/>
        <v>0</v>
      </c>
      <c r="AF23" s="68">
        <f t="shared" si="13"/>
        <v>0</v>
      </c>
      <c r="AG23" s="68">
        <f t="shared" si="13"/>
        <v>0</v>
      </c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71"/>
      <c r="AS23" s="38">
        <f t="shared" si="3"/>
        <v>0</v>
      </c>
      <c r="AT23" s="4"/>
      <c r="AU23" s="78">
        <v>1</v>
      </c>
      <c r="AV23" s="271"/>
      <c r="AW23" s="272"/>
      <c r="AX23" s="272"/>
      <c r="AY23" s="272"/>
      <c r="AZ23" s="272"/>
      <c r="BA23" s="273"/>
      <c r="BB23" s="424"/>
      <c r="BC23" s="425"/>
      <c r="BD23" s="425"/>
      <c r="BE23" s="425"/>
      <c r="BF23" s="425"/>
      <c r="BG23" s="425"/>
      <c r="BH23" s="426"/>
      <c r="BI23" s="427"/>
      <c r="BJ23" s="428"/>
      <c r="BK23" s="429"/>
      <c r="BL23" s="271"/>
      <c r="BM23" s="272"/>
      <c r="BN23" s="272"/>
      <c r="BO23" s="272"/>
      <c r="BP23" s="272"/>
      <c r="BQ23" s="272"/>
      <c r="BR23" s="273"/>
      <c r="BS23" s="80"/>
      <c r="BU23" s="15">
        <v>19</v>
      </c>
      <c r="BV23" s="301"/>
      <c r="BW23" s="303"/>
      <c r="BX23" s="301"/>
      <c r="BY23" s="303"/>
      <c r="BZ23" s="301"/>
      <c r="CA23" s="303"/>
      <c r="CB23" s="301"/>
      <c r="CC23" s="303"/>
      <c r="CD23" s="301"/>
      <c r="CE23" s="302"/>
      <c r="CF23" s="302"/>
      <c r="CG23" s="303"/>
      <c r="CH23" s="316"/>
      <c r="CI23" s="317"/>
      <c r="CJ23" s="317"/>
      <c r="CK23" s="318"/>
      <c r="CL23" s="316"/>
      <c r="CM23" s="318"/>
      <c r="CN23" s="316"/>
      <c r="CO23" s="317"/>
      <c r="CP23" s="317"/>
      <c r="CQ23" s="318"/>
      <c r="CR23" s="271"/>
      <c r="CS23" s="272"/>
      <c r="CT23" s="272"/>
      <c r="CU23" s="581"/>
      <c r="CV23" s="582"/>
      <c r="CW23" s="583"/>
    </row>
    <row r="24" spans="1:101" customFormat="1" ht="27.75" customHeight="1" thickBot="1" x14ac:dyDescent="0.25">
      <c r="A24" s="514"/>
      <c r="B24" s="81" t="s">
        <v>152</v>
      </c>
      <c r="C24" s="40"/>
      <c r="D24" s="41"/>
      <c r="E24" s="42">
        <f t="shared" si="1"/>
        <v>0</v>
      </c>
      <c r="F24" s="43"/>
      <c r="G24" s="63">
        <f t="shared" si="4"/>
        <v>0</v>
      </c>
      <c r="H24" s="64">
        <f t="shared" si="5"/>
        <v>0</v>
      </c>
      <c r="I24" s="65">
        <f t="shared" si="2"/>
        <v>0</v>
      </c>
      <c r="J24" s="43">
        <f>F23</f>
        <v>0</v>
      </c>
      <c r="K24" s="82"/>
      <c r="L24" s="83"/>
      <c r="M24" s="84">
        <f t="shared" si="7"/>
        <v>0</v>
      </c>
      <c r="N24" s="83"/>
      <c r="O24" s="84">
        <f>6*$J24</f>
        <v>0</v>
      </c>
      <c r="P24" s="84">
        <f t="shared" si="12"/>
        <v>0</v>
      </c>
      <c r="Q24" s="84">
        <f t="shared" si="12"/>
        <v>0</v>
      </c>
      <c r="R24" s="84">
        <f t="shared" si="12"/>
        <v>0</v>
      </c>
      <c r="S24" s="83"/>
      <c r="T24" s="85">
        <f t="shared" si="11"/>
        <v>0</v>
      </c>
      <c r="U24" s="86"/>
      <c r="V24" s="84">
        <f t="shared" si="8"/>
        <v>0</v>
      </c>
      <c r="W24" s="83"/>
      <c r="X24" s="84">
        <f>2*$J24</f>
        <v>0</v>
      </c>
      <c r="Y24" s="87">
        <f>2*$J24</f>
        <v>0</v>
      </c>
      <c r="Z24" s="87">
        <f>2*$J24</f>
        <v>0</v>
      </c>
      <c r="AA24" s="87">
        <f>1*$J24</f>
        <v>0</v>
      </c>
      <c r="AB24" s="87">
        <f>1*$J24</f>
        <v>0</v>
      </c>
      <c r="AC24" s="84">
        <f>1*$J24</f>
        <v>0</v>
      </c>
      <c r="AD24" s="83"/>
      <c r="AE24" s="88">
        <f t="shared" si="10"/>
        <v>0</v>
      </c>
      <c r="AF24" s="64">
        <f t="shared" si="13"/>
        <v>0</v>
      </c>
      <c r="AG24" s="64">
        <f t="shared" si="13"/>
        <v>0</v>
      </c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9"/>
      <c r="AS24" s="90">
        <f t="shared" si="3"/>
        <v>0</v>
      </c>
      <c r="AT24" s="4"/>
      <c r="AU24" s="91">
        <v>2</v>
      </c>
      <c r="AV24" s="271"/>
      <c r="AW24" s="272"/>
      <c r="AX24" s="272"/>
      <c r="AY24" s="272"/>
      <c r="AZ24" s="272"/>
      <c r="BA24" s="273"/>
      <c r="BB24" s="424"/>
      <c r="BC24" s="425"/>
      <c r="BD24" s="425"/>
      <c r="BE24" s="425"/>
      <c r="BF24" s="425"/>
      <c r="BG24" s="425"/>
      <c r="BH24" s="426"/>
      <c r="BI24" s="427"/>
      <c r="BJ24" s="428"/>
      <c r="BK24" s="429"/>
      <c r="BL24" s="271"/>
      <c r="BM24" s="272"/>
      <c r="BN24" s="272"/>
      <c r="BO24" s="272"/>
      <c r="BP24" s="272"/>
      <c r="BQ24" s="272"/>
      <c r="BR24" s="273"/>
      <c r="BS24" s="80"/>
      <c r="BU24" s="565" t="s">
        <v>211</v>
      </c>
      <c r="BV24" s="566"/>
      <c r="BW24" s="566"/>
      <c r="BX24" s="566"/>
      <c r="BY24" s="566"/>
      <c r="BZ24" s="566"/>
      <c r="CA24" s="566"/>
      <c r="CB24" s="566"/>
      <c r="CC24" s="566"/>
      <c r="CD24" s="566"/>
      <c r="CE24" s="566"/>
      <c r="CF24" s="566"/>
      <c r="CG24" s="566"/>
      <c r="CH24" s="566"/>
      <c r="CI24" s="566"/>
      <c r="CJ24" s="566"/>
      <c r="CK24" s="566"/>
      <c r="CL24" s="566"/>
      <c r="CM24" s="566"/>
      <c r="CN24" s="566"/>
      <c r="CO24" s="566"/>
      <c r="CP24" s="566"/>
      <c r="CQ24" s="566"/>
      <c r="CR24" s="566"/>
      <c r="CS24" s="566"/>
      <c r="CT24" s="567"/>
    </row>
    <row r="25" spans="1:101" customFormat="1" ht="35.1" customHeight="1" thickBot="1" x14ac:dyDescent="0.25">
      <c r="A25" s="512" t="s">
        <v>153</v>
      </c>
      <c r="B25" s="30" t="s">
        <v>154</v>
      </c>
      <c r="C25" s="31"/>
      <c r="D25" s="32"/>
      <c r="E25" s="33">
        <f t="shared" si="1"/>
        <v>0</v>
      </c>
      <c r="F25" s="34"/>
      <c r="G25" s="31"/>
      <c r="H25" s="32"/>
      <c r="I25" s="33">
        <f t="shared" si="2"/>
        <v>0</v>
      </c>
      <c r="J25" s="34">
        <f>F25</f>
        <v>0</v>
      </c>
      <c r="K25" s="92"/>
      <c r="L25" s="36"/>
      <c r="M25" s="93">
        <f t="shared" ref="M25:M30" si="14">2*$J25</f>
        <v>0</v>
      </c>
      <c r="N25" s="36"/>
      <c r="O25" s="93">
        <f t="shared" ref="O25:O30" si="15">4*$J25</f>
        <v>0</v>
      </c>
      <c r="P25" s="36"/>
      <c r="Q25" s="36"/>
      <c r="R25" s="36"/>
      <c r="S25" s="36"/>
      <c r="T25" s="94">
        <f t="shared" ref="T25:T30" si="16">4*$J25</f>
        <v>0</v>
      </c>
      <c r="U25" s="36"/>
      <c r="V25" s="95">
        <f>2.5*$J25</f>
        <v>0</v>
      </c>
      <c r="W25" s="36"/>
      <c r="X25" s="95">
        <f>2.5*$J25</f>
        <v>0</v>
      </c>
      <c r="Y25" s="96"/>
      <c r="Z25" s="96"/>
      <c r="AA25" s="96"/>
      <c r="AB25" s="93">
        <f t="shared" si="9"/>
        <v>0</v>
      </c>
      <c r="AC25" s="93">
        <f t="shared" si="10"/>
        <v>0</v>
      </c>
      <c r="AD25" s="36"/>
      <c r="AE25" s="36"/>
      <c r="AF25" s="93">
        <f t="shared" ref="AF25:AF30" si="17">1*$J25</f>
        <v>0</v>
      </c>
      <c r="AG25" s="36"/>
      <c r="AH25" s="36"/>
      <c r="AI25" s="36"/>
      <c r="AJ25" s="36"/>
      <c r="AK25" s="36"/>
      <c r="AL25" s="32">
        <f>15*$J25</f>
        <v>0</v>
      </c>
      <c r="AM25" s="36"/>
      <c r="AN25" s="36"/>
      <c r="AO25" s="36"/>
      <c r="AP25" s="36"/>
      <c r="AQ25" s="36"/>
      <c r="AR25" s="36"/>
      <c r="AS25" s="97">
        <f t="shared" si="3"/>
        <v>0</v>
      </c>
      <c r="AT25" s="4"/>
      <c r="AU25" s="78">
        <v>3</v>
      </c>
      <c r="AV25" s="271"/>
      <c r="AW25" s="272"/>
      <c r="AX25" s="272"/>
      <c r="AY25" s="272"/>
      <c r="AZ25" s="272"/>
      <c r="BA25" s="273"/>
      <c r="BB25" s="424"/>
      <c r="BC25" s="425"/>
      <c r="BD25" s="425"/>
      <c r="BE25" s="425"/>
      <c r="BF25" s="425"/>
      <c r="BG25" s="425"/>
      <c r="BH25" s="426"/>
      <c r="BI25" s="427"/>
      <c r="BJ25" s="428"/>
      <c r="BK25" s="429"/>
      <c r="BL25" s="271"/>
      <c r="BM25" s="272"/>
      <c r="BN25" s="272"/>
      <c r="BO25" s="272"/>
      <c r="BP25" s="272"/>
      <c r="BQ25" s="272"/>
      <c r="BR25" s="273"/>
      <c r="BS25" s="80"/>
      <c r="BU25" s="568"/>
      <c r="BV25" s="569"/>
      <c r="BW25" s="569"/>
      <c r="BX25" s="569"/>
      <c r="BY25" s="569"/>
      <c r="BZ25" s="569"/>
      <c r="CA25" s="569"/>
      <c r="CB25" s="569"/>
      <c r="CC25" s="569"/>
      <c r="CD25" s="569"/>
      <c r="CE25" s="569"/>
      <c r="CF25" s="569"/>
      <c r="CG25" s="569"/>
      <c r="CH25" s="569"/>
      <c r="CI25" s="569"/>
      <c r="CJ25" s="569"/>
      <c r="CK25" s="569"/>
      <c r="CL25" s="569"/>
      <c r="CM25" s="569"/>
      <c r="CN25" s="569"/>
      <c r="CO25" s="569"/>
      <c r="CP25" s="569"/>
      <c r="CQ25" s="569"/>
      <c r="CR25" s="569"/>
      <c r="CS25" s="569"/>
      <c r="CT25" s="570"/>
    </row>
    <row r="26" spans="1:101" customFormat="1" ht="30" customHeight="1" thickBot="1" x14ac:dyDescent="0.25">
      <c r="A26" s="513"/>
      <c r="B26" s="62" t="s">
        <v>155</v>
      </c>
      <c r="C26" s="63"/>
      <c r="D26" s="64"/>
      <c r="E26" s="65">
        <f t="shared" si="1"/>
        <v>0</v>
      </c>
      <c r="F26" s="66"/>
      <c r="G26" s="63"/>
      <c r="H26" s="64"/>
      <c r="I26" s="65">
        <f t="shared" si="2"/>
        <v>0</v>
      </c>
      <c r="J26" s="66">
        <f t="shared" ref="J26:J30" si="18">F26</f>
        <v>0</v>
      </c>
      <c r="K26" s="98"/>
      <c r="L26" s="69"/>
      <c r="M26" s="68">
        <f t="shared" si="14"/>
        <v>0</v>
      </c>
      <c r="N26" s="69"/>
      <c r="O26" s="68">
        <f t="shared" si="15"/>
        <v>0</v>
      </c>
      <c r="P26" s="69"/>
      <c r="Q26" s="69"/>
      <c r="R26" s="69"/>
      <c r="S26" s="69"/>
      <c r="T26" s="70">
        <f t="shared" si="16"/>
        <v>0</v>
      </c>
      <c r="U26" s="99"/>
      <c r="V26" s="99"/>
      <c r="W26" s="69"/>
      <c r="X26" s="99"/>
      <c r="Y26" s="99"/>
      <c r="Z26" s="99"/>
      <c r="AA26" s="99"/>
      <c r="AB26" s="68">
        <f t="shared" si="9"/>
        <v>0</v>
      </c>
      <c r="AC26" s="68">
        <f t="shared" si="10"/>
        <v>0</v>
      </c>
      <c r="AD26" s="69"/>
      <c r="AE26" s="69"/>
      <c r="AF26" s="68">
        <f t="shared" si="17"/>
        <v>0</v>
      </c>
      <c r="AG26" s="69"/>
      <c r="AH26" s="69"/>
      <c r="AI26" s="69"/>
      <c r="AJ26" s="69"/>
      <c r="AK26" s="69"/>
      <c r="AL26" s="69"/>
      <c r="AM26" s="68">
        <f>$J26*20</f>
        <v>0</v>
      </c>
      <c r="AN26" s="69"/>
      <c r="AO26" s="69"/>
      <c r="AP26" s="69"/>
      <c r="AQ26" s="69"/>
      <c r="AR26" s="100"/>
      <c r="AS26" s="101">
        <f t="shared" si="3"/>
        <v>0</v>
      </c>
      <c r="AT26" s="4"/>
      <c r="AU26" s="91">
        <v>4</v>
      </c>
      <c r="AV26" s="271"/>
      <c r="AW26" s="272"/>
      <c r="AX26" s="272"/>
      <c r="AY26" s="272"/>
      <c r="AZ26" s="272"/>
      <c r="BA26" s="273"/>
      <c r="BB26" s="424"/>
      <c r="BC26" s="425"/>
      <c r="BD26" s="425"/>
      <c r="BE26" s="425"/>
      <c r="BF26" s="425"/>
      <c r="BG26" s="425"/>
      <c r="BH26" s="426"/>
      <c r="BI26" s="427"/>
      <c r="BJ26" s="428"/>
      <c r="BK26" s="429"/>
      <c r="BL26" s="271"/>
      <c r="BM26" s="272"/>
      <c r="BN26" s="272"/>
      <c r="BO26" s="272"/>
      <c r="BP26" s="272"/>
      <c r="BQ26" s="272"/>
      <c r="BR26" s="273"/>
      <c r="BS26" s="80"/>
      <c r="BU26" s="571" t="s">
        <v>2</v>
      </c>
      <c r="BV26" s="310" t="s">
        <v>209</v>
      </c>
      <c r="BW26" s="314"/>
      <c r="BX26" s="310" t="s">
        <v>204</v>
      </c>
      <c r="BY26" s="314"/>
      <c r="BZ26" s="311" t="s">
        <v>203</v>
      </c>
      <c r="CA26" s="311"/>
      <c r="CB26" s="310" t="s">
        <v>3</v>
      </c>
      <c r="CC26" s="314"/>
      <c r="CD26" s="311" t="s">
        <v>208</v>
      </c>
      <c r="CE26" s="311"/>
      <c r="CF26" s="311"/>
      <c r="CG26" s="311"/>
      <c r="CH26" s="534" t="s">
        <v>207</v>
      </c>
      <c r="CI26" s="535"/>
      <c r="CJ26" s="535"/>
      <c r="CK26" s="536"/>
      <c r="CL26" s="540" t="s">
        <v>212</v>
      </c>
      <c r="CM26" s="541"/>
      <c r="CN26" s="541"/>
      <c r="CO26" s="542"/>
      <c r="CP26" s="310" t="s">
        <v>198</v>
      </c>
      <c r="CQ26" s="311"/>
      <c r="CR26" s="311"/>
      <c r="CS26" s="311"/>
      <c r="CT26" s="314"/>
    </row>
    <row r="27" spans="1:101" customFormat="1" ht="30" customHeight="1" thickBot="1" x14ac:dyDescent="0.25">
      <c r="A27" s="513"/>
      <c r="B27" s="62" t="s">
        <v>213</v>
      </c>
      <c r="C27" s="63"/>
      <c r="D27" s="64"/>
      <c r="E27" s="65">
        <f t="shared" si="1"/>
        <v>0</v>
      </c>
      <c r="F27" s="66"/>
      <c r="G27" s="63"/>
      <c r="H27" s="64"/>
      <c r="I27" s="65">
        <f t="shared" si="2"/>
        <v>0</v>
      </c>
      <c r="J27" s="66">
        <f t="shared" si="18"/>
        <v>0</v>
      </c>
      <c r="K27" s="98"/>
      <c r="L27" s="69"/>
      <c r="M27" s="68">
        <f t="shared" si="14"/>
        <v>0</v>
      </c>
      <c r="N27" s="69"/>
      <c r="O27" s="68">
        <f t="shared" si="15"/>
        <v>0</v>
      </c>
      <c r="P27" s="69"/>
      <c r="Q27" s="69"/>
      <c r="R27" s="69"/>
      <c r="S27" s="69"/>
      <c r="T27" s="70">
        <f t="shared" si="16"/>
        <v>0</v>
      </c>
      <c r="U27" s="99"/>
      <c r="V27" s="99"/>
      <c r="W27" s="69"/>
      <c r="X27" s="99"/>
      <c r="Y27" s="99"/>
      <c r="Z27" s="99"/>
      <c r="AA27" s="99"/>
      <c r="AB27" s="68">
        <f t="shared" si="9"/>
        <v>0</v>
      </c>
      <c r="AC27" s="68">
        <f t="shared" si="10"/>
        <v>0</v>
      </c>
      <c r="AD27" s="69"/>
      <c r="AE27" s="69"/>
      <c r="AF27" s="68">
        <f t="shared" si="17"/>
        <v>0</v>
      </c>
      <c r="AG27" s="69"/>
      <c r="AH27" s="69"/>
      <c r="AI27" s="69"/>
      <c r="AJ27" s="69"/>
      <c r="AK27" s="69"/>
      <c r="AL27" s="69"/>
      <c r="AM27" s="69"/>
      <c r="AN27" s="68">
        <f>$J27*20</f>
        <v>0</v>
      </c>
      <c r="AO27" s="69"/>
      <c r="AP27" s="69"/>
      <c r="AQ27" s="69"/>
      <c r="AR27" s="100"/>
      <c r="AS27" s="101">
        <f t="shared" si="3"/>
        <v>0</v>
      </c>
      <c r="AT27" s="4"/>
      <c r="AU27" s="102">
        <v>5</v>
      </c>
      <c r="AV27" s="271"/>
      <c r="AW27" s="272"/>
      <c r="AX27" s="272"/>
      <c r="AY27" s="272"/>
      <c r="AZ27" s="272"/>
      <c r="BA27" s="273"/>
      <c r="BB27" s="430"/>
      <c r="BC27" s="272"/>
      <c r="BD27" s="272"/>
      <c r="BE27" s="272"/>
      <c r="BF27" s="272"/>
      <c r="BG27" s="272"/>
      <c r="BH27" s="273"/>
      <c r="BI27" s="427"/>
      <c r="BJ27" s="428"/>
      <c r="BK27" s="429"/>
      <c r="BL27" s="271"/>
      <c r="BM27" s="272"/>
      <c r="BN27" s="272"/>
      <c r="BO27" s="272"/>
      <c r="BP27" s="272"/>
      <c r="BQ27" s="272"/>
      <c r="BR27" s="273"/>
      <c r="BS27" s="80"/>
      <c r="BU27" s="572"/>
      <c r="BV27" s="312"/>
      <c r="BW27" s="315"/>
      <c r="BX27" s="312"/>
      <c r="BY27" s="315"/>
      <c r="BZ27" s="313"/>
      <c r="CA27" s="313"/>
      <c r="CB27" s="312"/>
      <c r="CC27" s="315"/>
      <c r="CD27" s="313"/>
      <c r="CE27" s="313"/>
      <c r="CF27" s="313"/>
      <c r="CG27" s="313"/>
      <c r="CH27" s="537"/>
      <c r="CI27" s="538"/>
      <c r="CJ27" s="538"/>
      <c r="CK27" s="539"/>
      <c r="CL27" s="543"/>
      <c r="CM27" s="544"/>
      <c r="CN27" s="544"/>
      <c r="CO27" s="545"/>
      <c r="CP27" s="312"/>
      <c r="CQ27" s="313"/>
      <c r="CR27" s="313"/>
      <c r="CS27" s="313"/>
      <c r="CT27" s="315"/>
    </row>
    <row r="28" spans="1:101" s="107" customFormat="1" ht="23.1" customHeight="1" thickBot="1" x14ac:dyDescent="0.25">
      <c r="A28" s="513"/>
      <c r="B28" s="62" t="s">
        <v>156</v>
      </c>
      <c r="C28" s="63"/>
      <c r="D28" s="64"/>
      <c r="E28" s="65">
        <f t="shared" si="1"/>
        <v>0</v>
      </c>
      <c r="F28" s="66"/>
      <c r="G28" s="63"/>
      <c r="H28" s="64"/>
      <c r="I28" s="65">
        <f t="shared" si="2"/>
        <v>0</v>
      </c>
      <c r="J28" s="66">
        <f t="shared" si="18"/>
        <v>0</v>
      </c>
      <c r="K28" s="98"/>
      <c r="L28" s="69"/>
      <c r="M28" s="68">
        <f t="shared" si="14"/>
        <v>0</v>
      </c>
      <c r="N28" s="69"/>
      <c r="O28" s="68">
        <f t="shared" si="15"/>
        <v>0</v>
      </c>
      <c r="P28" s="69"/>
      <c r="Q28" s="69"/>
      <c r="R28" s="69"/>
      <c r="S28" s="69"/>
      <c r="T28" s="70">
        <f t="shared" si="16"/>
        <v>0</v>
      </c>
      <c r="U28" s="99"/>
      <c r="V28" s="99"/>
      <c r="W28" s="69"/>
      <c r="X28" s="99"/>
      <c r="Y28" s="99"/>
      <c r="Z28" s="99"/>
      <c r="AA28" s="99"/>
      <c r="AB28" s="68">
        <f t="shared" si="9"/>
        <v>0</v>
      </c>
      <c r="AC28" s="68">
        <f t="shared" si="10"/>
        <v>0</v>
      </c>
      <c r="AD28" s="69"/>
      <c r="AE28" s="69"/>
      <c r="AF28" s="68">
        <f t="shared" si="17"/>
        <v>0</v>
      </c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103">
        <f>20*$J28</f>
        <v>0</v>
      </c>
      <c r="AS28" s="101">
        <f t="shared" si="3"/>
        <v>0</v>
      </c>
      <c r="AT28" s="104"/>
      <c r="AU28" s="105"/>
      <c r="AV28" s="431"/>
      <c r="AW28" s="431"/>
      <c r="AX28" s="431"/>
      <c r="AY28" s="431"/>
      <c r="AZ28" s="431"/>
      <c r="BA28" s="431"/>
      <c r="BB28" s="431"/>
      <c r="BC28" s="431"/>
      <c r="BD28" s="431"/>
      <c r="BE28" s="431"/>
      <c r="BF28" s="431"/>
      <c r="BG28" s="431"/>
      <c r="BH28" s="431"/>
      <c r="BI28" s="432"/>
      <c r="BJ28" s="432"/>
      <c r="BK28" s="432"/>
      <c r="BL28" s="431"/>
      <c r="BM28" s="431"/>
      <c r="BN28" s="431"/>
      <c r="BO28" s="431"/>
      <c r="BP28" s="431"/>
      <c r="BQ28" s="431"/>
      <c r="BR28" s="431"/>
      <c r="BS28" s="106"/>
      <c r="BU28" s="15">
        <v>1</v>
      </c>
      <c r="BV28" s="301"/>
      <c r="BW28" s="303"/>
      <c r="BX28" s="301"/>
      <c r="BY28" s="303"/>
      <c r="BZ28" s="301"/>
      <c r="CA28" s="303"/>
      <c r="CB28" s="301"/>
      <c r="CC28" s="303"/>
      <c r="CD28" s="301"/>
      <c r="CE28" s="302"/>
      <c r="CF28" s="302"/>
      <c r="CG28" s="303"/>
      <c r="CH28" s="316"/>
      <c r="CI28" s="317"/>
      <c r="CJ28" s="317"/>
      <c r="CK28" s="318"/>
      <c r="CL28" s="316"/>
      <c r="CM28" s="317"/>
      <c r="CN28" s="317"/>
      <c r="CO28" s="318"/>
      <c r="CP28" s="316"/>
      <c r="CQ28" s="317"/>
      <c r="CR28" s="317"/>
      <c r="CS28" s="317"/>
      <c r="CT28" s="318"/>
      <c r="CU28"/>
      <c r="CV28"/>
      <c r="CW28"/>
    </row>
    <row r="29" spans="1:101" customFormat="1" ht="23.1" customHeight="1" thickBot="1" x14ac:dyDescent="0.25">
      <c r="A29" s="513"/>
      <c r="B29" s="62" t="s">
        <v>157</v>
      </c>
      <c r="C29" s="63"/>
      <c r="D29" s="64"/>
      <c r="E29" s="65">
        <f t="shared" si="1"/>
        <v>0</v>
      </c>
      <c r="F29" s="66"/>
      <c r="G29" s="63"/>
      <c r="H29" s="64"/>
      <c r="I29" s="65">
        <f t="shared" si="2"/>
        <v>0</v>
      </c>
      <c r="J29" s="66">
        <f t="shared" si="18"/>
        <v>0</v>
      </c>
      <c r="K29" s="98"/>
      <c r="L29" s="69"/>
      <c r="M29" s="68">
        <f t="shared" si="14"/>
        <v>0</v>
      </c>
      <c r="N29" s="69"/>
      <c r="O29" s="68">
        <f t="shared" si="15"/>
        <v>0</v>
      </c>
      <c r="P29" s="69"/>
      <c r="Q29" s="69"/>
      <c r="R29" s="69"/>
      <c r="S29" s="69"/>
      <c r="T29" s="70">
        <f t="shared" si="16"/>
        <v>0</v>
      </c>
      <c r="U29" s="99"/>
      <c r="V29" s="99"/>
      <c r="W29" s="69"/>
      <c r="X29" s="99"/>
      <c r="Y29" s="99"/>
      <c r="Z29" s="99"/>
      <c r="AA29" s="99"/>
      <c r="AB29" s="68">
        <f t="shared" si="9"/>
        <v>0</v>
      </c>
      <c r="AC29" s="68">
        <f t="shared" si="10"/>
        <v>0</v>
      </c>
      <c r="AD29" s="69"/>
      <c r="AE29" s="69"/>
      <c r="AF29" s="68">
        <f t="shared" si="17"/>
        <v>0</v>
      </c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103">
        <f>20*$J29</f>
        <v>0</v>
      </c>
      <c r="AS29" s="101">
        <f t="shared" si="3"/>
        <v>0</v>
      </c>
      <c r="AT29" s="104"/>
      <c r="AU29" s="105"/>
      <c r="AV29" s="287" t="s">
        <v>41</v>
      </c>
      <c r="AW29" s="288"/>
      <c r="AX29" s="288"/>
      <c r="AY29" s="288"/>
      <c r="AZ29" s="288"/>
      <c r="BA29" s="288"/>
      <c r="BB29" s="288"/>
      <c r="BC29" s="288"/>
      <c r="BD29" s="288"/>
      <c r="BE29" s="288"/>
      <c r="BF29" s="288"/>
      <c r="BG29" s="288"/>
      <c r="BH29" s="288"/>
      <c r="BI29" s="288"/>
      <c r="BJ29" s="288"/>
      <c r="BK29" s="288"/>
      <c r="BL29" s="288"/>
      <c r="BM29" s="288"/>
      <c r="BN29" s="288"/>
      <c r="BO29" s="288"/>
      <c r="BP29" s="288"/>
      <c r="BQ29" s="288"/>
      <c r="BR29" s="289"/>
      <c r="BS29" s="106"/>
      <c r="BT29" s="107"/>
      <c r="BU29" s="15">
        <v>2</v>
      </c>
      <c r="BV29" s="301"/>
      <c r="BW29" s="303"/>
      <c r="BX29" s="301"/>
      <c r="BY29" s="303"/>
      <c r="BZ29" s="301"/>
      <c r="CA29" s="303"/>
      <c r="CB29" s="301"/>
      <c r="CC29" s="303"/>
      <c r="CD29" s="301"/>
      <c r="CE29" s="302"/>
      <c r="CF29" s="302"/>
      <c r="CG29" s="303"/>
      <c r="CH29" s="316"/>
      <c r="CI29" s="317"/>
      <c r="CJ29" s="317"/>
      <c r="CK29" s="318"/>
      <c r="CL29" s="316"/>
      <c r="CM29" s="317"/>
      <c r="CN29" s="317"/>
      <c r="CO29" s="318"/>
      <c r="CP29" s="316"/>
      <c r="CQ29" s="317"/>
      <c r="CR29" s="317"/>
      <c r="CS29" s="317"/>
      <c r="CT29" s="318"/>
    </row>
    <row r="30" spans="1:101" customFormat="1" ht="23.1" customHeight="1" thickBot="1" x14ac:dyDescent="0.25">
      <c r="A30" s="513"/>
      <c r="B30" s="39" t="s">
        <v>150</v>
      </c>
      <c r="C30" s="40"/>
      <c r="D30" s="41"/>
      <c r="E30" s="42">
        <f t="shared" si="1"/>
        <v>0</v>
      </c>
      <c r="F30" s="43"/>
      <c r="G30" s="40"/>
      <c r="H30" s="41"/>
      <c r="I30" s="42">
        <f t="shared" si="2"/>
        <v>0</v>
      </c>
      <c r="J30" s="43">
        <f t="shared" si="18"/>
        <v>0</v>
      </c>
      <c r="K30" s="108"/>
      <c r="L30" s="109"/>
      <c r="M30" s="87">
        <f t="shared" si="14"/>
        <v>0</v>
      </c>
      <c r="N30" s="109"/>
      <c r="O30" s="87">
        <f t="shared" si="15"/>
        <v>0</v>
      </c>
      <c r="P30" s="109"/>
      <c r="Q30" s="109"/>
      <c r="R30" s="109"/>
      <c r="S30" s="109"/>
      <c r="T30" s="110">
        <f t="shared" si="16"/>
        <v>0</v>
      </c>
      <c r="U30" s="99"/>
      <c r="V30" s="99"/>
      <c r="W30" s="109"/>
      <c r="X30" s="99"/>
      <c r="Y30" s="99"/>
      <c r="Z30" s="99"/>
      <c r="AA30" s="99"/>
      <c r="AB30" s="87">
        <f t="shared" si="9"/>
        <v>0</v>
      </c>
      <c r="AC30" s="87">
        <f t="shared" si="10"/>
        <v>0</v>
      </c>
      <c r="AD30" s="109"/>
      <c r="AE30" s="109"/>
      <c r="AF30" s="87">
        <f t="shared" si="17"/>
        <v>0</v>
      </c>
      <c r="AG30" s="109"/>
      <c r="AH30" s="109"/>
      <c r="AI30" s="109"/>
      <c r="AJ30" s="109"/>
      <c r="AK30" s="109"/>
      <c r="AL30" s="109"/>
      <c r="AM30" s="109"/>
      <c r="AN30" s="109"/>
      <c r="AO30" s="109"/>
      <c r="AP30" s="87">
        <f>$J30*20</f>
        <v>0</v>
      </c>
      <c r="AQ30" s="109"/>
      <c r="AR30" s="111"/>
      <c r="AS30" s="101">
        <f t="shared" si="3"/>
        <v>0</v>
      </c>
      <c r="AT30" s="104"/>
      <c r="AU30" s="104"/>
      <c r="AV30" s="287" t="s">
        <v>42</v>
      </c>
      <c r="AW30" s="288"/>
      <c r="AX30" s="288"/>
      <c r="AY30" s="288"/>
      <c r="AZ30" s="288"/>
      <c r="BA30" s="288"/>
      <c r="BB30" s="288"/>
      <c r="BC30" s="288"/>
      <c r="BD30" s="288"/>
      <c r="BE30" s="288"/>
      <c r="BF30" s="288"/>
      <c r="BG30" s="288"/>
      <c r="BH30" s="288"/>
      <c r="BI30" s="288"/>
      <c r="BJ30" s="289"/>
      <c r="BK30" s="112"/>
      <c r="BL30" s="287" t="s">
        <v>43</v>
      </c>
      <c r="BM30" s="288"/>
      <c r="BN30" s="288"/>
      <c r="BO30" s="288"/>
      <c r="BP30" s="288"/>
      <c r="BQ30" s="288"/>
      <c r="BR30" s="289"/>
      <c r="BS30" s="107"/>
      <c r="BT30" s="107"/>
      <c r="BU30" s="15">
        <v>3</v>
      </c>
      <c r="BV30" s="301"/>
      <c r="BW30" s="303"/>
      <c r="BX30" s="301"/>
      <c r="BY30" s="303"/>
      <c r="BZ30" s="301"/>
      <c r="CA30" s="303"/>
      <c r="CB30" s="301"/>
      <c r="CC30" s="303"/>
      <c r="CD30" s="301"/>
      <c r="CE30" s="302"/>
      <c r="CF30" s="302"/>
      <c r="CG30" s="303"/>
      <c r="CH30" s="316"/>
      <c r="CI30" s="317"/>
      <c r="CJ30" s="317"/>
      <c r="CK30" s="318"/>
      <c r="CL30" s="316"/>
      <c r="CM30" s="317"/>
      <c r="CN30" s="317"/>
      <c r="CO30" s="318"/>
      <c r="CP30" s="316"/>
      <c r="CQ30" s="317"/>
      <c r="CR30" s="317"/>
      <c r="CS30" s="317"/>
      <c r="CT30" s="318"/>
    </row>
    <row r="31" spans="1:101" s="107" customFormat="1" ht="23.1" customHeight="1" thickBot="1" x14ac:dyDescent="0.3">
      <c r="A31" s="113"/>
      <c r="B31" s="114" t="s">
        <v>39</v>
      </c>
      <c r="C31" s="115">
        <f t="shared" ref="C31:J31" si="19">SUM(C15:C30)</f>
        <v>0</v>
      </c>
      <c r="D31" s="115">
        <f t="shared" si="19"/>
        <v>0</v>
      </c>
      <c r="E31" s="51">
        <f t="shared" si="19"/>
        <v>0</v>
      </c>
      <c r="F31" s="52">
        <f t="shared" si="19"/>
        <v>0</v>
      </c>
      <c r="G31" s="116">
        <f t="shared" si="19"/>
        <v>0</v>
      </c>
      <c r="H31" s="116">
        <f t="shared" si="19"/>
        <v>0</v>
      </c>
      <c r="I31" s="51">
        <f t="shared" si="19"/>
        <v>0</v>
      </c>
      <c r="J31" s="51">
        <f t="shared" si="19"/>
        <v>0</v>
      </c>
      <c r="K31" s="117"/>
      <c r="L31" s="118">
        <f>SUM(L15:L30)</f>
        <v>0</v>
      </c>
      <c r="M31" s="118">
        <f>SUM(M15:M30)</f>
        <v>0</v>
      </c>
      <c r="N31" s="119"/>
      <c r="O31" s="118">
        <f>SUM(O15:O30)</f>
        <v>0</v>
      </c>
      <c r="P31" s="118">
        <f>SUM(P15:P30)</f>
        <v>0</v>
      </c>
      <c r="Q31" s="118">
        <f>SUM(Q15:Q30)</f>
        <v>0</v>
      </c>
      <c r="R31" s="118">
        <f>SUM(R15:R30)</f>
        <v>0</v>
      </c>
      <c r="S31" s="119"/>
      <c r="T31" s="118">
        <f t="shared" ref="T31:AE31" si="20">SUM(T15:T30)</f>
        <v>0</v>
      </c>
      <c r="U31" s="118">
        <f t="shared" si="20"/>
        <v>0</v>
      </c>
      <c r="V31" s="118">
        <f t="shared" si="20"/>
        <v>0</v>
      </c>
      <c r="W31" s="118">
        <f t="shared" si="20"/>
        <v>0</v>
      </c>
      <c r="X31" s="118">
        <f t="shared" si="20"/>
        <v>0</v>
      </c>
      <c r="Y31" s="118">
        <f t="shared" si="20"/>
        <v>0</v>
      </c>
      <c r="Z31" s="118">
        <f t="shared" si="20"/>
        <v>0</v>
      </c>
      <c r="AA31" s="118">
        <f t="shared" si="20"/>
        <v>0</v>
      </c>
      <c r="AB31" s="118">
        <f t="shared" si="20"/>
        <v>0</v>
      </c>
      <c r="AC31" s="118">
        <f t="shared" si="20"/>
        <v>0</v>
      </c>
      <c r="AD31" s="118">
        <f t="shared" si="20"/>
        <v>0</v>
      </c>
      <c r="AE31" s="118">
        <f t="shared" si="20"/>
        <v>0</v>
      </c>
      <c r="AF31" s="120">
        <f>SUM(AF15:AF30)</f>
        <v>0</v>
      </c>
      <c r="AG31" s="118">
        <f>SUM(AG15:AG30)</f>
        <v>0</v>
      </c>
      <c r="AH31" s="119"/>
      <c r="AI31" s="119"/>
      <c r="AJ31" s="119"/>
      <c r="AK31" s="119"/>
      <c r="AL31" s="118">
        <f>SUM(AL15:AL30)</f>
        <v>0</v>
      </c>
      <c r="AM31" s="118">
        <f>SUM(AM15:AM30)</f>
        <v>0</v>
      </c>
      <c r="AN31" s="118">
        <f>SUM(AN15:AN30)</f>
        <v>0</v>
      </c>
      <c r="AO31" s="119"/>
      <c r="AP31" s="118">
        <f>SUM(AP15:AP30)</f>
        <v>0</v>
      </c>
      <c r="AQ31" s="119"/>
      <c r="AR31" s="121">
        <f>SUM(AR15:AR30)</f>
        <v>0</v>
      </c>
      <c r="AS31" s="122">
        <f t="shared" si="3"/>
        <v>0</v>
      </c>
      <c r="AT31" s="104"/>
      <c r="AU31" s="104"/>
      <c r="AV31" s="346" t="s">
        <v>44</v>
      </c>
      <c r="AW31" s="347"/>
      <c r="AX31" s="347"/>
      <c r="AY31" s="347"/>
      <c r="AZ31" s="347"/>
      <c r="BA31" s="347"/>
      <c r="BB31" s="347"/>
      <c r="BC31" s="347"/>
      <c r="BD31" s="348"/>
      <c r="BE31" s="400" t="s">
        <v>45</v>
      </c>
      <c r="BF31" s="401"/>
      <c r="BG31" s="401"/>
      <c r="BH31" s="401"/>
      <c r="BI31" s="401"/>
      <c r="BJ31" s="402"/>
      <c r="BK31" s="112"/>
      <c r="BL31" s="433" t="s">
        <v>46</v>
      </c>
      <c r="BM31" s="434"/>
      <c r="BN31" s="287" t="s">
        <v>40</v>
      </c>
      <c r="BO31" s="288"/>
      <c r="BP31" s="288"/>
      <c r="BQ31" s="288"/>
      <c r="BR31" s="289"/>
      <c r="BS31" s="123"/>
      <c r="BU31" s="15">
        <v>4</v>
      </c>
      <c r="BV31" s="301"/>
      <c r="BW31" s="303"/>
      <c r="BX31" s="301"/>
      <c r="BY31" s="303"/>
      <c r="BZ31" s="301"/>
      <c r="CA31" s="303"/>
      <c r="CB31" s="301"/>
      <c r="CC31" s="303"/>
      <c r="CD31" s="301"/>
      <c r="CE31" s="302"/>
      <c r="CF31" s="302"/>
      <c r="CG31" s="303"/>
      <c r="CH31" s="316"/>
      <c r="CI31" s="317"/>
      <c r="CJ31" s="317"/>
      <c r="CK31" s="318"/>
      <c r="CL31" s="316"/>
      <c r="CM31" s="317"/>
      <c r="CN31" s="317"/>
      <c r="CO31" s="318"/>
      <c r="CP31" s="316"/>
      <c r="CQ31" s="317"/>
      <c r="CR31" s="317"/>
      <c r="CS31" s="317"/>
      <c r="CT31" s="318"/>
      <c r="CU31"/>
      <c r="CV31"/>
      <c r="CW31"/>
    </row>
    <row r="32" spans="1:101" customFormat="1" ht="32.25" customHeight="1" thickBot="1" x14ac:dyDescent="0.25">
      <c r="A32" s="474" t="s">
        <v>101</v>
      </c>
      <c r="B32" s="124" t="s">
        <v>158</v>
      </c>
      <c r="C32" s="125"/>
      <c r="D32" s="126"/>
      <c r="E32" s="127">
        <f t="shared" ref="E32:E39" si="21">SUM(C32:D32)</f>
        <v>0</v>
      </c>
      <c r="F32" s="128"/>
      <c r="G32" s="125">
        <f t="shared" ref="G32:H35" si="22">C32</f>
        <v>0</v>
      </c>
      <c r="H32" s="126">
        <f t="shared" si="22"/>
        <v>0</v>
      </c>
      <c r="I32" s="129">
        <f t="shared" ref="I32:I39" si="23">SUM(G32:H32)</f>
        <v>0</v>
      </c>
      <c r="J32" s="128">
        <f>F32</f>
        <v>0</v>
      </c>
      <c r="K32" s="130"/>
      <c r="L32" s="59"/>
      <c r="M32" s="58">
        <f>3*$J32</f>
        <v>0</v>
      </c>
      <c r="N32" s="59"/>
      <c r="O32" s="58">
        <f>4*$J32</f>
        <v>0</v>
      </c>
      <c r="P32" s="59"/>
      <c r="Q32" s="59"/>
      <c r="R32" s="59"/>
      <c r="S32" s="58">
        <f t="shared" ref="S32:T39" si="24">2*$J32</f>
        <v>0</v>
      </c>
      <c r="T32" s="58">
        <f>4*$J32</f>
        <v>0</v>
      </c>
      <c r="U32" s="59"/>
      <c r="V32" s="58">
        <f>5*$J32</f>
        <v>0</v>
      </c>
      <c r="W32" s="59"/>
      <c r="X32" s="58">
        <f>4*$J32</f>
        <v>0</v>
      </c>
      <c r="Y32" s="58">
        <f>3*$J32</f>
        <v>0</v>
      </c>
      <c r="Z32" s="58">
        <f>3*$J32</f>
        <v>0</v>
      </c>
      <c r="AA32" s="58">
        <f>3*$J32</f>
        <v>0</v>
      </c>
      <c r="AB32" s="59"/>
      <c r="AC32" s="58">
        <f>2*$J32</f>
        <v>0</v>
      </c>
      <c r="AD32" s="59"/>
      <c r="AE32" s="59"/>
      <c r="AF32" s="58">
        <f>3*$J32</f>
        <v>0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131"/>
      <c r="AS32" s="132">
        <f t="shared" si="3"/>
        <v>0</v>
      </c>
      <c r="AT32" s="104"/>
      <c r="AU32" s="104"/>
      <c r="AV32" s="352"/>
      <c r="AW32" s="353"/>
      <c r="AX32" s="353"/>
      <c r="AY32" s="353"/>
      <c r="AZ32" s="353"/>
      <c r="BA32" s="353"/>
      <c r="BB32" s="353"/>
      <c r="BC32" s="353"/>
      <c r="BD32" s="354"/>
      <c r="BE32" s="400" t="s">
        <v>47</v>
      </c>
      <c r="BF32" s="401"/>
      <c r="BG32" s="402"/>
      <c r="BH32" s="400" t="s">
        <v>48</v>
      </c>
      <c r="BI32" s="401"/>
      <c r="BJ32" s="402"/>
      <c r="BK32" s="112"/>
      <c r="BL32" s="435"/>
      <c r="BM32" s="436"/>
      <c r="BN32" s="287" t="s">
        <v>49</v>
      </c>
      <c r="BO32" s="289"/>
      <c r="BP32" s="287" t="s">
        <v>48</v>
      </c>
      <c r="BQ32" s="288"/>
      <c r="BR32" s="289"/>
      <c r="BS32" s="133"/>
      <c r="BT32" s="107"/>
      <c r="BU32" s="15">
        <v>5</v>
      </c>
      <c r="BV32" s="301"/>
      <c r="BW32" s="303"/>
      <c r="BX32" s="301"/>
      <c r="BY32" s="303"/>
      <c r="BZ32" s="301"/>
      <c r="CA32" s="303"/>
      <c r="CB32" s="301"/>
      <c r="CC32" s="303"/>
      <c r="CD32" s="301"/>
      <c r="CE32" s="302"/>
      <c r="CF32" s="302"/>
      <c r="CG32" s="303"/>
      <c r="CH32" s="316"/>
      <c r="CI32" s="317"/>
      <c r="CJ32" s="317"/>
      <c r="CK32" s="318"/>
      <c r="CL32" s="316"/>
      <c r="CM32" s="317"/>
      <c r="CN32" s="317"/>
      <c r="CO32" s="318"/>
      <c r="CP32" s="316"/>
      <c r="CQ32" s="317"/>
      <c r="CR32" s="317"/>
      <c r="CS32" s="317"/>
      <c r="CT32" s="318"/>
    </row>
    <row r="33" spans="1:103" s="107" customFormat="1" ht="29.25" customHeight="1" thickBot="1" x14ac:dyDescent="0.25">
      <c r="A33" s="475"/>
      <c r="B33" s="134" t="s">
        <v>159</v>
      </c>
      <c r="C33" s="40"/>
      <c r="D33" s="41"/>
      <c r="E33" s="42">
        <f t="shared" si="21"/>
        <v>0</v>
      </c>
      <c r="F33" s="43"/>
      <c r="G33" s="40">
        <f t="shared" si="22"/>
        <v>0</v>
      </c>
      <c r="H33" s="41">
        <f t="shared" si="22"/>
        <v>0</v>
      </c>
      <c r="I33" s="135">
        <f t="shared" si="23"/>
        <v>0</v>
      </c>
      <c r="J33" s="43">
        <f t="shared" ref="J33:J39" si="25">F33</f>
        <v>0</v>
      </c>
      <c r="K33" s="108"/>
      <c r="L33" s="109"/>
      <c r="M33" s="87">
        <f>3*$J33</f>
        <v>0</v>
      </c>
      <c r="N33" s="136"/>
      <c r="O33" s="87">
        <f>9*$J33</f>
        <v>0</v>
      </c>
      <c r="P33" s="109"/>
      <c r="Q33" s="87">
        <f>3*$J33</f>
        <v>0</v>
      </c>
      <c r="R33" s="87">
        <f>3*$J33</f>
        <v>0</v>
      </c>
      <c r="S33" s="87">
        <f t="shared" si="24"/>
        <v>0</v>
      </c>
      <c r="T33" s="87">
        <f>4*$J33</f>
        <v>0</v>
      </c>
      <c r="U33" s="136"/>
      <c r="V33" s="87">
        <f>3*$J33</f>
        <v>0</v>
      </c>
      <c r="W33" s="109"/>
      <c r="X33" s="109"/>
      <c r="Y33" s="109"/>
      <c r="Z33" s="109"/>
      <c r="AA33" s="109"/>
      <c r="AB33" s="109"/>
      <c r="AC33" s="87">
        <f>2*$J33</f>
        <v>0</v>
      </c>
      <c r="AD33" s="109"/>
      <c r="AE33" s="109"/>
      <c r="AF33" s="87">
        <f>3*$J33</f>
        <v>0</v>
      </c>
      <c r="AG33" s="136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11"/>
      <c r="AS33" s="137">
        <f t="shared" si="3"/>
        <v>0</v>
      </c>
      <c r="AT33" s="104"/>
      <c r="AU33" s="104"/>
      <c r="AV33" s="323" t="s">
        <v>50</v>
      </c>
      <c r="AW33" s="324"/>
      <c r="AX33" s="324"/>
      <c r="AY33" s="324"/>
      <c r="AZ33" s="324"/>
      <c r="BA33" s="324"/>
      <c r="BB33" s="324"/>
      <c r="BC33" s="324"/>
      <c r="BD33" s="325"/>
      <c r="BE33" s="301"/>
      <c r="BF33" s="302"/>
      <c r="BG33" s="303"/>
      <c r="BH33" s="301"/>
      <c r="BI33" s="302"/>
      <c r="BJ33" s="303"/>
      <c r="BK33" s="112"/>
      <c r="BL33" s="287" t="s">
        <v>51</v>
      </c>
      <c r="BM33" s="289"/>
      <c r="BN33" s="427"/>
      <c r="BO33" s="429"/>
      <c r="BP33" s="427"/>
      <c r="BQ33" s="428"/>
      <c r="BR33" s="429"/>
      <c r="BS33" s="106"/>
      <c r="BU33" s="15">
        <v>6</v>
      </c>
      <c r="BV33" s="301"/>
      <c r="BW33" s="303"/>
      <c r="BX33" s="301"/>
      <c r="BY33" s="303"/>
      <c r="BZ33" s="301"/>
      <c r="CA33" s="303"/>
      <c r="CB33" s="301"/>
      <c r="CC33" s="303"/>
      <c r="CD33" s="301"/>
      <c r="CE33" s="302"/>
      <c r="CF33" s="302"/>
      <c r="CG33" s="303"/>
      <c r="CH33" s="316"/>
      <c r="CI33" s="317"/>
      <c r="CJ33" s="317"/>
      <c r="CK33" s="318"/>
      <c r="CL33" s="316"/>
      <c r="CM33" s="317"/>
      <c r="CN33" s="317"/>
      <c r="CO33" s="318"/>
      <c r="CP33" s="316"/>
      <c r="CQ33" s="317"/>
      <c r="CR33" s="317"/>
      <c r="CS33" s="317"/>
      <c r="CT33" s="318"/>
      <c r="CU33"/>
      <c r="CV33"/>
      <c r="CW33"/>
    </row>
    <row r="34" spans="1:103" s="107" customFormat="1" ht="21.95" customHeight="1" thickBot="1" x14ac:dyDescent="0.25">
      <c r="A34" s="515" t="s">
        <v>115</v>
      </c>
      <c r="B34" s="138" t="s">
        <v>160</v>
      </c>
      <c r="C34" s="139"/>
      <c r="D34" s="140"/>
      <c r="E34" s="141">
        <f t="shared" si="21"/>
        <v>0</v>
      </c>
      <c r="F34" s="142"/>
      <c r="G34" s="139">
        <f t="shared" si="22"/>
        <v>0</v>
      </c>
      <c r="H34" s="140">
        <f t="shared" si="22"/>
        <v>0</v>
      </c>
      <c r="I34" s="33">
        <f t="shared" si="23"/>
        <v>0</v>
      </c>
      <c r="J34" s="142">
        <f t="shared" si="25"/>
        <v>0</v>
      </c>
      <c r="K34" s="130"/>
      <c r="L34" s="59"/>
      <c r="M34" s="58">
        <f t="shared" ref="M34:M39" si="26">2*$J34</f>
        <v>0</v>
      </c>
      <c r="N34" s="59"/>
      <c r="O34" s="58">
        <f t="shared" ref="O34:O39" si="27">2*$J34</f>
        <v>0</v>
      </c>
      <c r="P34" s="59"/>
      <c r="Q34" s="59"/>
      <c r="R34" s="59"/>
      <c r="S34" s="84">
        <f t="shared" si="24"/>
        <v>0</v>
      </c>
      <c r="T34" s="60">
        <f t="shared" si="24"/>
        <v>0</v>
      </c>
      <c r="U34" s="59"/>
      <c r="V34" s="58">
        <f>1*$J34</f>
        <v>0</v>
      </c>
      <c r="W34" s="59"/>
      <c r="X34" s="58">
        <f>1*$J34</f>
        <v>0</v>
      </c>
      <c r="Y34" s="83"/>
      <c r="Z34" s="83"/>
      <c r="AA34" s="59"/>
      <c r="AB34" s="59"/>
      <c r="AC34" s="58">
        <f t="shared" ref="AC34:AC39" si="28">1*$J34</f>
        <v>0</v>
      </c>
      <c r="AD34" s="59"/>
      <c r="AE34" s="59"/>
      <c r="AF34" s="58">
        <f t="shared" ref="AF34:AF39" si="29">1*$J34</f>
        <v>0</v>
      </c>
      <c r="AG34" s="59"/>
      <c r="AH34" s="59"/>
      <c r="AI34" s="59"/>
      <c r="AJ34" s="59"/>
      <c r="AK34" s="59"/>
      <c r="AL34" s="143">
        <f>5*$J34</f>
        <v>0</v>
      </c>
      <c r="AM34" s="59"/>
      <c r="AN34" s="59"/>
      <c r="AO34" s="59"/>
      <c r="AP34" s="59"/>
      <c r="AQ34" s="59"/>
      <c r="AR34" s="144">
        <f t="shared" ref="AR34:AR39" si="30">12*$J34</f>
        <v>0</v>
      </c>
      <c r="AS34" s="38">
        <f t="shared" si="3"/>
        <v>0</v>
      </c>
      <c r="AT34" s="104"/>
      <c r="AU34" s="104"/>
      <c r="AV34" s="323" t="s">
        <v>52</v>
      </c>
      <c r="AW34" s="324"/>
      <c r="AX34" s="324"/>
      <c r="AY34" s="324"/>
      <c r="AZ34" s="324"/>
      <c r="BA34" s="324"/>
      <c r="BB34" s="324"/>
      <c r="BC34" s="324"/>
      <c r="BD34" s="325"/>
      <c r="BE34" s="301"/>
      <c r="BF34" s="302"/>
      <c r="BG34" s="303"/>
      <c r="BH34" s="301"/>
      <c r="BI34" s="302"/>
      <c r="BJ34" s="303"/>
      <c r="BK34" s="112"/>
      <c r="BL34" s="287" t="s">
        <v>53</v>
      </c>
      <c r="BM34" s="289"/>
      <c r="BN34" s="427"/>
      <c r="BO34" s="429"/>
      <c r="BP34" s="427"/>
      <c r="BQ34" s="428"/>
      <c r="BR34" s="429"/>
      <c r="BS34" s="106"/>
      <c r="BU34" s="15">
        <v>7</v>
      </c>
      <c r="BV34" s="301"/>
      <c r="BW34" s="303"/>
      <c r="BX34" s="301"/>
      <c r="BY34" s="303"/>
      <c r="BZ34" s="301"/>
      <c r="CA34" s="303"/>
      <c r="CB34" s="301"/>
      <c r="CC34" s="303"/>
      <c r="CD34" s="301"/>
      <c r="CE34" s="302"/>
      <c r="CF34" s="302"/>
      <c r="CG34" s="303"/>
      <c r="CH34" s="316"/>
      <c r="CI34" s="317"/>
      <c r="CJ34" s="317"/>
      <c r="CK34" s="318"/>
      <c r="CL34" s="316"/>
      <c r="CM34" s="317"/>
      <c r="CN34" s="317"/>
      <c r="CO34" s="318"/>
      <c r="CP34" s="316"/>
      <c r="CQ34" s="317"/>
      <c r="CR34" s="317"/>
      <c r="CS34" s="317"/>
      <c r="CT34" s="318"/>
      <c r="CU34"/>
      <c r="CV34"/>
      <c r="CW34"/>
    </row>
    <row r="35" spans="1:103" s="107" customFormat="1" ht="21.95" customHeight="1" thickBot="1" x14ac:dyDescent="0.25">
      <c r="A35" s="516"/>
      <c r="B35" s="62" t="s">
        <v>161</v>
      </c>
      <c r="C35" s="145"/>
      <c r="D35" s="64"/>
      <c r="E35" s="65">
        <f t="shared" si="21"/>
        <v>0</v>
      </c>
      <c r="F35" s="66"/>
      <c r="G35" s="145">
        <f t="shared" si="22"/>
        <v>0</v>
      </c>
      <c r="H35" s="64">
        <f t="shared" si="22"/>
        <v>0</v>
      </c>
      <c r="I35" s="65">
        <f t="shared" si="23"/>
        <v>0</v>
      </c>
      <c r="J35" s="66">
        <f t="shared" si="25"/>
        <v>0</v>
      </c>
      <c r="K35" s="98"/>
      <c r="L35" s="69"/>
      <c r="M35" s="68">
        <f t="shared" si="26"/>
        <v>0</v>
      </c>
      <c r="N35" s="69"/>
      <c r="O35" s="68">
        <f t="shared" si="27"/>
        <v>0</v>
      </c>
      <c r="P35" s="69"/>
      <c r="Q35" s="69"/>
      <c r="R35" s="69"/>
      <c r="S35" s="68">
        <f t="shared" si="24"/>
        <v>0</v>
      </c>
      <c r="T35" s="70">
        <f t="shared" si="24"/>
        <v>0</v>
      </c>
      <c r="U35" s="69"/>
      <c r="V35" s="69"/>
      <c r="W35" s="69"/>
      <c r="X35" s="69"/>
      <c r="Y35" s="147">
        <f>1*$J35</f>
        <v>0</v>
      </c>
      <c r="Z35" s="68">
        <f>1*$J35</f>
        <v>0</v>
      </c>
      <c r="AA35" s="69"/>
      <c r="AB35" s="69"/>
      <c r="AC35" s="68">
        <f t="shared" si="28"/>
        <v>0</v>
      </c>
      <c r="AD35" s="69"/>
      <c r="AE35" s="69"/>
      <c r="AF35" s="68">
        <f t="shared" si="29"/>
        <v>0</v>
      </c>
      <c r="AG35" s="69"/>
      <c r="AH35" s="69"/>
      <c r="AI35" s="69"/>
      <c r="AJ35" s="69"/>
      <c r="AK35" s="69"/>
      <c r="AL35" s="69"/>
      <c r="AM35" s="68">
        <f>7*$J35</f>
        <v>0</v>
      </c>
      <c r="AN35" s="69"/>
      <c r="AO35" s="69"/>
      <c r="AP35" s="69"/>
      <c r="AQ35" s="69"/>
      <c r="AR35" s="65">
        <f t="shared" si="30"/>
        <v>0</v>
      </c>
      <c r="AS35" s="38">
        <f t="shared" si="3"/>
        <v>0</v>
      </c>
      <c r="AT35" s="104"/>
      <c r="AU35" s="104"/>
      <c r="AV35" s="323" t="s">
        <v>54</v>
      </c>
      <c r="AW35" s="324"/>
      <c r="AX35" s="324"/>
      <c r="AY35" s="324"/>
      <c r="AZ35" s="324"/>
      <c r="BA35" s="324"/>
      <c r="BB35" s="324"/>
      <c r="BC35" s="324"/>
      <c r="BD35" s="325"/>
      <c r="BE35" s="301"/>
      <c r="BF35" s="302"/>
      <c r="BG35" s="303"/>
      <c r="BH35" s="301"/>
      <c r="BI35" s="302"/>
      <c r="BJ35" s="303"/>
      <c r="BK35" s="112"/>
      <c r="BL35" s="287" t="s">
        <v>56</v>
      </c>
      <c r="BM35" s="289"/>
      <c r="BN35" s="427"/>
      <c r="BO35" s="429"/>
      <c r="BP35" s="427"/>
      <c r="BQ35" s="428"/>
      <c r="BR35" s="429"/>
      <c r="BS35" s="106"/>
      <c r="BU35" s="15">
        <v>8</v>
      </c>
      <c r="BV35" s="301"/>
      <c r="BW35" s="303"/>
      <c r="BX35" s="301"/>
      <c r="BY35" s="303"/>
      <c r="BZ35" s="301"/>
      <c r="CA35" s="303"/>
      <c r="CB35" s="301"/>
      <c r="CC35" s="303"/>
      <c r="CD35" s="301"/>
      <c r="CE35" s="302"/>
      <c r="CF35" s="302"/>
      <c r="CG35" s="303"/>
      <c r="CH35" s="316"/>
      <c r="CI35" s="317"/>
      <c r="CJ35" s="317"/>
      <c r="CK35" s="318"/>
      <c r="CL35" s="316"/>
      <c r="CM35" s="317"/>
      <c r="CN35" s="317"/>
      <c r="CO35" s="318"/>
      <c r="CP35" s="316"/>
      <c r="CQ35" s="317"/>
      <c r="CR35" s="317"/>
      <c r="CS35" s="317"/>
      <c r="CT35" s="318"/>
      <c r="CU35"/>
      <c r="CV35"/>
      <c r="CW35"/>
    </row>
    <row r="36" spans="1:103" customFormat="1" ht="21.95" customHeight="1" thickBot="1" x14ac:dyDescent="0.25">
      <c r="A36" s="516"/>
      <c r="B36" s="148" t="s">
        <v>162</v>
      </c>
      <c r="C36" s="149"/>
      <c r="D36" s="150"/>
      <c r="E36" s="151">
        <f t="shared" si="21"/>
        <v>0</v>
      </c>
      <c r="F36" s="146"/>
      <c r="G36" s="145">
        <f t="shared" ref="G36:G39" si="31">C36</f>
        <v>0</v>
      </c>
      <c r="H36" s="64">
        <f t="shared" ref="H36:H39" si="32">D36</f>
        <v>0</v>
      </c>
      <c r="I36" s="65">
        <f t="shared" si="23"/>
        <v>0</v>
      </c>
      <c r="J36" s="146">
        <f t="shared" si="25"/>
        <v>0</v>
      </c>
      <c r="K36" s="98"/>
      <c r="L36" s="69"/>
      <c r="M36" s="68">
        <f t="shared" si="26"/>
        <v>0</v>
      </c>
      <c r="N36" s="69"/>
      <c r="O36" s="68">
        <f t="shared" si="27"/>
        <v>0</v>
      </c>
      <c r="P36" s="69"/>
      <c r="Q36" s="69"/>
      <c r="R36" s="69"/>
      <c r="S36" s="68">
        <f t="shared" si="24"/>
        <v>0</v>
      </c>
      <c r="T36" s="152">
        <f t="shared" si="24"/>
        <v>0</v>
      </c>
      <c r="U36" s="68">
        <f>1*$J36</f>
        <v>0</v>
      </c>
      <c r="V36" s="68">
        <f>1*$J36</f>
        <v>0</v>
      </c>
      <c r="W36" s="69"/>
      <c r="X36" s="69"/>
      <c r="Y36" s="69"/>
      <c r="Z36" s="69"/>
      <c r="AA36" s="69"/>
      <c r="AB36" s="69"/>
      <c r="AC36" s="68">
        <f t="shared" si="28"/>
        <v>0</v>
      </c>
      <c r="AD36" s="69"/>
      <c r="AE36" s="69"/>
      <c r="AF36" s="68">
        <f t="shared" si="29"/>
        <v>0</v>
      </c>
      <c r="AG36" s="69"/>
      <c r="AH36" s="69"/>
      <c r="AI36" s="69"/>
      <c r="AJ36" s="69"/>
      <c r="AK36" s="69"/>
      <c r="AL36" s="69"/>
      <c r="AM36" s="69"/>
      <c r="AN36" s="152">
        <f>5*$J36</f>
        <v>0</v>
      </c>
      <c r="AO36" s="69"/>
      <c r="AP36" s="69"/>
      <c r="AQ36" s="69"/>
      <c r="AR36" s="151">
        <f t="shared" si="30"/>
        <v>0</v>
      </c>
      <c r="AS36" s="38">
        <f t="shared" si="3"/>
        <v>0</v>
      </c>
      <c r="AT36" s="104"/>
      <c r="AU36" s="104"/>
      <c r="AV36" s="323" t="s">
        <v>55</v>
      </c>
      <c r="AW36" s="324"/>
      <c r="AX36" s="324"/>
      <c r="AY36" s="324"/>
      <c r="AZ36" s="324"/>
      <c r="BA36" s="324"/>
      <c r="BB36" s="324"/>
      <c r="BC36" s="324"/>
      <c r="BD36" s="325"/>
      <c r="BE36" s="301"/>
      <c r="BF36" s="302"/>
      <c r="BG36" s="303"/>
      <c r="BH36" s="301"/>
      <c r="BI36" s="302"/>
      <c r="BJ36" s="303"/>
      <c r="BK36" s="112"/>
      <c r="BL36" s="287" t="s">
        <v>60</v>
      </c>
      <c r="BM36" s="289"/>
      <c r="BN36" s="427"/>
      <c r="BO36" s="429"/>
      <c r="BP36" s="427"/>
      <c r="BQ36" s="428"/>
      <c r="BR36" s="429"/>
      <c r="BS36" s="106"/>
      <c r="BT36" s="107"/>
      <c r="BU36" s="15">
        <v>9</v>
      </c>
      <c r="BV36" s="301"/>
      <c r="BW36" s="303"/>
      <c r="BX36" s="301"/>
      <c r="BY36" s="303"/>
      <c r="BZ36" s="301"/>
      <c r="CA36" s="303"/>
      <c r="CB36" s="301"/>
      <c r="CC36" s="303"/>
      <c r="CD36" s="301"/>
      <c r="CE36" s="302"/>
      <c r="CF36" s="302"/>
      <c r="CG36" s="303"/>
      <c r="CH36" s="316"/>
      <c r="CI36" s="317"/>
      <c r="CJ36" s="317"/>
      <c r="CK36" s="318"/>
      <c r="CL36" s="316"/>
      <c r="CM36" s="317"/>
      <c r="CN36" s="317"/>
      <c r="CO36" s="318"/>
      <c r="CP36" s="316"/>
      <c r="CQ36" s="317"/>
      <c r="CR36" s="317"/>
      <c r="CS36" s="317"/>
      <c r="CT36" s="318"/>
    </row>
    <row r="37" spans="1:103" customFormat="1" ht="21.95" customHeight="1" thickBot="1" x14ac:dyDescent="0.25">
      <c r="A37" s="516"/>
      <c r="B37" s="148" t="s">
        <v>163</v>
      </c>
      <c r="C37" s="149"/>
      <c r="D37" s="150"/>
      <c r="E37" s="151">
        <f t="shared" si="21"/>
        <v>0</v>
      </c>
      <c r="F37" s="146"/>
      <c r="G37" s="145">
        <f t="shared" si="31"/>
        <v>0</v>
      </c>
      <c r="H37" s="64">
        <f t="shared" si="32"/>
        <v>0</v>
      </c>
      <c r="I37" s="65">
        <f t="shared" si="23"/>
        <v>0</v>
      </c>
      <c r="J37" s="146">
        <f t="shared" si="25"/>
        <v>0</v>
      </c>
      <c r="K37" s="98" t="s">
        <v>114</v>
      </c>
      <c r="L37" s="69"/>
      <c r="M37" s="68">
        <f t="shared" si="26"/>
        <v>0</v>
      </c>
      <c r="N37" s="69"/>
      <c r="O37" s="68">
        <f t="shared" si="27"/>
        <v>0</v>
      </c>
      <c r="P37" s="69"/>
      <c r="Q37" s="69"/>
      <c r="R37" s="69"/>
      <c r="S37" s="68">
        <f t="shared" si="24"/>
        <v>0</v>
      </c>
      <c r="T37" s="152">
        <f t="shared" si="24"/>
        <v>0</v>
      </c>
      <c r="U37" s="69"/>
      <c r="V37" s="69"/>
      <c r="W37" s="69"/>
      <c r="X37" s="69"/>
      <c r="Y37" s="147">
        <f t="shared" ref="Y37:Z39" si="33">1*$J37</f>
        <v>0</v>
      </c>
      <c r="Z37" s="68">
        <f t="shared" si="33"/>
        <v>0</v>
      </c>
      <c r="AA37" s="69"/>
      <c r="AB37" s="69"/>
      <c r="AC37" s="68">
        <f t="shared" si="28"/>
        <v>0</v>
      </c>
      <c r="AD37" s="69"/>
      <c r="AE37" s="69"/>
      <c r="AF37" s="68">
        <f t="shared" si="29"/>
        <v>0</v>
      </c>
      <c r="AG37" s="69"/>
      <c r="AH37" s="69"/>
      <c r="AI37" s="69"/>
      <c r="AJ37" s="69"/>
      <c r="AK37" s="69"/>
      <c r="AL37" s="69"/>
      <c r="AM37" s="69"/>
      <c r="AN37" s="69"/>
      <c r="AO37" s="147">
        <f>7*$J37</f>
        <v>0</v>
      </c>
      <c r="AP37" s="69"/>
      <c r="AQ37" s="69"/>
      <c r="AR37" s="151">
        <f t="shared" si="30"/>
        <v>0</v>
      </c>
      <c r="AS37" s="38">
        <f t="shared" si="3"/>
        <v>0</v>
      </c>
      <c r="AT37" s="104"/>
      <c r="AU37" s="104"/>
      <c r="AV37" s="323" t="s">
        <v>57</v>
      </c>
      <c r="AW37" s="324"/>
      <c r="AX37" s="324"/>
      <c r="AY37" s="324"/>
      <c r="AZ37" s="324"/>
      <c r="BA37" s="324"/>
      <c r="BB37" s="324"/>
      <c r="BC37" s="324"/>
      <c r="BD37" s="325"/>
      <c r="BE37" s="301"/>
      <c r="BF37" s="302"/>
      <c r="BG37" s="303"/>
      <c r="BH37" s="301"/>
      <c r="BI37" s="302"/>
      <c r="BJ37" s="303"/>
      <c r="BK37" s="112"/>
      <c r="BL37" s="287" t="s">
        <v>58</v>
      </c>
      <c r="BM37" s="289"/>
      <c r="BN37" s="427"/>
      <c r="BO37" s="429"/>
      <c r="BP37" s="427"/>
      <c r="BQ37" s="428"/>
      <c r="BR37" s="429"/>
      <c r="BS37" s="153"/>
      <c r="BT37" s="107"/>
      <c r="BU37" s="15">
        <v>10</v>
      </c>
      <c r="BV37" s="301"/>
      <c r="BW37" s="303"/>
      <c r="BX37" s="301"/>
      <c r="BY37" s="303"/>
      <c r="BZ37" s="301"/>
      <c r="CA37" s="303"/>
      <c r="CB37" s="301"/>
      <c r="CC37" s="303"/>
      <c r="CD37" s="301"/>
      <c r="CE37" s="302"/>
      <c r="CF37" s="302"/>
      <c r="CG37" s="303"/>
      <c r="CH37" s="316"/>
      <c r="CI37" s="317"/>
      <c r="CJ37" s="317"/>
      <c r="CK37" s="318"/>
      <c r="CL37" s="316"/>
      <c r="CM37" s="317"/>
      <c r="CN37" s="317"/>
      <c r="CO37" s="318"/>
      <c r="CP37" s="316"/>
      <c r="CQ37" s="317"/>
      <c r="CR37" s="317"/>
      <c r="CS37" s="317"/>
      <c r="CT37" s="318"/>
    </row>
    <row r="38" spans="1:103" customFormat="1" ht="30.95" customHeight="1" thickBot="1" x14ac:dyDescent="0.25">
      <c r="A38" s="516"/>
      <c r="B38" s="148" t="s">
        <v>164</v>
      </c>
      <c r="C38" s="145"/>
      <c r="D38" s="64"/>
      <c r="E38" s="65">
        <f t="shared" si="21"/>
        <v>0</v>
      </c>
      <c r="F38" s="66"/>
      <c r="G38" s="145">
        <f t="shared" si="31"/>
        <v>0</v>
      </c>
      <c r="H38" s="64">
        <f t="shared" si="32"/>
        <v>0</v>
      </c>
      <c r="I38" s="65">
        <f t="shared" si="23"/>
        <v>0</v>
      </c>
      <c r="J38" s="66">
        <f t="shared" si="25"/>
        <v>0</v>
      </c>
      <c r="K38" s="130"/>
      <c r="L38" s="59"/>
      <c r="M38" s="58">
        <f t="shared" si="26"/>
        <v>0</v>
      </c>
      <c r="N38" s="59"/>
      <c r="O38" s="58">
        <f t="shared" si="27"/>
        <v>0</v>
      </c>
      <c r="P38" s="59"/>
      <c r="Q38" s="59"/>
      <c r="R38" s="59"/>
      <c r="S38" s="58">
        <f t="shared" si="24"/>
        <v>0</v>
      </c>
      <c r="T38" s="60">
        <f t="shared" si="24"/>
        <v>0</v>
      </c>
      <c r="U38" s="59"/>
      <c r="V38" s="59"/>
      <c r="W38" s="59"/>
      <c r="X38" s="59"/>
      <c r="Y38" s="143">
        <f t="shared" si="33"/>
        <v>0</v>
      </c>
      <c r="Z38" s="58">
        <f t="shared" si="33"/>
        <v>0</v>
      </c>
      <c r="AA38" s="59"/>
      <c r="AB38" s="59"/>
      <c r="AC38" s="58">
        <f t="shared" si="28"/>
        <v>0</v>
      </c>
      <c r="AD38" s="59"/>
      <c r="AE38" s="59"/>
      <c r="AF38" s="58">
        <f t="shared" si="29"/>
        <v>0</v>
      </c>
      <c r="AG38" s="69"/>
      <c r="AH38" s="69"/>
      <c r="AI38" s="69"/>
      <c r="AJ38" s="69"/>
      <c r="AK38" s="69"/>
      <c r="AL38" s="69"/>
      <c r="AM38" s="69"/>
      <c r="AN38" s="69"/>
      <c r="AO38" s="69"/>
      <c r="AP38" s="147">
        <f>7*$J38</f>
        <v>0</v>
      </c>
      <c r="AQ38" s="69"/>
      <c r="AR38" s="65">
        <f t="shared" si="30"/>
        <v>0</v>
      </c>
      <c r="AS38" s="38">
        <f t="shared" si="3"/>
        <v>0</v>
      </c>
      <c r="AT38" s="104"/>
      <c r="AU38" s="104"/>
      <c r="AV38" s="323">
        <v>48</v>
      </c>
      <c r="AW38" s="324"/>
      <c r="AX38" s="324"/>
      <c r="AY38" s="324"/>
      <c r="AZ38" s="324"/>
      <c r="BA38" s="324"/>
      <c r="BB38" s="324"/>
      <c r="BC38" s="324"/>
      <c r="BD38" s="325"/>
      <c r="BE38" s="301"/>
      <c r="BF38" s="302"/>
      <c r="BG38" s="303"/>
      <c r="BH38" s="301"/>
      <c r="BI38" s="302"/>
      <c r="BJ38" s="303"/>
      <c r="BK38" s="112"/>
      <c r="BL38" s="287" t="s">
        <v>61</v>
      </c>
      <c r="BM38" s="289"/>
      <c r="BN38" s="427"/>
      <c r="BO38" s="429"/>
      <c r="BP38" s="427"/>
      <c r="BQ38" s="428"/>
      <c r="BR38" s="429"/>
      <c r="BS38" s="153"/>
      <c r="BT38" s="107"/>
      <c r="BU38" s="511" t="s">
        <v>196</v>
      </c>
      <c r="BV38" s="511"/>
      <c r="BW38" s="511"/>
      <c r="BX38" s="511"/>
      <c r="BY38" s="511"/>
      <c r="BZ38" s="511"/>
      <c r="CA38" s="511"/>
      <c r="CB38" s="511"/>
      <c r="CC38" s="511"/>
      <c r="CD38" s="511"/>
      <c r="CE38" s="511"/>
      <c r="CF38" s="511"/>
      <c r="CG38" s="511"/>
      <c r="CH38" s="511"/>
      <c r="CI38" s="511"/>
      <c r="CJ38" s="511"/>
      <c r="CK38" s="511"/>
      <c r="CL38" s="511"/>
      <c r="CM38" s="511"/>
      <c r="CN38" s="511"/>
      <c r="CO38" s="511"/>
      <c r="CP38" s="511"/>
      <c r="CQ38" s="511"/>
      <c r="CR38" s="511"/>
      <c r="CS38" s="511"/>
      <c r="CT38" s="511"/>
      <c r="CU38" s="511"/>
      <c r="CV38" s="511"/>
      <c r="CW38" s="511"/>
      <c r="CX38" s="511"/>
      <c r="CY38" s="154"/>
    </row>
    <row r="39" spans="1:103" customFormat="1" ht="30.95" customHeight="1" thickBot="1" x14ac:dyDescent="0.25">
      <c r="A39" s="517"/>
      <c r="B39" s="155" t="s">
        <v>165</v>
      </c>
      <c r="C39" s="156"/>
      <c r="D39" s="157"/>
      <c r="E39" s="158">
        <f t="shared" si="21"/>
        <v>0</v>
      </c>
      <c r="F39" s="159"/>
      <c r="G39" s="156">
        <f t="shared" si="31"/>
        <v>0</v>
      </c>
      <c r="H39" s="157">
        <f t="shared" si="32"/>
        <v>0</v>
      </c>
      <c r="I39" s="160">
        <f t="shared" si="23"/>
        <v>0</v>
      </c>
      <c r="J39" s="159">
        <f t="shared" si="25"/>
        <v>0</v>
      </c>
      <c r="K39" s="161"/>
      <c r="L39" s="45"/>
      <c r="M39" s="88">
        <f t="shared" si="26"/>
        <v>0</v>
      </c>
      <c r="N39" s="45"/>
      <c r="O39" s="88">
        <f t="shared" si="27"/>
        <v>0</v>
      </c>
      <c r="P39" s="45"/>
      <c r="Q39" s="45"/>
      <c r="R39" s="45"/>
      <c r="S39" s="88">
        <f t="shared" si="24"/>
        <v>0</v>
      </c>
      <c r="T39" s="162">
        <f t="shared" si="24"/>
        <v>0</v>
      </c>
      <c r="U39" s="45"/>
      <c r="V39" s="45"/>
      <c r="W39" s="45"/>
      <c r="X39" s="45"/>
      <c r="Y39" s="163">
        <f t="shared" si="33"/>
        <v>0</v>
      </c>
      <c r="Z39" s="88">
        <f t="shared" si="33"/>
        <v>0</v>
      </c>
      <c r="AA39" s="45"/>
      <c r="AB39" s="45"/>
      <c r="AC39" s="88">
        <f t="shared" si="28"/>
        <v>0</v>
      </c>
      <c r="AD39" s="45"/>
      <c r="AE39" s="45"/>
      <c r="AF39" s="88">
        <f t="shared" si="29"/>
        <v>0</v>
      </c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163">
        <f>7*$J39</f>
        <v>0</v>
      </c>
      <c r="AR39" s="164">
        <f t="shared" si="30"/>
        <v>0</v>
      </c>
      <c r="AS39" s="90">
        <f t="shared" si="3"/>
        <v>0</v>
      </c>
      <c r="AT39" s="104"/>
      <c r="AU39" s="104"/>
      <c r="AV39" s="323" t="s">
        <v>59</v>
      </c>
      <c r="AW39" s="324"/>
      <c r="AX39" s="324"/>
      <c r="AY39" s="324"/>
      <c r="AZ39" s="324"/>
      <c r="BA39" s="324"/>
      <c r="BB39" s="324"/>
      <c r="BC39" s="324"/>
      <c r="BD39" s="325"/>
      <c r="BE39" s="301"/>
      <c r="BF39" s="302"/>
      <c r="BG39" s="303"/>
      <c r="BH39" s="301"/>
      <c r="BI39" s="302"/>
      <c r="BJ39" s="303"/>
      <c r="BK39" s="112"/>
      <c r="BL39" s="287" t="s">
        <v>62</v>
      </c>
      <c r="BM39" s="289"/>
      <c r="BN39" s="427"/>
      <c r="BO39" s="429"/>
      <c r="BP39" s="427"/>
      <c r="BQ39" s="428"/>
      <c r="BR39" s="429"/>
      <c r="BS39" s="153"/>
      <c r="BT39" s="107"/>
      <c r="BU39" s="494" t="s">
        <v>195</v>
      </c>
      <c r="BV39" s="527"/>
      <c r="BW39" s="495"/>
      <c r="BX39" s="494" t="s">
        <v>194</v>
      </c>
      <c r="BY39" s="495"/>
      <c r="BZ39" s="505" t="s">
        <v>193</v>
      </c>
      <c r="CA39" s="506"/>
      <c r="CB39" s="482" t="s">
        <v>192</v>
      </c>
      <c r="CC39" s="483"/>
      <c r="CD39" s="482" t="s">
        <v>191</v>
      </c>
      <c r="CE39" s="531"/>
      <c r="CF39" s="531"/>
      <c r="CG39" s="531"/>
      <c r="CH39" s="483"/>
      <c r="CI39" s="482" t="s">
        <v>40</v>
      </c>
      <c r="CJ39" s="531"/>
      <c r="CK39" s="483"/>
      <c r="CL39" s="482" t="s">
        <v>112</v>
      </c>
      <c r="CM39" s="483"/>
      <c r="CN39" s="521" t="s">
        <v>190</v>
      </c>
      <c r="CO39" s="522"/>
      <c r="CP39" s="522"/>
      <c r="CQ39" s="522"/>
      <c r="CR39" s="522"/>
      <c r="CS39" s="522"/>
      <c r="CT39" s="522"/>
      <c r="CU39" s="522"/>
      <c r="CV39" s="522"/>
      <c r="CW39" s="522"/>
      <c r="CX39" s="523"/>
      <c r="CY39" s="154"/>
    </row>
    <row r="40" spans="1:103" customFormat="1" ht="23.1" customHeight="1" thickBot="1" x14ac:dyDescent="0.25">
      <c r="B40" s="165"/>
      <c r="C40" s="166"/>
      <c r="D40" s="109"/>
      <c r="E40" s="167"/>
      <c r="F40" s="168"/>
      <c r="G40" s="166"/>
      <c r="H40" s="109"/>
      <c r="I40" s="167"/>
      <c r="J40" s="169"/>
      <c r="K40" s="170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171"/>
      <c r="AT40" s="104"/>
      <c r="AU40" s="104"/>
      <c r="AV40" s="440"/>
      <c r="AW40" s="441"/>
      <c r="AX40" s="441"/>
      <c r="AY40" s="441"/>
      <c r="AZ40" s="441"/>
      <c r="BA40" s="441"/>
      <c r="BB40" s="441"/>
      <c r="BC40" s="441"/>
      <c r="BD40" s="442"/>
      <c r="BE40" s="301"/>
      <c r="BF40" s="302"/>
      <c r="BG40" s="303"/>
      <c r="BH40" s="301"/>
      <c r="BI40" s="302"/>
      <c r="BJ40" s="303"/>
      <c r="BK40" s="112"/>
      <c r="BL40" s="287" t="s">
        <v>63</v>
      </c>
      <c r="BM40" s="289"/>
      <c r="BN40" s="427"/>
      <c r="BO40" s="429"/>
      <c r="BP40" s="427"/>
      <c r="BQ40" s="428"/>
      <c r="BR40" s="429"/>
      <c r="BS40" s="153"/>
      <c r="BT40" s="107"/>
      <c r="BU40" s="496"/>
      <c r="BV40" s="497"/>
      <c r="BW40" s="498"/>
      <c r="BX40" s="496"/>
      <c r="BY40" s="498"/>
      <c r="BZ40" s="507"/>
      <c r="CA40" s="508"/>
      <c r="CB40" s="484"/>
      <c r="CC40" s="485"/>
      <c r="CD40" s="484"/>
      <c r="CE40" s="532"/>
      <c r="CF40" s="532"/>
      <c r="CG40" s="532"/>
      <c r="CH40" s="485"/>
      <c r="CI40" s="484"/>
      <c r="CJ40" s="532"/>
      <c r="CK40" s="485"/>
      <c r="CL40" s="484"/>
      <c r="CM40" s="485"/>
      <c r="CN40" s="546"/>
      <c r="CO40" s="547"/>
      <c r="CP40" s="547"/>
      <c r="CQ40" s="547"/>
      <c r="CR40" s="547"/>
      <c r="CS40" s="547"/>
      <c r="CT40" s="547"/>
      <c r="CU40" s="547"/>
      <c r="CV40" s="547"/>
      <c r="CW40" s="547"/>
      <c r="CX40" s="548"/>
      <c r="CY40" s="154"/>
    </row>
    <row r="41" spans="1:103" customFormat="1" ht="29.25" customHeight="1" thickBot="1" x14ac:dyDescent="0.25">
      <c r="A41" s="474" t="s">
        <v>96</v>
      </c>
      <c r="B41" s="172" t="s">
        <v>166</v>
      </c>
      <c r="C41" s="125"/>
      <c r="D41" s="126"/>
      <c r="E41" s="127">
        <f t="shared" ref="E41:E48" si="34">SUM(C41:D41)</f>
        <v>0</v>
      </c>
      <c r="F41" s="128"/>
      <c r="G41" s="125">
        <f t="shared" ref="G41:H44" si="35">C32</f>
        <v>0</v>
      </c>
      <c r="H41" s="126">
        <f t="shared" si="35"/>
        <v>0</v>
      </c>
      <c r="I41" s="129">
        <f t="shared" ref="I41:I48" si="36">SUM(G41:H41)</f>
        <v>0</v>
      </c>
      <c r="J41" s="128">
        <f>F32</f>
        <v>0</v>
      </c>
      <c r="K41" s="130"/>
      <c r="L41" s="59"/>
      <c r="M41" s="143">
        <f t="shared" ref="M41:M48" si="37">2*$J41</f>
        <v>0</v>
      </c>
      <c r="N41" s="59"/>
      <c r="O41" s="58">
        <f>4*$J41</f>
        <v>0</v>
      </c>
      <c r="P41" s="59"/>
      <c r="Q41" s="59"/>
      <c r="R41" s="59"/>
      <c r="S41" s="58">
        <f t="shared" ref="S41:T48" si="38">2*$J41</f>
        <v>0</v>
      </c>
      <c r="T41" s="58">
        <f>4*$J41</f>
        <v>0</v>
      </c>
      <c r="U41" s="59"/>
      <c r="V41" s="58">
        <f>5*$J41</f>
        <v>0</v>
      </c>
      <c r="W41" s="59"/>
      <c r="X41" s="173"/>
      <c r="Y41" s="173"/>
      <c r="Z41" s="173"/>
      <c r="AA41" s="173"/>
      <c r="AB41" s="59"/>
      <c r="AC41" s="58">
        <f>2*$J41</f>
        <v>0</v>
      </c>
      <c r="AD41" s="59"/>
      <c r="AE41" s="59"/>
      <c r="AF41" s="58">
        <f>2*$J41</f>
        <v>0</v>
      </c>
      <c r="AG41" s="59"/>
      <c r="AH41" s="58">
        <f t="shared" ref="AH41:AH48" si="39">1*$J41</f>
        <v>0</v>
      </c>
      <c r="AI41" s="59"/>
      <c r="AJ41" s="59"/>
      <c r="AK41" s="59"/>
      <c r="AL41" s="59"/>
      <c r="AM41" s="59"/>
      <c r="AN41" s="59"/>
      <c r="AO41" s="59"/>
      <c r="AP41" s="59"/>
      <c r="AQ41" s="59"/>
      <c r="AR41" s="61"/>
      <c r="AS41" s="38">
        <f t="shared" ref="AS41:AS48" si="40">SUM(K41:AR41)</f>
        <v>0</v>
      </c>
      <c r="AT41" s="104"/>
      <c r="AU41" s="104"/>
      <c r="AV41" s="440"/>
      <c r="AW41" s="441"/>
      <c r="AX41" s="441"/>
      <c r="AY41" s="441"/>
      <c r="AZ41" s="441"/>
      <c r="BA41" s="441"/>
      <c r="BB41" s="441"/>
      <c r="BC41" s="441"/>
      <c r="BD41" s="442"/>
      <c r="BE41" s="301"/>
      <c r="BF41" s="302"/>
      <c r="BG41" s="303"/>
      <c r="BH41" s="301"/>
      <c r="BI41" s="302"/>
      <c r="BJ41" s="303"/>
      <c r="BK41" s="112"/>
      <c r="BL41" s="437"/>
      <c r="BM41" s="438"/>
      <c r="BN41" s="427"/>
      <c r="BO41" s="429"/>
      <c r="BP41" s="427"/>
      <c r="BQ41" s="428"/>
      <c r="BR41" s="429"/>
      <c r="BS41" s="153"/>
      <c r="BT41" s="107"/>
      <c r="BU41" s="499"/>
      <c r="BV41" s="500"/>
      <c r="BW41" s="501"/>
      <c r="BX41" s="499"/>
      <c r="BY41" s="501"/>
      <c r="BZ41" s="509"/>
      <c r="CA41" s="510"/>
      <c r="CB41" s="486"/>
      <c r="CC41" s="487"/>
      <c r="CD41" s="486"/>
      <c r="CE41" s="533"/>
      <c r="CF41" s="533"/>
      <c r="CG41" s="533"/>
      <c r="CH41" s="487"/>
      <c r="CI41" s="486"/>
      <c r="CJ41" s="533"/>
      <c r="CK41" s="487"/>
      <c r="CL41" s="486"/>
      <c r="CM41" s="487"/>
      <c r="CN41" s="499"/>
      <c r="CO41" s="500"/>
      <c r="CP41" s="500"/>
      <c r="CQ41" s="500"/>
      <c r="CR41" s="500"/>
      <c r="CS41" s="500"/>
      <c r="CT41" s="500"/>
      <c r="CU41" s="500"/>
      <c r="CV41" s="500"/>
      <c r="CW41" s="500"/>
      <c r="CX41" s="501"/>
      <c r="CY41" s="154"/>
    </row>
    <row r="42" spans="1:103" customFormat="1" ht="29.25" customHeight="1" thickBot="1" x14ac:dyDescent="0.25">
      <c r="A42" s="475"/>
      <c r="B42" s="134" t="s">
        <v>167</v>
      </c>
      <c r="C42" s="40"/>
      <c r="D42" s="41"/>
      <c r="E42" s="42">
        <f t="shared" si="34"/>
        <v>0</v>
      </c>
      <c r="F42" s="43"/>
      <c r="G42" s="40">
        <f t="shared" si="35"/>
        <v>0</v>
      </c>
      <c r="H42" s="41">
        <f t="shared" si="35"/>
        <v>0</v>
      </c>
      <c r="I42" s="135">
        <f t="shared" si="36"/>
        <v>0</v>
      </c>
      <c r="J42" s="43">
        <f t="shared" ref="J42:J48" si="41">F33</f>
        <v>0</v>
      </c>
      <c r="K42" s="108"/>
      <c r="L42" s="109"/>
      <c r="M42" s="87">
        <f t="shared" si="37"/>
        <v>0</v>
      </c>
      <c r="N42" s="136"/>
      <c r="O42" s="87">
        <f>8*$J42</f>
        <v>0</v>
      </c>
      <c r="P42" s="109"/>
      <c r="Q42" s="136"/>
      <c r="R42" s="136"/>
      <c r="S42" s="87">
        <f t="shared" si="38"/>
        <v>0</v>
      </c>
      <c r="T42" s="87">
        <f>4*$J42</f>
        <v>0</v>
      </c>
      <c r="U42" s="136"/>
      <c r="V42" s="120">
        <f>3*$J42</f>
        <v>0</v>
      </c>
      <c r="W42" s="109"/>
      <c r="X42" s="109"/>
      <c r="Y42" s="109"/>
      <c r="Z42" s="109"/>
      <c r="AA42" s="109"/>
      <c r="AB42" s="109"/>
      <c r="AC42" s="87">
        <f>2*$J42</f>
        <v>0</v>
      </c>
      <c r="AD42" s="109"/>
      <c r="AE42" s="109"/>
      <c r="AF42" s="136"/>
      <c r="AG42" s="136"/>
      <c r="AH42" s="87">
        <f t="shared" si="39"/>
        <v>0</v>
      </c>
      <c r="AI42" s="109"/>
      <c r="AJ42" s="109"/>
      <c r="AK42" s="109"/>
      <c r="AL42" s="109"/>
      <c r="AM42" s="109"/>
      <c r="AN42" s="109"/>
      <c r="AO42" s="109"/>
      <c r="AP42" s="109"/>
      <c r="AQ42" s="109"/>
      <c r="AR42" s="167"/>
      <c r="AS42" s="174">
        <f t="shared" si="40"/>
        <v>0</v>
      </c>
      <c r="AT42" s="104"/>
      <c r="AU42" s="104"/>
      <c r="AV42" s="366" t="s">
        <v>30</v>
      </c>
      <c r="AW42" s="367"/>
      <c r="AX42" s="367"/>
      <c r="AY42" s="367"/>
      <c r="AZ42" s="367"/>
      <c r="BA42" s="367"/>
      <c r="BB42" s="367"/>
      <c r="BC42" s="367"/>
      <c r="BD42" s="393"/>
      <c r="BE42" s="403">
        <f>SUM(BE33:BG41)</f>
        <v>0</v>
      </c>
      <c r="BF42" s="439"/>
      <c r="BG42" s="404"/>
      <c r="BH42" s="403">
        <f>SUM(BH33:BJ41)</f>
        <v>0</v>
      </c>
      <c r="BI42" s="439"/>
      <c r="BJ42" s="404"/>
      <c r="BK42" s="112"/>
      <c r="BL42" s="437"/>
      <c r="BM42" s="438"/>
      <c r="BN42" s="427"/>
      <c r="BO42" s="429"/>
      <c r="BP42" s="427"/>
      <c r="BQ42" s="428"/>
      <c r="BR42" s="429"/>
      <c r="BS42" s="153"/>
      <c r="BT42" s="107"/>
      <c r="BU42" s="499"/>
      <c r="BV42" s="500"/>
      <c r="BW42" s="501"/>
      <c r="BX42" s="499"/>
      <c r="BY42" s="501"/>
      <c r="BZ42" s="482" t="s">
        <v>189</v>
      </c>
      <c r="CA42" s="483"/>
      <c r="CB42" s="488"/>
      <c r="CC42" s="489"/>
      <c r="CD42" s="488"/>
      <c r="CE42" s="528"/>
      <c r="CF42" s="528"/>
      <c r="CG42" s="528"/>
      <c r="CH42" s="489"/>
      <c r="CI42" s="488"/>
      <c r="CJ42" s="528"/>
      <c r="CK42" s="489"/>
      <c r="CL42" s="488"/>
      <c r="CM42" s="489"/>
      <c r="CN42" s="499"/>
      <c r="CO42" s="500"/>
      <c r="CP42" s="500"/>
      <c r="CQ42" s="500"/>
      <c r="CR42" s="500"/>
      <c r="CS42" s="500"/>
      <c r="CT42" s="500"/>
      <c r="CU42" s="500"/>
      <c r="CV42" s="500"/>
      <c r="CW42" s="500"/>
      <c r="CX42" s="501"/>
      <c r="CY42" s="154"/>
    </row>
    <row r="43" spans="1:103" customFormat="1" ht="23.1" customHeight="1" thickBot="1" x14ac:dyDescent="0.25">
      <c r="A43" s="518" t="s">
        <v>120</v>
      </c>
      <c r="B43" s="175" t="s">
        <v>168</v>
      </c>
      <c r="C43" s="176"/>
      <c r="D43" s="140"/>
      <c r="E43" s="141">
        <f t="shared" si="34"/>
        <v>0</v>
      </c>
      <c r="F43" s="142"/>
      <c r="G43" s="139">
        <f t="shared" si="35"/>
        <v>0</v>
      </c>
      <c r="H43" s="140">
        <f t="shared" si="35"/>
        <v>0</v>
      </c>
      <c r="I43" s="33">
        <f t="shared" si="36"/>
        <v>0</v>
      </c>
      <c r="J43" s="142">
        <f t="shared" si="41"/>
        <v>0</v>
      </c>
      <c r="K43" s="92"/>
      <c r="L43" s="36"/>
      <c r="M43" s="177">
        <f t="shared" si="37"/>
        <v>0</v>
      </c>
      <c r="N43" s="36"/>
      <c r="O43" s="93">
        <f t="shared" ref="O43:O48" si="42">2*$J43</f>
        <v>0</v>
      </c>
      <c r="P43" s="36"/>
      <c r="Q43" s="36"/>
      <c r="R43" s="36"/>
      <c r="S43" s="93">
        <f t="shared" si="38"/>
        <v>0</v>
      </c>
      <c r="T43" s="94">
        <f t="shared" si="38"/>
        <v>0</v>
      </c>
      <c r="U43" s="36"/>
      <c r="V43" s="93">
        <f>2*$J43</f>
        <v>0</v>
      </c>
      <c r="W43" s="36"/>
      <c r="X43" s="177">
        <f>2*$J43</f>
        <v>0</v>
      </c>
      <c r="Y43" s="36"/>
      <c r="Z43" s="36"/>
      <c r="AA43" s="36"/>
      <c r="AB43" s="36"/>
      <c r="AC43" s="36"/>
      <c r="AD43" s="36"/>
      <c r="AE43" s="36"/>
      <c r="AF43" s="36"/>
      <c r="AG43" s="36"/>
      <c r="AH43" s="178">
        <f t="shared" si="39"/>
        <v>0</v>
      </c>
      <c r="AI43" s="36"/>
      <c r="AJ43" s="36"/>
      <c r="AK43" s="36"/>
      <c r="AL43" s="177">
        <f>9*$J43</f>
        <v>0</v>
      </c>
      <c r="AM43" s="36"/>
      <c r="AN43" s="36"/>
      <c r="AO43" s="36"/>
      <c r="AP43" s="36"/>
      <c r="AQ43" s="36"/>
      <c r="AR43" s="141">
        <f t="shared" ref="AR43:AR48" si="43">12*$J43</f>
        <v>0</v>
      </c>
      <c r="AS43" s="179">
        <f t="shared" si="40"/>
        <v>0</v>
      </c>
      <c r="AT43" s="104"/>
      <c r="AU43" s="104"/>
      <c r="AV43" s="287" t="s">
        <v>64</v>
      </c>
      <c r="AW43" s="288"/>
      <c r="AX43" s="288"/>
      <c r="AY43" s="288"/>
      <c r="AZ43" s="288"/>
      <c r="BA43" s="288"/>
      <c r="BB43" s="288"/>
      <c r="BC43" s="288"/>
      <c r="BD43" s="288"/>
      <c r="BE43" s="288"/>
      <c r="BF43" s="288"/>
      <c r="BG43" s="288"/>
      <c r="BH43" s="288"/>
      <c r="BI43" s="288"/>
      <c r="BJ43" s="289"/>
      <c r="BK43" s="112"/>
      <c r="BL43" s="437"/>
      <c r="BM43" s="438"/>
      <c r="BN43" s="427"/>
      <c r="BO43" s="429"/>
      <c r="BP43" s="427"/>
      <c r="BQ43" s="428"/>
      <c r="BR43" s="429"/>
      <c r="BS43" s="153"/>
      <c r="BT43" s="107"/>
      <c r="BU43" s="499"/>
      <c r="BV43" s="500"/>
      <c r="BW43" s="501"/>
      <c r="BX43" s="499"/>
      <c r="BY43" s="501"/>
      <c r="BZ43" s="484"/>
      <c r="CA43" s="485"/>
      <c r="CB43" s="490"/>
      <c r="CC43" s="491"/>
      <c r="CD43" s="490"/>
      <c r="CE43" s="529"/>
      <c r="CF43" s="529"/>
      <c r="CG43" s="529"/>
      <c r="CH43" s="491"/>
      <c r="CI43" s="490"/>
      <c r="CJ43" s="529"/>
      <c r="CK43" s="491"/>
      <c r="CL43" s="490"/>
      <c r="CM43" s="491"/>
      <c r="CN43" s="502"/>
      <c r="CO43" s="503"/>
      <c r="CP43" s="503"/>
      <c r="CQ43" s="503"/>
      <c r="CR43" s="503"/>
      <c r="CS43" s="503"/>
      <c r="CT43" s="503"/>
      <c r="CU43" s="503"/>
      <c r="CV43" s="503"/>
      <c r="CW43" s="503"/>
      <c r="CX43" s="504"/>
      <c r="CY43" s="154"/>
    </row>
    <row r="44" spans="1:103" customFormat="1" ht="23.1" customHeight="1" thickBot="1" x14ac:dyDescent="0.25">
      <c r="A44" s="519"/>
      <c r="B44" s="180" t="s">
        <v>169</v>
      </c>
      <c r="C44" s="63"/>
      <c r="D44" s="64"/>
      <c r="E44" s="65">
        <f t="shared" si="34"/>
        <v>0</v>
      </c>
      <c r="F44" s="66"/>
      <c r="G44" s="145">
        <f t="shared" si="35"/>
        <v>0</v>
      </c>
      <c r="H44" s="64">
        <f t="shared" si="35"/>
        <v>0</v>
      </c>
      <c r="I44" s="65">
        <f t="shared" si="36"/>
        <v>0</v>
      </c>
      <c r="J44" s="66">
        <f t="shared" si="41"/>
        <v>0</v>
      </c>
      <c r="K44" s="98"/>
      <c r="L44" s="69"/>
      <c r="M44" s="147">
        <f t="shared" si="37"/>
        <v>0</v>
      </c>
      <c r="N44" s="69"/>
      <c r="O44" s="68">
        <f t="shared" si="42"/>
        <v>0</v>
      </c>
      <c r="P44" s="69"/>
      <c r="Q44" s="69"/>
      <c r="R44" s="69"/>
      <c r="S44" s="68">
        <f t="shared" si="38"/>
        <v>0</v>
      </c>
      <c r="T44" s="70">
        <f t="shared" si="38"/>
        <v>0</v>
      </c>
      <c r="U44" s="69"/>
      <c r="V44" s="69"/>
      <c r="W44" s="69"/>
      <c r="X44" s="69"/>
      <c r="Y44" s="147">
        <f>2*$J44</f>
        <v>0</v>
      </c>
      <c r="Z44" s="68">
        <f>2*$J44</f>
        <v>0</v>
      </c>
      <c r="AA44" s="69"/>
      <c r="AB44" s="69"/>
      <c r="AC44" s="69"/>
      <c r="AD44" s="69"/>
      <c r="AE44" s="69"/>
      <c r="AF44" s="69"/>
      <c r="AG44" s="69"/>
      <c r="AH44" s="88">
        <f t="shared" si="39"/>
        <v>0</v>
      </c>
      <c r="AI44" s="69"/>
      <c r="AJ44" s="69"/>
      <c r="AK44" s="69"/>
      <c r="AL44" s="69"/>
      <c r="AM44" s="68">
        <f>9*$J44</f>
        <v>0</v>
      </c>
      <c r="AN44" s="69"/>
      <c r="AO44" s="69"/>
      <c r="AP44" s="69"/>
      <c r="AQ44" s="69"/>
      <c r="AR44" s="65">
        <f t="shared" si="43"/>
        <v>0</v>
      </c>
      <c r="AS44" s="38">
        <f t="shared" si="40"/>
        <v>0</v>
      </c>
      <c r="AT44" s="104"/>
      <c r="AU44" s="104"/>
      <c r="AV44" s="444" t="s">
        <v>65</v>
      </c>
      <c r="AW44" s="445"/>
      <c r="AX44" s="445"/>
      <c r="AY44" s="446"/>
      <c r="AZ44" s="433" t="s">
        <v>18</v>
      </c>
      <c r="BA44" s="443"/>
      <c r="BB44" s="443"/>
      <c r="BC44" s="443"/>
      <c r="BD44" s="434"/>
      <c r="BE44" s="287" t="s">
        <v>66</v>
      </c>
      <c r="BF44" s="288"/>
      <c r="BG44" s="288"/>
      <c r="BH44" s="288"/>
      <c r="BI44" s="288"/>
      <c r="BJ44" s="289"/>
      <c r="BK44" s="112"/>
      <c r="BL44" s="437"/>
      <c r="BM44" s="438"/>
      <c r="BN44" s="427"/>
      <c r="BO44" s="429"/>
      <c r="BP44" s="427"/>
      <c r="BQ44" s="428"/>
      <c r="BR44" s="429"/>
      <c r="BS44" s="153"/>
      <c r="BT44" s="107"/>
      <c r="BU44" s="499"/>
      <c r="BV44" s="500"/>
      <c r="BW44" s="501"/>
      <c r="BX44" s="499"/>
      <c r="BY44" s="501"/>
      <c r="BZ44" s="486"/>
      <c r="CA44" s="487"/>
      <c r="CB44" s="492"/>
      <c r="CC44" s="493"/>
      <c r="CD44" s="492"/>
      <c r="CE44" s="530"/>
      <c r="CF44" s="530"/>
      <c r="CG44" s="530"/>
      <c r="CH44" s="493"/>
      <c r="CI44" s="492"/>
      <c r="CJ44" s="530"/>
      <c r="CK44" s="493"/>
      <c r="CL44" s="492"/>
      <c r="CM44" s="493"/>
      <c r="CN44" s="524" t="s">
        <v>188</v>
      </c>
      <c r="CO44" s="525"/>
      <c r="CP44" s="525"/>
      <c r="CQ44" s="525"/>
      <c r="CR44" s="525"/>
      <c r="CS44" s="525"/>
      <c r="CT44" s="525"/>
      <c r="CU44" s="525"/>
      <c r="CV44" s="525"/>
      <c r="CW44" s="525"/>
      <c r="CX44" s="526"/>
      <c r="CY44" s="154"/>
    </row>
    <row r="45" spans="1:103" s="107" customFormat="1" ht="23.1" customHeight="1" thickBot="1" x14ac:dyDescent="0.25">
      <c r="A45" s="519"/>
      <c r="B45" s="181" t="s">
        <v>170</v>
      </c>
      <c r="C45" s="182"/>
      <c r="D45" s="150"/>
      <c r="E45" s="151">
        <f t="shared" si="34"/>
        <v>0</v>
      </c>
      <c r="F45" s="146"/>
      <c r="G45" s="145">
        <f t="shared" ref="G45:H45" si="44">C36</f>
        <v>0</v>
      </c>
      <c r="H45" s="64">
        <f t="shared" si="44"/>
        <v>0</v>
      </c>
      <c r="I45" s="65">
        <f t="shared" si="36"/>
        <v>0</v>
      </c>
      <c r="J45" s="146">
        <f t="shared" si="41"/>
        <v>0</v>
      </c>
      <c r="K45" s="98"/>
      <c r="L45" s="69"/>
      <c r="M45" s="147">
        <f t="shared" si="37"/>
        <v>0</v>
      </c>
      <c r="N45" s="69"/>
      <c r="O45" s="68">
        <f t="shared" si="42"/>
        <v>0</v>
      </c>
      <c r="P45" s="69"/>
      <c r="Q45" s="69"/>
      <c r="R45" s="69"/>
      <c r="S45" s="68">
        <f t="shared" si="38"/>
        <v>0</v>
      </c>
      <c r="T45" s="152">
        <f t="shared" si="38"/>
        <v>0</v>
      </c>
      <c r="U45" s="152">
        <f>2*$J45</f>
        <v>0</v>
      </c>
      <c r="V45" s="152">
        <f>2*$J45</f>
        <v>0</v>
      </c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88">
        <f t="shared" si="39"/>
        <v>0</v>
      </c>
      <c r="AI45" s="69"/>
      <c r="AJ45" s="69"/>
      <c r="AK45" s="69"/>
      <c r="AL45" s="69"/>
      <c r="AM45" s="69"/>
      <c r="AN45" s="147">
        <f>6*$J45</f>
        <v>0</v>
      </c>
      <c r="AO45" s="69"/>
      <c r="AP45" s="69"/>
      <c r="AQ45" s="69"/>
      <c r="AR45" s="65">
        <f t="shared" si="43"/>
        <v>0</v>
      </c>
      <c r="AS45" s="38">
        <f t="shared" si="40"/>
        <v>0</v>
      </c>
      <c r="AT45" s="4"/>
      <c r="AU45" s="4"/>
      <c r="AV45" s="447"/>
      <c r="AW45" s="448"/>
      <c r="AX45" s="448"/>
      <c r="AY45" s="449"/>
      <c r="AZ45" s="435"/>
      <c r="BA45" s="355"/>
      <c r="BB45" s="355"/>
      <c r="BC45" s="355"/>
      <c r="BD45" s="436"/>
      <c r="BE45" s="287" t="s">
        <v>47</v>
      </c>
      <c r="BF45" s="288"/>
      <c r="BG45" s="289"/>
      <c r="BH45" s="287" t="s">
        <v>48</v>
      </c>
      <c r="BI45" s="288"/>
      <c r="BJ45" s="289"/>
      <c r="BK45" s="112"/>
      <c r="BL45" s="437"/>
      <c r="BM45" s="438"/>
      <c r="BN45" s="427"/>
      <c r="BO45" s="429"/>
      <c r="BP45" s="427"/>
      <c r="BQ45" s="428"/>
      <c r="BR45" s="429"/>
      <c r="BS45" s="153"/>
      <c r="BU45" s="499"/>
      <c r="BV45" s="500"/>
      <c r="BW45" s="501"/>
      <c r="BX45" s="499"/>
      <c r="BY45" s="501"/>
      <c r="BZ45" s="505" t="s">
        <v>187</v>
      </c>
      <c r="CA45" s="506"/>
      <c r="CB45" s="488"/>
      <c r="CC45" s="489"/>
      <c r="CD45" s="488"/>
      <c r="CE45" s="528"/>
      <c r="CF45" s="528"/>
      <c r="CG45" s="528"/>
      <c r="CH45" s="489"/>
      <c r="CI45" s="488"/>
      <c r="CJ45" s="528"/>
      <c r="CK45" s="489"/>
      <c r="CL45" s="488"/>
      <c r="CM45" s="489"/>
      <c r="CN45" s="549"/>
      <c r="CO45" s="550"/>
      <c r="CP45" s="550"/>
      <c r="CQ45" s="550"/>
      <c r="CR45" s="550"/>
      <c r="CS45" s="550"/>
      <c r="CT45" s="550"/>
      <c r="CU45" s="550"/>
      <c r="CV45" s="550"/>
      <c r="CW45" s="550"/>
      <c r="CX45" s="551"/>
      <c r="CY45" s="183"/>
    </row>
    <row r="46" spans="1:103" customFormat="1" ht="21.95" customHeight="1" thickBot="1" x14ac:dyDescent="0.25">
      <c r="A46" s="519"/>
      <c r="B46" s="181" t="s">
        <v>171</v>
      </c>
      <c r="C46" s="182"/>
      <c r="D46" s="150"/>
      <c r="E46" s="151">
        <f t="shared" si="34"/>
        <v>0</v>
      </c>
      <c r="F46" s="146"/>
      <c r="G46" s="145">
        <f t="shared" ref="G46:H46" si="45">C37</f>
        <v>0</v>
      </c>
      <c r="H46" s="64">
        <f t="shared" si="45"/>
        <v>0</v>
      </c>
      <c r="I46" s="65">
        <f t="shared" si="36"/>
        <v>0</v>
      </c>
      <c r="J46" s="146">
        <f t="shared" si="41"/>
        <v>0</v>
      </c>
      <c r="K46" s="98"/>
      <c r="L46" s="69"/>
      <c r="M46" s="147">
        <f t="shared" si="37"/>
        <v>0</v>
      </c>
      <c r="N46" s="69"/>
      <c r="O46" s="68">
        <f t="shared" si="42"/>
        <v>0</v>
      </c>
      <c r="P46" s="69"/>
      <c r="Q46" s="69"/>
      <c r="R46" s="69"/>
      <c r="S46" s="68">
        <f t="shared" si="38"/>
        <v>0</v>
      </c>
      <c r="T46" s="70">
        <f t="shared" si="38"/>
        <v>0</v>
      </c>
      <c r="U46" s="69"/>
      <c r="V46" s="69"/>
      <c r="W46" s="69"/>
      <c r="X46" s="69"/>
      <c r="Y46" s="147">
        <f t="shared" ref="Y46:Z48" si="46">2*$J46</f>
        <v>0</v>
      </c>
      <c r="Z46" s="68">
        <f t="shared" si="46"/>
        <v>0</v>
      </c>
      <c r="AA46" s="69"/>
      <c r="AB46" s="69"/>
      <c r="AC46" s="69"/>
      <c r="AD46" s="69"/>
      <c r="AE46" s="69"/>
      <c r="AF46" s="69"/>
      <c r="AG46" s="69"/>
      <c r="AH46" s="88">
        <f t="shared" si="39"/>
        <v>0</v>
      </c>
      <c r="AI46" s="69"/>
      <c r="AJ46" s="69"/>
      <c r="AK46" s="69"/>
      <c r="AL46" s="69"/>
      <c r="AM46" s="69"/>
      <c r="AN46" s="69"/>
      <c r="AO46" s="147">
        <f>7*$J46</f>
        <v>0</v>
      </c>
      <c r="AP46" s="69"/>
      <c r="AQ46" s="69"/>
      <c r="AR46" s="151">
        <f t="shared" si="43"/>
        <v>0</v>
      </c>
      <c r="AS46" s="38">
        <f t="shared" si="40"/>
        <v>0</v>
      </c>
      <c r="AT46" s="104"/>
      <c r="AU46" s="104"/>
      <c r="AV46" s="323" t="s">
        <v>67</v>
      </c>
      <c r="AW46" s="324"/>
      <c r="AX46" s="324"/>
      <c r="AY46" s="325"/>
      <c r="AZ46" s="301"/>
      <c r="BA46" s="302"/>
      <c r="BB46" s="302"/>
      <c r="BC46" s="302"/>
      <c r="BD46" s="303"/>
      <c r="BE46" s="301"/>
      <c r="BF46" s="302"/>
      <c r="BG46" s="303"/>
      <c r="BH46" s="301"/>
      <c r="BI46" s="302"/>
      <c r="BJ46" s="303"/>
      <c r="BK46" s="112"/>
      <c r="BL46" s="437"/>
      <c r="BM46" s="438"/>
      <c r="BN46" s="427"/>
      <c r="BO46" s="429"/>
      <c r="BP46" s="427"/>
      <c r="BQ46" s="428"/>
      <c r="BR46" s="429"/>
      <c r="BS46" s="184"/>
      <c r="BU46" s="499"/>
      <c r="BV46" s="500"/>
      <c r="BW46" s="501"/>
      <c r="BX46" s="499"/>
      <c r="BY46" s="501"/>
      <c r="BZ46" s="507"/>
      <c r="CA46" s="508"/>
      <c r="CB46" s="490"/>
      <c r="CC46" s="491"/>
      <c r="CD46" s="490"/>
      <c r="CE46" s="529"/>
      <c r="CF46" s="529"/>
      <c r="CG46" s="529"/>
      <c r="CH46" s="491"/>
      <c r="CI46" s="490"/>
      <c r="CJ46" s="529"/>
      <c r="CK46" s="491"/>
      <c r="CL46" s="490"/>
      <c r="CM46" s="491"/>
      <c r="CN46" s="552"/>
      <c r="CO46" s="553"/>
      <c r="CP46" s="553"/>
      <c r="CQ46" s="553"/>
      <c r="CR46" s="553"/>
      <c r="CS46" s="553"/>
      <c r="CT46" s="553"/>
      <c r="CU46" s="553"/>
      <c r="CV46" s="553"/>
      <c r="CW46" s="553"/>
      <c r="CX46" s="554"/>
    </row>
    <row r="47" spans="1:103" s="107" customFormat="1" ht="21.95" customHeight="1" thickBot="1" x14ac:dyDescent="0.25">
      <c r="A47" s="519"/>
      <c r="B47" s="181" t="s">
        <v>172</v>
      </c>
      <c r="C47" s="63"/>
      <c r="D47" s="64"/>
      <c r="E47" s="65">
        <f t="shared" si="34"/>
        <v>0</v>
      </c>
      <c r="F47" s="66"/>
      <c r="G47" s="145">
        <f t="shared" ref="G47:H47" si="47">C38</f>
        <v>0</v>
      </c>
      <c r="H47" s="64">
        <f t="shared" si="47"/>
        <v>0</v>
      </c>
      <c r="I47" s="65">
        <f t="shared" si="36"/>
        <v>0</v>
      </c>
      <c r="J47" s="66">
        <f t="shared" si="41"/>
        <v>0</v>
      </c>
      <c r="K47" s="98"/>
      <c r="L47" s="69"/>
      <c r="M47" s="147">
        <f t="shared" si="37"/>
        <v>0</v>
      </c>
      <c r="N47" s="69"/>
      <c r="O47" s="68">
        <f t="shared" si="42"/>
        <v>0</v>
      </c>
      <c r="P47" s="69"/>
      <c r="Q47" s="69"/>
      <c r="R47" s="69"/>
      <c r="S47" s="68">
        <f t="shared" si="38"/>
        <v>0</v>
      </c>
      <c r="T47" s="70">
        <f t="shared" si="38"/>
        <v>0</v>
      </c>
      <c r="U47" s="69"/>
      <c r="V47" s="69"/>
      <c r="W47" s="69"/>
      <c r="X47" s="69"/>
      <c r="Y47" s="147">
        <f t="shared" si="46"/>
        <v>0</v>
      </c>
      <c r="Z47" s="68">
        <f t="shared" si="46"/>
        <v>0</v>
      </c>
      <c r="AA47" s="69"/>
      <c r="AB47" s="69"/>
      <c r="AC47" s="69"/>
      <c r="AD47" s="69"/>
      <c r="AE47" s="69"/>
      <c r="AF47" s="69"/>
      <c r="AG47" s="69"/>
      <c r="AH47" s="88">
        <f t="shared" si="39"/>
        <v>0</v>
      </c>
      <c r="AI47" s="69"/>
      <c r="AJ47" s="69"/>
      <c r="AK47" s="69"/>
      <c r="AL47" s="69"/>
      <c r="AM47" s="69"/>
      <c r="AN47" s="69"/>
      <c r="AO47" s="69"/>
      <c r="AP47" s="147">
        <f>7*$J47</f>
        <v>0</v>
      </c>
      <c r="AQ47" s="69"/>
      <c r="AR47" s="65">
        <f t="shared" si="43"/>
        <v>0</v>
      </c>
      <c r="AS47" s="38">
        <f t="shared" si="40"/>
        <v>0</v>
      </c>
      <c r="AT47" s="4"/>
      <c r="AU47" s="4"/>
      <c r="AV47" s="323" t="s">
        <v>68</v>
      </c>
      <c r="AW47" s="324"/>
      <c r="AX47" s="324"/>
      <c r="AY47" s="325"/>
      <c r="AZ47" s="301"/>
      <c r="BA47" s="302"/>
      <c r="BB47" s="302"/>
      <c r="BC47" s="302"/>
      <c r="BD47" s="303"/>
      <c r="BE47" s="301"/>
      <c r="BF47" s="302"/>
      <c r="BG47" s="303"/>
      <c r="BH47" s="301"/>
      <c r="BI47" s="302"/>
      <c r="BJ47" s="303"/>
      <c r="BK47" s="112"/>
      <c r="BL47" s="437"/>
      <c r="BM47" s="438"/>
      <c r="BN47" s="427"/>
      <c r="BO47" s="429"/>
      <c r="BP47" s="427"/>
      <c r="BQ47" s="428"/>
      <c r="BR47" s="429"/>
      <c r="BS47" s="153"/>
      <c r="BU47" s="499"/>
      <c r="BV47" s="500"/>
      <c r="BW47" s="501"/>
      <c r="BX47" s="499"/>
      <c r="BY47" s="501"/>
      <c r="BZ47" s="509"/>
      <c r="CA47" s="510"/>
      <c r="CB47" s="492"/>
      <c r="CC47" s="493"/>
      <c r="CD47" s="492"/>
      <c r="CE47" s="530"/>
      <c r="CF47" s="530"/>
      <c r="CG47" s="530"/>
      <c r="CH47" s="493"/>
      <c r="CI47" s="492"/>
      <c r="CJ47" s="530"/>
      <c r="CK47" s="493"/>
      <c r="CL47" s="492"/>
      <c r="CM47" s="493"/>
      <c r="CN47" s="552"/>
      <c r="CO47" s="553"/>
      <c r="CP47" s="553"/>
      <c r="CQ47" s="553"/>
      <c r="CR47" s="553"/>
      <c r="CS47" s="553"/>
      <c r="CT47" s="553"/>
      <c r="CU47" s="553"/>
      <c r="CV47" s="553"/>
      <c r="CW47" s="553"/>
      <c r="CX47" s="554"/>
    </row>
    <row r="48" spans="1:103" customFormat="1" ht="21.95" customHeight="1" thickBot="1" x14ac:dyDescent="0.25">
      <c r="A48" s="520"/>
      <c r="B48" s="185" t="s">
        <v>173</v>
      </c>
      <c r="C48" s="186"/>
      <c r="D48" s="187"/>
      <c r="E48" s="160">
        <f t="shared" si="34"/>
        <v>0</v>
      </c>
      <c r="F48" s="188"/>
      <c r="G48" s="189">
        <f>C39</f>
        <v>0</v>
      </c>
      <c r="H48" s="187">
        <f>D39</f>
        <v>0</v>
      </c>
      <c r="I48" s="160">
        <f t="shared" si="36"/>
        <v>0</v>
      </c>
      <c r="J48" s="188">
        <f t="shared" si="41"/>
        <v>0</v>
      </c>
      <c r="K48" s="108"/>
      <c r="L48" s="109"/>
      <c r="M48" s="190">
        <f t="shared" si="37"/>
        <v>0</v>
      </c>
      <c r="N48" s="109"/>
      <c r="O48" s="87">
        <f t="shared" si="42"/>
        <v>0</v>
      </c>
      <c r="P48" s="109"/>
      <c r="Q48" s="109"/>
      <c r="R48" s="109"/>
      <c r="S48" s="87">
        <f t="shared" si="38"/>
        <v>0</v>
      </c>
      <c r="T48" s="110">
        <f t="shared" si="38"/>
        <v>0</v>
      </c>
      <c r="U48" s="109"/>
      <c r="V48" s="109"/>
      <c r="W48" s="109"/>
      <c r="X48" s="109"/>
      <c r="Y48" s="190">
        <f t="shared" si="46"/>
        <v>0</v>
      </c>
      <c r="Z48" s="87">
        <f t="shared" si="46"/>
        <v>0</v>
      </c>
      <c r="AA48" s="109"/>
      <c r="AB48" s="109"/>
      <c r="AC48" s="109"/>
      <c r="AD48" s="109"/>
      <c r="AE48" s="109"/>
      <c r="AF48" s="109"/>
      <c r="AG48" s="109"/>
      <c r="AH48" s="87">
        <f t="shared" si="39"/>
        <v>0</v>
      </c>
      <c r="AI48" s="109"/>
      <c r="AJ48" s="109"/>
      <c r="AK48" s="109"/>
      <c r="AL48" s="109"/>
      <c r="AM48" s="109"/>
      <c r="AN48" s="109"/>
      <c r="AO48" s="109"/>
      <c r="AP48" s="109"/>
      <c r="AQ48" s="190">
        <f>7*$J48</f>
        <v>0</v>
      </c>
      <c r="AR48" s="160">
        <f t="shared" si="43"/>
        <v>0</v>
      </c>
      <c r="AS48" s="174">
        <f t="shared" si="40"/>
        <v>0</v>
      </c>
      <c r="AT48" s="4"/>
      <c r="AU48" s="4"/>
      <c r="AV48" s="323" t="s">
        <v>69</v>
      </c>
      <c r="AW48" s="324"/>
      <c r="AX48" s="324"/>
      <c r="AY48" s="325"/>
      <c r="AZ48" s="301"/>
      <c r="BA48" s="302"/>
      <c r="BB48" s="302"/>
      <c r="BC48" s="302"/>
      <c r="BD48" s="303"/>
      <c r="BE48" s="301"/>
      <c r="BF48" s="302"/>
      <c r="BG48" s="303"/>
      <c r="BH48" s="301"/>
      <c r="BI48" s="302"/>
      <c r="BJ48" s="303"/>
      <c r="BK48" s="112"/>
      <c r="BL48" s="437"/>
      <c r="BM48" s="438"/>
      <c r="BN48" s="427"/>
      <c r="BO48" s="429"/>
      <c r="BP48" s="427"/>
      <c r="BQ48" s="428"/>
      <c r="BR48" s="429"/>
      <c r="BS48" s="184"/>
      <c r="BU48" s="499"/>
      <c r="BV48" s="500"/>
      <c r="BW48" s="501"/>
      <c r="BX48" s="499"/>
      <c r="BY48" s="501"/>
      <c r="BZ48" s="482" t="s">
        <v>186</v>
      </c>
      <c r="CA48" s="483"/>
      <c r="CB48" s="488"/>
      <c r="CC48" s="489"/>
      <c r="CD48" s="488"/>
      <c r="CE48" s="528"/>
      <c r="CF48" s="528"/>
      <c r="CG48" s="528"/>
      <c r="CH48" s="489"/>
      <c r="CI48" s="488"/>
      <c r="CJ48" s="528"/>
      <c r="CK48" s="489"/>
      <c r="CL48" s="488"/>
      <c r="CM48" s="489"/>
      <c r="CN48" s="552"/>
      <c r="CO48" s="553"/>
      <c r="CP48" s="553"/>
      <c r="CQ48" s="553"/>
      <c r="CR48" s="553"/>
      <c r="CS48" s="553"/>
      <c r="CT48" s="553"/>
      <c r="CU48" s="553"/>
      <c r="CV48" s="553"/>
      <c r="CW48" s="553"/>
      <c r="CX48" s="554"/>
    </row>
    <row r="49" spans="1:104" customFormat="1" ht="21.95" customHeight="1" thickBot="1" x14ac:dyDescent="0.25">
      <c r="A49" s="191"/>
      <c r="B49" s="192"/>
      <c r="C49" s="193"/>
      <c r="D49" s="194"/>
      <c r="E49" s="195"/>
      <c r="F49" s="196"/>
      <c r="G49" s="197"/>
      <c r="H49" s="194"/>
      <c r="I49" s="195"/>
      <c r="J49" s="196"/>
      <c r="K49" s="198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99"/>
      <c r="AS49" s="200"/>
      <c r="AT49" s="4"/>
      <c r="AU49" s="4"/>
      <c r="AV49" s="323" t="s">
        <v>70</v>
      </c>
      <c r="AW49" s="324"/>
      <c r="AX49" s="324"/>
      <c r="AY49" s="325"/>
      <c r="AZ49" s="301"/>
      <c r="BA49" s="302"/>
      <c r="BB49" s="302"/>
      <c r="BC49" s="302"/>
      <c r="BD49" s="303"/>
      <c r="BE49" s="301"/>
      <c r="BF49" s="302"/>
      <c r="BG49" s="303"/>
      <c r="BH49" s="301"/>
      <c r="BI49" s="302"/>
      <c r="BJ49" s="303"/>
      <c r="BK49" s="112"/>
      <c r="BL49" s="437"/>
      <c r="BM49" s="438"/>
      <c r="BN49" s="427"/>
      <c r="BO49" s="429"/>
      <c r="BP49" s="427"/>
      <c r="BQ49" s="428"/>
      <c r="BR49" s="429"/>
      <c r="BS49" s="184"/>
      <c r="BU49" s="499"/>
      <c r="BV49" s="500"/>
      <c r="BW49" s="501"/>
      <c r="BX49" s="499"/>
      <c r="BY49" s="501"/>
      <c r="BZ49" s="484"/>
      <c r="CA49" s="485"/>
      <c r="CB49" s="490"/>
      <c r="CC49" s="491"/>
      <c r="CD49" s="490"/>
      <c r="CE49" s="529"/>
      <c r="CF49" s="529"/>
      <c r="CG49" s="529"/>
      <c r="CH49" s="491"/>
      <c r="CI49" s="490"/>
      <c r="CJ49" s="529"/>
      <c r="CK49" s="491"/>
      <c r="CL49" s="490"/>
      <c r="CM49" s="491"/>
      <c r="CN49" s="552"/>
      <c r="CO49" s="553"/>
      <c r="CP49" s="553"/>
      <c r="CQ49" s="553"/>
      <c r="CR49" s="553"/>
      <c r="CS49" s="553"/>
      <c r="CT49" s="553"/>
      <c r="CU49" s="553"/>
      <c r="CV49" s="553"/>
      <c r="CW49" s="553"/>
      <c r="CX49" s="554"/>
    </row>
    <row r="50" spans="1:104" customFormat="1" ht="45" customHeight="1" thickBot="1" x14ac:dyDescent="0.25">
      <c r="A50" s="370" t="s">
        <v>97</v>
      </c>
      <c r="B50" s="372"/>
      <c r="C50" s="201">
        <f t="shared" ref="C50:J50" si="48">SUM(C32:C49)</f>
        <v>0</v>
      </c>
      <c r="D50" s="202">
        <f t="shared" si="48"/>
        <v>0</v>
      </c>
      <c r="E50" s="203">
        <f t="shared" si="48"/>
        <v>0</v>
      </c>
      <c r="F50" s="204">
        <f t="shared" si="48"/>
        <v>0</v>
      </c>
      <c r="G50" s="202">
        <f t="shared" si="48"/>
        <v>0</v>
      </c>
      <c r="H50" s="203">
        <f t="shared" si="48"/>
        <v>0</v>
      </c>
      <c r="I50" s="204">
        <f t="shared" si="48"/>
        <v>0</v>
      </c>
      <c r="J50" s="205">
        <f t="shared" si="48"/>
        <v>0</v>
      </c>
      <c r="K50" s="206"/>
      <c r="L50" s="206"/>
      <c r="M50" s="207">
        <f t="shared" ref="M50:AH50" si="49">SUM(M32:M49)</f>
        <v>0</v>
      </c>
      <c r="N50" s="50">
        <f t="shared" si="49"/>
        <v>0</v>
      </c>
      <c r="O50" s="50">
        <f t="shared" si="49"/>
        <v>0</v>
      </c>
      <c r="P50" s="50">
        <f t="shared" si="49"/>
        <v>0</v>
      </c>
      <c r="Q50" s="50">
        <f t="shared" si="49"/>
        <v>0</v>
      </c>
      <c r="R50" s="50">
        <f t="shared" si="49"/>
        <v>0</v>
      </c>
      <c r="S50" s="50">
        <f t="shared" si="49"/>
        <v>0</v>
      </c>
      <c r="T50" s="50">
        <f t="shared" si="49"/>
        <v>0</v>
      </c>
      <c r="U50" s="50">
        <f t="shared" si="49"/>
        <v>0</v>
      </c>
      <c r="V50" s="50">
        <f t="shared" si="49"/>
        <v>0</v>
      </c>
      <c r="W50" s="50">
        <f t="shared" si="49"/>
        <v>0</v>
      </c>
      <c r="X50" s="50">
        <f t="shared" si="49"/>
        <v>0</v>
      </c>
      <c r="Y50" s="50">
        <f t="shared" si="49"/>
        <v>0</v>
      </c>
      <c r="Z50" s="50">
        <f t="shared" si="49"/>
        <v>0</v>
      </c>
      <c r="AA50" s="50">
        <f t="shared" si="49"/>
        <v>0</v>
      </c>
      <c r="AB50" s="50">
        <f t="shared" si="49"/>
        <v>0</v>
      </c>
      <c r="AC50" s="50">
        <f t="shared" si="49"/>
        <v>0</v>
      </c>
      <c r="AD50" s="50">
        <f t="shared" si="49"/>
        <v>0</v>
      </c>
      <c r="AE50" s="50">
        <f t="shared" si="49"/>
        <v>0</v>
      </c>
      <c r="AF50" s="50">
        <f t="shared" si="49"/>
        <v>0</v>
      </c>
      <c r="AG50" s="50">
        <f t="shared" si="49"/>
        <v>0</v>
      </c>
      <c r="AH50" s="50">
        <f t="shared" si="49"/>
        <v>0</v>
      </c>
      <c r="AI50" s="170"/>
      <c r="AJ50" s="208"/>
      <c r="AK50" s="206"/>
      <c r="AL50" s="207">
        <f t="shared" ref="AL50:AR50" si="50">SUM(AL32:AL49)</f>
        <v>0</v>
      </c>
      <c r="AM50" s="50">
        <f t="shared" si="50"/>
        <v>0</v>
      </c>
      <c r="AN50" s="50">
        <f t="shared" si="50"/>
        <v>0</v>
      </c>
      <c r="AO50" s="50">
        <f t="shared" si="50"/>
        <v>0</v>
      </c>
      <c r="AP50" s="50">
        <f t="shared" si="50"/>
        <v>0</v>
      </c>
      <c r="AQ50" s="50">
        <f t="shared" si="50"/>
        <v>0</v>
      </c>
      <c r="AR50" s="51">
        <f t="shared" si="50"/>
        <v>0</v>
      </c>
      <c r="AS50" s="209">
        <f>SUM(K50:AR50)</f>
        <v>0</v>
      </c>
      <c r="AT50" s="4"/>
      <c r="AU50" s="4"/>
      <c r="AV50" s="450" t="s">
        <v>30</v>
      </c>
      <c r="AW50" s="451"/>
      <c r="AX50" s="451"/>
      <c r="AY50" s="452"/>
      <c r="AZ50" s="335">
        <f>SUM(AZ46:BD49)</f>
        <v>0</v>
      </c>
      <c r="BA50" s="306"/>
      <c r="BB50" s="306"/>
      <c r="BC50" s="306"/>
      <c r="BD50" s="307"/>
      <c r="BE50" s="335">
        <f>SUM(BE46:BG49)</f>
        <v>0</v>
      </c>
      <c r="BF50" s="306"/>
      <c r="BG50" s="307"/>
      <c r="BH50" s="306">
        <f>SUM(BH46:BJ49)</f>
        <v>0</v>
      </c>
      <c r="BI50" s="306"/>
      <c r="BJ50" s="307"/>
      <c r="BK50" s="112"/>
      <c r="BL50" s="366" t="s">
        <v>30</v>
      </c>
      <c r="BM50" s="393"/>
      <c r="BN50" s="335">
        <f>SUM(BN33:BO49)</f>
        <v>0</v>
      </c>
      <c r="BO50" s="307"/>
      <c r="BP50" s="335">
        <f>SUM(BP33:BR49)</f>
        <v>0</v>
      </c>
      <c r="BQ50" s="306"/>
      <c r="BR50" s="307"/>
      <c r="BS50" s="184"/>
      <c r="BU50" s="502"/>
      <c r="BV50" s="503"/>
      <c r="BW50" s="504"/>
      <c r="BX50" s="502"/>
      <c r="BY50" s="504"/>
      <c r="BZ50" s="486"/>
      <c r="CA50" s="487"/>
      <c r="CB50" s="492"/>
      <c r="CC50" s="493"/>
      <c r="CD50" s="492"/>
      <c r="CE50" s="530"/>
      <c r="CF50" s="530"/>
      <c r="CG50" s="530"/>
      <c r="CH50" s="493"/>
      <c r="CI50" s="492"/>
      <c r="CJ50" s="530"/>
      <c r="CK50" s="493"/>
      <c r="CL50" s="492"/>
      <c r="CM50" s="493"/>
      <c r="CN50" s="555"/>
      <c r="CO50" s="556"/>
      <c r="CP50" s="556"/>
      <c r="CQ50" s="556"/>
      <c r="CR50" s="556"/>
      <c r="CS50" s="556"/>
      <c r="CT50" s="556"/>
      <c r="CU50" s="556"/>
      <c r="CV50" s="556"/>
      <c r="CW50" s="556"/>
      <c r="CX50" s="557"/>
    </row>
    <row r="51" spans="1:104" customFormat="1" ht="34.5" customHeight="1" thickBot="1" x14ac:dyDescent="0.25">
      <c r="A51" s="370" t="s">
        <v>98</v>
      </c>
      <c r="B51" s="372"/>
      <c r="C51" s="204">
        <f t="shared" ref="C51:J51" si="51">C50+C31+C14</f>
        <v>0</v>
      </c>
      <c r="D51" s="204">
        <f t="shared" si="51"/>
        <v>0</v>
      </c>
      <c r="E51" s="204">
        <f t="shared" si="51"/>
        <v>0</v>
      </c>
      <c r="F51" s="204">
        <f t="shared" si="51"/>
        <v>0</v>
      </c>
      <c r="G51" s="204">
        <f t="shared" si="51"/>
        <v>0</v>
      </c>
      <c r="H51" s="204">
        <f t="shared" si="51"/>
        <v>0</v>
      </c>
      <c r="I51" s="203">
        <f t="shared" si="51"/>
        <v>0</v>
      </c>
      <c r="J51" s="204">
        <f t="shared" si="51"/>
        <v>0</v>
      </c>
      <c r="K51" s="204">
        <f>K14</f>
        <v>0</v>
      </c>
      <c r="L51" s="204">
        <f>L31</f>
        <v>0</v>
      </c>
      <c r="M51" s="203">
        <f t="shared" ref="M51:AH51" si="52">M50+M31</f>
        <v>0</v>
      </c>
      <c r="N51" s="203">
        <f t="shared" si="52"/>
        <v>0</v>
      </c>
      <c r="O51" s="203">
        <f t="shared" si="52"/>
        <v>0</v>
      </c>
      <c r="P51" s="203">
        <f t="shared" si="52"/>
        <v>0</v>
      </c>
      <c r="Q51" s="203">
        <f t="shared" si="52"/>
        <v>0</v>
      </c>
      <c r="R51" s="203">
        <f t="shared" si="52"/>
        <v>0</v>
      </c>
      <c r="S51" s="203">
        <f t="shared" si="52"/>
        <v>0</v>
      </c>
      <c r="T51" s="203">
        <f t="shared" si="52"/>
        <v>0</v>
      </c>
      <c r="U51" s="203">
        <f t="shared" si="52"/>
        <v>0</v>
      </c>
      <c r="V51" s="203">
        <f t="shared" si="52"/>
        <v>0</v>
      </c>
      <c r="W51" s="203">
        <f t="shared" si="52"/>
        <v>0</v>
      </c>
      <c r="X51" s="203">
        <f t="shared" si="52"/>
        <v>0</v>
      </c>
      <c r="Y51" s="203">
        <f t="shared" si="52"/>
        <v>0</v>
      </c>
      <c r="Z51" s="203">
        <f t="shared" si="52"/>
        <v>0</v>
      </c>
      <c r="AA51" s="203">
        <f t="shared" si="52"/>
        <v>0</v>
      </c>
      <c r="AB51" s="203">
        <f t="shared" si="52"/>
        <v>0</v>
      </c>
      <c r="AC51" s="203">
        <f t="shared" si="52"/>
        <v>0</v>
      </c>
      <c r="AD51" s="203">
        <f t="shared" si="52"/>
        <v>0</v>
      </c>
      <c r="AE51" s="203">
        <f t="shared" si="52"/>
        <v>0</v>
      </c>
      <c r="AF51" s="203">
        <f t="shared" si="52"/>
        <v>0</v>
      </c>
      <c r="AG51" s="203">
        <f t="shared" si="52"/>
        <v>0</v>
      </c>
      <c r="AH51" s="203">
        <f t="shared" si="52"/>
        <v>0</v>
      </c>
      <c r="AI51" s="170"/>
      <c r="AJ51" s="208"/>
      <c r="AK51" s="206"/>
      <c r="AL51" s="210">
        <f t="shared" ref="AL51:AR51" si="53">AL50</f>
        <v>0</v>
      </c>
      <c r="AM51" s="203">
        <f t="shared" si="53"/>
        <v>0</v>
      </c>
      <c r="AN51" s="203">
        <f t="shared" si="53"/>
        <v>0</v>
      </c>
      <c r="AO51" s="203">
        <f t="shared" si="53"/>
        <v>0</v>
      </c>
      <c r="AP51" s="203">
        <f t="shared" si="53"/>
        <v>0</v>
      </c>
      <c r="AQ51" s="203">
        <f t="shared" si="53"/>
        <v>0</v>
      </c>
      <c r="AR51" s="203">
        <f t="shared" si="53"/>
        <v>0</v>
      </c>
      <c r="AS51" s="211">
        <f>SUM(K51:AR51)</f>
        <v>0</v>
      </c>
      <c r="AT51" s="4"/>
      <c r="AU51" s="4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2"/>
      <c r="BQ51" s="212"/>
      <c r="BR51" s="212"/>
      <c r="BS51" s="184"/>
      <c r="BU51" s="564" t="s">
        <v>185</v>
      </c>
      <c r="BV51" s="564"/>
      <c r="BW51" s="564"/>
      <c r="BX51" s="564"/>
      <c r="BY51" s="564"/>
      <c r="BZ51" s="564"/>
      <c r="CA51" s="564"/>
      <c r="CB51" s="564"/>
      <c r="CC51" s="564"/>
      <c r="CD51" s="564"/>
      <c r="CE51" s="564"/>
      <c r="CF51" s="564"/>
    </row>
    <row r="52" spans="1:104" customFormat="1" ht="3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U52" s="213"/>
      <c r="BV52" s="214"/>
      <c r="BW52" s="214"/>
      <c r="BX52" s="214"/>
      <c r="BY52" s="214"/>
      <c r="BZ52" s="214"/>
      <c r="CA52" s="214"/>
      <c r="CB52" s="214"/>
      <c r="CC52" s="214"/>
      <c r="CD52" s="214"/>
      <c r="CE52" s="214"/>
      <c r="CF52" s="215"/>
    </row>
    <row r="53" spans="1:104" customFormat="1" ht="3" customHeight="1" thickBo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U53" s="558"/>
      <c r="BV53" s="559"/>
      <c r="BW53" s="559"/>
      <c r="BX53" s="559"/>
      <c r="BY53" s="559"/>
      <c r="BZ53" s="559"/>
      <c r="CA53" s="559"/>
      <c r="CB53" s="559"/>
      <c r="CC53" s="559"/>
      <c r="CD53" s="559"/>
      <c r="CE53" s="559"/>
      <c r="CF53" s="560"/>
    </row>
    <row r="54" spans="1:104" customFormat="1" ht="65.099999999999994" customHeight="1" x14ac:dyDescent="0.2">
      <c r="A54" s="462" t="s">
        <v>71</v>
      </c>
      <c r="B54" s="476" t="s">
        <v>3</v>
      </c>
      <c r="C54" s="292" t="s">
        <v>95</v>
      </c>
      <c r="D54" s="293"/>
      <c r="E54" s="294"/>
      <c r="F54" s="346" t="s">
        <v>72</v>
      </c>
      <c r="G54" s="347"/>
      <c r="H54" s="348"/>
      <c r="I54" s="283" t="s">
        <v>73</v>
      </c>
      <c r="J54" s="284"/>
      <c r="K54" s="276" t="s">
        <v>22</v>
      </c>
      <c r="L54" s="276" t="s">
        <v>13</v>
      </c>
      <c r="M54" s="276" t="s">
        <v>108</v>
      </c>
      <c r="N54" s="276" t="s">
        <v>110</v>
      </c>
      <c r="O54" s="290" t="s">
        <v>111</v>
      </c>
      <c r="P54" s="276" t="s">
        <v>129</v>
      </c>
      <c r="Q54" s="276" t="s">
        <v>130</v>
      </c>
      <c r="R54" s="276" t="s">
        <v>131</v>
      </c>
      <c r="S54" s="276" t="s">
        <v>93</v>
      </c>
      <c r="T54" s="276" t="s">
        <v>109</v>
      </c>
      <c r="U54" s="276" t="s">
        <v>132</v>
      </c>
      <c r="V54" s="276" t="s">
        <v>133</v>
      </c>
      <c r="W54" s="276" t="s">
        <v>134</v>
      </c>
      <c r="X54" s="276" t="s">
        <v>135</v>
      </c>
      <c r="Y54" s="276" t="s">
        <v>136</v>
      </c>
      <c r="Z54" s="276" t="s">
        <v>137</v>
      </c>
      <c r="AA54" s="276" t="s">
        <v>138</v>
      </c>
      <c r="AB54" s="276" t="s">
        <v>139</v>
      </c>
      <c r="AC54" s="276" t="s">
        <v>140</v>
      </c>
      <c r="AD54" s="276" t="s">
        <v>141</v>
      </c>
      <c r="AE54" s="276" t="s">
        <v>142</v>
      </c>
      <c r="AF54" s="276" t="s">
        <v>143</v>
      </c>
      <c r="AG54" s="276" t="s">
        <v>144</v>
      </c>
      <c r="AH54" s="276" t="s">
        <v>117</v>
      </c>
      <c r="AI54" s="276" t="s">
        <v>14</v>
      </c>
      <c r="AJ54" s="276" t="s">
        <v>145</v>
      </c>
      <c r="AK54" s="276" t="s">
        <v>15</v>
      </c>
      <c r="AL54" s="276" t="s">
        <v>146</v>
      </c>
      <c r="AM54" s="276" t="s">
        <v>147</v>
      </c>
      <c r="AN54" s="276" t="s">
        <v>148</v>
      </c>
      <c r="AO54" s="276" t="s">
        <v>149</v>
      </c>
      <c r="AP54" s="276" t="s">
        <v>150</v>
      </c>
      <c r="AQ54" s="276" t="s">
        <v>16</v>
      </c>
      <c r="AR54" s="326" t="s">
        <v>151</v>
      </c>
      <c r="AS54" s="468" t="s">
        <v>74</v>
      </c>
      <c r="AT54" s="478" t="s">
        <v>75</v>
      </c>
      <c r="AU54" s="479"/>
      <c r="AV54" s="321" t="s">
        <v>56</v>
      </c>
      <c r="AW54" s="321" t="s">
        <v>174</v>
      </c>
      <c r="AX54" s="321" t="s">
        <v>76</v>
      </c>
      <c r="AY54" s="321" t="s">
        <v>77</v>
      </c>
      <c r="AZ54" s="326" t="s">
        <v>78</v>
      </c>
      <c r="BA54" s="332"/>
      <c r="BB54" s="321" t="s">
        <v>79</v>
      </c>
      <c r="BC54" s="326" t="s">
        <v>80</v>
      </c>
      <c r="BD54" s="332"/>
      <c r="BE54" s="321" t="s">
        <v>81</v>
      </c>
      <c r="BF54" s="328" t="s">
        <v>105</v>
      </c>
      <c r="BG54" s="329"/>
      <c r="BH54" s="326" t="s">
        <v>82</v>
      </c>
      <c r="BI54" s="332"/>
      <c r="BJ54" s="346" t="s">
        <v>83</v>
      </c>
      <c r="BK54" s="347"/>
      <c r="BL54" s="348"/>
      <c r="BM54" s="346" t="s">
        <v>84</v>
      </c>
      <c r="BN54" s="347"/>
      <c r="BO54" s="347"/>
      <c r="BP54" s="348"/>
      <c r="BQ54" s="453" t="s">
        <v>85</v>
      </c>
      <c r="BR54" s="453" t="s">
        <v>86</v>
      </c>
      <c r="BS54" s="216"/>
      <c r="BU54" s="558"/>
      <c r="BV54" s="559"/>
      <c r="BW54" s="559"/>
      <c r="BX54" s="559"/>
      <c r="BY54" s="559"/>
      <c r="BZ54" s="559"/>
      <c r="CA54" s="559"/>
      <c r="CB54" s="559"/>
      <c r="CC54" s="559"/>
      <c r="CD54" s="559"/>
      <c r="CE54" s="559"/>
      <c r="CF54" s="560"/>
    </row>
    <row r="55" spans="1:104" customFormat="1" ht="65.099999999999994" customHeight="1" thickBot="1" x14ac:dyDescent="0.25">
      <c r="A55" s="463"/>
      <c r="B55" s="477"/>
      <c r="C55" s="295"/>
      <c r="D55" s="296"/>
      <c r="E55" s="297"/>
      <c r="F55" s="349"/>
      <c r="G55" s="350"/>
      <c r="H55" s="351"/>
      <c r="I55" s="285"/>
      <c r="J55" s="286"/>
      <c r="K55" s="277"/>
      <c r="L55" s="277"/>
      <c r="M55" s="277"/>
      <c r="N55" s="280"/>
      <c r="O55" s="291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  <c r="AB55" s="277"/>
      <c r="AC55" s="277"/>
      <c r="AD55" s="277"/>
      <c r="AE55" s="277"/>
      <c r="AF55" s="277"/>
      <c r="AG55" s="277"/>
      <c r="AH55" s="277"/>
      <c r="AI55" s="277" t="s">
        <v>14</v>
      </c>
      <c r="AJ55" s="277"/>
      <c r="AK55" s="277"/>
      <c r="AL55" s="277"/>
      <c r="AM55" s="277"/>
      <c r="AN55" s="277"/>
      <c r="AO55" s="277"/>
      <c r="AP55" s="277"/>
      <c r="AQ55" s="277"/>
      <c r="AR55" s="327"/>
      <c r="AS55" s="469"/>
      <c r="AT55" s="480"/>
      <c r="AU55" s="481"/>
      <c r="AV55" s="322"/>
      <c r="AW55" s="322"/>
      <c r="AX55" s="322"/>
      <c r="AY55" s="322"/>
      <c r="AZ55" s="333"/>
      <c r="BA55" s="334"/>
      <c r="BB55" s="322"/>
      <c r="BC55" s="333"/>
      <c r="BD55" s="334"/>
      <c r="BE55" s="322"/>
      <c r="BF55" s="330"/>
      <c r="BG55" s="331"/>
      <c r="BH55" s="333"/>
      <c r="BI55" s="334"/>
      <c r="BJ55" s="352"/>
      <c r="BK55" s="353"/>
      <c r="BL55" s="354"/>
      <c r="BM55" s="352"/>
      <c r="BN55" s="353"/>
      <c r="BO55" s="353"/>
      <c r="BP55" s="354"/>
      <c r="BQ55" s="454"/>
      <c r="BR55" s="454"/>
      <c r="BS55" s="216"/>
      <c r="BT55" s="217"/>
      <c r="BU55" s="558"/>
      <c r="BV55" s="559"/>
      <c r="BW55" s="559"/>
      <c r="BX55" s="559"/>
      <c r="BY55" s="559"/>
      <c r="BZ55" s="559"/>
      <c r="CA55" s="559"/>
      <c r="CB55" s="559"/>
      <c r="CC55" s="559"/>
      <c r="CD55" s="559"/>
      <c r="CE55" s="559"/>
      <c r="CF55" s="560"/>
    </row>
    <row r="56" spans="1:104" customFormat="1" ht="46.5" customHeight="1" thickBot="1" x14ac:dyDescent="0.25">
      <c r="A56" s="218" t="s">
        <v>56</v>
      </c>
      <c r="B56" s="219"/>
      <c r="C56" s="271"/>
      <c r="D56" s="470"/>
      <c r="E56" s="471"/>
      <c r="F56" s="349"/>
      <c r="G56" s="350"/>
      <c r="H56" s="351"/>
      <c r="I56" s="472" t="s">
        <v>99</v>
      </c>
      <c r="J56" s="473"/>
      <c r="K56" s="220">
        <f>J14</f>
        <v>0</v>
      </c>
      <c r="L56" s="220">
        <f>J15+J16+J17</f>
        <v>0</v>
      </c>
      <c r="M56" s="221">
        <f>INT((M51+N51)/22+0.5)</f>
        <v>0</v>
      </c>
      <c r="N56" s="206"/>
      <c r="O56" s="221">
        <f>INT(O51/22+0.5)</f>
        <v>0</v>
      </c>
      <c r="P56" s="221">
        <f>INT((P51+Q51+R51+S51)/22+0.5)</f>
        <v>0</v>
      </c>
      <c r="Q56" s="221"/>
      <c r="R56" s="221"/>
      <c r="S56" s="221"/>
      <c r="T56" s="221">
        <f>INT(T51/22+0.5)</f>
        <v>0</v>
      </c>
      <c r="U56" s="221">
        <f>INT(U51/22+0.5)</f>
        <v>0</v>
      </c>
      <c r="V56" s="221">
        <f>INT(V51/22+0.5)</f>
        <v>0</v>
      </c>
      <c r="W56" s="221">
        <f>INT((W51+X51+Y51+Z51+AA51)/22+0.5)</f>
        <v>0</v>
      </c>
      <c r="X56" s="221"/>
      <c r="Y56" s="221"/>
      <c r="Z56" s="221"/>
      <c r="AA56" s="221"/>
      <c r="AB56" s="221">
        <f>INT(AB51/22+0.5)</f>
        <v>0</v>
      </c>
      <c r="AC56" s="221">
        <f>INT(AC51/22+0.5)</f>
        <v>0</v>
      </c>
      <c r="AD56" s="221">
        <f>INT(AD51/22+0.5)</f>
        <v>0</v>
      </c>
      <c r="AE56" s="221"/>
      <c r="AF56" s="221">
        <f>INT(AF51/22+0.5)</f>
        <v>0</v>
      </c>
      <c r="AG56" s="221">
        <f>INT(AG51/22+0.5)</f>
        <v>0</v>
      </c>
      <c r="AH56" s="221"/>
      <c r="AI56" s="221"/>
      <c r="AJ56" s="222"/>
      <c r="AK56" s="222"/>
      <c r="AL56" s="221">
        <f>INT((AL51+AR34+AR43)/22+0.5)+IF((I34+I43)&gt;40,1,0)</f>
        <v>0</v>
      </c>
      <c r="AM56" s="221">
        <f>IF(AND(J35&gt;0,J35&lt;=2),3,(IF(AND(J35&gt;2,J35&lt;=3),4,(IF(AND(J35&gt;3,J35&lt;=4),6,(IF(AND(J35&gt;4,J35&lt;=5),7,(IF(AND(J35&gt;5,J35&lt;=6),8,(IF(AND(J35&gt;6,J35&lt;=7),9,(IF(AND(J35&gt;7),10,0)))))))))))))</f>
        <v>0</v>
      </c>
      <c r="AN56" s="221">
        <f>INT((AN51+AR45+AR36)/22+0.5)+IF((I35+I44)&gt;40,1,0)</f>
        <v>0</v>
      </c>
      <c r="AO56" s="221">
        <f>INT((AO51+AR46+AR37)/22+0.5)+IF((I35+I44)&gt;40,1,0)</f>
        <v>0</v>
      </c>
      <c r="AP56" s="221">
        <f>INT((AP51+AR47+AR38)/22+0.5)+IF((I35+I44)&gt;40,1,0)</f>
        <v>0</v>
      </c>
      <c r="AQ56" s="221">
        <f>INT((AQ51+AR48+AR39)/22+0.5)+IF((I35+I44)&gt;40,1,0)</f>
        <v>0</v>
      </c>
      <c r="AR56" s="223"/>
      <c r="AS56" s="224">
        <f>SUM(K56:AR56)</f>
        <v>0</v>
      </c>
      <c r="AT56" s="403">
        <f>IF(J51&gt;3,1,0)</f>
        <v>0</v>
      </c>
      <c r="AU56" s="404"/>
      <c r="AV56" s="73">
        <f>IF(I51&gt;695,2,IF(I51&gt;199,1,IF(AND(I51&gt;149,J50&gt;1),1,0)))</f>
        <v>0</v>
      </c>
      <c r="AW56" s="73">
        <f>IF(OR(I51&gt;149,J50&gt;1),1,0)</f>
        <v>0</v>
      </c>
      <c r="AX56" s="73">
        <f>IF(AND(W51+X51+Y51+Z51+AA51&gt;89,SUM(AZ47:BD49)&gt;1),2,IF(AND(W51+X51+Y51+Z51+AA51&gt;89,SUM(AZ47:BD49)&gt;0),1,IF(AND((W51+X51+Y51+Z51+AA51)&gt;39,(W51+X51+Y51+Z51+AA51&lt;90),SUM(AZ47:BD49)&gt;0),1,0)))</f>
        <v>0</v>
      </c>
      <c r="AY56" s="73">
        <f>IF(AND(AF51&gt;39,AZ46&gt;1),2,IF(AND(AF51&gt;39,AZ46&gt;0),1,IF(AND(AF51&gt;9,AF51&lt;40,AZ46&gt;0),1,IF(AND(I51&gt;499,AZ46&gt;0),1,0))))</f>
        <v>0</v>
      </c>
      <c r="AZ56" s="403">
        <f>IF(AND(I51&gt;295,BN37+BP37&gt;40),1,IF(AND(J50&gt;1,BN37+BP37&gt;40,I51&gt;149),1,0))</f>
        <v>0</v>
      </c>
      <c r="BA56" s="404">
        <f>IF(O51&gt;[1]ثوابت!$B$2,3,IF(O51&gt;[1]ثوابت!$B$3,2,IF(OR(O51&gt;[1]ثوابت!$B$4,P50&gt;[1]ثوابت!$B$5),1,0)))</f>
        <v>0</v>
      </c>
      <c r="BB56" s="73">
        <f>IF(I51&gt;149,1,IF(AND(J50&gt;1,I51&gt;149),1,0))</f>
        <v>0</v>
      </c>
      <c r="BC56" s="403">
        <f>IF(J40&gt;0,1,IF(J41&gt;0,1,IF(J42&gt;1,1,IF(SUM(J43:J45)&gt;1,1,IF(SUM(J46:J49)&gt;2,1,0)))))</f>
        <v>0</v>
      </c>
      <c r="BD56" s="404"/>
      <c r="BE56" s="73">
        <f>IF(J40&gt;0,1,IF(J41&gt;0,1,IF(J42&gt;1,1,IF(SUM(J43:J45)&gt;1,1,IF(SUM(J46:J49)&gt;2,1,0)))))</f>
        <v>0</v>
      </c>
      <c r="BF56" s="403">
        <f>IF(COUNTA(J26:J27,J38:J39)&gt;0,0,IF(AND(COUNTA(J26:J27,J38:J39)=0,J25=0,COUNTA(J28:J33,J40:J45)&gt;1),1,0))</f>
        <v>0</v>
      </c>
      <c r="BG56" s="404"/>
      <c r="BH56" s="308"/>
      <c r="BI56" s="309"/>
      <c r="BJ56" s="403">
        <f>SUM(AT56:BI56)</f>
        <v>0</v>
      </c>
      <c r="BK56" s="439"/>
      <c r="BL56" s="404"/>
      <c r="BM56" s="457">
        <f>AS56+BJ56</f>
        <v>0</v>
      </c>
      <c r="BN56" s="458"/>
      <c r="BO56" s="458"/>
      <c r="BP56" s="459"/>
      <c r="BQ56" s="225"/>
      <c r="BR56" s="73">
        <f>IF(I51&gt;999,4,IF(I51&gt;499,3,IF(I51&gt;300,2,IF(J51&gt;1,1,AF600))))</f>
        <v>0</v>
      </c>
      <c r="BS56" s="216"/>
      <c r="BT56" s="217"/>
      <c r="BU56" s="561"/>
      <c r="BV56" s="562"/>
      <c r="BW56" s="562"/>
      <c r="BX56" s="562"/>
      <c r="BY56" s="562"/>
      <c r="BZ56" s="562"/>
      <c r="CA56" s="562"/>
      <c r="CB56" s="562"/>
      <c r="CC56" s="562"/>
      <c r="CD56" s="562"/>
      <c r="CE56" s="562"/>
      <c r="CF56" s="563"/>
    </row>
    <row r="57" spans="1:104" customFormat="1" ht="33" customHeight="1" thickBot="1" x14ac:dyDescent="0.45">
      <c r="A57" s="218" t="s">
        <v>94</v>
      </c>
      <c r="B57" s="219"/>
      <c r="C57" s="271"/>
      <c r="D57" s="272"/>
      <c r="E57" s="273"/>
      <c r="F57" s="349"/>
      <c r="G57" s="350"/>
      <c r="H57" s="351"/>
      <c r="I57" s="278" t="s">
        <v>87</v>
      </c>
      <c r="J57" s="279"/>
      <c r="K57" s="219"/>
      <c r="L57" s="219"/>
      <c r="M57" s="219"/>
      <c r="N57" s="206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6"/>
      <c r="Z57" s="219"/>
      <c r="AA57" s="226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219"/>
      <c r="AN57" s="219"/>
      <c r="AO57" s="219"/>
      <c r="AP57" s="219"/>
      <c r="AQ57" s="219"/>
      <c r="AR57" s="219"/>
      <c r="AS57" s="227">
        <f>SUM(K57:AR57)</f>
        <v>0</v>
      </c>
      <c r="AT57" s="455"/>
      <c r="AU57" s="456"/>
      <c r="AV57" s="228"/>
      <c r="AW57" s="228"/>
      <c r="AX57" s="228"/>
      <c r="AY57" s="228"/>
      <c r="AZ57" s="427"/>
      <c r="BA57" s="429"/>
      <c r="BB57" s="79"/>
      <c r="BC57" s="427"/>
      <c r="BD57" s="429"/>
      <c r="BE57" s="79"/>
      <c r="BF57" s="427"/>
      <c r="BG57" s="429"/>
      <c r="BH57" s="427"/>
      <c r="BI57" s="429"/>
      <c r="BJ57" s="304">
        <f>SUM(AT57:BI57)</f>
        <v>0</v>
      </c>
      <c r="BK57" s="405"/>
      <c r="BL57" s="305"/>
      <c r="BM57" s="304">
        <f>BJ57+AS57</f>
        <v>0</v>
      </c>
      <c r="BN57" s="405"/>
      <c r="BO57" s="405"/>
      <c r="BP57" s="305"/>
      <c r="BQ57" s="79"/>
      <c r="BR57" s="228"/>
      <c r="BS57" s="184"/>
      <c r="BT57" s="184"/>
      <c r="BU57" s="229"/>
      <c r="BV57" s="230"/>
      <c r="BW57" s="230" t="s">
        <v>184</v>
      </c>
      <c r="BX57" s="231"/>
      <c r="BY57" s="231"/>
      <c r="BZ57" s="231"/>
      <c r="CA57" s="231" t="s">
        <v>183</v>
      </c>
      <c r="CB57" s="231"/>
      <c r="CC57" s="231"/>
      <c r="CD57" s="231"/>
      <c r="CE57" s="231"/>
      <c r="CF57" s="231" t="s">
        <v>182</v>
      </c>
      <c r="CG57" s="232"/>
      <c r="CH57" s="233"/>
      <c r="CI57" s="232"/>
      <c r="CJ57" s="232"/>
      <c r="CK57" s="232" t="s">
        <v>181</v>
      </c>
      <c r="CL57" s="234"/>
      <c r="CM57" s="234"/>
      <c r="CN57" s="234"/>
      <c r="CO57" s="234"/>
      <c r="CP57" s="232"/>
      <c r="CQ57" s="232" t="s">
        <v>180</v>
      </c>
      <c r="CR57" s="232"/>
      <c r="CS57" s="232"/>
      <c r="CT57" s="232"/>
      <c r="CU57" s="232"/>
      <c r="CV57" s="234"/>
      <c r="CW57" s="4"/>
      <c r="CX57" s="4"/>
    </row>
    <row r="58" spans="1:104" customFormat="1" ht="30.75" customHeight="1" thickBot="1" x14ac:dyDescent="0.25">
      <c r="A58" s="218" t="s">
        <v>76</v>
      </c>
      <c r="B58" s="219"/>
      <c r="C58" s="271"/>
      <c r="D58" s="272"/>
      <c r="E58" s="273"/>
      <c r="F58" s="349"/>
      <c r="G58" s="350"/>
      <c r="H58" s="351"/>
      <c r="I58" s="274" t="s">
        <v>88</v>
      </c>
      <c r="J58" s="275"/>
      <c r="K58" s="219"/>
      <c r="L58" s="219"/>
      <c r="M58" s="219"/>
      <c r="N58" s="206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219"/>
      <c r="AN58" s="219"/>
      <c r="AO58" s="219"/>
      <c r="AP58" s="219"/>
      <c r="AQ58" s="219"/>
      <c r="AR58" s="219"/>
      <c r="AS58" s="227">
        <f>SUM(K58:AR58)</f>
        <v>0</v>
      </c>
      <c r="AT58" s="455"/>
      <c r="AU58" s="456"/>
      <c r="AV58" s="228"/>
      <c r="AW58" s="228"/>
      <c r="AX58" s="228"/>
      <c r="AY58" s="228"/>
      <c r="AZ58" s="427"/>
      <c r="BA58" s="429"/>
      <c r="BB58" s="79"/>
      <c r="BC58" s="427"/>
      <c r="BD58" s="429"/>
      <c r="BE58" s="79"/>
      <c r="BF58" s="427"/>
      <c r="BG58" s="429"/>
      <c r="BH58" s="427"/>
      <c r="BI58" s="429"/>
      <c r="BJ58" s="304">
        <f>SUM(AT58:BI58)</f>
        <v>0</v>
      </c>
      <c r="BK58" s="405"/>
      <c r="BL58" s="305"/>
      <c r="BM58" s="304">
        <f>BJ58+AS58</f>
        <v>0</v>
      </c>
      <c r="BN58" s="405"/>
      <c r="BO58" s="405"/>
      <c r="BP58" s="305"/>
      <c r="BQ58" s="79"/>
      <c r="BR58" s="228"/>
      <c r="BS58" s="184"/>
      <c r="BT58" s="184"/>
      <c r="BU58" s="235" t="s">
        <v>179</v>
      </c>
      <c r="BV58" s="236"/>
      <c r="BW58" s="237"/>
      <c r="BX58" s="236"/>
      <c r="BY58" s="238"/>
      <c r="BZ58" s="239"/>
      <c r="CA58" s="240"/>
      <c r="CB58" s="236"/>
      <c r="CC58" s="237"/>
      <c r="CD58" s="237"/>
      <c r="CE58" s="240"/>
      <c r="CF58" s="241"/>
      <c r="CG58" s="241"/>
      <c r="CH58" s="237"/>
      <c r="CI58" s="242"/>
      <c r="CJ58" s="240"/>
      <c r="CK58" s="240"/>
      <c r="CL58" s="240"/>
      <c r="CM58" s="240"/>
      <c r="CN58" s="240"/>
      <c r="CO58" s="240"/>
      <c r="CP58" s="241"/>
      <c r="CQ58" s="242"/>
      <c r="CR58" s="242"/>
      <c r="CS58" s="242"/>
      <c r="CT58" s="241"/>
      <c r="CU58" s="241"/>
      <c r="CV58" s="240"/>
      <c r="CW58" s="240"/>
      <c r="CX58" s="240"/>
    </row>
    <row r="59" spans="1:104" customFormat="1" ht="36" customHeight="1" thickBot="1" x14ac:dyDescent="0.25">
      <c r="A59" s="218" t="s">
        <v>77</v>
      </c>
      <c r="B59" s="219"/>
      <c r="C59" s="271"/>
      <c r="D59" s="272"/>
      <c r="E59" s="273"/>
      <c r="F59" s="349"/>
      <c r="G59" s="350"/>
      <c r="H59" s="351"/>
      <c r="I59" s="274" t="s">
        <v>89</v>
      </c>
      <c r="J59" s="275"/>
      <c r="K59" s="73">
        <f>IF(K57&gt;K58,K57-K58,0)</f>
        <v>0</v>
      </c>
      <c r="L59" s="73">
        <f>IF(L57&gt;L58,L57-L58,0)</f>
        <v>0</v>
      </c>
      <c r="M59" s="73">
        <f>IF(M57&gt;M58,M57-M58,0)</f>
        <v>0</v>
      </c>
      <c r="N59" s="206"/>
      <c r="O59" s="73">
        <f t="shared" ref="O59:AR59" si="54">IF(O57&gt;O58,O57-O58,0)</f>
        <v>0</v>
      </c>
      <c r="P59" s="73">
        <f t="shared" si="54"/>
        <v>0</v>
      </c>
      <c r="Q59" s="73">
        <f t="shared" si="54"/>
        <v>0</v>
      </c>
      <c r="R59" s="73">
        <f t="shared" si="54"/>
        <v>0</v>
      </c>
      <c r="S59" s="73">
        <f t="shared" si="54"/>
        <v>0</v>
      </c>
      <c r="T59" s="73">
        <f t="shared" si="54"/>
        <v>0</v>
      </c>
      <c r="U59" s="73">
        <f t="shared" si="54"/>
        <v>0</v>
      </c>
      <c r="V59" s="73">
        <f t="shared" si="54"/>
        <v>0</v>
      </c>
      <c r="W59" s="73">
        <f t="shared" si="54"/>
        <v>0</v>
      </c>
      <c r="X59" s="73">
        <f t="shared" si="54"/>
        <v>0</v>
      </c>
      <c r="Y59" s="73">
        <f t="shared" si="54"/>
        <v>0</v>
      </c>
      <c r="Z59" s="73">
        <f t="shared" si="54"/>
        <v>0</v>
      </c>
      <c r="AA59" s="73">
        <f t="shared" si="54"/>
        <v>0</v>
      </c>
      <c r="AB59" s="73">
        <f t="shared" si="54"/>
        <v>0</v>
      </c>
      <c r="AC59" s="73">
        <f t="shared" si="54"/>
        <v>0</v>
      </c>
      <c r="AD59" s="73">
        <f t="shared" si="54"/>
        <v>0</v>
      </c>
      <c r="AE59" s="73">
        <f t="shared" si="54"/>
        <v>0</v>
      </c>
      <c r="AF59" s="73">
        <f t="shared" si="54"/>
        <v>0</v>
      </c>
      <c r="AG59" s="73">
        <f t="shared" si="54"/>
        <v>0</v>
      </c>
      <c r="AH59" s="73">
        <f t="shared" si="54"/>
        <v>0</v>
      </c>
      <c r="AI59" s="73">
        <f t="shared" si="54"/>
        <v>0</v>
      </c>
      <c r="AJ59" s="73">
        <f t="shared" si="54"/>
        <v>0</v>
      </c>
      <c r="AK59" s="73">
        <f t="shared" si="54"/>
        <v>0</v>
      </c>
      <c r="AL59" s="73">
        <f t="shared" si="54"/>
        <v>0</v>
      </c>
      <c r="AM59" s="73">
        <f t="shared" si="54"/>
        <v>0</v>
      </c>
      <c r="AN59" s="73">
        <f t="shared" si="54"/>
        <v>0</v>
      </c>
      <c r="AO59" s="73">
        <f t="shared" si="54"/>
        <v>0</v>
      </c>
      <c r="AP59" s="73">
        <f t="shared" si="54"/>
        <v>0</v>
      </c>
      <c r="AQ59" s="73">
        <f t="shared" si="54"/>
        <v>0</v>
      </c>
      <c r="AR59" s="73">
        <f t="shared" si="54"/>
        <v>0</v>
      </c>
      <c r="AS59" s="227">
        <f>SUM(K59:AR59)</f>
        <v>0</v>
      </c>
      <c r="AT59" s="403">
        <f>IF(AT57&gt;AT58,AT57-AT58,0)</f>
        <v>0</v>
      </c>
      <c r="AU59" s="404"/>
      <c r="AV59" s="227">
        <f>IF(AV57&gt;AV58,AV57-AV58,0)</f>
        <v>0</v>
      </c>
      <c r="AW59" s="227">
        <f>IF(AW57&gt;AW58,AW57-AW58,0)</f>
        <v>0</v>
      </c>
      <c r="AX59" s="227">
        <f>IF(AX57&gt;AX58,AX57-AX58,0)</f>
        <v>0</v>
      </c>
      <c r="AY59" s="227">
        <f>IF(AY57&gt;AY58,AY57-AY58,0)</f>
        <v>0</v>
      </c>
      <c r="AZ59" s="304">
        <f>IF(AZ57&gt;AZ58,AZ57-AZ58,0)</f>
        <v>0</v>
      </c>
      <c r="BA59" s="305"/>
      <c r="BB59" s="227">
        <f>IF(BB57&gt;BB58,BB57-BB58,0)</f>
        <v>0</v>
      </c>
      <c r="BC59" s="304">
        <f>IF(BC57&gt;BC58,BC57-BC58,0)</f>
        <v>0</v>
      </c>
      <c r="BD59" s="305"/>
      <c r="BE59" s="227">
        <f>IF(BE57&gt;BE58,BE57-BE58,0)</f>
        <v>0</v>
      </c>
      <c r="BF59" s="304">
        <f>IF(BF57&gt;BF58,BF57-BF58,0)</f>
        <v>0</v>
      </c>
      <c r="BG59" s="305"/>
      <c r="BH59" s="304">
        <f>IF(BH57&gt;BH58,BH57-BH58,0)</f>
        <v>0</v>
      </c>
      <c r="BI59" s="305"/>
      <c r="BJ59" s="304">
        <f>SUM(AT59:BI59)</f>
        <v>0</v>
      </c>
      <c r="BK59" s="405"/>
      <c r="BL59" s="305"/>
      <c r="BM59" s="304">
        <f>BJ59+AS59</f>
        <v>0</v>
      </c>
      <c r="BN59" s="405"/>
      <c r="BO59" s="405"/>
      <c r="BP59" s="305"/>
      <c r="BQ59" s="227">
        <f>IF(BQ57&gt;BQ58,BQ57-BQ58,0)</f>
        <v>0</v>
      </c>
      <c r="BR59" s="227">
        <f>IF(BR57&gt;BR58,BR57-BR58,0)</f>
        <v>0</v>
      </c>
      <c r="BS59" s="184"/>
      <c r="BT59" s="184"/>
      <c r="BU59" s="235"/>
      <c r="BV59" s="236"/>
      <c r="BW59" s="237"/>
      <c r="BX59" s="236"/>
      <c r="BY59" s="238"/>
      <c r="BZ59" s="239"/>
      <c r="CA59" s="243"/>
      <c r="CB59" s="236"/>
      <c r="CC59" s="237"/>
      <c r="CD59" s="237"/>
      <c r="CE59" s="243"/>
      <c r="CF59" s="241"/>
      <c r="CG59" s="241"/>
      <c r="CH59" s="237"/>
      <c r="CI59" s="242"/>
      <c r="CJ59" s="243"/>
    </row>
    <row r="60" spans="1:104" customFormat="1" ht="38.25" customHeight="1" thickBot="1" x14ac:dyDescent="0.3">
      <c r="A60" s="218" t="s">
        <v>113</v>
      </c>
      <c r="B60" s="226"/>
      <c r="C60" s="298"/>
      <c r="D60" s="299"/>
      <c r="E60" s="300"/>
      <c r="F60" s="352"/>
      <c r="G60" s="353"/>
      <c r="H60" s="354"/>
      <c r="I60" s="274" t="s">
        <v>90</v>
      </c>
      <c r="J60" s="275"/>
      <c r="K60" s="73">
        <f>IF(K57&lt;K58,K58-K57,0)</f>
        <v>0</v>
      </c>
      <c r="L60" s="73">
        <f>IF(L57&lt;L58,L58-L57,0)</f>
        <v>0</v>
      </c>
      <c r="M60" s="73">
        <f>IF(M57&lt;M58,M58-M57,0)</f>
        <v>0</v>
      </c>
      <c r="N60" s="206"/>
      <c r="O60" s="73">
        <f t="shared" ref="O60:AR60" si="55">IF(O57&lt;O58,O58-O57,0)</f>
        <v>0</v>
      </c>
      <c r="P60" s="73">
        <f t="shared" si="55"/>
        <v>0</v>
      </c>
      <c r="Q60" s="73">
        <f t="shared" si="55"/>
        <v>0</v>
      </c>
      <c r="R60" s="73">
        <f t="shared" si="55"/>
        <v>0</v>
      </c>
      <c r="S60" s="73">
        <f t="shared" si="55"/>
        <v>0</v>
      </c>
      <c r="T60" s="73">
        <f t="shared" si="55"/>
        <v>0</v>
      </c>
      <c r="U60" s="73">
        <f t="shared" si="55"/>
        <v>0</v>
      </c>
      <c r="V60" s="73">
        <f t="shared" si="55"/>
        <v>0</v>
      </c>
      <c r="W60" s="73">
        <f t="shared" si="55"/>
        <v>0</v>
      </c>
      <c r="X60" s="73">
        <f t="shared" si="55"/>
        <v>0</v>
      </c>
      <c r="Y60" s="73">
        <f t="shared" si="55"/>
        <v>0</v>
      </c>
      <c r="Z60" s="73">
        <f t="shared" si="55"/>
        <v>0</v>
      </c>
      <c r="AA60" s="73">
        <f t="shared" si="55"/>
        <v>0</v>
      </c>
      <c r="AB60" s="73">
        <f t="shared" si="55"/>
        <v>0</v>
      </c>
      <c r="AC60" s="73">
        <f t="shared" si="55"/>
        <v>0</v>
      </c>
      <c r="AD60" s="73">
        <f t="shared" si="55"/>
        <v>0</v>
      </c>
      <c r="AE60" s="73">
        <f t="shared" si="55"/>
        <v>0</v>
      </c>
      <c r="AF60" s="73">
        <f t="shared" si="55"/>
        <v>0</v>
      </c>
      <c r="AG60" s="73">
        <f t="shared" si="55"/>
        <v>0</v>
      </c>
      <c r="AH60" s="73">
        <f t="shared" si="55"/>
        <v>0</v>
      </c>
      <c r="AI60" s="73">
        <f t="shared" si="55"/>
        <v>0</v>
      </c>
      <c r="AJ60" s="73">
        <f t="shared" si="55"/>
        <v>0</v>
      </c>
      <c r="AK60" s="73">
        <f t="shared" si="55"/>
        <v>0</v>
      </c>
      <c r="AL60" s="73">
        <f t="shared" si="55"/>
        <v>0</v>
      </c>
      <c r="AM60" s="73">
        <f t="shared" si="55"/>
        <v>0</v>
      </c>
      <c r="AN60" s="73">
        <f t="shared" si="55"/>
        <v>0</v>
      </c>
      <c r="AO60" s="73">
        <f t="shared" si="55"/>
        <v>0</v>
      </c>
      <c r="AP60" s="73">
        <f t="shared" si="55"/>
        <v>0</v>
      </c>
      <c r="AQ60" s="73">
        <f t="shared" si="55"/>
        <v>0</v>
      </c>
      <c r="AR60" s="73">
        <f t="shared" si="55"/>
        <v>0</v>
      </c>
      <c r="AS60" s="227">
        <f>SUM(K60:AR60)</f>
        <v>0</v>
      </c>
      <c r="AT60" s="304">
        <f>IF(AT57&lt;AT58,AT58-AT57,0)</f>
        <v>0</v>
      </c>
      <c r="AU60" s="305"/>
      <c r="AV60" s="227">
        <f>IF(AV57&lt;AV58,AV58-AV57,0)</f>
        <v>0</v>
      </c>
      <c r="AW60" s="227">
        <f>IF(AW57&lt;AW58,AW58-AW57,0)</f>
        <v>0</v>
      </c>
      <c r="AX60" s="227">
        <f>IF(AX57&lt;AX58,AX58-AX57,0)</f>
        <v>0</v>
      </c>
      <c r="AY60" s="227">
        <f>IF(AY57&lt;AY58,AY58-AY57,0)</f>
        <v>0</v>
      </c>
      <c r="AZ60" s="304">
        <f>IF(AZ57&lt;AZ58,AZ58-AZ57,0)</f>
        <v>0</v>
      </c>
      <c r="BA60" s="305"/>
      <c r="BB60" s="227">
        <f>IF(BB57&lt;BB58,BB58-BB57,0)</f>
        <v>0</v>
      </c>
      <c r="BC60" s="304">
        <f>IF(BC57&lt;BC58,BC58-BC57,0)</f>
        <v>0</v>
      </c>
      <c r="BD60" s="305"/>
      <c r="BE60" s="227">
        <f>IF(BE57&lt;BE58,BE58-BE57,0)</f>
        <v>0</v>
      </c>
      <c r="BF60" s="304">
        <f>IF(BF57&lt;BF58,BF58-BF57,0)</f>
        <v>0</v>
      </c>
      <c r="BG60" s="305"/>
      <c r="BH60" s="304">
        <f>IF(BH57&lt;BH58,BH58-BH57,0)</f>
        <v>0</v>
      </c>
      <c r="BI60" s="305"/>
      <c r="BJ60" s="304">
        <f>SUM(AT60:BI60)</f>
        <v>0</v>
      </c>
      <c r="BK60" s="405"/>
      <c r="BL60" s="305"/>
      <c r="BM60" s="304">
        <f>BJ60+AS60</f>
        <v>0</v>
      </c>
      <c r="BN60" s="405"/>
      <c r="BO60" s="405"/>
      <c r="BP60" s="305"/>
      <c r="BQ60" s="227">
        <f>IF(BQ57&lt;BQ58,BQ58-BQ57,0)</f>
        <v>0</v>
      </c>
      <c r="BR60" s="227">
        <f>IF(BR57&lt;BR58,BR58-BR57,0)</f>
        <v>0</v>
      </c>
      <c r="BS60" s="184"/>
      <c r="BT60" s="184"/>
      <c r="BU60" s="235" t="s">
        <v>178</v>
      </c>
      <c r="BV60" s="244"/>
      <c r="BW60" s="244"/>
      <c r="BX60" s="244"/>
      <c r="BY60" s="245"/>
      <c r="BZ60" s="245"/>
      <c r="CA60" s="245"/>
      <c r="CB60" s="245"/>
      <c r="CC60" s="239"/>
      <c r="CD60" s="239"/>
      <c r="CE60" s="246"/>
      <c r="CF60" s="246"/>
      <c r="CG60" s="244"/>
      <c r="CH60" s="244"/>
      <c r="CI60" s="244"/>
      <c r="CJ60" s="239"/>
      <c r="CK60" s="246"/>
      <c r="CL60" s="244"/>
      <c r="CM60" s="244"/>
      <c r="CN60" s="244"/>
      <c r="CO60" s="243"/>
    </row>
    <row r="61" spans="1:104" customFormat="1" ht="15" customHeight="1" x14ac:dyDescent="0.3">
      <c r="A61" s="247"/>
      <c r="B61" s="460" t="s">
        <v>112</v>
      </c>
      <c r="C61" s="584" t="s">
        <v>175</v>
      </c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84"/>
      <c r="Y61" s="584"/>
      <c r="Z61" s="584"/>
      <c r="AA61" s="584"/>
      <c r="AB61" s="584"/>
      <c r="AC61" s="584"/>
      <c r="AD61" s="584"/>
      <c r="AE61" s="584"/>
      <c r="AF61" s="584"/>
      <c r="AG61" s="584"/>
      <c r="AH61" s="58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64" t="s">
        <v>176</v>
      </c>
      <c r="BF61" s="464"/>
      <c r="BG61" s="464"/>
      <c r="BH61" s="464"/>
      <c r="BI61" s="464"/>
      <c r="BJ61" s="464"/>
      <c r="BK61" s="464"/>
      <c r="BL61" s="464"/>
      <c r="BM61" s="464"/>
      <c r="BN61" s="464"/>
      <c r="BO61" s="464"/>
      <c r="BP61" s="464"/>
      <c r="BQ61" s="465"/>
      <c r="BR61" s="465"/>
      <c r="BS61" s="248"/>
      <c r="BU61" s="249"/>
      <c r="BV61" s="244"/>
      <c r="BW61" s="244"/>
      <c r="BX61" s="244"/>
      <c r="BY61" s="245"/>
      <c r="BZ61" s="245"/>
      <c r="CA61" s="245"/>
      <c r="CB61" s="244"/>
      <c r="CC61" s="239"/>
      <c r="CD61" s="239"/>
      <c r="CE61" s="239"/>
      <c r="CF61" s="239"/>
      <c r="CG61" s="244"/>
      <c r="CH61" s="244"/>
      <c r="CI61" s="244"/>
      <c r="CJ61" s="239"/>
      <c r="CK61" s="239"/>
      <c r="CL61" s="244"/>
      <c r="CM61" s="244"/>
      <c r="CN61" s="244"/>
      <c r="CO61" s="243"/>
      <c r="CP61" s="243"/>
      <c r="CQ61" s="243"/>
      <c r="CR61" s="243"/>
      <c r="CS61" s="243"/>
      <c r="CT61" s="243"/>
      <c r="CU61" s="243"/>
      <c r="CV61" s="240"/>
      <c r="CW61" s="250"/>
      <c r="CX61" s="240"/>
    </row>
    <row r="62" spans="1:104" customFormat="1" ht="18" customHeight="1" x14ac:dyDescent="0.3">
      <c r="A62" s="4"/>
      <c r="B62" s="461"/>
      <c r="C62" s="585"/>
      <c r="D62" s="585"/>
      <c r="E62" s="585"/>
      <c r="F62" s="585"/>
      <c r="G62" s="585"/>
      <c r="H62" s="585"/>
      <c r="I62" s="585"/>
      <c r="J62" s="585"/>
      <c r="K62" s="585"/>
      <c r="L62" s="585"/>
      <c r="M62" s="585"/>
      <c r="N62" s="585"/>
      <c r="O62" s="585"/>
      <c r="P62" s="585"/>
      <c r="Q62" s="585"/>
      <c r="R62" s="585"/>
      <c r="S62" s="585"/>
      <c r="T62" s="585"/>
      <c r="U62" s="585"/>
      <c r="V62" s="585"/>
      <c r="W62" s="585"/>
      <c r="X62" s="585"/>
      <c r="Y62" s="585"/>
      <c r="Z62" s="585"/>
      <c r="AA62" s="585"/>
      <c r="AB62" s="585"/>
      <c r="AC62" s="585"/>
      <c r="AD62" s="585"/>
      <c r="AE62" s="585"/>
      <c r="AF62" s="585"/>
      <c r="AG62" s="585"/>
      <c r="AH62" s="585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66" t="s">
        <v>91</v>
      </c>
      <c r="BK62" s="466"/>
      <c r="BL62" s="466"/>
      <c r="BM62" s="466"/>
      <c r="BN62" s="251"/>
      <c r="BO62" s="251"/>
      <c r="BP62" s="251"/>
      <c r="BQ62" s="251"/>
      <c r="BR62" s="251"/>
      <c r="BS62" s="252"/>
      <c r="BT62" s="252"/>
      <c r="BU62" s="249"/>
      <c r="BV62" s="244"/>
      <c r="BW62" s="244"/>
      <c r="BX62" s="244"/>
      <c r="BY62" s="244"/>
      <c r="BZ62" s="244"/>
      <c r="CA62" s="245"/>
      <c r="CB62" s="244"/>
      <c r="CC62" s="239"/>
      <c r="CD62" s="239"/>
      <c r="CE62" s="246"/>
      <c r="CF62" s="246"/>
      <c r="CG62" s="244"/>
      <c r="CH62" s="244"/>
      <c r="CI62" s="244"/>
      <c r="CJ62" s="239"/>
      <c r="CK62" s="261" t="s">
        <v>176</v>
      </c>
      <c r="CL62" s="261"/>
      <c r="CM62" s="261"/>
      <c r="CN62" s="261"/>
      <c r="CO62" s="261"/>
      <c r="CP62" s="261"/>
      <c r="CQ62" s="261"/>
      <c r="CR62" s="261"/>
      <c r="CS62" s="261"/>
      <c r="CT62" s="261"/>
      <c r="CU62" s="261"/>
      <c r="CV62" s="261"/>
      <c r="CW62" s="261"/>
      <c r="CX62" s="261"/>
      <c r="CY62" s="261"/>
      <c r="CZ62" s="261"/>
    </row>
    <row r="63" spans="1:104" customFormat="1" ht="20.25" hidden="1" customHeight="1" x14ac:dyDescent="0.3">
      <c r="A63" s="4"/>
      <c r="B63" s="461"/>
      <c r="C63" s="467" t="s">
        <v>214</v>
      </c>
      <c r="D63" s="467"/>
      <c r="E63" s="467"/>
      <c r="F63" s="467"/>
      <c r="G63" s="467"/>
      <c r="H63" s="467"/>
      <c r="I63" s="467"/>
      <c r="J63" s="467"/>
      <c r="K63" s="467"/>
      <c r="L63" s="467"/>
      <c r="M63" s="467"/>
      <c r="N63" s="467"/>
      <c r="O63" s="467"/>
      <c r="P63" s="467"/>
      <c r="Q63" s="467"/>
      <c r="R63" s="467"/>
      <c r="S63" s="467"/>
      <c r="T63" s="467"/>
      <c r="U63" s="467"/>
      <c r="V63" s="467"/>
      <c r="W63" s="467"/>
      <c r="X63" s="467"/>
      <c r="Y63" s="253"/>
      <c r="Z63" s="253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66"/>
      <c r="BK63" s="466"/>
      <c r="BL63" s="466"/>
      <c r="BM63" s="466"/>
      <c r="BN63" s="251"/>
      <c r="BO63" s="251"/>
      <c r="BP63" s="251"/>
      <c r="BQ63" s="251"/>
      <c r="BR63" s="251"/>
      <c r="BS63" s="252"/>
      <c r="BT63" s="252"/>
      <c r="BU63" s="254"/>
      <c r="BV63" s="239"/>
      <c r="BW63" s="239"/>
      <c r="BX63" s="239"/>
      <c r="BY63" s="244"/>
      <c r="BZ63" s="244"/>
      <c r="CA63" s="245"/>
      <c r="CB63" s="244"/>
      <c r="CC63" s="239"/>
      <c r="CD63" s="239"/>
      <c r="CE63" s="239"/>
      <c r="CF63" s="239"/>
      <c r="CG63" s="239"/>
      <c r="CH63" s="239"/>
      <c r="CI63" s="239"/>
      <c r="CJ63" s="239"/>
      <c r="CK63" s="261"/>
      <c r="CL63" s="261"/>
      <c r="CM63" s="261"/>
      <c r="CN63" s="261"/>
      <c r="CO63" s="261"/>
      <c r="CP63" s="261"/>
      <c r="CQ63" s="261"/>
      <c r="CR63" s="261"/>
      <c r="CS63" s="261"/>
      <c r="CT63" s="261"/>
      <c r="CU63" s="261"/>
      <c r="CV63" s="261"/>
      <c r="CW63" s="261"/>
      <c r="CX63" s="261"/>
      <c r="CY63" s="261"/>
      <c r="CZ63" s="261"/>
    </row>
    <row r="64" spans="1:104" customFormat="1" ht="35.25" customHeight="1" x14ac:dyDescent="0.3">
      <c r="A64" s="4"/>
      <c r="B64" s="461"/>
      <c r="C64" s="467"/>
      <c r="D64" s="467"/>
      <c r="E64" s="467"/>
      <c r="F64" s="467"/>
      <c r="G64" s="467"/>
      <c r="H64" s="467"/>
      <c r="I64" s="467"/>
      <c r="J64" s="467"/>
      <c r="K64" s="467"/>
      <c r="L64" s="467"/>
      <c r="M64" s="467"/>
      <c r="N64" s="467"/>
      <c r="O64" s="467"/>
      <c r="P64" s="467"/>
      <c r="Q64" s="467"/>
      <c r="R64" s="467"/>
      <c r="S64" s="467"/>
      <c r="T64" s="467"/>
      <c r="U64" s="467"/>
      <c r="V64" s="467"/>
      <c r="W64" s="467"/>
      <c r="X64" s="467"/>
      <c r="Y64" s="253"/>
      <c r="Z64" s="253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66"/>
      <c r="BK64" s="466"/>
      <c r="BL64" s="466"/>
      <c r="BM64" s="466"/>
      <c r="BN64" s="251"/>
      <c r="BO64" s="251"/>
      <c r="BP64" s="251"/>
      <c r="BQ64" s="251"/>
      <c r="BR64" s="251"/>
      <c r="BS64" s="252"/>
      <c r="BT64" s="252"/>
      <c r="BU64" s="255"/>
      <c r="BV64" s="255"/>
      <c r="BW64" s="255"/>
      <c r="BX64" s="255"/>
      <c r="BY64" s="256"/>
      <c r="BZ64" s="256"/>
      <c r="CA64" s="257"/>
      <c r="CB64" s="256"/>
      <c r="CC64" s="255"/>
      <c r="CD64" s="255"/>
      <c r="CE64" s="255"/>
      <c r="CF64" s="255"/>
      <c r="CG64" s="255"/>
      <c r="CH64" s="255"/>
      <c r="CI64" s="255"/>
      <c r="CJ64" s="255"/>
      <c r="CK64" s="255"/>
      <c r="CL64" s="255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258" t="s">
        <v>177</v>
      </c>
      <c r="CX64" s="4"/>
    </row>
    <row r="65" spans="1:102" customFormat="1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259"/>
      <c r="T65" s="4"/>
      <c r="U65" s="4"/>
      <c r="V65" s="4"/>
      <c r="W65" s="4"/>
      <c r="X65" s="4"/>
      <c r="Y65" s="253"/>
      <c r="Z65" s="253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66"/>
      <c r="BK65" s="466"/>
      <c r="BL65" s="466"/>
      <c r="BM65" s="466"/>
      <c r="BN65" s="251"/>
      <c r="BO65" s="251"/>
      <c r="BP65" s="251"/>
      <c r="BQ65" s="251"/>
      <c r="BR65" s="251"/>
      <c r="BS65" s="252"/>
      <c r="BT65" s="252"/>
      <c r="BU65" s="255"/>
      <c r="BV65" s="255"/>
      <c r="BW65" s="255"/>
      <c r="BX65" s="255"/>
      <c r="BY65" s="255"/>
      <c r="BZ65" s="255"/>
      <c r="CA65" s="255"/>
      <c r="CB65" s="256"/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4"/>
      <c r="CP65" s="4"/>
      <c r="CQ65" s="4"/>
      <c r="CR65" s="4"/>
      <c r="CS65" s="4"/>
      <c r="CT65" s="4"/>
      <c r="CU65" s="4"/>
      <c r="CV65" s="4"/>
      <c r="CW65" s="4"/>
      <c r="CX65" s="4"/>
    </row>
    <row r="67" spans="1:102" ht="45" x14ac:dyDescent="0.2"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</row>
  </sheetData>
  <sheetProtection password="CD80" sheet="1"/>
  <mergeCells count="690">
    <mergeCell ref="CP31:CT31"/>
    <mergeCell ref="CL32:CO32"/>
    <mergeCell ref="CP32:CT32"/>
    <mergeCell ref="C61:AH62"/>
    <mergeCell ref="CL34:CO34"/>
    <mergeCell ref="CP34:CT34"/>
    <mergeCell ref="CL35:CO35"/>
    <mergeCell ref="CP35:CT35"/>
    <mergeCell ref="CL36:CO36"/>
    <mergeCell ref="CI45:CK47"/>
    <mergeCell ref="CL45:CM47"/>
    <mergeCell ref="CI48:CK50"/>
    <mergeCell ref="CL39:CM41"/>
    <mergeCell ref="CP36:CT36"/>
    <mergeCell ref="CD42:CH44"/>
    <mergeCell ref="CL33:CO33"/>
    <mergeCell ref="CP33:CT33"/>
    <mergeCell ref="CL37:CO37"/>
    <mergeCell ref="CP37:CT37"/>
    <mergeCell ref="CL42:CM44"/>
    <mergeCell ref="CD39:CH41"/>
    <mergeCell ref="CD35:CG35"/>
    <mergeCell ref="BU1:CT2"/>
    <mergeCell ref="CU1:CW23"/>
    <mergeCell ref="BV20:BW20"/>
    <mergeCell ref="BX20:BY20"/>
    <mergeCell ref="BZ20:CA20"/>
    <mergeCell ref="CB20:CC20"/>
    <mergeCell ref="CR21:CT21"/>
    <mergeCell ref="BV22:BW22"/>
    <mergeCell ref="BX22:BY22"/>
    <mergeCell ref="BZ22:CA22"/>
    <mergeCell ref="CB22:CC22"/>
    <mergeCell ref="CD22:CG22"/>
    <mergeCell ref="CH22:CK22"/>
    <mergeCell ref="CR22:CT22"/>
    <mergeCell ref="BZ21:CA21"/>
    <mergeCell ref="CB21:CC21"/>
    <mergeCell ref="BV23:BW23"/>
    <mergeCell ref="BX23:BY23"/>
    <mergeCell ref="BZ23:CA23"/>
    <mergeCell ref="CB23:CC23"/>
    <mergeCell ref="CD23:CG23"/>
    <mergeCell ref="CH23:CK23"/>
    <mergeCell ref="CL23:CM23"/>
    <mergeCell ref="CN23:CQ23"/>
    <mergeCell ref="CN40:CX43"/>
    <mergeCell ref="CN45:CX50"/>
    <mergeCell ref="BU53:CF56"/>
    <mergeCell ref="BU51:CF51"/>
    <mergeCell ref="CD20:CG20"/>
    <mergeCell ref="CH20:CK20"/>
    <mergeCell ref="CL20:CM20"/>
    <mergeCell ref="CN20:CQ20"/>
    <mergeCell ref="CR20:CT20"/>
    <mergeCell ref="CD21:CG21"/>
    <mergeCell ref="CH21:CK21"/>
    <mergeCell ref="CL21:CM21"/>
    <mergeCell ref="CN21:CQ21"/>
    <mergeCell ref="CR23:CT23"/>
    <mergeCell ref="BU24:CT25"/>
    <mergeCell ref="BU26:BU27"/>
    <mergeCell ref="BV26:BW27"/>
    <mergeCell ref="BX26:BY27"/>
    <mergeCell ref="BZ26:CA27"/>
    <mergeCell ref="CB26:CC27"/>
    <mergeCell ref="CD26:CG27"/>
    <mergeCell ref="CI42:CK44"/>
    <mergeCell ref="CP30:CT30"/>
    <mergeCell ref="CL31:CO31"/>
    <mergeCell ref="CR6:CT6"/>
    <mergeCell ref="CH32:CK32"/>
    <mergeCell ref="CD33:CG33"/>
    <mergeCell ref="CH33:CK33"/>
    <mergeCell ref="CR13:CT13"/>
    <mergeCell ref="CH29:CK29"/>
    <mergeCell ref="CD31:CG31"/>
    <mergeCell ref="CH31:CK31"/>
    <mergeCell ref="CD19:CG19"/>
    <mergeCell ref="CL22:CM22"/>
    <mergeCell ref="CN22:CQ22"/>
    <mergeCell ref="CR15:CT15"/>
    <mergeCell ref="CR12:CT12"/>
    <mergeCell ref="CR17:CT17"/>
    <mergeCell ref="CL18:CM18"/>
    <mergeCell ref="CN18:CQ18"/>
    <mergeCell ref="CH26:CK27"/>
    <mergeCell ref="CL26:CO27"/>
    <mergeCell ref="CP26:CT27"/>
    <mergeCell ref="CL28:CO28"/>
    <mergeCell ref="CP28:CT28"/>
    <mergeCell ref="CL29:CO29"/>
    <mergeCell ref="CP29:CT29"/>
    <mergeCell ref="CL30:CO30"/>
    <mergeCell ref="CH30:CK30"/>
    <mergeCell ref="BV19:BW19"/>
    <mergeCell ref="BX19:BY19"/>
    <mergeCell ref="CH28:CK28"/>
    <mergeCell ref="BZ19:CA19"/>
    <mergeCell ref="BV21:BW21"/>
    <mergeCell ref="BX21:BY21"/>
    <mergeCell ref="CH6:CK6"/>
    <mergeCell ref="BV29:BW29"/>
    <mergeCell ref="CB19:CC19"/>
    <mergeCell ref="CH19:CK19"/>
    <mergeCell ref="CR18:CT18"/>
    <mergeCell ref="CN16:CQ16"/>
    <mergeCell ref="CR16:CT16"/>
    <mergeCell ref="CL17:CM17"/>
    <mergeCell ref="CN17:CQ17"/>
    <mergeCell ref="CL16:CM16"/>
    <mergeCell ref="BV18:BW18"/>
    <mergeCell ref="BX18:BY18"/>
    <mergeCell ref="BZ18:CA18"/>
    <mergeCell ref="CB18:CC18"/>
    <mergeCell ref="CD18:CG18"/>
    <mergeCell ref="CH18:CK18"/>
    <mergeCell ref="BV16:BW16"/>
    <mergeCell ref="BX16:BY16"/>
    <mergeCell ref="BZ16:CA16"/>
    <mergeCell ref="CB16:CC16"/>
    <mergeCell ref="CD16:CG16"/>
    <mergeCell ref="CH16:CK16"/>
    <mergeCell ref="BV17:BW17"/>
    <mergeCell ref="BX17:BY17"/>
    <mergeCell ref="BZ17:CA17"/>
    <mergeCell ref="CB17:CC17"/>
    <mergeCell ref="CD17:CG17"/>
    <mergeCell ref="CH17:CK17"/>
    <mergeCell ref="CN14:CQ14"/>
    <mergeCell ref="CR14:CT14"/>
    <mergeCell ref="BV15:BW15"/>
    <mergeCell ref="BX15:BY15"/>
    <mergeCell ref="BZ15:CA15"/>
    <mergeCell ref="CB15:CC15"/>
    <mergeCell ref="CD15:CG15"/>
    <mergeCell ref="CH15:CK15"/>
    <mergeCell ref="CL15:CM15"/>
    <mergeCell ref="CN15:CQ15"/>
    <mergeCell ref="BV14:BW14"/>
    <mergeCell ref="BX14:BY14"/>
    <mergeCell ref="BZ14:CA14"/>
    <mergeCell ref="CB14:CC14"/>
    <mergeCell ref="CD14:CG14"/>
    <mergeCell ref="CH14:CK14"/>
    <mergeCell ref="CL14:CM14"/>
    <mergeCell ref="CR8:CT8"/>
    <mergeCell ref="BV9:BW9"/>
    <mergeCell ref="BZ9:CA9"/>
    <mergeCell ref="BV10:BW10"/>
    <mergeCell ref="BV11:BW11"/>
    <mergeCell ref="BX8:BY8"/>
    <mergeCell ref="BZ8:CA8"/>
    <mergeCell ref="CB8:CC8"/>
    <mergeCell ref="CB13:CC13"/>
    <mergeCell ref="CD13:CG13"/>
    <mergeCell ref="CN13:CQ13"/>
    <mergeCell ref="BV8:BW8"/>
    <mergeCell ref="CH13:CK13"/>
    <mergeCell ref="BV12:BW12"/>
    <mergeCell ref="BX12:BY12"/>
    <mergeCell ref="CD9:CG9"/>
    <mergeCell ref="CR10:CT10"/>
    <mergeCell ref="CR9:CT9"/>
    <mergeCell ref="CD11:CG11"/>
    <mergeCell ref="CB11:CC11"/>
    <mergeCell ref="CL6:CM6"/>
    <mergeCell ref="CN7:CQ7"/>
    <mergeCell ref="CH8:CK8"/>
    <mergeCell ref="CL8:CM8"/>
    <mergeCell ref="CB7:CC7"/>
    <mergeCell ref="CD7:CG7"/>
    <mergeCell ref="CH7:CK7"/>
    <mergeCell ref="CL7:CM7"/>
    <mergeCell ref="CN8:CQ8"/>
    <mergeCell ref="CN6:CQ6"/>
    <mergeCell ref="CB6:CC6"/>
    <mergeCell ref="CD6:CG6"/>
    <mergeCell ref="BV5:BW5"/>
    <mergeCell ref="BX5:BY5"/>
    <mergeCell ref="BZ5:CA5"/>
    <mergeCell ref="BV7:BW7"/>
    <mergeCell ref="BX7:BY7"/>
    <mergeCell ref="BZ7:CA7"/>
    <mergeCell ref="CD8:CG8"/>
    <mergeCell ref="BV6:BW6"/>
    <mergeCell ref="BX6:BY6"/>
    <mergeCell ref="BZ6:CA6"/>
    <mergeCell ref="CR7:CT7"/>
    <mergeCell ref="CB5:CC5"/>
    <mergeCell ref="CD5:CG5"/>
    <mergeCell ref="CH5:CK5"/>
    <mergeCell ref="CL5:CM5"/>
    <mergeCell ref="CN5:CQ5"/>
    <mergeCell ref="CR5:CT5"/>
    <mergeCell ref="CL13:CM13"/>
    <mergeCell ref="CH12:CK12"/>
    <mergeCell ref="CL12:CM12"/>
    <mergeCell ref="CD12:CG12"/>
    <mergeCell ref="CH10:CK10"/>
    <mergeCell ref="CH11:CK11"/>
    <mergeCell ref="CB12:CC12"/>
    <mergeCell ref="CR11:CT11"/>
    <mergeCell ref="CL10:CM10"/>
    <mergeCell ref="CN9:CQ9"/>
    <mergeCell ref="CN10:CQ10"/>
    <mergeCell ref="CN11:CQ11"/>
    <mergeCell ref="CN12:CQ12"/>
    <mergeCell ref="CD10:CG10"/>
    <mergeCell ref="CL11:CM11"/>
    <mergeCell ref="CB9:CC9"/>
    <mergeCell ref="CB10:CC10"/>
    <mergeCell ref="BU38:CX38"/>
    <mergeCell ref="BV37:BW37"/>
    <mergeCell ref="BX37:BY37"/>
    <mergeCell ref="BZ37:CA37"/>
    <mergeCell ref="A15:A24"/>
    <mergeCell ref="A34:A39"/>
    <mergeCell ref="A41:A42"/>
    <mergeCell ref="A43:A48"/>
    <mergeCell ref="A25:A30"/>
    <mergeCell ref="CR19:CT19"/>
    <mergeCell ref="CL19:CM19"/>
    <mergeCell ref="CN19:CQ19"/>
    <mergeCell ref="CB37:CC37"/>
    <mergeCell ref="CD37:CG37"/>
    <mergeCell ref="CN39:CX39"/>
    <mergeCell ref="CN44:CX44"/>
    <mergeCell ref="BX40:BY50"/>
    <mergeCell ref="BU39:BW39"/>
    <mergeCell ref="CD45:CH47"/>
    <mergeCell ref="CD48:CH50"/>
    <mergeCell ref="CH37:CK37"/>
    <mergeCell ref="CI39:CK41"/>
    <mergeCell ref="BZ45:CA47"/>
    <mergeCell ref="BZ48:CA50"/>
    <mergeCell ref="CB39:CC41"/>
    <mergeCell ref="CB42:CC44"/>
    <mergeCell ref="CB45:CC47"/>
    <mergeCell ref="BX39:BY39"/>
    <mergeCell ref="CB48:CC50"/>
    <mergeCell ref="CL48:CM50"/>
    <mergeCell ref="BU40:BW50"/>
    <mergeCell ref="BZ39:CA41"/>
    <mergeCell ref="BZ42:CA44"/>
    <mergeCell ref="A32:A33"/>
    <mergeCell ref="AT56:AU56"/>
    <mergeCell ref="AZ56:BA56"/>
    <mergeCell ref="BB54:BB55"/>
    <mergeCell ref="AV42:BD42"/>
    <mergeCell ref="AV41:BD41"/>
    <mergeCell ref="AV36:BD36"/>
    <mergeCell ref="Y54:Y55"/>
    <mergeCell ref="AV37:BD37"/>
    <mergeCell ref="B54:B55"/>
    <mergeCell ref="AT54:AU55"/>
    <mergeCell ref="AV54:AV55"/>
    <mergeCell ref="BC54:BD55"/>
    <mergeCell ref="AH54:AH55"/>
    <mergeCell ref="AN54:AN55"/>
    <mergeCell ref="AI54:AI55"/>
    <mergeCell ref="A51:B51"/>
    <mergeCell ref="BC60:BD60"/>
    <mergeCell ref="AS54:AS55"/>
    <mergeCell ref="BM58:BP58"/>
    <mergeCell ref="BJ56:BL56"/>
    <mergeCell ref="BC56:BD56"/>
    <mergeCell ref="C56:E56"/>
    <mergeCell ref="I56:J56"/>
    <mergeCell ref="BE44:BJ44"/>
    <mergeCell ref="BR54:BR55"/>
    <mergeCell ref="BE54:BE55"/>
    <mergeCell ref="BF60:BG60"/>
    <mergeCell ref="BH60:BI60"/>
    <mergeCell ref="BJ60:BL60"/>
    <mergeCell ref="A50:B50"/>
    <mergeCell ref="B61:B64"/>
    <mergeCell ref="AZ57:BA57"/>
    <mergeCell ref="AV39:BD39"/>
    <mergeCell ref="AW54:AW55"/>
    <mergeCell ref="A54:A55"/>
    <mergeCell ref="BE61:BR61"/>
    <mergeCell ref="BJ62:BM65"/>
    <mergeCell ref="BM59:BP59"/>
    <mergeCell ref="BM60:BP60"/>
    <mergeCell ref="AZ60:BA60"/>
    <mergeCell ref="BC59:BD59"/>
    <mergeCell ref="AT60:AU60"/>
    <mergeCell ref="AT57:AU57"/>
    <mergeCell ref="I59:J59"/>
    <mergeCell ref="BF59:BG59"/>
    <mergeCell ref="BP44:BR44"/>
    <mergeCell ref="BH41:BJ41"/>
    <mergeCell ref="BE50:BG50"/>
    <mergeCell ref="BH42:BJ42"/>
    <mergeCell ref="C63:X64"/>
    <mergeCell ref="AT58:AU58"/>
    <mergeCell ref="AZ58:BA58"/>
    <mergeCell ref="AT59:AU59"/>
    <mergeCell ref="BH58:BI58"/>
    <mergeCell ref="BC58:BD58"/>
    <mergeCell ref="AZ59:BA59"/>
    <mergeCell ref="BM56:BP56"/>
    <mergeCell ref="AL54:AL55"/>
    <mergeCell ref="AM54:AM55"/>
    <mergeCell ref="BM54:BP55"/>
    <mergeCell ref="BF58:BG58"/>
    <mergeCell ref="BC57:BD57"/>
    <mergeCell ref="BF57:BG57"/>
    <mergeCell ref="BJ57:BL57"/>
    <mergeCell ref="BH57:BI57"/>
    <mergeCell ref="BM57:BP57"/>
    <mergeCell ref="BJ58:BL58"/>
    <mergeCell ref="BJ59:BL59"/>
    <mergeCell ref="BQ54:BQ55"/>
    <mergeCell ref="BJ54:BL55"/>
    <mergeCell ref="AO54:AO55"/>
    <mergeCell ref="AP54:AP55"/>
    <mergeCell ref="AQ54:AQ55"/>
    <mergeCell ref="BF56:BG56"/>
    <mergeCell ref="AA54:AA55"/>
    <mergeCell ref="T54:T55"/>
    <mergeCell ref="Q54:Q55"/>
    <mergeCell ref="R54:R55"/>
    <mergeCell ref="S54:S55"/>
    <mergeCell ref="U54:U55"/>
    <mergeCell ref="V54:V55"/>
    <mergeCell ref="W54:W55"/>
    <mergeCell ref="BH54:BI55"/>
    <mergeCell ref="BL46:BM46"/>
    <mergeCell ref="AV50:AY50"/>
    <mergeCell ref="BE49:BG49"/>
    <mergeCell ref="BL43:BM43"/>
    <mergeCell ref="BL47:BM47"/>
    <mergeCell ref="BL49:BM49"/>
    <mergeCell ref="BP48:BR48"/>
    <mergeCell ref="BL30:BR30"/>
    <mergeCell ref="BE34:BG34"/>
    <mergeCell ref="BL50:BM50"/>
    <mergeCell ref="BN50:BO50"/>
    <mergeCell ref="BL41:BM41"/>
    <mergeCell ref="BL42:BM42"/>
    <mergeCell ref="BN38:BO38"/>
    <mergeCell ref="BN34:BO34"/>
    <mergeCell ref="BP50:BR50"/>
    <mergeCell ref="BN35:BO35"/>
    <mergeCell ref="BP34:BR34"/>
    <mergeCell ref="BP36:BR36"/>
    <mergeCell ref="BP37:BR37"/>
    <mergeCell ref="BP38:BR38"/>
    <mergeCell ref="BP35:BR35"/>
    <mergeCell ref="AV46:AY46"/>
    <mergeCell ref="AV47:AY47"/>
    <mergeCell ref="AV38:BD38"/>
    <mergeCell ref="BE40:BG40"/>
    <mergeCell ref="AV40:BD40"/>
    <mergeCell ref="AZ44:BD45"/>
    <mergeCell ref="BE37:BG37"/>
    <mergeCell ref="BE47:BG47"/>
    <mergeCell ref="BE38:BG38"/>
    <mergeCell ref="AV44:AY45"/>
    <mergeCell ref="BE45:BG45"/>
    <mergeCell ref="AV43:BJ43"/>
    <mergeCell ref="BE39:BG39"/>
    <mergeCell ref="BP42:BR42"/>
    <mergeCell ref="BN44:BO44"/>
    <mergeCell ref="BL44:BM44"/>
    <mergeCell ref="BL45:BM45"/>
    <mergeCell ref="BH40:BJ40"/>
    <mergeCell ref="BL40:BM40"/>
    <mergeCell ref="BE42:BG42"/>
    <mergeCell ref="BE41:BG41"/>
    <mergeCell ref="BE36:BG36"/>
    <mergeCell ref="BH45:BJ45"/>
    <mergeCell ref="BH39:BJ39"/>
    <mergeCell ref="BL39:BM39"/>
    <mergeCell ref="BH36:BJ36"/>
    <mergeCell ref="BL38:BM38"/>
    <mergeCell ref="BH38:BJ38"/>
    <mergeCell ref="BN49:BO49"/>
    <mergeCell ref="BP49:BR49"/>
    <mergeCell ref="BL48:BM48"/>
    <mergeCell ref="BN48:BO48"/>
    <mergeCell ref="BP39:BR39"/>
    <mergeCell ref="BN40:BO40"/>
    <mergeCell ref="BP40:BR40"/>
    <mergeCell ref="BN41:BO41"/>
    <mergeCell ref="BP41:BR41"/>
    <mergeCell ref="BN39:BO39"/>
    <mergeCell ref="BP46:BR46"/>
    <mergeCell ref="BP47:BR47"/>
    <mergeCell ref="BP45:BR45"/>
    <mergeCell ref="BN42:BO42"/>
    <mergeCell ref="BN46:BO46"/>
    <mergeCell ref="BP43:BR43"/>
    <mergeCell ref="BN43:BO43"/>
    <mergeCell ref="BN45:BO45"/>
    <mergeCell ref="BN47:BO47"/>
    <mergeCell ref="AV34:BD34"/>
    <mergeCell ref="AV35:BD35"/>
    <mergeCell ref="BH34:BJ34"/>
    <mergeCell ref="BE35:BG35"/>
    <mergeCell ref="AV30:BJ30"/>
    <mergeCell ref="AV26:BA26"/>
    <mergeCell ref="BN36:BO36"/>
    <mergeCell ref="BL36:BM36"/>
    <mergeCell ref="BN37:BO37"/>
    <mergeCell ref="BL37:BM37"/>
    <mergeCell ref="BI26:BK26"/>
    <mergeCell ref="BB28:BH28"/>
    <mergeCell ref="BI27:BK27"/>
    <mergeCell ref="BL26:BR26"/>
    <mergeCell ref="AV29:BR29"/>
    <mergeCell ref="AV31:BD32"/>
    <mergeCell ref="BE31:BJ31"/>
    <mergeCell ref="BE32:BG32"/>
    <mergeCell ref="AV33:BD33"/>
    <mergeCell ref="AV28:BA28"/>
    <mergeCell ref="BH33:BJ33"/>
    <mergeCell ref="BH35:BJ35"/>
    <mergeCell ref="BN32:BO32"/>
    <mergeCell ref="BL31:BM32"/>
    <mergeCell ref="BN31:BR31"/>
    <mergeCell ref="BL34:BM34"/>
    <mergeCell ref="BN33:BO33"/>
    <mergeCell ref="BL35:BM35"/>
    <mergeCell ref="BL33:BM33"/>
    <mergeCell ref="AP4:BF4"/>
    <mergeCell ref="CH9:CK9"/>
    <mergeCell ref="BV28:BW28"/>
    <mergeCell ref="CB3:CC4"/>
    <mergeCell ref="BX9:BY9"/>
    <mergeCell ref="BX28:BY28"/>
    <mergeCell ref="BZ10:CA10"/>
    <mergeCell ref="BZ11:CA11"/>
    <mergeCell ref="BZ12:CA12"/>
    <mergeCell ref="BV13:BW13"/>
    <mergeCell ref="BX13:BY13"/>
    <mergeCell ref="BZ13:CA13"/>
    <mergeCell ref="AV25:BA25"/>
    <mergeCell ref="BB25:BH25"/>
    <mergeCell ref="AV23:BA23"/>
    <mergeCell ref="BI25:BK25"/>
    <mergeCell ref="AV22:BA22"/>
    <mergeCell ref="BL24:BR24"/>
    <mergeCell ref="BI24:BK24"/>
    <mergeCell ref="BL23:BR23"/>
    <mergeCell ref="BB23:BH23"/>
    <mergeCell ref="BI23:BK23"/>
    <mergeCell ref="AV27:BA27"/>
    <mergeCell ref="BB27:BH27"/>
    <mergeCell ref="CN3:CQ4"/>
    <mergeCell ref="AV17:BA17"/>
    <mergeCell ref="BB17:BG17"/>
    <mergeCell ref="BN17:BO17"/>
    <mergeCell ref="BN19:BO19"/>
    <mergeCell ref="BP19:BR19"/>
    <mergeCell ref="BN16:BO16"/>
    <mergeCell ref="AV18:BA18"/>
    <mergeCell ref="BP12:BR12"/>
    <mergeCell ref="BP18:BR18"/>
    <mergeCell ref="AP3:BF3"/>
    <mergeCell ref="BH19:BJ19"/>
    <mergeCell ref="AV15:BA15"/>
    <mergeCell ref="BP17:BR17"/>
    <mergeCell ref="BP16:BR16"/>
    <mergeCell ref="BB14:BG14"/>
    <mergeCell ref="CL9:CM9"/>
    <mergeCell ref="BB18:BG18"/>
    <mergeCell ref="BP14:BR14"/>
    <mergeCell ref="CH3:CK4"/>
    <mergeCell ref="CD3:CG4"/>
    <mergeCell ref="CL3:CM4"/>
    <mergeCell ref="BN14:BO14"/>
    <mergeCell ref="BH10:BJ18"/>
    <mergeCell ref="AV24:BA24"/>
    <mergeCell ref="BP15:BR15"/>
    <mergeCell ref="BP13:BR13"/>
    <mergeCell ref="AU19:BG19"/>
    <mergeCell ref="BN18:BO18"/>
    <mergeCell ref="A12:A14"/>
    <mergeCell ref="AV12:BA12"/>
    <mergeCell ref="BB12:BG12"/>
    <mergeCell ref="BN12:BO12"/>
    <mergeCell ref="AV14:BA14"/>
    <mergeCell ref="BB22:BH22"/>
    <mergeCell ref="BI22:BK22"/>
    <mergeCell ref="BL22:BR22"/>
    <mergeCell ref="AU21:BR21"/>
    <mergeCell ref="BN15:BO15"/>
    <mergeCell ref="BB24:BH24"/>
    <mergeCell ref="AI10:AI11"/>
    <mergeCell ref="AL10:AL11"/>
    <mergeCell ref="AE10:AE11"/>
    <mergeCell ref="AF10:AF11"/>
    <mergeCell ref="AQ10:AQ11"/>
    <mergeCell ref="AN10:AN11"/>
    <mergeCell ref="AK10:AK11"/>
    <mergeCell ref="AV16:BA16"/>
    <mergeCell ref="BB16:BG16"/>
    <mergeCell ref="BB15:BG15"/>
    <mergeCell ref="AO10:AO11"/>
    <mergeCell ref="AP10:AP11"/>
    <mergeCell ref="AS10:AS11"/>
    <mergeCell ref="AR10:AR11"/>
    <mergeCell ref="BB11:BG11"/>
    <mergeCell ref="AV10:BA10"/>
    <mergeCell ref="AV11:BA11"/>
    <mergeCell ref="BB10:BG10"/>
    <mergeCell ref="AV13:BA13"/>
    <mergeCell ref="BB13:BG13"/>
    <mergeCell ref="AA10:AA11"/>
    <mergeCell ref="AU8:BR8"/>
    <mergeCell ref="AV9:BA9"/>
    <mergeCell ref="BB9:BG9"/>
    <mergeCell ref="BP9:BR9"/>
    <mergeCell ref="BN9:BO9"/>
    <mergeCell ref="K8:AS9"/>
    <mergeCell ref="BH9:BJ9"/>
    <mergeCell ref="AC10:AC11"/>
    <mergeCell ref="AJ10:AJ11"/>
    <mergeCell ref="AB10:AB11"/>
    <mergeCell ref="AG10:AG11"/>
    <mergeCell ref="AH10:AH11"/>
    <mergeCell ref="AD10:AD11"/>
    <mergeCell ref="P10:P11"/>
    <mergeCell ref="R10:R11"/>
    <mergeCell ref="S10:S11"/>
    <mergeCell ref="Q10:Q11"/>
    <mergeCell ref="X10:X11"/>
    <mergeCell ref="Z10:Z11"/>
    <mergeCell ref="V10:V11"/>
    <mergeCell ref="W10:W11"/>
    <mergeCell ref="Y10:Y11"/>
    <mergeCell ref="AM10:AM11"/>
    <mergeCell ref="B5:D5"/>
    <mergeCell ref="A9:A11"/>
    <mergeCell ref="B9:B11"/>
    <mergeCell ref="C9:F9"/>
    <mergeCell ref="G9:J9"/>
    <mergeCell ref="L10:L11"/>
    <mergeCell ref="M10:M11"/>
    <mergeCell ref="C10:E10"/>
    <mergeCell ref="F10:F11"/>
    <mergeCell ref="G10:I10"/>
    <mergeCell ref="J10:J11"/>
    <mergeCell ref="AZ54:BA55"/>
    <mergeCell ref="AZ50:BD50"/>
    <mergeCell ref="BE48:BG48"/>
    <mergeCell ref="BK1:BR1"/>
    <mergeCell ref="B2:D2"/>
    <mergeCell ref="AJ3:AO3"/>
    <mergeCell ref="B4:D4"/>
    <mergeCell ref="W4:AA4"/>
    <mergeCell ref="AJ4:AO4"/>
    <mergeCell ref="B3:D3"/>
    <mergeCell ref="AJ6:AO6"/>
    <mergeCell ref="AP6:BF6"/>
    <mergeCell ref="W5:AA5"/>
    <mergeCell ref="AJ5:AO5"/>
    <mergeCell ref="AP5:BF5"/>
    <mergeCell ref="V1:AM1"/>
    <mergeCell ref="AB5:AI5"/>
    <mergeCell ref="AB3:AI3"/>
    <mergeCell ref="AB4:AI4"/>
    <mergeCell ref="W3:AA3"/>
    <mergeCell ref="F54:H60"/>
    <mergeCell ref="W7:AA7"/>
    <mergeCell ref="W6:AA6"/>
    <mergeCell ref="U10:U11"/>
    <mergeCell ref="BH47:BJ47"/>
    <mergeCell ref="Z54:Z55"/>
    <mergeCell ref="AB54:AB55"/>
    <mergeCell ref="AX54:AX55"/>
    <mergeCell ref="BV30:BW30"/>
    <mergeCell ref="BV31:BW31"/>
    <mergeCell ref="BV32:BW32"/>
    <mergeCell ref="BV33:BW33"/>
    <mergeCell ref="BV34:BW34"/>
    <mergeCell ref="AZ49:BD49"/>
    <mergeCell ref="BH49:BJ49"/>
    <mergeCell ref="AD54:AD55"/>
    <mergeCell ref="AK54:AK55"/>
    <mergeCell ref="AC54:AC55"/>
    <mergeCell ref="AJ54:AJ55"/>
    <mergeCell ref="AE54:AE55"/>
    <mergeCell ref="AF54:AF55"/>
    <mergeCell ref="AG54:AG55"/>
    <mergeCell ref="AV49:AY49"/>
    <mergeCell ref="AR54:AR55"/>
    <mergeCell ref="BF54:BG55"/>
    <mergeCell ref="AV48:AY48"/>
    <mergeCell ref="AZ48:BD48"/>
    <mergeCell ref="AY54:AY55"/>
    <mergeCell ref="BX30:BY30"/>
    <mergeCell ref="CB29:CC29"/>
    <mergeCell ref="CB30:CC30"/>
    <mergeCell ref="BX31:BY31"/>
    <mergeCell ref="BX10:BY10"/>
    <mergeCell ref="BX11:BY11"/>
    <mergeCell ref="BU3:BU4"/>
    <mergeCell ref="BX34:BY34"/>
    <mergeCell ref="BH46:BJ46"/>
    <mergeCell ref="BX36:BY36"/>
    <mergeCell ref="BP10:BR10"/>
    <mergeCell ref="BN11:BO11"/>
    <mergeCell ref="BP11:BR11"/>
    <mergeCell ref="BN10:BO10"/>
    <mergeCell ref="BN13:BO13"/>
    <mergeCell ref="BP32:BR32"/>
    <mergeCell ref="BL28:BR28"/>
    <mergeCell ref="BL27:BR27"/>
    <mergeCell ref="BB26:BH26"/>
    <mergeCell ref="BI28:BK28"/>
    <mergeCell ref="BL25:BR25"/>
    <mergeCell ref="BP33:BR33"/>
    <mergeCell ref="BH32:BJ32"/>
    <mergeCell ref="BE33:BG33"/>
    <mergeCell ref="CR3:CT4"/>
    <mergeCell ref="BV3:BW4"/>
    <mergeCell ref="BX3:BY4"/>
    <mergeCell ref="BZ3:CA4"/>
    <mergeCell ref="BX29:BY29"/>
    <mergeCell ref="CB28:CC28"/>
    <mergeCell ref="BZ35:CA35"/>
    <mergeCell ref="BZ36:CA36"/>
    <mergeCell ref="CB35:CC35"/>
    <mergeCell ref="CB36:CC36"/>
    <mergeCell ref="BV35:BW35"/>
    <mergeCell ref="BZ34:CA34"/>
    <mergeCell ref="CH35:CK35"/>
    <mergeCell ref="CH36:CK36"/>
    <mergeCell ref="CD36:CG36"/>
    <mergeCell ref="CD32:CG32"/>
    <mergeCell ref="CD34:CG34"/>
    <mergeCell ref="CB32:CC32"/>
    <mergeCell ref="CB33:CC33"/>
    <mergeCell ref="CB34:CC34"/>
    <mergeCell ref="CH34:CK34"/>
    <mergeCell ref="BZ28:CA28"/>
    <mergeCell ref="BZ29:CA29"/>
    <mergeCell ref="BX35:BY35"/>
    <mergeCell ref="C54:E55"/>
    <mergeCell ref="C60:E60"/>
    <mergeCell ref="I60:J60"/>
    <mergeCell ref="C59:E59"/>
    <mergeCell ref="O54:O55"/>
    <mergeCell ref="CD28:CG28"/>
    <mergeCell ref="CD29:CG29"/>
    <mergeCell ref="CD30:CG30"/>
    <mergeCell ref="BH59:BI59"/>
    <mergeCell ref="BH48:BJ48"/>
    <mergeCell ref="BH37:BJ37"/>
    <mergeCell ref="BH50:BJ50"/>
    <mergeCell ref="BH56:BI56"/>
    <mergeCell ref="BZ30:CA30"/>
    <mergeCell ref="CB31:CC31"/>
    <mergeCell ref="BX32:BY32"/>
    <mergeCell ref="BX33:BY33"/>
    <mergeCell ref="BZ32:CA32"/>
    <mergeCell ref="BZ33:CA33"/>
    <mergeCell ref="AZ46:BD46"/>
    <mergeCell ref="AZ47:BD47"/>
    <mergeCell ref="BE46:BG46"/>
    <mergeCell ref="BV36:BW36"/>
    <mergeCell ref="BZ31:CA31"/>
    <mergeCell ref="C67:V67"/>
    <mergeCell ref="CK62:CZ63"/>
    <mergeCell ref="E2:N2"/>
    <mergeCell ref="E3:N3"/>
    <mergeCell ref="E4:N4"/>
    <mergeCell ref="E5:N5"/>
    <mergeCell ref="C58:E58"/>
    <mergeCell ref="I58:J58"/>
    <mergeCell ref="M54:M55"/>
    <mergeCell ref="I57:J57"/>
    <mergeCell ref="N54:N55"/>
    <mergeCell ref="AB6:AI6"/>
    <mergeCell ref="AB7:AI7"/>
    <mergeCell ref="N10:N11"/>
    <mergeCell ref="I54:J55"/>
    <mergeCell ref="A8:J8"/>
    <mergeCell ref="K10:K11"/>
    <mergeCell ref="O10:O11"/>
    <mergeCell ref="T10:T11"/>
    <mergeCell ref="X54:X55"/>
    <mergeCell ref="C57:E57"/>
    <mergeCell ref="P54:P55"/>
    <mergeCell ref="K54:K55"/>
    <mergeCell ref="L54:L55"/>
  </mergeCells>
  <printOptions verticalCentered="1"/>
  <pageMargins left="0" right="0" top="0" bottom="0" header="0" footer="0"/>
  <pageSetup paperSize="9" scale="27" fitToHeight="29" orientation="landscape" r:id="rId1"/>
  <headerFooter alignWithMargins="0"/>
  <colBreaks count="1" manualBreakCount="1">
    <brk id="7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بطاقة توزيع الحصص</vt:lpstr>
      <vt:lpstr>'بطاقة توزيع الحصص'!Print_Area</vt:lpstr>
    </vt:vector>
  </TitlesOfParts>
  <Company>moe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Thamer.Azem</dc:creator>
  <cp:lastModifiedBy>OpenEmis Plus</cp:lastModifiedBy>
  <cp:lastPrinted>2023-04-17T10:47:53Z</cp:lastPrinted>
  <dcterms:created xsi:type="dcterms:W3CDTF">2009-10-28T05:56:27Z</dcterms:created>
  <dcterms:modified xsi:type="dcterms:W3CDTF">2023-04-25T16:47:45Z</dcterms:modified>
</cp:coreProperties>
</file>