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Lab431_Oktava\Desktop\LezhnevV\testGOST\Libraries\"/>
    </mc:Choice>
  </mc:AlternateContent>
  <xr:revisionPtr revIDLastSave="0" documentId="13_ncr:1_{6C629B9A-0D90-4077-AF37-4BAE1A3BC75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6" i="1" l="1"/>
  <c r="K125" i="1"/>
  <c r="K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2" i="1"/>
  <c r="K113" i="1"/>
  <c r="K114" i="1"/>
  <c r="K115" i="1"/>
  <c r="K116" i="1"/>
  <c r="K117" i="1"/>
  <c r="J113" i="1"/>
  <c r="J114" i="1"/>
  <c r="J115" i="1"/>
  <c r="J116" i="1"/>
  <c r="J117" i="1"/>
  <c r="J112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04" i="1"/>
  <c r="J103" i="1"/>
  <c r="K104" i="1"/>
  <c r="K103" i="1"/>
  <c r="J101" i="1"/>
  <c r="K101" i="1"/>
  <c r="J102" i="1"/>
  <c r="K102" i="1"/>
  <c r="K100" i="1"/>
  <c r="J100" i="1"/>
  <c r="K95" i="1"/>
  <c r="K96" i="1"/>
  <c r="K97" i="1"/>
  <c r="K98" i="1"/>
  <c r="K99" i="1"/>
  <c r="J95" i="1"/>
  <c r="J96" i="1"/>
  <c r="J97" i="1"/>
  <c r="J98" i="1"/>
  <c r="J99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78" i="1"/>
  <c r="J77" i="1"/>
  <c r="J76" i="1"/>
  <c r="J75" i="1"/>
  <c r="K75" i="1"/>
  <c r="A21" i="1"/>
  <c r="K21" i="1" s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A56" i="1" l="1"/>
  <c r="K56" i="1" s="1"/>
  <c r="J3" i="1"/>
  <c r="J4" i="1"/>
  <c r="J2" i="1"/>
  <c r="G46" i="2" l="1"/>
  <c r="G47" i="2"/>
  <c r="G48" i="2"/>
  <c r="G49" i="2"/>
  <c r="G50" i="2"/>
  <c r="G51" i="2"/>
  <c r="G52" i="2"/>
  <c r="G53" i="2"/>
  <c r="G45" i="2"/>
  <c r="A59" i="1"/>
  <c r="H59" i="1" s="1"/>
  <c r="A60" i="1"/>
  <c r="H60" i="1" s="1"/>
  <c r="A58" i="1"/>
  <c r="H58" i="1" s="1"/>
  <c r="A57" i="1"/>
  <c r="K57" i="1" s="1"/>
  <c r="A36" i="1"/>
  <c r="H36" i="1" s="1"/>
  <c r="A37" i="1"/>
  <c r="A38" i="1"/>
  <c r="A39" i="1"/>
  <c r="A40" i="1"/>
  <c r="H40" i="1" s="1"/>
  <c r="A41" i="1"/>
  <c r="A42" i="1"/>
  <c r="H42" i="1" s="1"/>
  <c r="A43" i="1"/>
  <c r="H43" i="1" s="1"/>
  <c r="A44" i="1"/>
  <c r="H44" i="1" s="1"/>
  <c r="A45" i="1"/>
  <c r="A46" i="1"/>
  <c r="A47" i="1"/>
  <c r="A48" i="1"/>
  <c r="H48" i="1" s="1"/>
  <c r="A49" i="1"/>
  <c r="A50" i="1"/>
  <c r="H50" i="1" s="1"/>
  <c r="A51" i="1"/>
  <c r="H51" i="1" s="1"/>
  <c r="A52" i="1"/>
  <c r="H52" i="1" s="1"/>
  <c r="A53" i="1"/>
  <c r="A54" i="1"/>
  <c r="A55" i="1"/>
  <c r="K55" i="1" s="1"/>
  <c r="A3" i="1"/>
  <c r="K3" i="1" s="1"/>
  <c r="A4" i="1"/>
  <c r="K4" i="1" s="1"/>
  <c r="A5" i="1"/>
  <c r="K5" i="1" s="1"/>
  <c r="A6" i="1"/>
  <c r="K6" i="1" s="1"/>
  <c r="A7" i="1"/>
  <c r="K7" i="1" s="1"/>
  <c r="A8" i="1"/>
  <c r="K8" i="1" s="1"/>
  <c r="A9" i="1"/>
  <c r="K9" i="1" s="1"/>
  <c r="A10" i="1"/>
  <c r="K10" i="1" s="1"/>
  <c r="A11" i="1"/>
  <c r="K11" i="1" s="1"/>
  <c r="A12" i="1"/>
  <c r="K12" i="1" s="1"/>
  <c r="A13" i="1"/>
  <c r="K13" i="1" s="1"/>
  <c r="A14" i="1"/>
  <c r="K14" i="1" s="1"/>
  <c r="A15" i="1"/>
  <c r="K15" i="1" s="1"/>
  <c r="A16" i="1"/>
  <c r="K16" i="1" s="1"/>
  <c r="A17" i="1"/>
  <c r="K17" i="1" s="1"/>
  <c r="A18" i="1"/>
  <c r="K18" i="1" s="1"/>
  <c r="A19" i="1"/>
  <c r="K19" i="1" s="1"/>
  <c r="A20" i="1"/>
  <c r="K20" i="1" s="1"/>
  <c r="A22" i="1"/>
  <c r="H22" i="1" s="1"/>
  <c r="A23" i="1"/>
  <c r="A24" i="1"/>
  <c r="A25" i="1"/>
  <c r="A26" i="1"/>
  <c r="H26" i="1" s="1"/>
  <c r="A27" i="1"/>
  <c r="H27" i="1" s="1"/>
  <c r="A28" i="1"/>
  <c r="H28" i="1" s="1"/>
  <c r="A29" i="1"/>
  <c r="A30" i="1"/>
  <c r="A31" i="1"/>
  <c r="A32" i="1"/>
  <c r="A33" i="1"/>
  <c r="A34" i="1"/>
  <c r="H34" i="1" s="1"/>
  <c r="A35" i="1"/>
  <c r="H35" i="1" s="1"/>
  <c r="A2" i="1"/>
  <c r="K2" i="1" s="1"/>
  <c r="B1" i="2"/>
  <c r="B2" i="2"/>
  <c r="B3" i="2"/>
  <c r="B4" i="2"/>
  <c r="B5" i="2"/>
  <c r="B6" i="2"/>
  <c r="B7" i="2"/>
  <c r="B8" i="2"/>
  <c r="B9" i="2"/>
  <c r="B10" i="2"/>
  <c r="B11" i="2"/>
  <c r="D49" i="2"/>
  <c r="D50" i="2"/>
  <c r="D51" i="2"/>
  <c r="D52" i="2"/>
  <c r="D53" i="2"/>
  <c r="D44" i="2"/>
  <c r="D45" i="2"/>
  <c r="D46" i="2"/>
  <c r="D47" i="2"/>
  <c r="D48" i="2"/>
  <c r="D35" i="2"/>
  <c r="D36" i="2"/>
  <c r="D37" i="2"/>
  <c r="D38" i="2"/>
  <c r="D39" i="2"/>
  <c r="D40" i="2"/>
  <c r="D41" i="2"/>
  <c r="D42" i="2"/>
  <c r="D43" i="2"/>
  <c r="D27" i="2"/>
  <c r="D28" i="2"/>
  <c r="D29" i="2"/>
  <c r="D30" i="2"/>
  <c r="D31" i="2"/>
  <c r="D32" i="2"/>
  <c r="D33" i="2"/>
  <c r="D34" i="2"/>
  <c r="D17" i="2"/>
  <c r="D18" i="2"/>
  <c r="D19" i="2"/>
  <c r="D20" i="2"/>
  <c r="D21" i="2"/>
  <c r="D22" i="2"/>
  <c r="D23" i="2"/>
  <c r="D24" i="2"/>
  <c r="D25" i="2"/>
  <c r="D26" i="2"/>
  <c r="D9" i="2"/>
  <c r="D10" i="2"/>
  <c r="D11" i="2"/>
  <c r="D12" i="2"/>
  <c r="D13" i="2"/>
  <c r="D14" i="2"/>
  <c r="D15" i="2"/>
  <c r="D16" i="2"/>
  <c r="K53" i="1" l="1"/>
  <c r="H53" i="1"/>
  <c r="K45" i="1"/>
  <c r="H45" i="1"/>
  <c r="K37" i="1"/>
  <c r="H37" i="1"/>
  <c r="K25" i="1"/>
  <c r="H25" i="1"/>
  <c r="K31" i="1"/>
  <c r="H31" i="1"/>
  <c r="K23" i="1"/>
  <c r="H23" i="1"/>
  <c r="K33" i="1"/>
  <c r="H33" i="1"/>
  <c r="K30" i="1"/>
  <c r="H30" i="1"/>
  <c r="K29" i="1"/>
  <c r="H29" i="1"/>
  <c r="K49" i="1"/>
  <c r="H49" i="1"/>
  <c r="K41" i="1"/>
  <c r="H41" i="1"/>
  <c r="K24" i="1"/>
  <c r="H24" i="1"/>
  <c r="K47" i="1"/>
  <c r="H47" i="1"/>
  <c r="K39" i="1"/>
  <c r="H39" i="1"/>
  <c r="K32" i="1"/>
  <c r="H32" i="1"/>
  <c r="K54" i="1"/>
  <c r="H54" i="1"/>
  <c r="K46" i="1"/>
  <c r="H46" i="1"/>
  <c r="K38" i="1"/>
  <c r="H38" i="1"/>
  <c r="K52" i="1"/>
  <c r="K36" i="1"/>
  <c r="K51" i="1"/>
  <c r="K43" i="1"/>
  <c r="K44" i="1"/>
  <c r="K22" i="1"/>
  <c r="K50" i="1"/>
  <c r="K42" i="1"/>
  <c r="K58" i="1"/>
  <c r="K60" i="1"/>
  <c r="K28" i="1"/>
  <c r="K48" i="1"/>
  <c r="K40" i="1"/>
  <c r="K59" i="1"/>
  <c r="K35" i="1"/>
  <c r="K27" i="1"/>
  <c r="K34" i="1"/>
  <c r="K26" i="1"/>
  <c r="F4" i="2"/>
  <c r="E5" i="2"/>
  <c r="E6" i="2"/>
  <c r="E7" i="2"/>
  <c r="E8" i="2"/>
  <c r="E9" i="2"/>
  <c r="E10" i="2"/>
  <c r="E4" i="2"/>
  <c r="D8" i="2" l="1"/>
  <c r="D7" i="2"/>
  <c r="D6" i="2"/>
  <c r="D5" i="2"/>
  <c r="D4" i="2"/>
</calcChain>
</file>

<file path=xl/sharedStrings.xml><?xml version="1.0" encoding="utf-8"?>
<sst xmlns="http://schemas.openxmlformats.org/spreadsheetml/2006/main" count="1306" uniqueCount="301">
  <si>
    <t>Part Number</t>
  </si>
  <si>
    <t>Library Ref</t>
  </si>
  <si>
    <t>Footprint Ref</t>
  </si>
  <si>
    <t>Library Path</t>
  </si>
  <si>
    <t>Footprint path</t>
  </si>
  <si>
    <t>Type</t>
  </si>
  <si>
    <t>Value</t>
  </si>
  <si>
    <t>TU</t>
  </si>
  <si>
    <t>Power</t>
  </si>
  <si>
    <t>Резистор</t>
  </si>
  <si>
    <t>Р1-8В-0,125-1,5кОм±1% -Т-А-М 
ОЖ0.467.164ТУ</t>
  </si>
  <si>
    <t>Р1-8В-0,125-2,0кОм±1% -Т-А-М 
ОЖ0.467.164ТУ</t>
  </si>
  <si>
    <t>Р1-12-1-2,43 кОм ±1% -М-"A" 
АЛЯР.434110.005ТУ</t>
  </si>
  <si>
    <t>Р1-8В-0,125-2,74кОм±1% -Т-А-М 
ОЖ0.467.164ТУ</t>
  </si>
  <si>
    <t>Р1-8В-0,125-3,01кОм±1% -Т-А-М 
ОЖ0.467.164ТУ</t>
  </si>
  <si>
    <t>Р1-8В-0,125-3,32кОм±1% -Т-А-М 
ОЖ0.467.164ТУ</t>
  </si>
  <si>
    <t>Р1-8В-0,1-3,65 кОм±1% -Т-А-М 
ОЖ0.467.164ТУ</t>
  </si>
  <si>
    <t>Р1-8В-0,125-4,02кОм±1% -Т-А-М 
ОЖ0.467.164ТУ</t>
  </si>
  <si>
    <t>Р1-8В-0,1-4,7кОм±5% -Т-А-М 
ОЖ0.467.164ТУ</t>
  </si>
  <si>
    <t>Р1-8В-0,1-4,75кОм±1% -Т-А-М 
ОЖ0.467.164ТУ</t>
  </si>
  <si>
    <t>Р1-8В-0,125-5,11кОм±1% -Т-А-М 
ОЖ0.467.164ТУ</t>
  </si>
  <si>
    <t>Р1-8В-0,125-5,62кОм±1% -Т-А-М 
ОЖ0.467.164ТУ</t>
  </si>
  <si>
    <t>Р1-8В-0,1-10кОм±1% -Т-А-М 
ОЖ0.467.164ТУ</t>
  </si>
  <si>
    <t>Р1-8В-0,125-10кОм±1% -Т-А-М 
ОЖ0.467.164ТУ</t>
  </si>
  <si>
    <t>Р1-8В-0,125-20кОм±1% -Т-А-М 
ОЖ0.467.164ТУ</t>
  </si>
  <si>
    <t>Р1-8В-0,1-24,9кОм±1% -Т-А-М 
ОЖ0.467.164ТУ</t>
  </si>
  <si>
    <t>Р1-8В-0,25-30,1кОм±1%-Л-П-М ОЖ0.467.164ТУ</t>
  </si>
  <si>
    <t>Р1-8В-0,125-33,2кОм±1% -Т-А-М 
ОЖ0.467.164ТУ</t>
  </si>
  <si>
    <t>Р1-8В-0,125-40,2кОм±1% -Т-А-М 
ОЖ0.467.164ТУ</t>
  </si>
  <si>
    <t>Р1-8В-0,125-46,4кОм±1% -Т-А-М 
ОЖ0.467.164ТУ</t>
  </si>
  <si>
    <t>Р1-8В-0,125-51,1кОм±1% -Т-А-М 
ОЖ0.467.164ТУ</t>
  </si>
  <si>
    <t>Р1-8В-0,1-56,2кОм±1% -Т-А-М 
ОЖ0.467.164ТУ</t>
  </si>
  <si>
    <t>Р1-8В-0,1-100кОм±1% -Т-А-М 
ОЖ0.467.164ТУ</t>
  </si>
  <si>
    <t>Р1-8В-0,125-100кОм±1% -Т-А-М 
ОЖ0.467.164ТУ</t>
  </si>
  <si>
    <t>Р1-8В-0,1-243кОм±1%-Л-П-М ОЖ0.467.164ТУ</t>
  </si>
  <si>
    <t>Р1-8В-0,125-301кОм±1% -Т-А-М 
ОЖ0.467.164ТУ</t>
  </si>
  <si>
    <t>Р1-8В-0,1-562кОм±1% -Т-А-М 
ОЖ0.467.164ТУ</t>
  </si>
  <si>
    <t>Р1-8В-0,125-1МОм±1% -Т-А-М 
ОЖ0.467.164ТУ</t>
  </si>
  <si>
    <t>Р1-8В-0,125-80,6кОм±1% -Т-А-М 
ОЖ0.467.164ТУ</t>
  </si>
  <si>
    <t>Р1-8В-0,125-124кОм±1% -Т-А-М 
ОЖ0.467.164ТУ</t>
  </si>
  <si>
    <t>Р1-8В-0,125-150кОм±1% -Т-А-М 
ОЖ0.467.164ТУ</t>
  </si>
  <si>
    <t>Р1-8В-0,125-182кОм±1% -Т-А-М 
ОЖ0.467.164ТУ</t>
  </si>
  <si>
    <t>Р1-8В-0,125-392кОм±1% -Т-А-М 
ОЖ0.467.164ТУ</t>
  </si>
  <si>
    <t>С5-47 25 15Ом ±2% ОЖ0.467.531ТУ</t>
  </si>
  <si>
    <t>Р1-8В-0805-0-А-М
ОЖ0.467.164ТУ</t>
  </si>
  <si>
    <t>Р1-8В-2512-0-А-М 
ОЖ0.467.164ТУ</t>
  </si>
  <si>
    <t>Р1-8В-1210-0-А-М 
ОЖ0.467.164ТУ</t>
  </si>
  <si>
    <t>Р2-105-0,75-0,022 Ом±5% -А 
РКМУ.434150.001ТУ</t>
  </si>
  <si>
    <t>Р2-105-0,75-0,068Ом±1% -А 
РКМУ.434150.001ТУ</t>
  </si>
  <si>
    <t>Р1-8В-0,125-10Ом±1% -Т-А-М 
ОЖ0.467.164ТУ</t>
  </si>
  <si>
    <t>Р1-8В-0,1-18,2 Ом±1% -Т-А-М 
ОЖ0.467.164ТУ</t>
  </si>
  <si>
    <t>Р1-8В-0,125-20Ом±1% -Т-А-М 
ОЖ0.467.164ТУ</t>
  </si>
  <si>
    <t>Р1-8В-0,125-33,2Ом±1% -Т-А-М 
ОЖ0.467.164ТУ</t>
  </si>
  <si>
    <t>Р1-8В-0,1-100 Ом±1% -Т-А-М 
ОЖ0.467.164ТУ</t>
  </si>
  <si>
    <t>Р1-8В-0,125-100Ом±1% -Т-А-М 
ОЖ0.467.164ТУ</t>
  </si>
  <si>
    <t>Р1-8В-0,25-100±1%-Л-А-М
ОЖ0.467.164ТУ</t>
  </si>
  <si>
    <t>Р1-12-1-100 Ом ±1% -Т-"A" 
АЛЯР.434110.005ТУ</t>
  </si>
  <si>
    <t>Р1-8В-0,125-130 Ом±1% -Т-А-М 
ОЖ0.467.164ТУ</t>
  </si>
  <si>
    <t>Р1-8В-0,1-200 Ом±1% -Т-А-М 
ОЖ0.467.164ТУ</t>
  </si>
  <si>
    <t>Р1-8В-0,125-200Ом±1% -Т-А-М 
ОЖ0.467.164ТУ</t>
  </si>
  <si>
    <t>Р1-12-1-210 Ом ±1% -М-"A" 
АЛЯР.434110.005ТУ</t>
  </si>
  <si>
    <t>Р1-8В-0,1-301 Ом±1% -Т-А-М 
ОЖ0.467.164ТУ</t>
  </si>
  <si>
    <t>Р1-8В-0,125-332Ом±1% -Т-А-М 
ОЖ0.467.164ТУ</t>
  </si>
  <si>
    <t>Р1-8В-0,25-402 Ом±1%-Л-П-М ОЖ0.467.164ТУ</t>
  </si>
  <si>
    <t>Р1-8В-0,125-562 Ом±1% -Т-А-М 
ОЖ0.467.164ТУ</t>
  </si>
  <si>
    <t>Р1-8В-0,1-1кОм±1% -Т-А-М 
ОЖ0.467.164ТУ</t>
  </si>
  <si>
    <t>Р1-8В-0,125-1,0кОм±1% -Т-А-М 
ОЖ0.467.164ТУ</t>
  </si>
  <si>
    <t>Р1-8В-0,1-1,21 кОм±1% -Т-А-М 
ОЖ0.467.164ТУ</t>
  </si>
  <si>
    <t>Р1-8В-0,1-51,1 Ом±1% -Т-А-М ОЖ0.467.164ТУ</t>
  </si>
  <si>
    <t>Res</t>
  </si>
  <si>
    <t>SCH_LIB.SchLib</t>
  </si>
  <si>
    <t>18,2 Ом</t>
  </si>
  <si>
    <t>51,1 Ом</t>
  </si>
  <si>
    <t>100 Ом</t>
  </si>
  <si>
    <t>100Ом</t>
  </si>
  <si>
    <t>130 Ом</t>
  </si>
  <si>
    <t>200 Ом</t>
  </si>
  <si>
    <t>200Ом</t>
  </si>
  <si>
    <t>301 Ом</t>
  </si>
  <si>
    <t>332Ом</t>
  </si>
  <si>
    <t>402 Ом</t>
  </si>
  <si>
    <t>562 Ом</t>
  </si>
  <si>
    <t>1кОм</t>
  </si>
  <si>
    <t>1,0кОм</t>
  </si>
  <si>
    <t>1,21 кОм</t>
  </si>
  <si>
    <t>1,5кОм</t>
  </si>
  <si>
    <t>2,0кОм</t>
  </si>
  <si>
    <t>2,74кОм</t>
  </si>
  <si>
    <t>3,01кОм</t>
  </si>
  <si>
    <t>3,32кОм</t>
  </si>
  <si>
    <t>3,65 кОм</t>
  </si>
  <si>
    <t>4,02кОм</t>
  </si>
  <si>
    <t>4,7кОм</t>
  </si>
  <si>
    <t>4,75кОм</t>
  </si>
  <si>
    <t>5,11кОм</t>
  </si>
  <si>
    <t>5,62кОм</t>
  </si>
  <si>
    <t>10кОм</t>
  </si>
  <si>
    <t>20кОм</t>
  </si>
  <si>
    <t>24,9кОм</t>
  </si>
  <si>
    <t>30,1кОм</t>
  </si>
  <si>
    <t>33,2кОм</t>
  </si>
  <si>
    <t>40,2кОм</t>
  </si>
  <si>
    <t>46,4кОм</t>
  </si>
  <si>
    <t>51,1кОм</t>
  </si>
  <si>
    <t>56,2кОм</t>
  </si>
  <si>
    <t>100кОм</t>
  </si>
  <si>
    <t>243кОм</t>
  </si>
  <si>
    <t>301кОм</t>
  </si>
  <si>
    <t>562кОм</t>
  </si>
  <si>
    <t>1МОм</t>
  </si>
  <si>
    <t>80,6кОм</t>
  </si>
  <si>
    <t>124кОм</t>
  </si>
  <si>
    <t>150кОм</t>
  </si>
  <si>
    <t>182кОм</t>
  </si>
  <si>
    <t>392кОм</t>
  </si>
  <si>
    <t>0,068Ом</t>
  </si>
  <si>
    <t>15Ом</t>
  </si>
  <si>
    <t>210Ом</t>
  </si>
  <si>
    <t>0,022Ом</t>
  </si>
  <si>
    <t>2,43Ом</t>
  </si>
  <si>
    <t>ОЖ0.467.164ТУ</t>
  </si>
  <si>
    <t>ОЖ0.467.531ТУ</t>
  </si>
  <si>
    <t>РКМУ.434150.001ТУ</t>
  </si>
  <si>
    <t>АЛЯР.434110.005ТУ</t>
  </si>
  <si>
    <t>R0805</t>
  </si>
  <si>
    <t>R2512</t>
  </si>
  <si>
    <t>R1210</t>
  </si>
  <si>
    <t>R0603</t>
  </si>
  <si>
    <t>R1206</t>
  </si>
  <si>
    <t>С5-47 25</t>
  </si>
  <si>
    <t>Comment</t>
  </si>
  <si>
    <t>BOAStxt</t>
  </si>
  <si>
    <t>PCB_LIB.PcbLib</t>
  </si>
  <si>
    <t>С2-33-2,4 кОм ±1%  Т-В-В</t>
  </si>
  <si>
    <r>
      <t>Р1-105-2-0,01 Ом</t>
    </r>
    <r>
      <rPr>
        <sz val="11"/>
        <color theme="1"/>
        <rFont val="Calibri"/>
        <family val="2"/>
        <charset val="204"/>
      </rPr>
      <t>±</t>
    </r>
    <r>
      <rPr>
        <sz val="8.8000000000000007"/>
        <color theme="1"/>
        <rFont val="Calibri"/>
        <family val="2"/>
      </rPr>
      <t xml:space="preserve">5% </t>
    </r>
    <r>
      <rPr>
        <sz val="11"/>
        <color theme="1"/>
        <rFont val="Calibri"/>
        <family val="2"/>
        <scheme val="minor"/>
      </rPr>
      <t xml:space="preserve"> А</t>
    </r>
  </si>
  <si>
    <t>Р1--8В-2-120 Ом±1%-Л-А-М</t>
  </si>
  <si>
    <t>Р1--8В-0,25-100 Ом±1%-Л-А-М</t>
  </si>
  <si>
    <t>Р1--8В-2-240 Ом±1%-Л-А-М</t>
  </si>
  <si>
    <t>0,01Ом</t>
  </si>
  <si>
    <t>ОЖ0.467.093ТУ</t>
  </si>
  <si>
    <t>R4020</t>
  </si>
  <si>
    <t>2,4кОм</t>
  </si>
  <si>
    <t>120Ом</t>
  </si>
  <si>
    <t>240Ом</t>
  </si>
  <si>
    <t>Р1-8В-0,1-0-А-М</t>
  </si>
  <si>
    <t>P1-8B-0,1-46,4кОм±1% -Т-А-М</t>
  </si>
  <si>
    <t>P1-8B-0,1-5,11кОм±1% -Т-А-М</t>
  </si>
  <si>
    <t>P1-8B-0,1-121Ом±1% -Т-А-М</t>
  </si>
  <si>
    <t>P1-8B-0,1-549Ом±1% -Т-А-М</t>
  </si>
  <si>
    <t>P1-8B-0,1-221Ом±1% -Т-А-М</t>
  </si>
  <si>
    <t>P1-8B-0,1-464Ом±1% -Т-А-М</t>
  </si>
  <si>
    <t>221Ом</t>
  </si>
  <si>
    <t>464Ом</t>
  </si>
  <si>
    <t>121Ом</t>
  </si>
  <si>
    <t>549Ом</t>
  </si>
  <si>
    <t>С2-33Н-1</t>
  </si>
  <si>
    <t>2,43кОм</t>
  </si>
  <si>
    <t>909Ом</t>
  </si>
  <si>
    <t>10 Ом</t>
  </si>
  <si>
    <t>20 Ом</t>
  </si>
  <si>
    <t>33,2 Ом</t>
  </si>
  <si>
    <t>Р1-8В-0,125-125кОм±1% -Т-А-М</t>
  </si>
  <si>
    <t>Р1-8В-0,125-390кОм±1% -Т-А-М</t>
  </si>
  <si>
    <t>Р1-8В-0,125-2,75кОм±1% -Т-А-М</t>
  </si>
  <si>
    <t>Р1-8В-0,125-4кОм±1% -Т-А-М</t>
  </si>
  <si>
    <t>Р1-8В-0,125-330кОм±1% -Т-А-М</t>
  </si>
  <si>
    <t>Р1-8В-0,125-330Ом±1% -Т-А-М</t>
  </si>
  <si>
    <t>Р1-8В-0,125-560Ом±1% -Т-А-М</t>
  </si>
  <si>
    <t>Р1-8В-0,125-15кОм±1% -Т-А-М</t>
  </si>
  <si>
    <t>Р1-8В-0,125-5,1кОм±1% -Т-А-М</t>
  </si>
  <si>
    <t>Р1-8В-0,125-33кОм±1% -Т-А-М</t>
  </si>
  <si>
    <t>Р1-8В-0,125-2кОм±1% -Т-А-М</t>
  </si>
  <si>
    <t>Р1-8В-0,125-390Ом±1% -Т-А-М</t>
  </si>
  <si>
    <t>Р1-8В-0,125-6,2кОм±1% -Т-А-М</t>
  </si>
  <si>
    <t>Р1-8В-0,125-300Ом±1% -Т-А-М</t>
  </si>
  <si>
    <t>Р1-8В-0,125-80кОм±1% -Т-А-М</t>
  </si>
  <si>
    <t>Р1-8В-0,125-5,6кОм±1% -Т-А-М</t>
  </si>
  <si>
    <t>Р1-8В-0,125-51кОм±1% -Т-А-М</t>
  </si>
  <si>
    <t>Р1-8В-0,125-300кОм±1% -Т-А-М</t>
  </si>
  <si>
    <t>Р1-8В-0,125-5кОм±1% -Т-А-М</t>
  </si>
  <si>
    <t>125к</t>
  </si>
  <si>
    <t>390к</t>
  </si>
  <si>
    <t>2,75к</t>
  </si>
  <si>
    <t>4к</t>
  </si>
  <si>
    <t>15к</t>
  </si>
  <si>
    <t>5,1к</t>
  </si>
  <si>
    <t>33к</t>
  </si>
  <si>
    <t>2к</t>
  </si>
  <si>
    <t>6,2к</t>
  </si>
  <si>
    <t>80к</t>
  </si>
  <si>
    <t>5,6к</t>
  </si>
  <si>
    <t>51к</t>
  </si>
  <si>
    <t>330к</t>
  </si>
  <si>
    <t>300к</t>
  </si>
  <si>
    <t>5к</t>
  </si>
  <si>
    <t>Р1-8В-0,125-3,3кОм±1% -Т-А-М</t>
  </si>
  <si>
    <t>3,3к</t>
  </si>
  <si>
    <t>P2-105-0,75-0,33Ом±1%-А</t>
  </si>
  <si>
    <t>P2-105-2,0-0,33Ом±1%-А</t>
  </si>
  <si>
    <t>P2-105-0,25-0-А</t>
  </si>
  <si>
    <t>P2-105-0,75-0-А</t>
  </si>
  <si>
    <t>P2-105-0,4-0,01Ом±1%-А</t>
  </si>
  <si>
    <t>0,33</t>
  </si>
  <si>
    <t>0,01</t>
  </si>
  <si>
    <t>0</t>
  </si>
  <si>
    <t>R2515</t>
  </si>
  <si>
    <t>R2010</t>
  </si>
  <si>
    <t>10</t>
  </si>
  <si>
    <t>18,2</t>
  </si>
  <si>
    <t>20</t>
  </si>
  <si>
    <t>33,2</t>
  </si>
  <si>
    <t>51,1</t>
  </si>
  <si>
    <t>100</t>
  </si>
  <si>
    <t>130</t>
  </si>
  <si>
    <t>200</t>
  </si>
  <si>
    <t>301</t>
  </si>
  <si>
    <t>332</t>
  </si>
  <si>
    <t>402</t>
  </si>
  <si>
    <t>562</t>
  </si>
  <si>
    <t>15</t>
  </si>
  <si>
    <t>0,022</t>
  </si>
  <si>
    <t>0,068</t>
  </si>
  <si>
    <t>210</t>
  </si>
  <si>
    <t>2,43</t>
  </si>
  <si>
    <t>2-120</t>
  </si>
  <si>
    <t>221</t>
  </si>
  <si>
    <t>464</t>
  </si>
  <si>
    <t>121</t>
  </si>
  <si>
    <t>549</t>
  </si>
  <si>
    <t>1к</t>
  </si>
  <si>
    <t>1,5к</t>
  </si>
  <si>
    <t>2,74к</t>
  </si>
  <si>
    <t>3,32к</t>
  </si>
  <si>
    <t>4,02к</t>
  </si>
  <si>
    <t>4,7к</t>
  </si>
  <si>
    <t>4,75к</t>
  </si>
  <si>
    <t>5,11к</t>
  </si>
  <si>
    <t>5,62к</t>
  </si>
  <si>
    <t>10к</t>
  </si>
  <si>
    <t>20к</t>
  </si>
  <si>
    <t>24,9к</t>
  </si>
  <si>
    <t>30,1к</t>
  </si>
  <si>
    <t>33,2к</t>
  </si>
  <si>
    <t>40,2к</t>
  </si>
  <si>
    <t>46,4к</t>
  </si>
  <si>
    <t>51,1к</t>
  </si>
  <si>
    <t>56,2к</t>
  </si>
  <si>
    <t>100к</t>
  </si>
  <si>
    <t>243к</t>
  </si>
  <si>
    <t>301к</t>
  </si>
  <si>
    <t>562к</t>
  </si>
  <si>
    <t>80,6к</t>
  </si>
  <si>
    <t>124к</t>
  </si>
  <si>
    <t>150к</t>
  </si>
  <si>
    <t>182к</t>
  </si>
  <si>
    <t>392к</t>
  </si>
  <si>
    <t>1,21к</t>
  </si>
  <si>
    <t>3,65к</t>
  </si>
  <si>
    <t>46к</t>
  </si>
  <si>
    <t>2,4к</t>
  </si>
  <si>
    <t>1М</t>
  </si>
  <si>
    <t>240</t>
  </si>
  <si>
    <t>909</t>
  </si>
  <si>
    <t>Р1-8В-0,25-10 Ом±1% -Л-А-М</t>
  </si>
  <si>
    <t>Р1-8В-0,25-100 Ом±1% -Л-А-М</t>
  </si>
  <si>
    <t>Р1-8В-0,25-510 Ом±1% -Л-А-М</t>
  </si>
  <si>
    <t>510</t>
  </si>
  <si>
    <t>Р1-8В-0,25-470 Ом±1% -Л-А-М</t>
  </si>
  <si>
    <t>0,25</t>
  </si>
  <si>
    <t>470</t>
  </si>
  <si>
    <t>Р1-12-0,062-110 Ом±5%</t>
  </si>
  <si>
    <t>Р1-12-0,062-56 Ом±5%</t>
  </si>
  <si>
    <t>Р1-12-0,062-27 Ом±5%</t>
  </si>
  <si>
    <t>Р1-12-0,062-13 Ом±5%</t>
  </si>
  <si>
    <t>Р1-12-0,062-6,8 Ом±5%</t>
  </si>
  <si>
    <t>Р1-12-0,062-180 Ом±5%</t>
  </si>
  <si>
    <t>Р1-12-0,062-200 Ом±5%</t>
  </si>
  <si>
    <t>Р1-12-0,062-220 Ом±5%</t>
  </si>
  <si>
    <t>Р1-8В-0,25-47 Ом±1%-Л-А-М</t>
  </si>
  <si>
    <t>Р1-8В-0,25-1 кОм±1%-Л-А-М</t>
  </si>
  <si>
    <t>Р1-8В-0,25-40 Ом±1%-Л-А-М</t>
  </si>
  <si>
    <t>Р1-8В-0,25-150 Ом±1%-Л-А-М</t>
  </si>
  <si>
    <t>Р1-8В-0,25-1,8 кОм±1%-Л-А-М</t>
  </si>
  <si>
    <t>Р1-8В-0,25-13 кОм±1%-Л-А-М</t>
  </si>
  <si>
    <t>1,8к</t>
  </si>
  <si>
    <t>13к</t>
  </si>
  <si>
    <t>Р1-8В-0,125-47 Ом±1%-Л-А-М</t>
  </si>
  <si>
    <t>Р1-8В-0,125-40 Ом±1%-Л-А-М</t>
  </si>
  <si>
    <t>Р1-8В-0,125-150 Ом±1%-Л-А-М</t>
  </si>
  <si>
    <t>Р1-8В-0,125-1,8 кОм±1%-Л-А-М</t>
  </si>
  <si>
    <t>Р1-8В-0,125-13 кОм±1%-Л-А-М</t>
  </si>
  <si>
    <t>Р1-8В-0,125-510 Ом±1%-Л-А-М</t>
  </si>
  <si>
    <t>StandartDoc</t>
  </si>
  <si>
    <t>Manufacturer</t>
  </si>
  <si>
    <t>АО "НПО "Эркон"</t>
  </si>
  <si>
    <t>АО "Кермет"</t>
  </si>
  <si>
    <t>С2-33Н-1-909Ом±1%-А-В-В</t>
  </si>
  <si>
    <t>С2-33Н-1-2,43кОм±1%-А-В-В</t>
  </si>
  <si>
    <t>Р1-8В-0603-0-А-М</t>
  </si>
  <si>
    <t>С2-33Н-1-200 Ом±1%-А-В-В</t>
  </si>
  <si>
    <t>Р1-8В-0,1-50 Ом±1% -Т-А-М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</si>
</sst>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1"/>
      <color theme="1"/>
      <name val="Calibri"/>
      <family val="2"/>
      <charset val="204"/>
    </font>
    <font>
      <sz val="8.8000000000000007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11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6"/>
  <sheetViews>
    <sheetView tabSelected="1" topLeftCell="A86" zoomScale="85" zoomScaleNormal="85" workbookViewId="0">
      <selection activeCell="N126" sqref="N126"/>
    </sheetView>
  </sheetViews>
  <sheetFormatPr defaultRowHeight="15" x14ac:dyDescent="0.25"/>
  <cols>
    <col min="1" max="1" width="30.5703125" customWidth="1"/>
    <col min="2" max="2" width="14.140625" customWidth="1"/>
    <col min="3" max="3" width="13.42578125" customWidth="1"/>
    <col min="4" max="4" width="15.140625" customWidth="1"/>
    <col min="5" max="5" width="16.140625" customWidth="1"/>
    <col min="6" max="6" width="12.28515625" customWidth="1"/>
    <col min="7" max="7" width="18.28515625" customWidth="1"/>
    <col min="8" max="8" width="16.42578125" customWidth="1"/>
    <col min="9" max="9" width="23.42578125" customWidth="1"/>
    <col min="10" max="10" width="10.85546875" customWidth="1"/>
    <col min="11" max="11" width="48.85546875" customWidth="1"/>
    <col min="12" max="12" width="19.7109375" customWidth="1"/>
    <col min="13" max="13" width="17.855468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130</v>
      </c>
      <c r="K1" t="s">
        <v>131</v>
      </c>
      <c r="L1" s="4" t="s">
        <v>292</v>
      </c>
      <c r="M1" s="4" t="s">
        <v>293</v>
      </c>
    </row>
    <row r="2" spans="1:13" x14ac:dyDescent="0.25">
      <c r="A2" t="str">
        <f>MID(Лист2!A1,1,SEARCH("ОЖ0",Лист2!A1)-1)</f>
        <v xml:space="preserve">Р1-8В-0805-0-А-М
</v>
      </c>
      <c r="B2" t="s">
        <v>69</v>
      </c>
      <c r="C2" t="s">
        <v>124</v>
      </c>
      <c r="D2" s="3" t="s">
        <v>70</v>
      </c>
      <c r="E2" t="s">
        <v>132</v>
      </c>
      <c r="F2" t="s">
        <v>9</v>
      </c>
      <c r="G2" s="4">
        <v>0</v>
      </c>
      <c r="H2" s="4"/>
      <c r="I2" t="s">
        <v>120</v>
      </c>
      <c r="J2" s="4">
        <f>G2</f>
        <v>0</v>
      </c>
      <c r="K2" t="str">
        <f t="shared" ref="K2:K33" si="0">A2&amp;" "&amp;I2</f>
        <v>Р1-8В-0805-0-А-М
 ОЖ0.467.164ТУ</v>
      </c>
      <c r="L2" t="s">
        <v>120</v>
      </c>
      <c r="M2" t="s">
        <v>294</v>
      </c>
    </row>
    <row r="3" spans="1:13" x14ac:dyDescent="0.25">
      <c r="A3" t="str">
        <f>MID(Лист2!A2,1,SEARCH("ОЖ0",Лист2!A2)-1)</f>
        <v xml:space="preserve">Р1-8В-2512-0-А-М 
</v>
      </c>
      <c r="B3" t="s">
        <v>69</v>
      </c>
      <c r="C3" t="s">
        <v>125</v>
      </c>
      <c r="D3" s="3" t="s">
        <v>70</v>
      </c>
      <c r="E3" t="s">
        <v>132</v>
      </c>
      <c r="F3" t="s">
        <v>9</v>
      </c>
      <c r="G3" s="4">
        <v>0</v>
      </c>
      <c r="H3" s="4"/>
      <c r="I3" t="s">
        <v>120</v>
      </c>
      <c r="J3" s="4">
        <f>G3</f>
        <v>0</v>
      </c>
      <c r="K3" t="str">
        <f t="shared" si="0"/>
        <v>Р1-8В-2512-0-А-М 
 ОЖ0.467.164ТУ</v>
      </c>
      <c r="L3" t="s">
        <v>120</v>
      </c>
      <c r="M3" t="s">
        <v>294</v>
      </c>
    </row>
    <row r="4" spans="1:13" x14ac:dyDescent="0.25">
      <c r="A4" t="str">
        <f>MID(Лист2!A3,1,SEARCH("ОЖ0",Лист2!A3)-1)</f>
        <v xml:space="preserve">Р1-8В-1210-0-А-М 
</v>
      </c>
      <c r="B4" t="s">
        <v>69</v>
      </c>
      <c r="C4" t="s">
        <v>126</v>
      </c>
      <c r="D4" s="3" t="s">
        <v>70</v>
      </c>
      <c r="E4" t="s">
        <v>132</v>
      </c>
      <c r="F4" t="s">
        <v>9</v>
      </c>
      <c r="G4" s="4">
        <v>0</v>
      </c>
      <c r="H4" s="4"/>
      <c r="I4" t="s">
        <v>120</v>
      </c>
      <c r="J4" s="4">
        <f>G4</f>
        <v>0</v>
      </c>
      <c r="K4" t="str">
        <f t="shared" si="0"/>
        <v>Р1-8В-1210-0-А-М 
 ОЖ0.467.164ТУ</v>
      </c>
      <c r="L4" t="s">
        <v>120</v>
      </c>
      <c r="M4" t="s">
        <v>294</v>
      </c>
    </row>
    <row r="5" spans="1:13" x14ac:dyDescent="0.25">
      <c r="A5" t="str">
        <f>MID(Лист2!A4,1,SEARCH("ОЖ0",Лист2!A4)-1)</f>
        <v xml:space="preserve">Р1-8В-0,125-10Ом±1% -Т-А-М 
</v>
      </c>
      <c r="B5" t="s">
        <v>69</v>
      </c>
      <c r="C5" t="s">
        <v>124</v>
      </c>
      <c r="D5" s="3" t="s">
        <v>70</v>
      </c>
      <c r="E5" t="s">
        <v>132</v>
      </c>
      <c r="F5" t="s">
        <v>9</v>
      </c>
      <c r="G5" t="s">
        <v>158</v>
      </c>
      <c r="H5" s="4">
        <v>0.125</v>
      </c>
      <c r="I5" t="s">
        <v>120</v>
      </c>
      <c r="J5" s="4" t="s">
        <v>207</v>
      </c>
      <c r="K5" t="str">
        <f t="shared" si="0"/>
        <v>Р1-8В-0,125-10Ом±1% -Т-А-М 
 ОЖ0.467.164ТУ</v>
      </c>
      <c r="L5" t="s">
        <v>120</v>
      </c>
      <c r="M5" t="s">
        <v>294</v>
      </c>
    </row>
    <row r="6" spans="1:13" x14ac:dyDescent="0.25">
      <c r="A6" t="str">
        <f>MID(Лист2!A5,1,SEARCH("ОЖ0",Лист2!A5)-1)</f>
        <v xml:space="preserve">Р1-8В-0,1-18,2 Ом±1% -Т-А-М 
</v>
      </c>
      <c r="B6" t="s">
        <v>69</v>
      </c>
      <c r="C6" t="s">
        <v>127</v>
      </c>
      <c r="D6" s="3" t="s">
        <v>70</v>
      </c>
      <c r="E6" t="s">
        <v>132</v>
      </c>
      <c r="F6" t="s">
        <v>9</v>
      </c>
      <c r="G6" t="s">
        <v>71</v>
      </c>
      <c r="H6" s="4">
        <v>0.1</v>
      </c>
      <c r="I6" t="s">
        <v>120</v>
      </c>
      <c r="J6" s="4" t="s">
        <v>208</v>
      </c>
      <c r="K6" t="str">
        <f t="shared" si="0"/>
        <v>Р1-8В-0,1-18,2 Ом±1% -Т-А-М 
 ОЖ0.467.164ТУ</v>
      </c>
      <c r="L6" t="s">
        <v>120</v>
      </c>
      <c r="M6" t="s">
        <v>294</v>
      </c>
    </row>
    <row r="7" spans="1:13" x14ac:dyDescent="0.25">
      <c r="A7" t="str">
        <f>MID(Лист2!A6,1,SEARCH("ОЖ0",Лист2!A6)-1)</f>
        <v xml:space="preserve">Р1-8В-0,125-20Ом±1% -Т-А-М 
</v>
      </c>
      <c r="B7" t="s">
        <v>69</v>
      </c>
      <c r="C7" t="s">
        <v>124</v>
      </c>
      <c r="D7" s="3" t="s">
        <v>70</v>
      </c>
      <c r="E7" t="s">
        <v>132</v>
      </c>
      <c r="F7" t="s">
        <v>9</v>
      </c>
      <c r="G7" t="s">
        <v>159</v>
      </c>
      <c r="H7" s="4">
        <v>0.125</v>
      </c>
      <c r="I7" t="s">
        <v>120</v>
      </c>
      <c r="J7" s="4" t="s">
        <v>209</v>
      </c>
      <c r="K7" t="str">
        <f t="shared" si="0"/>
        <v>Р1-8В-0,125-20Ом±1% -Т-А-М 
 ОЖ0.467.164ТУ</v>
      </c>
      <c r="L7" t="s">
        <v>120</v>
      </c>
      <c r="M7" t="s">
        <v>294</v>
      </c>
    </row>
    <row r="8" spans="1:13" x14ac:dyDescent="0.25">
      <c r="A8" t="str">
        <f>MID(Лист2!A7,1,SEARCH("ОЖ0",Лист2!A7)-1)</f>
        <v xml:space="preserve">Р1-8В-0,125-33,2Ом±1% -Т-А-М 
</v>
      </c>
      <c r="B8" t="s">
        <v>69</v>
      </c>
      <c r="C8" t="s">
        <v>124</v>
      </c>
      <c r="D8" s="3" t="s">
        <v>70</v>
      </c>
      <c r="E8" t="s">
        <v>132</v>
      </c>
      <c r="F8" t="s">
        <v>9</v>
      </c>
      <c r="G8" t="s">
        <v>160</v>
      </c>
      <c r="H8" s="4">
        <v>0.125</v>
      </c>
      <c r="I8" t="s">
        <v>120</v>
      </c>
      <c r="J8" s="4" t="s">
        <v>210</v>
      </c>
      <c r="K8" t="str">
        <f t="shared" si="0"/>
        <v>Р1-8В-0,125-33,2Ом±1% -Т-А-М 
 ОЖ0.467.164ТУ</v>
      </c>
      <c r="L8" t="s">
        <v>120</v>
      </c>
      <c r="M8" t="s">
        <v>294</v>
      </c>
    </row>
    <row r="9" spans="1:13" x14ac:dyDescent="0.25">
      <c r="A9" t="str">
        <f>MID(Лист2!A8,1,SEARCH("ОЖ0",Лист2!A8)-1)</f>
        <v xml:space="preserve">Р1-8В-0,1-51,1 Ом±1% -Т-А-М </v>
      </c>
      <c r="B9" t="s">
        <v>69</v>
      </c>
      <c r="C9" t="s">
        <v>127</v>
      </c>
      <c r="D9" s="3" t="s">
        <v>70</v>
      </c>
      <c r="E9" t="s">
        <v>132</v>
      </c>
      <c r="F9" t="s">
        <v>9</v>
      </c>
      <c r="G9" t="s">
        <v>72</v>
      </c>
      <c r="H9" s="4">
        <v>0.1</v>
      </c>
      <c r="I9" t="s">
        <v>120</v>
      </c>
      <c r="J9" s="4" t="s">
        <v>211</v>
      </c>
      <c r="K9" t="str">
        <f t="shared" si="0"/>
        <v>Р1-8В-0,1-51,1 Ом±1% -Т-А-М  ОЖ0.467.164ТУ</v>
      </c>
      <c r="L9" t="s">
        <v>120</v>
      </c>
      <c r="M9" t="s">
        <v>294</v>
      </c>
    </row>
    <row r="10" spans="1:13" x14ac:dyDescent="0.25">
      <c r="A10" t="str">
        <f>MID(Лист2!A9,1,SEARCH("ОЖ0",Лист2!A9)-1)</f>
        <v xml:space="preserve">Р1-8В-0,1-100 Ом±1% -Т-А-М 
</v>
      </c>
      <c r="B10" t="s">
        <v>69</v>
      </c>
      <c r="C10" t="s">
        <v>127</v>
      </c>
      <c r="D10" s="3" t="s">
        <v>70</v>
      </c>
      <c r="E10" t="s">
        <v>132</v>
      </c>
      <c r="F10" t="s">
        <v>9</v>
      </c>
      <c r="G10" t="s">
        <v>73</v>
      </c>
      <c r="H10" s="4">
        <v>0.1</v>
      </c>
      <c r="I10" t="s">
        <v>120</v>
      </c>
      <c r="J10" s="4" t="s">
        <v>212</v>
      </c>
      <c r="K10" t="str">
        <f t="shared" si="0"/>
        <v>Р1-8В-0,1-100 Ом±1% -Т-А-М 
 ОЖ0.467.164ТУ</v>
      </c>
      <c r="L10" t="s">
        <v>120</v>
      </c>
      <c r="M10" t="s">
        <v>294</v>
      </c>
    </row>
    <row r="11" spans="1:13" x14ac:dyDescent="0.25">
      <c r="A11" t="str">
        <f>MID(Лист2!A10,1,SEARCH("ОЖ0",Лист2!A10)-1)</f>
        <v xml:space="preserve">Р1-8В-0,125-100Ом±1% -Т-А-М 
</v>
      </c>
      <c r="B11" t="s">
        <v>69</v>
      </c>
      <c r="C11" t="s">
        <v>124</v>
      </c>
      <c r="D11" s="3" t="s">
        <v>70</v>
      </c>
      <c r="E11" t="s">
        <v>132</v>
      </c>
      <c r="F11" t="s">
        <v>9</v>
      </c>
      <c r="G11" t="s">
        <v>74</v>
      </c>
      <c r="H11" s="4">
        <v>0.125</v>
      </c>
      <c r="I11" t="s">
        <v>120</v>
      </c>
      <c r="J11" s="4" t="s">
        <v>212</v>
      </c>
      <c r="K11" t="str">
        <f t="shared" si="0"/>
        <v>Р1-8В-0,125-100Ом±1% -Т-А-М 
 ОЖ0.467.164ТУ</v>
      </c>
      <c r="L11" t="s">
        <v>120</v>
      </c>
      <c r="M11" t="s">
        <v>294</v>
      </c>
    </row>
    <row r="12" spans="1:13" x14ac:dyDescent="0.25">
      <c r="A12" t="str">
        <f>MID(Лист2!A11,1,SEARCH("ОЖ0",Лист2!A11)-1)</f>
        <v xml:space="preserve">Р1-8В-0,25-100±1%-Л-А-М
</v>
      </c>
      <c r="B12" t="s">
        <v>69</v>
      </c>
      <c r="C12" t="s">
        <v>128</v>
      </c>
      <c r="D12" s="3" t="s">
        <v>70</v>
      </c>
      <c r="E12" t="s">
        <v>132</v>
      </c>
      <c r="F12" t="s">
        <v>9</v>
      </c>
      <c r="G12" t="s">
        <v>74</v>
      </c>
      <c r="H12" s="4">
        <v>0.25</v>
      </c>
      <c r="I12" t="s">
        <v>120</v>
      </c>
      <c r="J12" s="4" t="s">
        <v>212</v>
      </c>
      <c r="K12" t="str">
        <f t="shared" si="0"/>
        <v>Р1-8В-0,25-100±1%-Л-А-М
 ОЖ0.467.164ТУ</v>
      </c>
      <c r="L12" t="s">
        <v>120</v>
      </c>
      <c r="M12" t="s">
        <v>294</v>
      </c>
    </row>
    <row r="13" spans="1:13" x14ac:dyDescent="0.25">
      <c r="A13" t="str">
        <f>MID(Лист2!A12,1,SEARCH("ОЖ0",Лист2!A12)-1)</f>
        <v xml:space="preserve">Р1-8В-0,125-130 Ом±1% -Т-А-М 
</v>
      </c>
      <c r="B13" t="s">
        <v>69</v>
      </c>
      <c r="C13" t="s">
        <v>124</v>
      </c>
      <c r="D13" s="3" t="s">
        <v>70</v>
      </c>
      <c r="E13" t="s">
        <v>132</v>
      </c>
      <c r="F13" t="s">
        <v>9</v>
      </c>
      <c r="G13" t="s">
        <v>75</v>
      </c>
      <c r="H13" s="4">
        <v>0.125</v>
      </c>
      <c r="I13" t="s">
        <v>120</v>
      </c>
      <c r="J13" s="4" t="s">
        <v>213</v>
      </c>
      <c r="K13" t="str">
        <f t="shared" si="0"/>
        <v>Р1-8В-0,125-130 Ом±1% -Т-А-М 
 ОЖ0.467.164ТУ</v>
      </c>
      <c r="L13" t="s">
        <v>120</v>
      </c>
      <c r="M13" t="s">
        <v>294</v>
      </c>
    </row>
    <row r="14" spans="1:13" x14ac:dyDescent="0.25">
      <c r="A14" t="str">
        <f>MID(Лист2!A13,1,SEARCH("ОЖ0",Лист2!A13)-1)</f>
        <v xml:space="preserve">Р1-8В-0,1-200 Ом±1% -Т-А-М 
</v>
      </c>
      <c r="B14" t="s">
        <v>69</v>
      </c>
      <c r="C14" t="s">
        <v>127</v>
      </c>
      <c r="D14" s="3" t="s">
        <v>70</v>
      </c>
      <c r="E14" t="s">
        <v>132</v>
      </c>
      <c r="F14" t="s">
        <v>9</v>
      </c>
      <c r="G14" t="s">
        <v>76</v>
      </c>
      <c r="H14" s="4">
        <v>0.1</v>
      </c>
      <c r="I14" t="s">
        <v>120</v>
      </c>
      <c r="J14" s="4" t="s">
        <v>214</v>
      </c>
      <c r="K14" t="str">
        <f t="shared" si="0"/>
        <v>Р1-8В-0,1-200 Ом±1% -Т-А-М 
 ОЖ0.467.164ТУ</v>
      </c>
      <c r="L14" t="s">
        <v>120</v>
      </c>
      <c r="M14" t="s">
        <v>294</v>
      </c>
    </row>
    <row r="15" spans="1:13" x14ac:dyDescent="0.25">
      <c r="A15" t="str">
        <f>MID(Лист2!A14,1,SEARCH("ОЖ0",Лист2!A14)-1)</f>
        <v xml:space="preserve">Р1-8В-0,125-200Ом±1% -Т-А-М 
</v>
      </c>
      <c r="B15" t="s">
        <v>69</v>
      </c>
      <c r="C15" t="s">
        <v>124</v>
      </c>
      <c r="D15" s="3" t="s">
        <v>70</v>
      </c>
      <c r="E15" t="s">
        <v>132</v>
      </c>
      <c r="F15" t="s">
        <v>9</v>
      </c>
      <c r="G15" t="s">
        <v>77</v>
      </c>
      <c r="H15" s="4">
        <v>0.125</v>
      </c>
      <c r="I15" t="s">
        <v>120</v>
      </c>
      <c r="J15" s="4" t="s">
        <v>214</v>
      </c>
      <c r="K15" t="str">
        <f t="shared" si="0"/>
        <v>Р1-8В-0,125-200Ом±1% -Т-А-М 
 ОЖ0.467.164ТУ</v>
      </c>
      <c r="L15" t="s">
        <v>120</v>
      </c>
      <c r="M15" t="s">
        <v>294</v>
      </c>
    </row>
    <row r="16" spans="1:13" x14ac:dyDescent="0.25">
      <c r="A16" t="str">
        <f>MID(Лист2!A15,1,SEARCH("ОЖ0",Лист2!A15)-1)</f>
        <v xml:space="preserve">Р1-8В-0,1-301 Ом±1% -Т-А-М 
</v>
      </c>
      <c r="B16" t="s">
        <v>69</v>
      </c>
      <c r="C16" t="s">
        <v>127</v>
      </c>
      <c r="D16" s="3" t="s">
        <v>70</v>
      </c>
      <c r="E16" t="s">
        <v>132</v>
      </c>
      <c r="F16" t="s">
        <v>9</v>
      </c>
      <c r="G16" t="s">
        <v>78</v>
      </c>
      <c r="H16" s="4">
        <v>0.1</v>
      </c>
      <c r="I16" t="s">
        <v>120</v>
      </c>
      <c r="J16" s="4" t="s">
        <v>215</v>
      </c>
      <c r="K16" t="str">
        <f t="shared" si="0"/>
        <v>Р1-8В-0,1-301 Ом±1% -Т-А-М 
 ОЖ0.467.164ТУ</v>
      </c>
      <c r="L16" t="s">
        <v>120</v>
      </c>
      <c r="M16" t="s">
        <v>294</v>
      </c>
    </row>
    <row r="17" spans="1:13" x14ac:dyDescent="0.25">
      <c r="A17" t="str">
        <f>MID(Лист2!A16,1,SEARCH("ОЖ0",Лист2!A16)-1)</f>
        <v xml:space="preserve">Р1-8В-0,125-332Ом±1% -Т-А-М 
</v>
      </c>
      <c r="B17" t="s">
        <v>69</v>
      </c>
      <c r="C17" t="s">
        <v>124</v>
      </c>
      <c r="D17" s="3" t="s">
        <v>70</v>
      </c>
      <c r="E17" t="s">
        <v>132</v>
      </c>
      <c r="F17" t="s">
        <v>9</v>
      </c>
      <c r="G17" t="s">
        <v>79</v>
      </c>
      <c r="H17" s="4">
        <v>0.125</v>
      </c>
      <c r="I17" t="s">
        <v>120</v>
      </c>
      <c r="J17" s="4" t="s">
        <v>216</v>
      </c>
      <c r="K17" t="str">
        <f t="shared" si="0"/>
        <v>Р1-8В-0,125-332Ом±1% -Т-А-М 
 ОЖ0.467.164ТУ</v>
      </c>
      <c r="L17" t="s">
        <v>120</v>
      </c>
      <c r="M17" t="s">
        <v>294</v>
      </c>
    </row>
    <row r="18" spans="1:13" x14ac:dyDescent="0.25">
      <c r="A18" t="str">
        <f>MID(Лист2!A17,1,SEARCH("ОЖ0",Лист2!A17)-1)</f>
        <v xml:space="preserve">Р1-8В-0,25-402 Ом±1%-Л-П-М </v>
      </c>
      <c r="B18" t="s">
        <v>69</v>
      </c>
      <c r="C18" t="s">
        <v>128</v>
      </c>
      <c r="D18" s="3" t="s">
        <v>70</v>
      </c>
      <c r="E18" t="s">
        <v>132</v>
      </c>
      <c r="F18" t="s">
        <v>9</v>
      </c>
      <c r="G18" t="s">
        <v>80</v>
      </c>
      <c r="H18" s="4">
        <v>0.25</v>
      </c>
      <c r="I18" t="s">
        <v>120</v>
      </c>
      <c r="J18" s="4" t="s">
        <v>217</v>
      </c>
      <c r="K18" t="str">
        <f t="shared" si="0"/>
        <v>Р1-8В-0,25-402 Ом±1%-Л-П-М  ОЖ0.467.164ТУ</v>
      </c>
      <c r="L18" t="s">
        <v>120</v>
      </c>
      <c r="M18" t="s">
        <v>294</v>
      </c>
    </row>
    <row r="19" spans="1:13" x14ac:dyDescent="0.25">
      <c r="A19" t="str">
        <f>MID(Лист2!A18,1,SEARCH("ОЖ0",Лист2!A18)-1)</f>
        <v xml:space="preserve">Р1-8В-0,125-562 Ом±1% -Т-А-М 
</v>
      </c>
      <c r="B19" t="s">
        <v>69</v>
      </c>
      <c r="C19" t="s">
        <v>124</v>
      </c>
      <c r="D19" s="3" t="s">
        <v>70</v>
      </c>
      <c r="E19" t="s">
        <v>132</v>
      </c>
      <c r="F19" t="s">
        <v>9</v>
      </c>
      <c r="G19" t="s">
        <v>81</v>
      </c>
      <c r="H19" s="4">
        <v>0.125</v>
      </c>
      <c r="I19" t="s">
        <v>120</v>
      </c>
      <c r="J19" s="4" t="s">
        <v>218</v>
      </c>
      <c r="K19" t="str">
        <f t="shared" si="0"/>
        <v>Р1-8В-0,125-562 Ом±1% -Т-А-М 
 ОЖ0.467.164ТУ</v>
      </c>
      <c r="L19" t="s">
        <v>120</v>
      </c>
      <c r="M19" t="s">
        <v>294</v>
      </c>
    </row>
    <row r="20" spans="1:13" x14ac:dyDescent="0.25">
      <c r="A20" t="str">
        <f>MID(Лист2!A19,1,SEARCH("ОЖ0",Лист2!A19)-1)</f>
        <v xml:space="preserve">Р1-8В-0,1-1кОм±1% -Т-А-М 
</v>
      </c>
      <c r="B20" t="s">
        <v>69</v>
      </c>
      <c r="C20" t="s">
        <v>127</v>
      </c>
      <c r="D20" s="3" t="s">
        <v>70</v>
      </c>
      <c r="E20" t="s">
        <v>132</v>
      </c>
      <c r="F20" t="s">
        <v>9</v>
      </c>
      <c r="G20" t="s">
        <v>82</v>
      </c>
      <c r="H20" s="4">
        <v>0.1</v>
      </c>
      <c r="I20" t="s">
        <v>120</v>
      </c>
      <c r="J20" s="4" t="s">
        <v>229</v>
      </c>
      <c r="K20" t="str">
        <f t="shared" si="0"/>
        <v>Р1-8В-0,1-1кОм±1% -Т-А-М 
 ОЖ0.467.164ТУ</v>
      </c>
      <c r="L20" t="s">
        <v>120</v>
      </c>
      <c r="M20" t="s">
        <v>294</v>
      </c>
    </row>
    <row r="21" spans="1:13" x14ac:dyDescent="0.25">
      <c r="A21" t="str">
        <f>MID(Лист2!A20,1,SEARCH("ОЖ0",Лист2!A20)-1)</f>
        <v xml:space="preserve">Р1-8В-0,125-1,0кОм±1% -Т-А-М 
</v>
      </c>
      <c r="B21" t="s">
        <v>69</v>
      </c>
      <c r="C21" t="s">
        <v>124</v>
      </c>
      <c r="D21" s="3" t="s">
        <v>70</v>
      </c>
      <c r="E21" t="s">
        <v>132</v>
      </c>
      <c r="F21" t="s">
        <v>9</v>
      </c>
      <c r="G21" t="s">
        <v>83</v>
      </c>
      <c r="H21" s="4">
        <v>0.125</v>
      </c>
      <c r="I21" t="s">
        <v>120</v>
      </c>
      <c r="J21" s="4" t="s">
        <v>229</v>
      </c>
      <c r="K21" t="str">
        <f t="shared" si="0"/>
        <v>Р1-8В-0,125-1,0кОм±1% -Т-А-М 
 ОЖ0.467.164ТУ</v>
      </c>
      <c r="L21" t="s">
        <v>120</v>
      </c>
      <c r="M21" t="s">
        <v>294</v>
      </c>
    </row>
    <row r="22" spans="1:13" x14ac:dyDescent="0.25">
      <c r="A22" t="str">
        <f>MID(Лист2!A21,1,SEARCH("ОЖ0",Лист2!A21)-1)</f>
        <v xml:space="preserve">Р1-8В-0,1-1,21 кОм±1% -Т-А-М 
</v>
      </c>
      <c r="B22" t="s">
        <v>69</v>
      </c>
      <c r="C22" t="s">
        <v>128</v>
      </c>
      <c r="D22" s="3" t="s">
        <v>70</v>
      </c>
      <c r="E22" t="s">
        <v>132</v>
      </c>
      <c r="F22" t="s">
        <v>9</v>
      </c>
      <c r="G22" t="s">
        <v>84</v>
      </c>
      <c r="H22" s="4" t="str">
        <f t="shared" ref="H22:H54" si="1">MID(A22,SEARCH("-",A22,SEARCH("-",A22)+1)+1,SEARCH("-",A22,SEARCH("-",A22)+4)-SEARCH("-",A22)-4)</f>
        <v>0,1</v>
      </c>
      <c r="I22" t="s">
        <v>120</v>
      </c>
      <c r="J22" s="4" t="s">
        <v>256</v>
      </c>
      <c r="K22" t="str">
        <f t="shared" si="0"/>
        <v>Р1-8В-0,1-1,21 кОм±1% -Т-А-М 
 ОЖ0.467.164ТУ</v>
      </c>
      <c r="L22" t="s">
        <v>120</v>
      </c>
      <c r="M22" t="s">
        <v>294</v>
      </c>
    </row>
    <row r="23" spans="1:13" x14ac:dyDescent="0.25">
      <c r="A23" t="str">
        <f>MID(Лист2!A22,1,SEARCH("ОЖ0",Лист2!A22)-1)</f>
        <v xml:space="preserve">Р1-8В-0,125-1,5кОм±1% -Т-А-М 
</v>
      </c>
      <c r="B23" t="s">
        <v>69</v>
      </c>
      <c r="C23" t="s">
        <v>124</v>
      </c>
      <c r="D23" s="3" t="s">
        <v>70</v>
      </c>
      <c r="E23" t="s">
        <v>132</v>
      </c>
      <c r="F23" t="s">
        <v>9</v>
      </c>
      <c r="G23" t="s">
        <v>85</v>
      </c>
      <c r="H23" s="4" t="str">
        <f t="shared" si="1"/>
        <v>0,125</v>
      </c>
      <c r="I23" t="s">
        <v>120</v>
      </c>
      <c r="J23" s="4" t="s">
        <v>230</v>
      </c>
      <c r="K23" t="str">
        <f t="shared" si="0"/>
        <v>Р1-8В-0,125-1,5кОм±1% -Т-А-М 
 ОЖ0.467.164ТУ</v>
      </c>
      <c r="L23" t="s">
        <v>120</v>
      </c>
      <c r="M23" t="s">
        <v>294</v>
      </c>
    </row>
    <row r="24" spans="1:13" x14ac:dyDescent="0.25">
      <c r="A24" t="str">
        <f>MID(Лист2!A23,1,SEARCH("ОЖ0",Лист2!A23)-1)</f>
        <v xml:space="preserve">Р1-8В-0,125-2,0кОм±1% -Т-А-М 
</v>
      </c>
      <c r="B24" t="s">
        <v>69</v>
      </c>
      <c r="C24" t="s">
        <v>124</v>
      </c>
      <c r="D24" s="3" t="s">
        <v>70</v>
      </c>
      <c r="E24" t="s">
        <v>132</v>
      </c>
      <c r="F24" t="s">
        <v>9</v>
      </c>
      <c r="G24" t="s">
        <v>86</v>
      </c>
      <c r="H24" s="4" t="str">
        <f t="shared" si="1"/>
        <v>0,125</v>
      </c>
      <c r="I24" t="s">
        <v>120</v>
      </c>
      <c r="J24" s="4" t="s">
        <v>187</v>
      </c>
      <c r="K24" t="str">
        <f t="shared" si="0"/>
        <v>Р1-8В-0,125-2,0кОм±1% -Т-А-М 
 ОЖ0.467.164ТУ</v>
      </c>
      <c r="L24" t="s">
        <v>120</v>
      </c>
      <c r="M24" t="s">
        <v>294</v>
      </c>
    </row>
    <row r="25" spans="1:13" x14ac:dyDescent="0.25">
      <c r="A25" t="str">
        <f>MID(Лист2!A24,1,SEARCH("ОЖ0",Лист2!A24)-1)</f>
        <v xml:space="preserve">Р1-8В-0,125-2,74кОм±1% -Т-А-М 
</v>
      </c>
      <c r="B25" t="s">
        <v>69</v>
      </c>
      <c r="C25" t="s">
        <v>124</v>
      </c>
      <c r="D25" s="3" t="s">
        <v>70</v>
      </c>
      <c r="E25" t="s">
        <v>132</v>
      </c>
      <c r="F25" t="s">
        <v>9</v>
      </c>
      <c r="G25" t="s">
        <v>87</v>
      </c>
      <c r="H25" s="4" t="str">
        <f t="shared" si="1"/>
        <v>0,125</v>
      </c>
      <c r="I25" t="s">
        <v>120</v>
      </c>
      <c r="J25" s="4" t="s">
        <v>231</v>
      </c>
      <c r="K25" t="str">
        <f t="shared" si="0"/>
        <v>Р1-8В-0,125-2,74кОм±1% -Т-А-М 
 ОЖ0.467.164ТУ</v>
      </c>
      <c r="L25" t="s">
        <v>120</v>
      </c>
      <c r="M25" t="s">
        <v>294</v>
      </c>
    </row>
    <row r="26" spans="1:13" x14ac:dyDescent="0.25">
      <c r="A26" t="str">
        <f>MID(Лист2!A25,1,SEARCH("ОЖ0",Лист2!A25)-1)</f>
        <v xml:space="preserve">Р1-8В-0,125-3,01кОм±1% -Т-А-М 
</v>
      </c>
      <c r="B26" t="s">
        <v>69</v>
      </c>
      <c r="C26" t="s">
        <v>124</v>
      </c>
      <c r="D26" s="3" t="s">
        <v>70</v>
      </c>
      <c r="E26" t="s">
        <v>132</v>
      </c>
      <c r="F26" t="s">
        <v>9</v>
      </c>
      <c r="G26" t="s">
        <v>88</v>
      </c>
      <c r="H26" s="4" t="str">
        <f t="shared" si="1"/>
        <v>0,125</v>
      </c>
      <c r="I26" t="s">
        <v>120</v>
      </c>
      <c r="J26" s="4" t="s">
        <v>232</v>
      </c>
      <c r="K26" t="str">
        <f t="shared" si="0"/>
        <v>Р1-8В-0,125-3,01кОм±1% -Т-А-М 
 ОЖ0.467.164ТУ</v>
      </c>
      <c r="L26" t="s">
        <v>120</v>
      </c>
      <c r="M26" t="s">
        <v>294</v>
      </c>
    </row>
    <row r="27" spans="1:13" x14ac:dyDescent="0.25">
      <c r="A27" t="str">
        <f>MID(Лист2!A26,1,SEARCH("ОЖ0",Лист2!A26)-1)</f>
        <v xml:space="preserve">Р1-8В-0,125-3,32кОм±1% -Т-А-М 
</v>
      </c>
      <c r="B27" t="s">
        <v>69</v>
      </c>
      <c r="C27" t="s">
        <v>124</v>
      </c>
      <c r="D27" s="3" t="s">
        <v>70</v>
      </c>
      <c r="E27" t="s">
        <v>132</v>
      </c>
      <c r="F27" t="s">
        <v>9</v>
      </c>
      <c r="G27" t="s">
        <v>89</v>
      </c>
      <c r="H27" s="4" t="str">
        <f t="shared" si="1"/>
        <v>0,125</v>
      </c>
      <c r="I27" t="s">
        <v>120</v>
      </c>
      <c r="J27" s="4" t="s">
        <v>257</v>
      </c>
      <c r="K27" t="str">
        <f t="shared" si="0"/>
        <v>Р1-8В-0,125-3,32кОм±1% -Т-А-М 
 ОЖ0.467.164ТУ</v>
      </c>
      <c r="L27" t="s">
        <v>120</v>
      </c>
      <c r="M27" t="s">
        <v>294</v>
      </c>
    </row>
    <row r="28" spans="1:13" x14ac:dyDescent="0.25">
      <c r="A28" t="str">
        <f>MID(Лист2!A27,1,SEARCH("ОЖ0",Лист2!A27)-1)</f>
        <v xml:space="preserve">Р1-8В-0,1-3,65 кОм±1% -Т-А-М 
</v>
      </c>
      <c r="B28" t="s">
        <v>69</v>
      </c>
      <c r="C28" t="s">
        <v>127</v>
      </c>
      <c r="D28" s="3" t="s">
        <v>70</v>
      </c>
      <c r="E28" t="s">
        <v>132</v>
      </c>
      <c r="F28" t="s">
        <v>9</v>
      </c>
      <c r="G28" t="s">
        <v>90</v>
      </c>
      <c r="H28" s="4" t="str">
        <f t="shared" si="1"/>
        <v>0,1</v>
      </c>
      <c r="I28" t="s">
        <v>120</v>
      </c>
      <c r="J28" s="4" t="s">
        <v>257</v>
      </c>
      <c r="K28" t="str">
        <f t="shared" si="0"/>
        <v>Р1-8В-0,1-3,65 кОм±1% -Т-А-М 
 ОЖ0.467.164ТУ</v>
      </c>
      <c r="L28" t="s">
        <v>120</v>
      </c>
      <c r="M28" t="s">
        <v>294</v>
      </c>
    </row>
    <row r="29" spans="1:13" x14ac:dyDescent="0.25">
      <c r="A29" t="str">
        <f>MID(Лист2!A28,1,SEARCH("ОЖ0",Лист2!A28)-1)</f>
        <v xml:space="preserve">Р1-8В-0,125-4,02кОм±1% -Т-А-М 
</v>
      </c>
      <c r="B29" t="s">
        <v>69</v>
      </c>
      <c r="C29" t="s">
        <v>124</v>
      </c>
      <c r="D29" s="3" t="s">
        <v>70</v>
      </c>
      <c r="E29" t="s">
        <v>132</v>
      </c>
      <c r="F29" t="s">
        <v>9</v>
      </c>
      <c r="G29" t="s">
        <v>91</v>
      </c>
      <c r="H29" s="4" t="str">
        <f t="shared" si="1"/>
        <v>0,125</v>
      </c>
      <c r="I29" t="s">
        <v>120</v>
      </c>
      <c r="J29" s="4" t="s">
        <v>233</v>
      </c>
      <c r="K29" t="str">
        <f t="shared" si="0"/>
        <v>Р1-8В-0,125-4,02кОм±1% -Т-А-М 
 ОЖ0.467.164ТУ</v>
      </c>
      <c r="L29" t="s">
        <v>120</v>
      </c>
      <c r="M29" t="s">
        <v>294</v>
      </c>
    </row>
    <row r="30" spans="1:13" x14ac:dyDescent="0.25">
      <c r="A30" t="str">
        <f>MID(Лист2!A29,1,SEARCH("ОЖ0",Лист2!A29)-1)</f>
        <v xml:space="preserve">Р1-8В-0,1-4,7кОм±5% -Т-А-М 
</v>
      </c>
      <c r="B30" t="s">
        <v>69</v>
      </c>
      <c r="C30" t="s">
        <v>127</v>
      </c>
      <c r="D30" s="3" t="s">
        <v>70</v>
      </c>
      <c r="E30" t="s">
        <v>132</v>
      </c>
      <c r="F30" t="s">
        <v>9</v>
      </c>
      <c r="G30" t="s">
        <v>92</v>
      </c>
      <c r="H30" s="4" t="str">
        <f t="shared" si="1"/>
        <v>0,1</v>
      </c>
      <c r="I30" t="s">
        <v>120</v>
      </c>
      <c r="J30" s="4" t="s">
        <v>234</v>
      </c>
      <c r="K30" t="str">
        <f t="shared" si="0"/>
        <v>Р1-8В-0,1-4,7кОм±5% -Т-А-М 
 ОЖ0.467.164ТУ</v>
      </c>
      <c r="L30" t="s">
        <v>120</v>
      </c>
      <c r="M30" t="s">
        <v>294</v>
      </c>
    </row>
    <row r="31" spans="1:13" x14ac:dyDescent="0.25">
      <c r="A31" t="str">
        <f>MID(Лист2!A30,1,SEARCH("ОЖ0",Лист2!A30)-1)</f>
        <v xml:space="preserve">Р1-8В-0,1-4,75кОм±1% -Т-А-М 
</v>
      </c>
      <c r="B31" t="s">
        <v>69</v>
      </c>
      <c r="C31" t="s">
        <v>127</v>
      </c>
      <c r="D31" s="3" t="s">
        <v>70</v>
      </c>
      <c r="E31" t="s">
        <v>132</v>
      </c>
      <c r="F31" t="s">
        <v>9</v>
      </c>
      <c r="G31" t="s">
        <v>93</v>
      </c>
      <c r="H31" s="4" t="str">
        <f t="shared" si="1"/>
        <v>0,1</v>
      </c>
      <c r="I31" t="s">
        <v>120</v>
      </c>
      <c r="J31" s="4" t="s">
        <v>235</v>
      </c>
      <c r="K31" t="str">
        <f t="shared" si="0"/>
        <v>Р1-8В-0,1-4,75кОм±1% -Т-А-М 
 ОЖ0.467.164ТУ</v>
      </c>
      <c r="L31" t="s">
        <v>120</v>
      </c>
      <c r="M31" t="s">
        <v>294</v>
      </c>
    </row>
    <row r="32" spans="1:13" x14ac:dyDescent="0.25">
      <c r="A32" t="str">
        <f>MID(Лист2!A31,1,SEARCH("ОЖ0",Лист2!A31)-1)</f>
        <v xml:space="preserve">Р1-8В-0,125-5,11кОм±1% -Т-А-М 
</v>
      </c>
      <c r="B32" t="s">
        <v>69</v>
      </c>
      <c r="C32" t="s">
        <v>124</v>
      </c>
      <c r="D32" s="3" t="s">
        <v>70</v>
      </c>
      <c r="E32" t="s">
        <v>132</v>
      </c>
      <c r="F32" t="s">
        <v>9</v>
      </c>
      <c r="G32" t="s">
        <v>94</v>
      </c>
      <c r="H32" s="4" t="str">
        <f t="shared" si="1"/>
        <v>0,125</v>
      </c>
      <c r="I32" t="s">
        <v>120</v>
      </c>
      <c r="J32" s="4" t="s">
        <v>236</v>
      </c>
      <c r="K32" t="str">
        <f t="shared" si="0"/>
        <v>Р1-8В-0,125-5,11кОм±1% -Т-А-М 
 ОЖ0.467.164ТУ</v>
      </c>
      <c r="L32" t="s">
        <v>120</v>
      </c>
      <c r="M32" t="s">
        <v>294</v>
      </c>
    </row>
    <row r="33" spans="1:13" x14ac:dyDescent="0.25">
      <c r="A33" t="str">
        <f>MID(Лист2!A32,1,SEARCH("ОЖ0",Лист2!A32)-1)</f>
        <v xml:space="preserve">Р1-8В-0,125-5,62кОм±1% -Т-А-М 
</v>
      </c>
      <c r="B33" t="s">
        <v>69</v>
      </c>
      <c r="C33" t="s">
        <v>124</v>
      </c>
      <c r="D33" s="3" t="s">
        <v>70</v>
      </c>
      <c r="E33" t="s">
        <v>132</v>
      </c>
      <c r="F33" t="s">
        <v>9</v>
      </c>
      <c r="G33" t="s">
        <v>95</v>
      </c>
      <c r="H33" s="4" t="str">
        <f t="shared" si="1"/>
        <v>0,125</v>
      </c>
      <c r="I33" t="s">
        <v>120</v>
      </c>
      <c r="J33" s="4" t="s">
        <v>237</v>
      </c>
      <c r="K33" t="str">
        <f t="shared" si="0"/>
        <v>Р1-8В-0,125-5,62кОм±1% -Т-А-М 
 ОЖ0.467.164ТУ</v>
      </c>
      <c r="L33" t="s">
        <v>120</v>
      </c>
      <c r="M33" t="s">
        <v>294</v>
      </c>
    </row>
    <row r="34" spans="1:13" x14ac:dyDescent="0.25">
      <c r="A34" t="str">
        <f>MID(Лист2!A33,1,SEARCH("ОЖ0",Лист2!A33)-1)</f>
        <v xml:space="preserve">Р1-8В-0,1-10кОм±1% -Т-А-М 
</v>
      </c>
      <c r="B34" t="s">
        <v>69</v>
      </c>
      <c r="C34" t="s">
        <v>127</v>
      </c>
      <c r="D34" s="3" t="s">
        <v>70</v>
      </c>
      <c r="E34" t="s">
        <v>132</v>
      </c>
      <c r="F34" t="s">
        <v>9</v>
      </c>
      <c r="G34" t="s">
        <v>96</v>
      </c>
      <c r="H34" s="4" t="str">
        <f t="shared" si="1"/>
        <v>0,1</v>
      </c>
      <c r="I34" t="s">
        <v>120</v>
      </c>
      <c r="J34" s="4" t="s">
        <v>238</v>
      </c>
      <c r="K34" t="str">
        <f t="shared" ref="K34:K65" si="2">A34&amp;" "&amp;I34</f>
        <v>Р1-8В-0,1-10кОм±1% -Т-А-М 
 ОЖ0.467.164ТУ</v>
      </c>
      <c r="L34" t="s">
        <v>120</v>
      </c>
      <c r="M34" t="s">
        <v>294</v>
      </c>
    </row>
    <row r="35" spans="1:13" x14ac:dyDescent="0.25">
      <c r="A35" t="str">
        <f>MID(Лист2!A34,1,SEARCH("ОЖ0",Лист2!A34)-1)</f>
        <v xml:space="preserve">Р1-8В-0,125-10кОм±1% -Т-А-М 
</v>
      </c>
      <c r="B35" t="s">
        <v>69</v>
      </c>
      <c r="C35" t="s">
        <v>124</v>
      </c>
      <c r="D35" s="3" t="s">
        <v>70</v>
      </c>
      <c r="E35" t="s">
        <v>132</v>
      </c>
      <c r="F35" t="s">
        <v>9</v>
      </c>
      <c r="G35" t="s">
        <v>96</v>
      </c>
      <c r="H35" s="4" t="str">
        <f t="shared" si="1"/>
        <v>0,125</v>
      </c>
      <c r="I35" t="s">
        <v>120</v>
      </c>
      <c r="J35" s="4" t="s">
        <v>238</v>
      </c>
      <c r="K35" t="str">
        <f t="shared" si="2"/>
        <v>Р1-8В-0,125-10кОм±1% -Т-А-М 
 ОЖ0.467.164ТУ</v>
      </c>
      <c r="L35" t="s">
        <v>120</v>
      </c>
      <c r="M35" t="s">
        <v>294</v>
      </c>
    </row>
    <row r="36" spans="1:13" x14ac:dyDescent="0.25">
      <c r="A36" t="str">
        <f>MID(Лист2!A35,1,SEARCH("ОЖ0",Лист2!A35)-1)</f>
        <v xml:space="preserve">Р1-8В-0,125-20кОм±1% -Т-А-М 
</v>
      </c>
      <c r="B36" t="s">
        <v>69</v>
      </c>
      <c r="C36" t="s">
        <v>124</v>
      </c>
      <c r="D36" s="3" t="s">
        <v>70</v>
      </c>
      <c r="E36" t="s">
        <v>132</v>
      </c>
      <c r="F36" t="s">
        <v>9</v>
      </c>
      <c r="G36" t="s">
        <v>97</v>
      </c>
      <c r="H36" s="4" t="str">
        <f t="shared" si="1"/>
        <v>0,125</v>
      </c>
      <c r="I36" t="s">
        <v>120</v>
      </c>
      <c r="J36" s="4" t="s">
        <v>239</v>
      </c>
      <c r="K36" t="str">
        <f t="shared" si="2"/>
        <v>Р1-8В-0,125-20кОм±1% -Т-А-М 
 ОЖ0.467.164ТУ</v>
      </c>
      <c r="L36" t="s">
        <v>120</v>
      </c>
      <c r="M36" t="s">
        <v>294</v>
      </c>
    </row>
    <row r="37" spans="1:13" x14ac:dyDescent="0.25">
      <c r="A37" t="str">
        <f>MID(Лист2!A36,1,SEARCH("ОЖ0",Лист2!A36)-1)</f>
        <v xml:space="preserve">Р1-8В-0,1-24,9кОм±1% -Т-А-М 
</v>
      </c>
      <c r="B37" t="s">
        <v>69</v>
      </c>
      <c r="C37" t="s">
        <v>127</v>
      </c>
      <c r="D37" s="3" t="s">
        <v>70</v>
      </c>
      <c r="E37" t="s">
        <v>132</v>
      </c>
      <c r="F37" t="s">
        <v>9</v>
      </c>
      <c r="G37" t="s">
        <v>98</v>
      </c>
      <c r="H37" s="4" t="str">
        <f t="shared" si="1"/>
        <v>0,1</v>
      </c>
      <c r="I37" t="s">
        <v>120</v>
      </c>
      <c r="J37" s="4" t="s">
        <v>240</v>
      </c>
      <c r="K37" t="str">
        <f t="shared" si="2"/>
        <v>Р1-8В-0,1-24,9кОм±1% -Т-А-М 
 ОЖ0.467.164ТУ</v>
      </c>
      <c r="L37" t="s">
        <v>120</v>
      </c>
      <c r="M37" t="s">
        <v>294</v>
      </c>
    </row>
    <row r="38" spans="1:13" x14ac:dyDescent="0.25">
      <c r="A38" t="str">
        <f>MID(Лист2!A37,1,SEARCH("ОЖ0",Лист2!A37)-1)</f>
        <v xml:space="preserve">Р1-8В-0,25-30,1кОм±1%-Л-П-М </v>
      </c>
      <c r="B38" t="s">
        <v>69</v>
      </c>
      <c r="C38" t="s">
        <v>128</v>
      </c>
      <c r="D38" s="3" t="s">
        <v>70</v>
      </c>
      <c r="E38" t="s">
        <v>132</v>
      </c>
      <c r="F38" t="s">
        <v>9</v>
      </c>
      <c r="G38" t="s">
        <v>99</v>
      </c>
      <c r="H38" s="4" t="str">
        <f t="shared" si="1"/>
        <v>0,25</v>
      </c>
      <c r="I38" t="s">
        <v>120</v>
      </c>
      <c r="J38" s="4" t="s">
        <v>241</v>
      </c>
      <c r="K38" t="str">
        <f t="shared" si="2"/>
        <v>Р1-8В-0,25-30,1кОм±1%-Л-П-М  ОЖ0.467.164ТУ</v>
      </c>
      <c r="L38" t="s">
        <v>120</v>
      </c>
      <c r="M38" t="s">
        <v>294</v>
      </c>
    </row>
    <row r="39" spans="1:13" x14ac:dyDescent="0.25">
      <c r="A39" t="str">
        <f>MID(Лист2!A38,1,SEARCH("ОЖ0",Лист2!A38)-1)</f>
        <v xml:space="preserve">Р1-8В-0,125-33,2кОм±1% -Т-А-М 
</v>
      </c>
      <c r="B39" t="s">
        <v>69</v>
      </c>
      <c r="C39" t="s">
        <v>124</v>
      </c>
      <c r="D39" s="3" t="s">
        <v>70</v>
      </c>
      <c r="E39" t="s">
        <v>132</v>
      </c>
      <c r="F39" t="s">
        <v>9</v>
      </c>
      <c r="G39" t="s">
        <v>100</v>
      </c>
      <c r="H39" s="4" t="str">
        <f t="shared" si="1"/>
        <v>0,125</v>
      </c>
      <c r="I39" t="s">
        <v>120</v>
      </c>
      <c r="J39" s="4" t="s">
        <v>242</v>
      </c>
      <c r="K39" t="str">
        <f t="shared" si="2"/>
        <v>Р1-8В-0,125-33,2кОм±1% -Т-А-М 
 ОЖ0.467.164ТУ</v>
      </c>
      <c r="L39" t="s">
        <v>120</v>
      </c>
      <c r="M39" t="s">
        <v>294</v>
      </c>
    </row>
    <row r="40" spans="1:13" x14ac:dyDescent="0.25">
      <c r="A40" t="str">
        <f>MID(Лист2!A39,1,SEARCH("ОЖ0",Лист2!A39)-1)</f>
        <v xml:space="preserve">Р1-8В-0,125-40,2кОм±1% -Т-А-М 
</v>
      </c>
      <c r="B40" t="s">
        <v>69</v>
      </c>
      <c r="C40" t="s">
        <v>124</v>
      </c>
      <c r="D40" s="3" t="s">
        <v>70</v>
      </c>
      <c r="E40" t="s">
        <v>132</v>
      </c>
      <c r="F40" t="s">
        <v>9</v>
      </c>
      <c r="G40" t="s">
        <v>101</v>
      </c>
      <c r="H40" s="4" t="str">
        <f t="shared" si="1"/>
        <v>0,125</v>
      </c>
      <c r="I40" t="s">
        <v>120</v>
      </c>
      <c r="J40" s="4" t="s">
        <v>243</v>
      </c>
      <c r="K40" t="str">
        <f t="shared" si="2"/>
        <v>Р1-8В-0,125-40,2кОм±1% -Т-А-М 
 ОЖ0.467.164ТУ</v>
      </c>
      <c r="L40" t="s">
        <v>120</v>
      </c>
      <c r="M40" t="s">
        <v>294</v>
      </c>
    </row>
    <row r="41" spans="1:13" x14ac:dyDescent="0.25">
      <c r="A41" t="str">
        <f>MID(Лист2!A40,1,SEARCH("ОЖ0",Лист2!A40)-1)</f>
        <v xml:space="preserve">Р1-8В-0,125-46,4кОм±1% -Т-А-М 
</v>
      </c>
      <c r="B41" t="s">
        <v>69</v>
      </c>
      <c r="C41" t="s">
        <v>124</v>
      </c>
      <c r="D41" s="3" t="s">
        <v>70</v>
      </c>
      <c r="E41" t="s">
        <v>132</v>
      </c>
      <c r="F41" t="s">
        <v>9</v>
      </c>
      <c r="G41" t="s">
        <v>102</v>
      </c>
      <c r="H41" s="4" t="str">
        <f t="shared" si="1"/>
        <v>0,125</v>
      </c>
      <c r="I41" t="s">
        <v>120</v>
      </c>
      <c r="J41" s="4" t="s">
        <v>244</v>
      </c>
      <c r="K41" t="str">
        <f t="shared" si="2"/>
        <v>Р1-8В-0,125-46,4кОм±1% -Т-А-М 
 ОЖ0.467.164ТУ</v>
      </c>
      <c r="L41" t="s">
        <v>120</v>
      </c>
      <c r="M41" t="s">
        <v>294</v>
      </c>
    </row>
    <row r="42" spans="1:13" x14ac:dyDescent="0.25">
      <c r="A42" t="str">
        <f>MID(Лист2!A41,1,SEARCH("ОЖ0",Лист2!A41)-1)</f>
        <v xml:space="preserve">Р1-8В-0,125-51,1кОм±1% -Т-А-М 
</v>
      </c>
      <c r="B42" t="s">
        <v>69</v>
      </c>
      <c r="C42" t="s">
        <v>124</v>
      </c>
      <c r="D42" s="3" t="s">
        <v>70</v>
      </c>
      <c r="E42" t="s">
        <v>132</v>
      </c>
      <c r="F42" t="s">
        <v>9</v>
      </c>
      <c r="G42" t="s">
        <v>103</v>
      </c>
      <c r="H42" s="4" t="str">
        <f t="shared" si="1"/>
        <v>0,125</v>
      </c>
      <c r="I42" t="s">
        <v>120</v>
      </c>
      <c r="J42" s="4" t="s">
        <v>245</v>
      </c>
      <c r="K42" t="str">
        <f t="shared" si="2"/>
        <v>Р1-8В-0,125-51,1кОм±1% -Т-А-М 
 ОЖ0.467.164ТУ</v>
      </c>
      <c r="L42" t="s">
        <v>120</v>
      </c>
      <c r="M42" t="s">
        <v>294</v>
      </c>
    </row>
    <row r="43" spans="1:13" x14ac:dyDescent="0.25">
      <c r="A43" t="str">
        <f>MID(Лист2!A42,1,SEARCH("ОЖ0",Лист2!A42)-1)</f>
        <v xml:space="preserve">Р1-8В-0,1-56,2кОм±1% -Т-А-М 
</v>
      </c>
      <c r="B43" t="s">
        <v>69</v>
      </c>
      <c r="C43" t="s">
        <v>127</v>
      </c>
      <c r="D43" s="3" t="s">
        <v>70</v>
      </c>
      <c r="E43" t="s">
        <v>132</v>
      </c>
      <c r="F43" t="s">
        <v>9</v>
      </c>
      <c r="G43" t="s">
        <v>104</v>
      </c>
      <c r="H43" s="4" t="str">
        <f t="shared" si="1"/>
        <v>0,1</v>
      </c>
      <c r="I43" t="s">
        <v>120</v>
      </c>
      <c r="J43" s="4" t="s">
        <v>246</v>
      </c>
      <c r="K43" t="str">
        <f t="shared" si="2"/>
        <v>Р1-8В-0,1-56,2кОм±1% -Т-А-М 
 ОЖ0.467.164ТУ</v>
      </c>
      <c r="L43" t="s">
        <v>120</v>
      </c>
      <c r="M43" t="s">
        <v>294</v>
      </c>
    </row>
    <row r="44" spans="1:13" x14ac:dyDescent="0.25">
      <c r="A44" t="str">
        <f>MID(Лист2!A43,1,SEARCH("ОЖ0",Лист2!A43)-1)</f>
        <v xml:space="preserve">Р1-8В-0,1-100кОм±1% -Т-А-М 
</v>
      </c>
      <c r="B44" t="s">
        <v>69</v>
      </c>
      <c r="C44" t="s">
        <v>127</v>
      </c>
      <c r="D44" s="3" t="s">
        <v>70</v>
      </c>
      <c r="E44" t="s">
        <v>132</v>
      </c>
      <c r="F44" t="s">
        <v>9</v>
      </c>
      <c r="G44" t="s">
        <v>105</v>
      </c>
      <c r="H44" s="4" t="str">
        <f t="shared" si="1"/>
        <v>0,1</v>
      </c>
      <c r="I44" t="s">
        <v>120</v>
      </c>
      <c r="J44" s="4" t="s">
        <v>247</v>
      </c>
      <c r="K44" t="str">
        <f t="shared" si="2"/>
        <v>Р1-8В-0,1-100кОм±1% -Т-А-М 
 ОЖ0.467.164ТУ</v>
      </c>
      <c r="L44" t="s">
        <v>120</v>
      </c>
      <c r="M44" t="s">
        <v>294</v>
      </c>
    </row>
    <row r="45" spans="1:13" x14ac:dyDescent="0.25">
      <c r="A45" t="str">
        <f>MID(Лист2!A44,1,SEARCH("ОЖ0",Лист2!A44)-1)</f>
        <v xml:space="preserve">Р1-8В-0,125-100кОм±1% -Т-А-М 
</v>
      </c>
      <c r="B45" t="s">
        <v>69</v>
      </c>
      <c r="C45" t="s">
        <v>124</v>
      </c>
      <c r="D45" s="3" t="s">
        <v>70</v>
      </c>
      <c r="E45" t="s">
        <v>132</v>
      </c>
      <c r="F45" t="s">
        <v>9</v>
      </c>
      <c r="G45" t="s">
        <v>105</v>
      </c>
      <c r="H45" s="4" t="str">
        <f t="shared" si="1"/>
        <v>0,125</v>
      </c>
      <c r="I45" t="s">
        <v>120</v>
      </c>
      <c r="J45" s="4" t="s">
        <v>247</v>
      </c>
      <c r="K45" t="str">
        <f t="shared" si="2"/>
        <v>Р1-8В-0,125-100кОм±1% -Т-А-М 
 ОЖ0.467.164ТУ</v>
      </c>
      <c r="L45" t="s">
        <v>120</v>
      </c>
      <c r="M45" t="s">
        <v>294</v>
      </c>
    </row>
    <row r="46" spans="1:13" x14ac:dyDescent="0.25">
      <c r="A46" t="str">
        <f>MID(Лист2!A45,1,SEARCH("ОЖ0",Лист2!A45)-1)</f>
        <v xml:space="preserve">Р1-8В-0,1-243кОм±1%-Л-П-М </v>
      </c>
      <c r="B46" t="s">
        <v>69</v>
      </c>
      <c r="C46" t="s">
        <v>127</v>
      </c>
      <c r="D46" s="3" t="s">
        <v>70</v>
      </c>
      <c r="E46" t="s">
        <v>132</v>
      </c>
      <c r="F46" t="s">
        <v>9</v>
      </c>
      <c r="G46" t="s">
        <v>106</v>
      </c>
      <c r="H46" s="4" t="str">
        <f t="shared" si="1"/>
        <v>0,1</v>
      </c>
      <c r="I46" t="s">
        <v>120</v>
      </c>
      <c r="J46" s="4" t="s">
        <v>248</v>
      </c>
      <c r="K46" t="str">
        <f t="shared" si="2"/>
        <v>Р1-8В-0,1-243кОм±1%-Л-П-М  ОЖ0.467.164ТУ</v>
      </c>
      <c r="L46" t="s">
        <v>120</v>
      </c>
      <c r="M46" t="s">
        <v>294</v>
      </c>
    </row>
    <row r="47" spans="1:13" x14ac:dyDescent="0.25">
      <c r="A47" t="str">
        <f>MID(Лист2!A46,1,SEARCH("ОЖ0",Лист2!A46)-1)</f>
        <v xml:space="preserve">Р1-8В-0,125-301кОм±1% -Т-А-М 
</v>
      </c>
      <c r="B47" t="s">
        <v>69</v>
      </c>
      <c r="C47" t="s">
        <v>124</v>
      </c>
      <c r="D47" s="3" t="s">
        <v>70</v>
      </c>
      <c r="E47" t="s">
        <v>132</v>
      </c>
      <c r="F47" t="s">
        <v>9</v>
      </c>
      <c r="G47" t="s">
        <v>107</v>
      </c>
      <c r="H47" s="4" t="str">
        <f t="shared" si="1"/>
        <v>0,125</v>
      </c>
      <c r="I47" t="s">
        <v>120</v>
      </c>
      <c r="J47" s="4" t="s">
        <v>249</v>
      </c>
      <c r="K47" t="str">
        <f t="shared" si="2"/>
        <v>Р1-8В-0,125-301кОм±1% -Т-А-М 
 ОЖ0.467.164ТУ</v>
      </c>
      <c r="L47" t="s">
        <v>120</v>
      </c>
      <c r="M47" t="s">
        <v>294</v>
      </c>
    </row>
    <row r="48" spans="1:13" x14ac:dyDescent="0.25">
      <c r="A48" t="str">
        <f>MID(Лист2!A47,1,SEARCH("ОЖ0",Лист2!A47)-1)</f>
        <v xml:space="preserve">Р1-8В-0,1-562кОм±1% -Т-А-М 
</v>
      </c>
      <c r="B48" t="s">
        <v>69</v>
      </c>
      <c r="C48" t="s">
        <v>127</v>
      </c>
      <c r="D48" s="3" t="s">
        <v>70</v>
      </c>
      <c r="E48" t="s">
        <v>132</v>
      </c>
      <c r="F48" t="s">
        <v>9</v>
      </c>
      <c r="G48" t="s">
        <v>108</v>
      </c>
      <c r="H48" s="4" t="str">
        <f t="shared" si="1"/>
        <v>0,1</v>
      </c>
      <c r="I48" t="s">
        <v>120</v>
      </c>
      <c r="J48" s="4" t="s">
        <v>250</v>
      </c>
      <c r="K48" t="str">
        <f t="shared" si="2"/>
        <v>Р1-8В-0,1-562кОм±1% -Т-А-М 
 ОЖ0.467.164ТУ</v>
      </c>
      <c r="L48" t="s">
        <v>120</v>
      </c>
      <c r="M48" t="s">
        <v>294</v>
      </c>
    </row>
    <row r="49" spans="1:13" x14ac:dyDescent="0.25">
      <c r="A49" t="str">
        <f>MID(Лист2!A48,1,SEARCH("ОЖ0",Лист2!A48)-1)</f>
        <v xml:space="preserve">Р1-8В-0,125-1МОм±1% -Т-А-М 
</v>
      </c>
      <c r="B49" t="s">
        <v>69</v>
      </c>
      <c r="C49" t="s">
        <v>124</v>
      </c>
      <c r="D49" s="3" t="s">
        <v>70</v>
      </c>
      <c r="E49" t="s">
        <v>132</v>
      </c>
      <c r="F49" t="s">
        <v>9</v>
      </c>
      <c r="G49" t="s">
        <v>109</v>
      </c>
      <c r="H49" s="4" t="str">
        <f t="shared" si="1"/>
        <v>0,125</v>
      </c>
      <c r="I49" t="s">
        <v>120</v>
      </c>
      <c r="J49" s="4" t="s">
        <v>260</v>
      </c>
      <c r="K49" t="str">
        <f t="shared" si="2"/>
        <v>Р1-8В-0,125-1МОм±1% -Т-А-М 
 ОЖ0.467.164ТУ</v>
      </c>
      <c r="L49" t="s">
        <v>120</v>
      </c>
      <c r="M49" t="s">
        <v>294</v>
      </c>
    </row>
    <row r="50" spans="1:13" x14ac:dyDescent="0.25">
      <c r="A50" t="str">
        <f>MID(Лист2!A49,1,SEARCH("ОЖ0",Лист2!A49)-1)</f>
        <v xml:space="preserve">Р1-8В-0,125-80,6кОм±1% -Т-А-М 
</v>
      </c>
      <c r="B50" t="s">
        <v>69</v>
      </c>
      <c r="C50" t="s">
        <v>124</v>
      </c>
      <c r="D50" s="3" t="s">
        <v>70</v>
      </c>
      <c r="E50" t="s">
        <v>132</v>
      </c>
      <c r="F50" t="s">
        <v>9</v>
      </c>
      <c r="G50" t="s">
        <v>110</v>
      </c>
      <c r="H50" s="4" t="str">
        <f t="shared" si="1"/>
        <v>0,125</v>
      </c>
      <c r="I50" t="s">
        <v>120</v>
      </c>
      <c r="J50" s="4" t="s">
        <v>251</v>
      </c>
      <c r="K50" t="str">
        <f t="shared" si="2"/>
        <v>Р1-8В-0,125-80,6кОм±1% -Т-А-М 
 ОЖ0.467.164ТУ</v>
      </c>
      <c r="L50" t="s">
        <v>120</v>
      </c>
      <c r="M50" t="s">
        <v>294</v>
      </c>
    </row>
    <row r="51" spans="1:13" x14ac:dyDescent="0.25">
      <c r="A51" t="str">
        <f>MID(Лист2!A50,1,SEARCH("ОЖ0",Лист2!A50)-1)</f>
        <v xml:space="preserve">Р1-8В-0,125-124кОм±1% -Т-А-М 
</v>
      </c>
      <c r="B51" t="s">
        <v>69</v>
      </c>
      <c r="C51" t="s">
        <v>124</v>
      </c>
      <c r="D51" s="3" t="s">
        <v>70</v>
      </c>
      <c r="E51" t="s">
        <v>132</v>
      </c>
      <c r="F51" t="s">
        <v>9</v>
      </c>
      <c r="G51" t="s">
        <v>111</v>
      </c>
      <c r="H51" s="4" t="str">
        <f t="shared" si="1"/>
        <v>0,125</v>
      </c>
      <c r="I51" t="s">
        <v>120</v>
      </c>
      <c r="J51" s="4" t="s">
        <v>252</v>
      </c>
      <c r="K51" t="str">
        <f t="shared" si="2"/>
        <v>Р1-8В-0,125-124кОм±1% -Т-А-М 
 ОЖ0.467.164ТУ</v>
      </c>
      <c r="L51" t="s">
        <v>120</v>
      </c>
      <c r="M51" t="s">
        <v>294</v>
      </c>
    </row>
    <row r="52" spans="1:13" x14ac:dyDescent="0.25">
      <c r="A52" t="str">
        <f>MID(Лист2!A51,1,SEARCH("ОЖ0",Лист2!A51)-1)</f>
        <v xml:space="preserve">Р1-8В-0,125-150кОм±1% -Т-А-М 
</v>
      </c>
      <c r="B52" t="s">
        <v>69</v>
      </c>
      <c r="C52" t="s">
        <v>124</v>
      </c>
      <c r="D52" s="3" t="s">
        <v>70</v>
      </c>
      <c r="E52" t="s">
        <v>132</v>
      </c>
      <c r="F52" t="s">
        <v>9</v>
      </c>
      <c r="G52" t="s">
        <v>112</v>
      </c>
      <c r="H52" s="4" t="str">
        <f t="shared" si="1"/>
        <v>0,125</v>
      </c>
      <c r="I52" t="s">
        <v>120</v>
      </c>
      <c r="J52" s="4" t="s">
        <v>253</v>
      </c>
      <c r="K52" t="str">
        <f t="shared" si="2"/>
        <v>Р1-8В-0,125-150кОм±1% -Т-А-М 
 ОЖ0.467.164ТУ</v>
      </c>
      <c r="L52" t="s">
        <v>120</v>
      </c>
      <c r="M52" t="s">
        <v>294</v>
      </c>
    </row>
    <row r="53" spans="1:13" x14ac:dyDescent="0.25">
      <c r="A53" t="str">
        <f>MID(Лист2!A52,1,SEARCH("ОЖ0",Лист2!A52)-1)</f>
        <v xml:space="preserve">Р1-8В-0,125-182кОм±1% -Т-А-М 
</v>
      </c>
      <c r="B53" t="s">
        <v>69</v>
      </c>
      <c r="C53" t="s">
        <v>124</v>
      </c>
      <c r="D53" s="3" t="s">
        <v>70</v>
      </c>
      <c r="E53" t="s">
        <v>132</v>
      </c>
      <c r="F53" t="s">
        <v>9</v>
      </c>
      <c r="G53" t="s">
        <v>113</v>
      </c>
      <c r="H53" s="4" t="str">
        <f t="shared" si="1"/>
        <v>0,125</v>
      </c>
      <c r="I53" t="s">
        <v>120</v>
      </c>
      <c r="J53" s="4" t="s">
        <v>254</v>
      </c>
      <c r="K53" t="str">
        <f t="shared" si="2"/>
        <v>Р1-8В-0,125-182кОм±1% -Т-А-М 
 ОЖ0.467.164ТУ</v>
      </c>
      <c r="L53" t="s">
        <v>120</v>
      </c>
      <c r="M53" t="s">
        <v>294</v>
      </c>
    </row>
    <row r="54" spans="1:13" x14ac:dyDescent="0.25">
      <c r="A54" t="str">
        <f>MID(Лист2!A53,1,SEARCH("ОЖ0",Лист2!A53)-1)</f>
        <v xml:space="preserve">Р1-8В-0,125-392кОм±1% -Т-А-М 
</v>
      </c>
      <c r="B54" t="s">
        <v>69</v>
      </c>
      <c r="C54" t="s">
        <v>124</v>
      </c>
      <c r="D54" s="3" t="s">
        <v>70</v>
      </c>
      <c r="E54" t="s">
        <v>132</v>
      </c>
      <c r="F54" t="s">
        <v>9</v>
      </c>
      <c r="G54" t="s">
        <v>114</v>
      </c>
      <c r="H54" s="4" t="str">
        <f t="shared" si="1"/>
        <v>0,125</v>
      </c>
      <c r="I54" t="s">
        <v>120</v>
      </c>
      <c r="J54" s="4" t="s">
        <v>255</v>
      </c>
      <c r="K54" t="str">
        <f t="shared" si="2"/>
        <v>Р1-8В-0,125-392кОм±1% -Т-А-М 
 ОЖ0.467.164ТУ</v>
      </c>
      <c r="L54" t="s">
        <v>120</v>
      </c>
      <c r="M54" t="s">
        <v>294</v>
      </c>
    </row>
    <row r="55" spans="1:13" x14ac:dyDescent="0.25">
      <c r="A55" t="str">
        <f>MID(Лист2!A54,1,SEARCH("ОЖ0",Лист2!A54)-1)</f>
        <v xml:space="preserve">С5-47 25 15Ом ±2% </v>
      </c>
      <c r="B55" t="s">
        <v>69</v>
      </c>
      <c r="C55" t="s">
        <v>129</v>
      </c>
      <c r="D55" s="3" t="s">
        <v>70</v>
      </c>
      <c r="E55" t="s">
        <v>132</v>
      </c>
      <c r="F55" t="s">
        <v>9</v>
      </c>
      <c r="G55" t="s">
        <v>116</v>
      </c>
      <c r="H55" s="4">
        <v>25</v>
      </c>
      <c r="I55" t="s">
        <v>121</v>
      </c>
      <c r="J55" s="4" t="s">
        <v>219</v>
      </c>
      <c r="K55" t="str">
        <f t="shared" si="2"/>
        <v>С5-47 25 15Ом ±2%  ОЖ0.467.531ТУ</v>
      </c>
      <c r="L55" t="s">
        <v>121</v>
      </c>
      <c r="M55" t="s">
        <v>295</v>
      </c>
    </row>
    <row r="56" spans="1:13" x14ac:dyDescent="0.25">
      <c r="A56" t="str">
        <f>MID(Лист2!A55,1,SEARCH("РКМУ",Лист2!A55)-1)</f>
        <v xml:space="preserve">Р2-105-0,75-0,022 Ом±5% -А 
</v>
      </c>
      <c r="B56" t="s">
        <v>69</v>
      </c>
      <c r="C56" t="s">
        <v>125</v>
      </c>
      <c r="D56" s="3" t="s">
        <v>70</v>
      </c>
      <c r="E56" t="s">
        <v>132</v>
      </c>
      <c r="F56" t="s">
        <v>9</v>
      </c>
      <c r="G56" t="s">
        <v>118</v>
      </c>
      <c r="H56" s="4">
        <v>0.75</v>
      </c>
      <c r="I56" t="s">
        <v>122</v>
      </c>
      <c r="J56" s="4" t="s">
        <v>220</v>
      </c>
      <c r="K56" t="str">
        <f t="shared" si="2"/>
        <v>Р2-105-0,75-0,022 Ом±5% -А 
 РКМУ.434150.001ТУ</v>
      </c>
      <c r="L56" t="s">
        <v>122</v>
      </c>
      <c r="M56" t="s">
        <v>294</v>
      </c>
    </row>
    <row r="57" spans="1:13" x14ac:dyDescent="0.25">
      <c r="A57" t="str">
        <f>MID(Лист2!A56,1,SEARCH("РКМУ",Лист2!A56)-1)</f>
        <v xml:space="preserve">Р2-105-0,75-0,068Ом±1% -А 
</v>
      </c>
      <c r="B57" t="s">
        <v>69</v>
      </c>
      <c r="C57" t="s">
        <v>125</v>
      </c>
      <c r="D57" s="3" t="s">
        <v>70</v>
      </c>
      <c r="E57" t="s">
        <v>132</v>
      </c>
      <c r="F57" t="s">
        <v>9</v>
      </c>
      <c r="G57" t="s">
        <v>115</v>
      </c>
      <c r="H57" s="4">
        <v>0.75</v>
      </c>
      <c r="I57" t="s">
        <v>122</v>
      </c>
      <c r="J57" s="4" t="s">
        <v>221</v>
      </c>
      <c r="K57" t="str">
        <f t="shared" si="2"/>
        <v>Р2-105-0,75-0,068Ом±1% -А 
 РКМУ.434150.001ТУ</v>
      </c>
      <c r="L57" t="s">
        <v>122</v>
      </c>
      <c r="M57" t="s">
        <v>294</v>
      </c>
    </row>
    <row r="58" spans="1:13" x14ac:dyDescent="0.25">
      <c r="A58" t="str">
        <f>MID(Лист2!A57,1,SEARCH("АЛЯР",Лист2!A57)-1)</f>
        <v xml:space="preserve">Р1-12-1-100 Ом ±1% -Т-"A" 
</v>
      </c>
      <c r="B58" t="s">
        <v>69</v>
      </c>
      <c r="C58" t="s">
        <v>125</v>
      </c>
      <c r="D58" s="3" t="s">
        <v>70</v>
      </c>
      <c r="E58" t="s">
        <v>132</v>
      </c>
      <c r="F58" t="s">
        <v>9</v>
      </c>
      <c r="G58" t="s">
        <v>74</v>
      </c>
      <c r="H58" s="4" t="str">
        <f>MID(A58,SEARCH("-",A58,SEARCH("-",A58)+1)+1,SEARCH("-",A58,SEARCH("-",A58)+4)-SEARCH("-",A58)-4)</f>
        <v>1</v>
      </c>
      <c r="I58" t="s">
        <v>123</v>
      </c>
      <c r="J58" s="4" t="s">
        <v>212</v>
      </c>
      <c r="K58" t="str">
        <f t="shared" si="2"/>
        <v>Р1-12-1-100 Ом ±1% -Т-"A" 
 АЛЯР.434110.005ТУ</v>
      </c>
      <c r="L58" t="s">
        <v>123</v>
      </c>
      <c r="M58" t="s">
        <v>294</v>
      </c>
    </row>
    <row r="59" spans="1:13" x14ac:dyDescent="0.25">
      <c r="A59" t="str">
        <f>MID(Лист2!A58,1,SEARCH("АЛЯР",Лист2!A58)-1)</f>
        <v xml:space="preserve">Р1-12-1-210 Ом ±1% -М-"A" 
</v>
      </c>
      <c r="B59" t="s">
        <v>69</v>
      </c>
      <c r="C59" t="s">
        <v>125</v>
      </c>
      <c r="D59" s="3" t="s">
        <v>70</v>
      </c>
      <c r="E59" t="s">
        <v>132</v>
      </c>
      <c r="F59" t="s">
        <v>9</v>
      </c>
      <c r="G59" t="s">
        <v>117</v>
      </c>
      <c r="H59" s="4" t="str">
        <f>MID(A59,SEARCH("-",A59,SEARCH("-",A59)+1)+1,SEARCH("-",A59,SEARCH("-",A59)+4)-SEARCH("-",A59)-4)</f>
        <v>1</v>
      </c>
      <c r="I59" t="s">
        <v>123</v>
      </c>
      <c r="J59" s="4" t="s">
        <v>222</v>
      </c>
      <c r="K59" t="str">
        <f t="shared" si="2"/>
        <v>Р1-12-1-210 Ом ±1% -М-"A" 
 АЛЯР.434110.005ТУ</v>
      </c>
      <c r="L59" t="s">
        <v>123</v>
      </c>
      <c r="M59" t="s">
        <v>294</v>
      </c>
    </row>
    <row r="60" spans="1:13" x14ac:dyDescent="0.25">
      <c r="A60" t="str">
        <f>MID(Лист2!A59,1,SEARCH("АЛЯР",Лист2!A59)-1)</f>
        <v xml:space="preserve">Р1-12-1-2,43 кОм ±1% -М-"A" 
</v>
      </c>
      <c r="B60" t="s">
        <v>69</v>
      </c>
      <c r="C60" t="s">
        <v>125</v>
      </c>
      <c r="D60" s="3" t="s">
        <v>70</v>
      </c>
      <c r="E60" t="s">
        <v>132</v>
      </c>
      <c r="F60" t="s">
        <v>9</v>
      </c>
      <c r="G60" t="s">
        <v>119</v>
      </c>
      <c r="H60" s="4" t="str">
        <f>MID(A60,SEARCH("-",A60,SEARCH("-",A60)+1)+1,SEARCH("-",A60,SEARCH("-",A60)+4)-SEARCH("-",A60)-4)</f>
        <v>1</v>
      </c>
      <c r="I60" t="s">
        <v>123</v>
      </c>
      <c r="J60" s="4" t="s">
        <v>223</v>
      </c>
      <c r="K60" t="str">
        <f t="shared" si="2"/>
        <v>Р1-12-1-2,43 кОм ±1% -М-"A" 
 АЛЯР.434110.005ТУ</v>
      </c>
      <c r="L60" t="s">
        <v>123</v>
      </c>
      <c r="M60" t="s">
        <v>294</v>
      </c>
    </row>
    <row r="61" spans="1:13" x14ac:dyDescent="0.25">
      <c r="A61" t="s">
        <v>134</v>
      </c>
      <c r="B61" t="s">
        <v>69</v>
      </c>
      <c r="C61" t="s">
        <v>125</v>
      </c>
      <c r="D61" s="3" t="s">
        <v>70</v>
      </c>
      <c r="E61" t="s">
        <v>132</v>
      </c>
      <c r="F61" t="s">
        <v>9</v>
      </c>
      <c r="G61" t="s">
        <v>138</v>
      </c>
      <c r="H61" s="4">
        <v>2</v>
      </c>
      <c r="I61" t="s">
        <v>122</v>
      </c>
      <c r="J61" s="4" t="s">
        <v>203</v>
      </c>
      <c r="K61" t="str">
        <f t="shared" si="2"/>
        <v>Р1-105-2-0,01 Ом±5%  А РКМУ.434150.001ТУ</v>
      </c>
      <c r="L61" t="s">
        <v>122</v>
      </c>
      <c r="M61" t="s">
        <v>294</v>
      </c>
    </row>
    <row r="62" spans="1:13" x14ac:dyDescent="0.25">
      <c r="A62" t="s">
        <v>133</v>
      </c>
      <c r="B62" t="s">
        <v>69</v>
      </c>
      <c r="D62" s="3" t="s">
        <v>70</v>
      </c>
      <c r="E62" t="s">
        <v>132</v>
      </c>
      <c r="F62" t="s">
        <v>9</v>
      </c>
      <c r="G62" t="s">
        <v>141</v>
      </c>
      <c r="H62" s="4"/>
      <c r="I62" t="s">
        <v>139</v>
      </c>
      <c r="J62" s="4" t="s">
        <v>259</v>
      </c>
      <c r="K62" t="str">
        <f t="shared" si="2"/>
        <v>С2-33-2,4 кОм ±1%  Т-В-В ОЖ0.467.093ТУ</v>
      </c>
      <c r="L62" t="s">
        <v>139</v>
      </c>
      <c r="M62" t="s">
        <v>294</v>
      </c>
    </row>
    <row r="63" spans="1:13" x14ac:dyDescent="0.25">
      <c r="A63" t="s">
        <v>135</v>
      </c>
      <c r="B63" t="s">
        <v>69</v>
      </c>
      <c r="C63" t="s">
        <v>140</v>
      </c>
      <c r="D63" s="3" t="s">
        <v>70</v>
      </c>
      <c r="E63" t="s">
        <v>132</v>
      </c>
      <c r="F63" t="s">
        <v>9</v>
      </c>
      <c r="G63" t="s">
        <v>142</v>
      </c>
      <c r="H63" s="4"/>
      <c r="I63" t="s">
        <v>120</v>
      </c>
      <c r="J63" s="4" t="s">
        <v>224</v>
      </c>
      <c r="K63" t="str">
        <f t="shared" si="2"/>
        <v>Р1--8В-2-120 Ом±1%-Л-А-М ОЖ0.467.164ТУ</v>
      </c>
      <c r="L63" t="s">
        <v>120</v>
      </c>
      <c r="M63" t="s">
        <v>294</v>
      </c>
    </row>
    <row r="64" spans="1:13" x14ac:dyDescent="0.25">
      <c r="A64" t="s">
        <v>136</v>
      </c>
      <c r="B64" t="s">
        <v>69</v>
      </c>
      <c r="C64" t="s">
        <v>128</v>
      </c>
      <c r="D64" s="3" t="s">
        <v>70</v>
      </c>
      <c r="E64" t="s">
        <v>132</v>
      </c>
      <c r="F64" t="s">
        <v>9</v>
      </c>
      <c r="G64" t="s">
        <v>74</v>
      </c>
      <c r="H64" s="4"/>
      <c r="I64" t="s">
        <v>120</v>
      </c>
      <c r="J64" s="4" t="s">
        <v>212</v>
      </c>
      <c r="K64" t="str">
        <f t="shared" si="2"/>
        <v>Р1--8В-0,25-100 Ом±1%-Л-А-М ОЖ0.467.164ТУ</v>
      </c>
      <c r="L64" t="s">
        <v>120</v>
      </c>
      <c r="M64" t="s">
        <v>294</v>
      </c>
    </row>
    <row r="65" spans="1:13" x14ac:dyDescent="0.25">
      <c r="A65" t="s">
        <v>137</v>
      </c>
      <c r="B65" t="s">
        <v>69</v>
      </c>
      <c r="C65" t="s">
        <v>140</v>
      </c>
      <c r="D65" s="3" t="s">
        <v>70</v>
      </c>
      <c r="E65" t="s">
        <v>132</v>
      </c>
      <c r="F65" t="s">
        <v>9</v>
      </c>
      <c r="G65" t="s">
        <v>143</v>
      </c>
      <c r="H65" s="4"/>
      <c r="I65" t="s">
        <v>120</v>
      </c>
      <c r="J65" s="4" t="s">
        <v>261</v>
      </c>
      <c r="K65" t="str">
        <f t="shared" si="2"/>
        <v>Р1--8В-2-240 Ом±1%-Л-А-М ОЖ0.467.164ТУ</v>
      </c>
      <c r="L65" t="s">
        <v>120</v>
      </c>
      <c r="M65" t="s">
        <v>294</v>
      </c>
    </row>
    <row r="66" spans="1:13" x14ac:dyDescent="0.25">
      <c r="A66" t="s">
        <v>144</v>
      </c>
      <c r="B66" t="s">
        <v>69</v>
      </c>
      <c r="C66" t="s">
        <v>127</v>
      </c>
      <c r="D66" s="3" t="s">
        <v>70</v>
      </c>
      <c r="E66" t="s">
        <v>132</v>
      </c>
      <c r="F66" t="s">
        <v>9</v>
      </c>
      <c r="G66">
        <v>0</v>
      </c>
      <c r="H66" s="4"/>
      <c r="I66" t="s">
        <v>120</v>
      </c>
      <c r="J66" s="4" t="s">
        <v>204</v>
      </c>
      <c r="K66" t="str">
        <f t="shared" ref="K66:K97" si="3">A66&amp;" "&amp;I66</f>
        <v>Р1-8В-0,1-0-А-М ОЖ0.467.164ТУ</v>
      </c>
      <c r="L66" t="s">
        <v>120</v>
      </c>
      <c r="M66" t="s">
        <v>294</v>
      </c>
    </row>
    <row r="67" spans="1:13" x14ac:dyDescent="0.25">
      <c r="A67" t="s">
        <v>149</v>
      </c>
      <c r="B67" t="s">
        <v>69</v>
      </c>
      <c r="C67" t="s">
        <v>127</v>
      </c>
      <c r="D67" s="3" t="s">
        <v>70</v>
      </c>
      <c r="E67" t="s">
        <v>132</v>
      </c>
      <c r="F67" t="s">
        <v>9</v>
      </c>
      <c r="G67" t="s">
        <v>151</v>
      </c>
      <c r="H67" s="4">
        <v>0.1</v>
      </c>
      <c r="I67" t="s">
        <v>120</v>
      </c>
      <c r="J67" s="4" t="s">
        <v>225</v>
      </c>
      <c r="K67" t="str">
        <f t="shared" si="3"/>
        <v>P1-8B-0,1-221Ом±1% -Т-А-М ОЖ0.467.164ТУ</v>
      </c>
      <c r="L67" t="s">
        <v>120</v>
      </c>
      <c r="M67" t="s">
        <v>294</v>
      </c>
    </row>
    <row r="68" spans="1:13" x14ac:dyDescent="0.25">
      <c r="A68" t="s">
        <v>145</v>
      </c>
      <c r="B68" t="s">
        <v>69</v>
      </c>
      <c r="C68" t="s">
        <v>127</v>
      </c>
      <c r="D68" s="3" t="s">
        <v>70</v>
      </c>
      <c r="E68" t="s">
        <v>132</v>
      </c>
      <c r="F68" t="s">
        <v>9</v>
      </c>
      <c r="G68" t="s">
        <v>102</v>
      </c>
      <c r="H68" s="4">
        <v>0.1</v>
      </c>
      <c r="I68" t="s">
        <v>120</v>
      </c>
      <c r="J68" s="4" t="s">
        <v>258</v>
      </c>
      <c r="K68" t="str">
        <f t="shared" si="3"/>
        <v>P1-8B-0,1-46,4кОм±1% -Т-А-М ОЖ0.467.164ТУ</v>
      </c>
      <c r="L68" t="s">
        <v>120</v>
      </c>
      <c r="M68" t="s">
        <v>294</v>
      </c>
    </row>
    <row r="69" spans="1:13" x14ac:dyDescent="0.25">
      <c r="A69" t="s">
        <v>150</v>
      </c>
      <c r="B69" t="s">
        <v>69</v>
      </c>
      <c r="C69" t="s">
        <v>127</v>
      </c>
      <c r="D69" s="3" t="s">
        <v>70</v>
      </c>
      <c r="E69" t="s">
        <v>132</v>
      </c>
      <c r="F69" t="s">
        <v>9</v>
      </c>
      <c r="G69" t="s">
        <v>152</v>
      </c>
      <c r="H69" s="4">
        <v>0.1</v>
      </c>
      <c r="I69" t="s">
        <v>120</v>
      </c>
      <c r="J69" s="4" t="s">
        <v>226</v>
      </c>
      <c r="K69" t="str">
        <f t="shared" si="3"/>
        <v>P1-8B-0,1-464Ом±1% -Т-А-М ОЖ0.467.164ТУ</v>
      </c>
      <c r="L69" t="s">
        <v>120</v>
      </c>
      <c r="M69" t="s">
        <v>294</v>
      </c>
    </row>
    <row r="70" spans="1:13" x14ac:dyDescent="0.25">
      <c r="A70" t="s">
        <v>146</v>
      </c>
      <c r="B70" t="s">
        <v>69</v>
      </c>
      <c r="C70" t="s">
        <v>127</v>
      </c>
      <c r="D70" s="3" t="s">
        <v>70</v>
      </c>
      <c r="E70" t="s">
        <v>132</v>
      </c>
      <c r="F70" t="s">
        <v>9</v>
      </c>
      <c r="G70" t="s">
        <v>94</v>
      </c>
      <c r="H70" s="4">
        <v>0.1</v>
      </c>
      <c r="I70" t="s">
        <v>120</v>
      </c>
      <c r="J70" s="4" t="s">
        <v>194</v>
      </c>
      <c r="K70" t="str">
        <f t="shared" si="3"/>
        <v>P1-8B-0,1-5,11кОм±1% -Т-А-М ОЖ0.467.164ТУ</v>
      </c>
      <c r="L70" t="s">
        <v>120</v>
      </c>
      <c r="M70" t="s">
        <v>294</v>
      </c>
    </row>
    <row r="71" spans="1:13" x14ac:dyDescent="0.25">
      <c r="A71" t="s">
        <v>147</v>
      </c>
      <c r="B71" t="s">
        <v>69</v>
      </c>
      <c r="C71" t="s">
        <v>127</v>
      </c>
      <c r="D71" s="3" t="s">
        <v>70</v>
      </c>
      <c r="E71" t="s">
        <v>132</v>
      </c>
      <c r="F71" t="s">
        <v>9</v>
      </c>
      <c r="G71" t="s">
        <v>153</v>
      </c>
      <c r="H71" s="4">
        <v>0.1</v>
      </c>
      <c r="I71" t="s">
        <v>120</v>
      </c>
      <c r="J71" s="4" t="s">
        <v>227</v>
      </c>
      <c r="K71" t="str">
        <f t="shared" si="3"/>
        <v>P1-8B-0,1-121Ом±1% -Т-А-М ОЖ0.467.164ТУ</v>
      </c>
      <c r="L71" t="s">
        <v>120</v>
      </c>
      <c r="M71" t="s">
        <v>294</v>
      </c>
    </row>
    <row r="72" spans="1:13" x14ac:dyDescent="0.25">
      <c r="A72" t="s">
        <v>148</v>
      </c>
      <c r="B72" t="s">
        <v>69</v>
      </c>
      <c r="C72" t="s">
        <v>127</v>
      </c>
      <c r="D72" s="3" t="s">
        <v>70</v>
      </c>
      <c r="E72" t="s">
        <v>132</v>
      </c>
      <c r="F72" t="s">
        <v>9</v>
      </c>
      <c r="G72" t="s">
        <v>154</v>
      </c>
      <c r="H72" s="4">
        <v>0.1</v>
      </c>
      <c r="I72" t="s">
        <v>120</v>
      </c>
      <c r="J72" s="4" t="s">
        <v>228</v>
      </c>
      <c r="K72" t="str">
        <f t="shared" si="3"/>
        <v>P1-8B-0,1-549Ом±1% -Т-А-М ОЖ0.467.164ТУ</v>
      </c>
      <c r="L72" t="s">
        <v>120</v>
      </c>
      <c r="M72" t="s">
        <v>294</v>
      </c>
    </row>
    <row r="73" spans="1:13" x14ac:dyDescent="0.25">
      <c r="A73" t="s">
        <v>297</v>
      </c>
      <c r="B73" t="s">
        <v>69</v>
      </c>
      <c r="C73" t="s">
        <v>155</v>
      </c>
      <c r="D73" s="3" t="s">
        <v>70</v>
      </c>
      <c r="E73" t="s">
        <v>132</v>
      </c>
      <c r="F73" t="s">
        <v>9</v>
      </c>
      <c r="G73" t="s">
        <v>156</v>
      </c>
      <c r="I73" t="s">
        <v>139</v>
      </c>
      <c r="J73" s="4" t="s">
        <v>223</v>
      </c>
      <c r="K73" t="str">
        <f t="shared" si="3"/>
        <v>С2-33Н-1-2,43кОм±1%-А-В-В ОЖ0.467.093ТУ</v>
      </c>
      <c r="L73" t="s">
        <v>139</v>
      </c>
      <c r="M73" t="s">
        <v>294</v>
      </c>
    </row>
    <row r="74" spans="1:13" x14ac:dyDescent="0.25">
      <c r="A74" t="s">
        <v>296</v>
      </c>
      <c r="B74" t="s">
        <v>69</v>
      </c>
      <c r="C74" t="s">
        <v>155</v>
      </c>
      <c r="D74" s="3" t="s">
        <v>70</v>
      </c>
      <c r="E74" t="s">
        <v>132</v>
      </c>
      <c r="F74" t="s">
        <v>9</v>
      </c>
      <c r="G74" t="s">
        <v>157</v>
      </c>
      <c r="I74" t="s">
        <v>139</v>
      </c>
      <c r="J74" s="4" t="s">
        <v>262</v>
      </c>
      <c r="K74" t="str">
        <f t="shared" si="3"/>
        <v>С2-33Н-1-909Ом±1%-А-В-В ОЖ0.467.093ТУ</v>
      </c>
      <c r="L74" t="s">
        <v>139</v>
      </c>
      <c r="M74" t="s">
        <v>294</v>
      </c>
    </row>
    <row r="75" spans="1:13" x14ac:dyDescent="0.25">
      <c r="A75" s="5" t="s">
        <v>161</v>
      </c>
      <c r="B75" t="s">
        <v>69</v>
      </c>
      <c r="C75" t="s">
        <v>124</v>
      </c>
      <c r="D75" s="3" t="s">
        <v>70</v>
      </c>
      <c r="E75" t="s">
        <v>132</v>
      </c>
      <c r="F75" t="s">
        <v>9</v>
      </c>
      <c r="G75" t="s">
        <v>180</v>
      </c>
      <c r="H75" s="4">
        <v>0.125</v>
      </c>
      <c r="I75" t="s">
        <v>120</v>
      </c>
      <c r="J75" s="4" t="str">
        <f t="shared" ref="J75:J117" si="4">G75</f>
        <v>125к</v>
      </c>
      <c r="K75" t="str">
        <f t="shared" si="3"/>
        <v>Р1-8В-0,125-125кОм±1% -Т-А-М ОЖ0.467.164ТУ</v>
      </c>
      <c r="L75" t="s">
        <v>120</v>
      </c>
      <c r="M75" t="s">
        <v>294</v>
      </c>
    </row>
    <row r="76" spans="1:13" x14ac:dyDescent="0.25">
      <c r="A76" s="5" t="s">
        <v>162</v>
      </c>
      <c r="B76" t="s">
        <v>69</v>
      </c>
      <c r="C76" t="s">
        <v>124</v>
      </c>
      <c r="D76" s="3" t="s">
        <v>70</v>
      </c>
      <c r="E76" t="s">
        <v>132</v>
      </c>
      <c r="F76" t="s">
        <v>9</v>
      </c>
      <c r="G76" t="s">
        <v>181</v>
      </c>
      <c r="H76" s="4">
        <v>0.125</v>
      </c>
      <c r="I76" t="s">
        <v>120</v>
      </c>
      <c r="J76" s="4" t="str">
        <f t="shared" si="4"/>
        <v>390к</v>
      </c>
      <c r="K76" t="str">
        <f t="shared" si="3"/>
        <v>Р1-8В-0,125-390кОм±1% -Т-А-М ОЖ0.467.164ТУ</v>
      </c>
      <c r="L76" t="s">
        <v>120</v>
      </c>
      <c r="M76" t="s">
        <v>294</v>
      </c>
    </row>
    <row r="77" spans="1:13" x14ac:dyDescent="0.25">
      <c r="A77" s="5" t="s">
        <v>163</v>
      </c>
      <c r="B77" t="s">
        <v>69</v>
      </c>
      <c r="C77" t="s">
        <v>124</v>
      </c>
      <c r="D77" s="3" t="s">
        <v>70</v>
      </c>
      <c r="E77" t="s">
        <v>132</v>
      </c>
      <c r="F77" t="s">
        <v>9</v>
      </c>
      <c r="G77" t="s">
        <v>182</v>
      </c>
      <c r="H77" s="4">
        <v>0.125</v>
      </c>
      <c r="I77" t="s">
        <v>120</v>
      </c>
      <c r="J77" s="4" t="str">
        <f t="shared" si="4"/>
        <v>2,75к</v>
      </c>
      <c r="K77" t="str">
        <f t="shared" si="3"/>
        <v>Р1-8В-0,125-2,75кОм±1% -Т-А-М ОЖ0.467.164ТУ</v>
      </c>
      <c r="L77" t="s">
        <v>120</v>
      </c>
      <c r="M77" t="s">
        <v>294</v>
      </c>
    </row>
    <row r="78" spans="1:13" x14ac:dyDescent="0.25">
      <c r="A78" s="5" t="s">
        <v>164</v>
      </c>
      <c r="B78" t="s">
        <v>69</v>
      </c>
      <c r="C78" t="s">
        <v>124</v>
      </c>
      <c r="D78" s="3" t="s">
        <v>70</v>
      </c>
      <c r="E78" t="s">
        <v>132</v>
      </c>
      <c r="F78" t="s">
        <v>9</v>
      </c>
      <c r="G78" t="s">
        <v>183</v>
      </c>
      <c r="H78" s="4">
        <v>0.125</v>
      </c>
      <c r="I78" t="s">
        <v>120</v>
      </c>
      <c r="J78" s="4" t="str">
        <f t="shared" si="4"/>
        <v>4к</v>
      </c>
      <c r="K78" t="str">
        <f t="shared" si="3"/>
        <v>Р1-8В-0,125-4кОм±1% -Т-А-М ОЖ0.467.164ТУ</v>
      </c>
      <c r="L78" t="s">
        <v>120</v>
      </c>
      <c r="M78" t="s">
        <v>294</v>
      </c>
    </row>
    <row r="79" spans="1:13" x14ac:dyDescent="0.25">
      <c r="A79" s="5" t="s">
        <v>166</v>
      </c>
      <c r="B79" t="s">
        <v>69</v>
      </c>
      <c r="C79" t="s">
        <v>124</v>
      </c>
      <c r="D79" s="3" t="s">
        <v>70</v>
      </c>
      <c r="E79" t="s">
        <v>132</v>
      </c>
      <c r="F79" t="s">
        <v>9</v>
      </c>
      <c r="G79" s="4">
        <v>330</v>
      </c>
      <c r="H79" s="4">
        <v>0.125</v>
      </c>
      <c r="I79" t="s">
        <v>120</v>
      </c>
      <c r="J79" s="4">
        <f t="shared" si="4"/>
        <v>330</v>
      </c>
      <c r="K79" t="str">
        <f t="shared" si="3"/>
        <v>Р1-8В-0,125-330Ом±1% -Т-А-М ОЖ0.467.164ТУ</v>
      </c>
      <c r="L79" t="s">
        <v>120</v>
      </c>
      <c r="M79" t="s">
        <v>294</v>
      </c>
    </row>
    <row r="80" spans="1:13" x14ac:dyDescent="0.25">
      <c r="A80" s="5" t="s">
        <v>195</v>
      </c>
      <c r="B80" t="s">
        <v>69</v>
      </c>
      <c r="C80" t="s">
        <v>124</v>
      </c>
      <c r="D80" s="3" t="s">
        <v>70</v>
      </c>
      <c r="E80" t="s">
        <v>132</v>
      </c>
      <c r="F80" t="s">
        <v>9</v>
      </c>
      <c r="G80" s="4" t="s">
        <v>196</v>
      </c>
      <c r="H80" s="4">
        <v>0.125</v>
      </c>
      <c r="I80" t="s">
        <v>120</v>
      </c>
      <c r="J80" s="4" t="str">
        <f t="shared" si="4"/>
        <v>3,3к</v>
      </c>
      <c r="K80" t="str">
        <f t="shared" si="3"/>
        <v>Р1-8В-0,125-3,3кОм±1% -Т-А-М ОЖ0.467.164ТУ</v>
      </c>
      <c r="L80" t="s">
        <v>120</v>
      </c>
      <c r="M80" t="s">
        <v>294</v>
      </c>
    </row>
    <row r="81" spans="1:13" x14ac:dyDescent="0.25">
      <c r="A81" s="5" t="s">
        <v>167</v>
      </c>
      <c r="B81" t="s">
        <v>69</v>
      </c>
      <c r="C81" t="s">
        <v>124</v>
      </c>
      <c r="D81" s="3" t="s">
        <v>70</v>
      </c>
      <c r="E81" t="s">
        <v>132</v>
      </c>
      <c r="F81" t="s">
        <v>9</v>
      </c>
      <c r="G81" s="4">
        <v>560</v>
      </c>
      <c r="H81" s="4">
        <v>0.125</v>
      </c>
      <c r="I81" t="s">
        <v>120</v>
      </c>
      <c r="J81" s="4">
        <f t="shared" si="4"/>
        <v>560</v>
      </c>
      <c r="K81" t="str">
        <f t="shared" si="3"/>
        <v>Р1-8В-0,125-560Ом±1% -Т-А-М ОЖ0.467.164ТУ</v>
      </c>
      <c r="L81" t="s">
        <v>120</v>
      </c>
      <c r="M81" t="s">
        <v>294</v>
      </c>
    </row>
    <row r="82" spans="1:13" x14ac:dyDescent="0.25">
      <c r="A82" s="5" t="s">
        <v>168</v>
      </c>
      <c r="B82" t="s">
        <v>69</v>
      </c>
      <c r="C82" t="s">
        <v>124</v>
      </c>
      <c r="D82" s="3" t="s">
        <v>70</v>
      </c>
      <c r="E82" t="s">
        <v>132</v>
      </c>
      <c r="F82" t="s">
        <v>9</v>
      </c>
      <c r="G82" s="4" t="s">
        <v>184</v>
      </c>
      <c r="H82" s="4">
        <v>0.125</v>
      </c>
      <c r="I82" t="s">
        <v>120</v>
      </c>
      <c r="J82" s="4" t="str">
        <f t="shared" si="4"/>
        <v>15к</v>
      </c>
      <c r="K82" t="str">
        <f t="shared" si="3"/>
        <v>Р1-8В-0,125-15кОм±1% -Т-А-М ОЖ0.467.164ТУ</v>
      </c>
      <c r="L82" t="s">
        <v>120</v>
      </c>
      <c r="M82" t="s">
        <v>294</v>
      </c>
    </row>
    <row r="83" spans="1:13" x14ac:dyDescent="0.25">
      <c r="A83" s="5" t="s">
        <v>169</v>
      </c>
      <c r="B83" t="s">
        <v>69</v>
      </c>
      <c r="C83" t="s">
        <v>124</v>
      </c>
      <c r="D83" s="3" t="s">
        <v>70</v>
      </c>
      <c r="E83" t="s">
        <v>132</v>
      </c>
      <c r="F83" t="s">
        <v>9</v>
      </c>
      <c r="G83" s="4" t="s">
        <v>185</v>
      </c>
      <c r="H83" s="4">
        <v>0.125</v>
      </c>
      <c r="I83" t="s">
        <v>120</v>
      </c>
      <c r="J83" s="4" t="str">
        <f t="shared" si="4"/>
        <v>5,1к</v>
      </c>
      <c r="K83" t="str">
        <f t="shared" si="3"/>
        <v>Р1-8В-0,125-5,1кОм±1% -Т-А-М ОЖ0.467.164ТУ</v>
      </c>
      <c r="L83" t="s">
        <v>120</v>
      </c>
      <c r="M83" t="s">
        <v>294</v>
      </c>
    </row>
    <row r="84" spans="1:13" x14ac:dyDescent="0.25">
      <c r="A84" s="5" t="s">
        <v>170</v>
      </c>
      <c r="B84" t="s">
        <v>69</v>
      </c>
      <c r="C84" t="s">
        <v>124</v>
      </c>
      <c r="D84" s="3" t="s">
        <v>70</v>
      </c>
      <c r="E84" t="s">
        <v>132</v>
      </c>
      <c r="F84" t="s">
        <v>9</v>
      </c>
      <c r="G84" s="4" t="s">
        <v>186</v>
      </c>
      <c r="H84" s="4">
        <v>0.125</v>
      </c>
      <c r="I84" t="s">
        <v>120</v>
      </c>
      <c r="J84" s="4" t="str">
        <f t="shared" si="4"/>
        <v>33к</v>
      </c>
      <c r="K84" t="str">
        <f t="shared" si="3"/>
        <v>Р1-8В-0,125-33кОм±1% -Т-А-М ОЖ0.467.164ТУ</v>
      </c>
      <c r="L84" t="s">
        <v>120</v>
      </c>
      <c r="M84" t="s">
        <v>294</v>
      </c>
    </row>
    <row r="85" spans="1:13" x14ac:dyDescent="0.25">
      <c r="A85" s="5" t="s">
        <v>171</v>
      </c>
      <c r="B85" t="s">
        <v>69</v>
      </c>
      <c r="C85" t="s">
        <v>124</v>
      </c>
      <c r="D85" s="3" t="s">
        <v>70</v>
      </c>
      <c r="E85" t="s">
        <v>132</v>
      </c>
      <c r="F85" t="s">
        <v>9</v>
      </c>
      <c r="G85" s="4" t="s">
        <v>187</v>
      </c>
      <c r="H85" s="4">
        <v>0.125</v>
      </c>
      <c r="I85" t="s">
        <v>120</v>
      </c>
      <c r="J85" s="4" t="str">
        <f t="shared" si="4"/>
        <v>2к</v>
      </c>
      <c r="K85" t="str">
        <f t="shared" si="3"/>
        <v>Р1-8В-0,125-2кОм±1% -Т-А-М ОЖ0.467.164ТУ</v>
      </c>
      <c r="L85" t="s">
        <v>120</v>
      </c>
      <c r="M85" t="s">
        <v>294</v>
      </c>
    </row>
    <row r="86" spans="1:13" x14ac:dyDescent="0.25">
      <c r="A86" s="5" t="s">
        <v>172</v>
      </c>
      <c r="B86" t="s">
        <v>69</v>
      </c>
      <c r="C86" t="s">
        <v>124</v>
      </c>
      <c r="D86" s="3" t="s">
        <v>70</v>
      </c>
      <c r="E86" t="s">
        <v>132</v>
      </c>
      <c r="F86" t="s">
        <v>9</v>
      </c>
      <c r="G86" s="4">
        <v>390</v>
      </c>
      <c r="H86" s="4">
        <v>0.125</v>
      </c>
      <c r="I86" t="s">
        <v>120</v>
      </c>
      <c r="J86" s="4">
        <f t="shared" si="4"/>
        <v>390</v>
      </c>
      <c r="K86" t="str">
        <f t="shared" si="3"/>
        <v>Р1-8В-0,125-390Ом±1% -Т-А-М ОЖ0.467.164ТУ</v>
      </c>
      <c r="L86" t="s">
        <v>120</v>
      </c>
      <c r="M86" t="s">
        <v>294</v>
      </c>
    </row>
    <row r="87" spans="1:13" x14ac:dyDescent="0.25">
      <c r="A87" s="5" t="s">
        <v>173</v>
      </c>
      <c r="B87" t="s">
        <v>69</v>
      </c>
      <c r="C87" t="s">
        <v>124</v>
      </c>
      <c r="D87" s="3" t="s">
        <v>70</v>
      </c>
      <c r="E87" t="s">
        <v>132</v>
      </c>
      <c r="F87" t="s">
        <v>9</v>
      </c>
      <c r="G87" s="4" t="s">
        <v>188</v>
      </c>
      <c r="H87" s="4">
        <v>0.125</v>
      </c>
      <c r="I87" t="s">
        <v>120</v>
      </c>
      <c r="J87" s="4" t="str">
        <f t="shared" si="4"/>
        <v>6,2к</v>
      </c>
      <c r="K87" t="str">
        <f t="shared" si="3"/>
        <v>Р1-8В-0,125-6,2кОм±1% -Т-А-М ОЖ0.467.164ТУ</v>
      </c>
      <c r="L87" t="s">
        <v>120</v>
      </c>
      <c r="M87" t="s">
        <v>294</v>
      </c>
    </row>
    <row r="88" spans="1:13" x14ac:dyDescent="0.25">
      <c r="A88" s="5" t="s">
        <v>174</v>
      </c>
      <c r="B88" t="s">
        <v>69</v>
      </c>
      <c r="C88" t="s">
        <v>124</v>
      </c>
      <c r="D88" s="3" t="s">
        <v>70</v>
      </c>
      <c r="E88" t="s">
        <v>132</v>
      </c>
      <c r="F88" t="s">
        <v>9</v>
      </c>
      <c r="G88" s="4">
        <v>300</v>
      </c>
      <c r="H88" s="4">
        <v>0.125</v>
      </c>
      <c r="I88" t="s">
        <v>120</v>
      </c>
      <c r="J88" s="4">
        <f t="shared" si="4"/>
        <v>300</v>
      </c>
      <c r="K88" t="str">
        <f t="shared" si="3"/>
        <v>Р1-8В-0,125-300Ом±1% -Т-А-М ОЖ0.467.164ТУ</v>
      </c>
      <c r="L88" t="s">
        <v>120</v>
      </c>
      <c r="M88" t="s">
        <v>294</v>
      </c>
    </row>
    <row r="89" spans="1:13" x14ac:dyDescent="0.25">
      <c r="A89" s="5" t="s">
        <v>175</v>
      </c>
      <c r="B89" t="s">
        <v>69</v>
      </c>
      <c r="C89" t="s">
        <v>124</v>
      </c>
      <c r="D89" s="3" t="s">
        <v>70</v>
      </c>
      <c r="E89" t="s">
        <v>132</v>
      </c>
      <c r="F89" t="s">
        <v>9</v>
      </c>
      <c r="G89" s="4" t="s">
        <v>189</v>
      </c>
      <c r="H89" s="4">
        <v>0.125</v>
      </c>
      <c r="I89" t="s">
        <v>120</v>
      </c>
      <c r="J89" s="4" t="str">
        <f t="shared" si="4"/>
        <v>80к</v>
      </c>
      <c r="K89" t="str">
        <f t="shared" si="3"/>
        <v>Р1-8В-0,125-80кОм±1% -Т-А-М ОЖ0.467.164ТУ</v>
      </c>
      <c r="L89" t="s">
        <v>120</v>
      </c>
      <c r="M89" t="s">
        <v>294</v>
      </c>
    </row>
    <row r="90" spans="1:13" x14ac:dyDescent="0.25">
      <c r="A90" s="5" t="s">
        <v>176</v>
      </c>
      <c r="B90" t="s">
        <v>69</v>
      </c>
      <c r="C90" t="s">
        <v>124</v>
      </c>
      <c r="D90" s="3" t="s">
        <v>70</v>
      </c>
      <c r="E90" t="s">
        <v>132</v>
      </c>
      <c r="F90" t="s">
        <v>9</v>
      </c>
      <c r="G90" s="4" t="s">
        <v>190</v>
      </c>
      <c r="H90" s="4">
        <v>0.125</v>
      </c>
      <c r="I90" t="s">
        <v>120</v>
      </c>
      <c r="J90" s="4" t="str">
        <f t="shared" si="4"/>
        <v>5,6к</v>
      </c>
      <c r="K90" t="str">
        <f t="shared" si="3"/>
        <v>Р1-8В-0,125-5,6кОм±1% -Т-А-М ОЖ0.467.164ТУ</v>
      </c>
      <c r="L90" t="s">
        <v>120</v>
      </c>
      <c r="M90" t="s">
        <v>294</v>
      </c>
    </row>
    <row r="91" spans="1:13" x14ac:dyDescent="0.25">
      <c r="A91" s="5" t="s">
        <v>177</v>
      </c>
      <c r="B91" t="s">
        <v>69</v>
      </c>
      <c r="C91" t="s">
        <v>124</v>
      </c>
      <c r="D91" s="3" t="s">
        <v>70</v>
      </c>
      <c r="E91" t="s">
        <v>132</v>
      </c>
      <c r="F91" t="s">
        <v>9</v>
      </c>
      <c r="G91" s="4" t="s">
        <v>191</v>
      </c>
      <c r="H91" s="4">
        <v>0.125</v>
      </c>
      <c r="I91" t="s">
        <v>120</v>
      </c>
      <c r="J91" s="4" t="str">
        <f t="shared" si="4"/>
        <v>51к</v>
      </c>
      <c r="K91" t="str">
        <f t="shared" si="3"/>
        <v>Р1-8В-0,125-51кОм±1% -Т-А-М ОЖ0.467.164ТУ</v>
      </c>
      <c r="L91" t="s">
        <v>120</v>
      </c>
      <c r="M91" t="s">
        <v>294</v>
      </c>
    </row>
    <row r="92" spans="1:13" x14ac:dyDescent="0.25">
      <c r="A92" s="5" t="s">
        <v>165</v>
      </c>
      <c r="B92" t="s">
        <v>69</v>
      </c>
      <c r="C92" t="s">
        <v>124</v>
      </c>
      <c r="D92" s="3" t="s">
        <v>70</v>
      </c>
      <c r="E92" t="s">
        <v>132</v>
      </c>
      <c r="F92" t="s">
        <v>9</v>
      </c>
      <c r="G92" s="4" t="s">
        <v>192</v>
      </c>
      <c r="H92" s="4">
        <v>0.125</v>
      </c>
      <c r="I92" t="s">
        <v>120</v>
      </c>
      <c r="J92" s="4" t="str">
        <f t="shared" si="4"/>
        <v>330к</v>
      </c>
      <c r="K92" t="str">
        <f t="shared" si="3"/>
        <v>Р1-8В-0,125-330кОм±1% -Т-А-М ОЖ0.467.164ТУ</v>
      </c>
      <c r="L92" t="s">
        <v>120</v>
      </c>
      <c r="M92" t="s">
        <v>294</v>
      </c>
    </row>
    <row r="93" spans="1:13" x14ac:dyDescent="0.25">
      <c r="A93" s="5" t="s">
        <v>178</v>
      </c>
      <c r="B93" t="s">
        <v>69</v>
      </c>
      <c r="C93" t="s">
        <v>124</v>
      </c>
      <c r="D93" s="3" t="s">
        <v>70</v>
      </c>
      <c r="E93" t="s">
        <v>132</v>
      </c>
      <c r="F93" t="s">
        <v>9</v>
      </c>
      <c r="G93" s="4" t="s">
        <v>193</v>
      </c>
      <c r="H93" s="4">
        <v>0.125</v>
      </c>
      <c r="I93" t="s">
        <v>120</v>
      </c>
      <c r="J93" s="4" t="str">
        <f t="shared" si="4"/>
        <v>300к</v>
      </c>
      <c r="K93" t="str">
        <f t="shared" si="3"/>
        <v>Р1-8В-0,125-300кОм±1% -Т-А-М ОЖ0.467.164ТУ</v>
      </c>
      <c r="L93" t="s">
        <v>120</v>
      </c>
      <c r="M93" t="s">
        <v>294</v>
      </c>
    </row>
    <row r="94" spans="1:13" x14ac:dyDescent="0.25">
      <c r="A94" s="5" t="s">
        <v>179</v>
      </c>
      <c r="B94" t="s">
        <v>69</v>
      </c>
      <c r="C94" t="s">
        <v>124</v>
      </c>
      <c r="D94" s="3" t="s">
        <v>70</v>
      </c>
      <c r="E94" t="s">
        <v>132</v>
      </c>
      <c r="F94" t="s">
        <v>9</v>
      </c>
      <c r="G94" s="4" t="s">
        <v>194</v>
      </c>
      <c r="H94" s="4">
        <v>0.125</v>
      </c>
      <c r="I94" t="s">
        <v>120</v>
      </c>
      <c r="J94" s="4" t="str">
        <f t="shared" si="4"/>
        <v>5к</v>
      </c>
      <c r="K94" t="str">
        <f t="shared" si="3"/>
        <v>Р1-8В-0,125-5кОм±1% -Т-А-М ОЖ0.467.164ТУ</v>
      </c>
      <c r="L94" t="s">
        <v>120</v>
      </c>
      <c r="M94" t="s">
        <v>294</v>
      </c>
    </row>
    <row r="95" spans="1:13" x14ac:dyDescent="0.25">
      <c r="A95" t="s">
        <v>197</v>
      </c>
      <c r="B95" t="s">
        <v>69</v>
      </c>
      <c r="C95" t="s">
        <v>205</v>
      </c>
      <c r="D95" s="3" t="s">
        <v>70</v>
      </c>
      <c r="E95" t="s">
        <v>132</v>
      </c>
      <c r="F95" t="s">
        <v>9</v>
      </c>
      <c r="G95" s="4">
        <v>0.33</v>
      </c>
      <c r="H95" s="4">
        <v>0.75</v>
      </c>
      <c r="I95" t="s">
        <v>122</v>
      </c>
      <c r="J95" s="4">
        <f t="shared" si="4"/>
        <v>0.33</v>
      </c>
      <c r="K95" t="str">
        <f t="shared" si="3"/>
        <v>P2-105-0,75-0,33Ом±1%-А РКМУ.434150.001ТУ</v>
      </c>
      <c r="L95" t="s">
        <v>122</v>
      </c>
      <c r="M95" t="s">
        <v>294</v>
      </c>
    </row>
    <row r="96" spans="1:13" x14ac:dyDescent="0.25">
      <c r="A96" t="s">
        <v>198</v>
      </c>
      <c r="B96" t="s">
        <v>69</v>
      </c>
      <c r="C96" t="s">
        <v>125</v>
      </c>
      <c r="D96" s="3" t="s">
        <v>70</v>
      </c>
      <c r="E96" t="s">
        <v>132</v>
      </c>
      <c r="F96" t="s">
        <v>9</v>
      </c>
      <c r="G96" s="4" t="s">
        <v>202</v>
      </c>
      <c r="H96" s="4">
        <v>2</v>
      </c>
      <c r="I96" t="s">
        <v>122</v>
      </c>
      <c r="J96" s="4" t="str">
        <f t="shared" si="4"/>
        <v>0,33</v>
      </c>
      <c r="K96" t="str">
        <f t="shared" si="3"/>
        <v>P2-105-2,0-0,33Ом±1%-А РКМУ.434150.001ТУ</v>
      </c>
      <c r="L96" t="s">
        <v>122</v>
      </c>
      <c r="M96" t="s">
        <v>294</v>
      </c>
    </row>
    <row r="97" spans="1:13" x14ac:dyDescent="0.25">
      <c r="A97" t="s">
        <v>199</v>
      </c>
      <c r="B97" t="s">
        <v>69</v>
      </c>
      <c r="C97" t="s">
        <v>128</v>
      </c>
      <c r="D97" s="3" t="s">
        <v>70</v>
      </c>
      <c r="E97" t="s">
        <v>132</v>
      </c>
      <c r="F97" t="s">
        <v>9</v>
      </c>
      <c r="G97" s="4" t="s">
        <v>204</v>
      </c>
      <c r="H97" s="4">
        <v>0.25</v>
      </c>
      <c r="I97" t="s">
        <v>122</v>
      </c>
      <c r="J97" s="4" t="str">
        <f t="shared" si="4"/>
        <v>0</v>
      </c>
      <c r="K97" t="str">
        <f t="shared" si="3"/>
        <v>P2-105-0,25-0-А РКМУ.434150.001ТУ</v>
      </c>
      <c r="L97" t="s">
        <v>122</v>
      </c>
      <c r="M97" t="s">
        <v>294</v>
      </c>
    </row>
    <row r="98" spans="1:13" x14ac:dyDescent="0.25">
      <c r="A98" t="s">
        <v>200</v>
      </c>
      <c r="B98" t="s">
        <v>69</v>
      </c>
      <c r="C98" t="s">
        <v>125</v>
      </c>
      <c r="D98" s="3" t="s">
        <v>70</v>
      </c>
      <c r="E98" t="s">
        <v>132</v>
      </c>
      <c r="F98" t="s">
        <v>9</v>
      </c>
      <c r="G98" s="4" t="s">
        <v>204</v>
      </c>
      <c r="H98" s="4">
        <v>0.75</v>
      </c>
      <c r="I98" t="s">
        <v>122</v>
      </c>
      <c r="J98" s="4" t="str">
        <f t="shared" si="4"/>
        <v>0</v>
      </c>
      <c r="K98" t="str">
        <f t="shared" ref="K98:K117" si="5">A98&amp;" "&amp;I98</f>
        <v>P2-105-0,75-0-А РКМУ.434150.001ТУ</v>
      </c>
      <c r="L98" t="s">
        <v>122</v>
      </c>
      <c r="M98" t="s">
        <v>294</v>
      </c>
    </row>
    <row r="99" spans="1:13" x14ac:dyDescent="0.25">
      <c r="A99" t="s">
        <v>201</v>
      </c>
      <c r="B99" t="s">
        <v>69</v>
      </c>
      <c r="C99" t="s">
        <v>206</v>
      </c>
      <c r="D99" s="3" t="s">
        <v>70</v>
      </c>
      <c r="E99" t="s">
        <v>132</v>
      </c>
      <c r="F99" t="s">
        <v>9</v>
      </c>
      <c r="G99" s="4" t="s">
        <v>203</v>
      </c>
      <c r="H99" s="4">
        <v>0.4</v>
      </c>
      <c r="I99" t="s">
        <v>122</v>
      </c>
      <c r="J99" s="4" t="str">
        <f t="shared" si="4"/>
        <v>0,01</v>
      </c>
      <c r="K99" t="str">
        <f t="shared" si="5"/>
        <v>P2-105-0,4-0,01Ом±1%-А РКМУ.434150.001ТУ</v>
      </c>
      <c r="L99" t="s">
        <v>122</v>
      </c>
      <c r="M99" t="s">
        <v>294</v>
      </c>
    </row>
    <row r="100" spans="1:13" x14ac:dyDescent="0.25">
      <c r="A100" s="5" t="s">
        <v>263</v>
      </c>
      <c r="B100" t="s">
        <v>69</v>
      </c>
      <c r="C100" t="s">
        <v>128</v>
      </c>
      <c r="D100" s="3" t="s">
        <v>70</v>
      </c>
      <c r="E100" t="s">
        <v>132</v>
      </c>
      <c r="F100" t="s">
        <v>9</v>
      </c>
      <c r="G100" s="4">
        <v>10</v>
      </c>
      <c r="H100" s="4">
        <v>0.25</v>
      </c>
      <c r="I100" t="s">
        <v>120</v>
      </c>
      <c r="J100" s="4">
        <f t="shared" si="4"/>
        <v>10</v>
      </c>
      <c r="K100" t="str">
        <f t="shared" si="5"/>
        <v>Р1-8В-0,25-10 Ом±1% -Л-А-М ОЖ0.467.164ТУ</v>
      </c>
      <c r="L100" t="s">
        <v>120</v>
      </c>
      <c r="M100" t="s">
        <v>294</v>
      </c>
    </row>
    <row r="101" spans="1:13" x14ac:dyDescent="0.25">
      <c r="A101" s="5" t="s">
        <v>264</v>
      </c>
      <c r="B101" t="s">
        <v>69</v>
      </c>
      <c r="C101" t="s">
        <v>128</v>
      </c>
      <c r="D101" s="3" t="s">
        <v>70</v>
      </c>
      <c r="E101" t="s">
        <v>132</v>
      </c>
      <c r="F101" t="s">
        <v>9</v>
      </c>
      <c r="G101" s="4" t="s">
        <v>212</v>
      </c>
      <c r="H101" s="4">
        <v>0.25</v>
      </c>
      <c r="I101" t="s">
        <v>120</v>
      </c>
      <c r="J101" s="4" t="str">
        <f t="shared" si="4"/>
        <v>100</v>
      </c>
      <c r="K101" t="str">
        <f t="shared" si="5"/>
        <v>Р1-8В-0,25-100 Ом±1% -Л-А-М ОЖ0.467.164ТУ</v>
      </c>
      <c r="L101" t="s">
        <v>120</v>
      </c>
      <c r="M101" t="s">
        <v>294</v>
      </c>
    </row>
    <row r="102" spans="1:13" x14ac:dyDescent="0.25">
      <c r="A102" s="5" t="s">
        <v>265</v>
      </c>
      <c r="B102" t="s">
        <v>69</v>
      </c>
      <c r="C102" t="s">
        <v>128</v>
      </c>
      <c r="D102" s="3" t="s">
        <v>70</v>
      </c>
      <c r="E102" t="s">
        <v>132</v>
      </c>
      <c r="F102" t="s">
        <v>9</v>
      </c>
      <c r="G102" s="4" t="s">
        <v>266</v>
      </c>
      <c r="H102" s="4">
        <v>0.25</v>
      </c>
      <c r="I102" t="s">
        <v>120</v>
      </c>
      <c r="J102" s="4" t="str">
        <f t="shared" si="4"/>
        <v>510</v>
      </c>
      <c r="K102" t="str">
        <f t="shared" si="5"/>
        <v>Р1-8В-0,25-510 Ом±1% -Л-А-М ОЖ0.467.164ТУ</v>
      </c>
      <c r="L102" t="s">
        <v>120</v>
      </c>
      <c r="M102" t="s">
        <v>294</v>
      </c>
    </row>
    <row r="103" spans="1:13" x14ac:dyDescent="0.25">
      <c r="A103" s="5" t="s">
        <v>267</v>
      </c>
      <c r="B103" t="s">
        <v>69</v>
      </c>
      <c r="C103" t="s">
        <v>128</v>
      </c>
      <c r="D103" s="3" t="s">
        <v>70</v>
      </c>
      <c r="E103" t="s">
        <v>132</v>
      </c>
      <c r="F103" t="s">
        <v>9</v>
      </c>
      <c r="G103" s="4" t="s">
        <v>269</v>
      </c>
      <c r="H103" s="4" t="s">
        <v>268</v>
      </c>
      <c r="I103" t="s">
        <v>120</v>
      </c>
      <c r="J103" s="4" t="str">
        <f t="shared" si="4"/>
        <v>470</v>
      </c>
      <c r="K103" t="str">
        <f t="shared" si="5"/>
        <v>Р1-8В-0,25-470 Ом±1% -Л-А-М ОЖ0.467.164ТУ</v>
      </c>
      <c r="L103" t="s">
        <v>120</v>
      </c>
      <c r="M103" t="s">
        <v>294</v>
      </c>
    </row>
    <row r="104" spans="1:13" x14ac:dyDescent="0.25">
      <c r="A104" t="s">
        <v>270</v>
      </c>
      <c r="B104" t="s">
        <v>69</v>
      </c>
      <c r="C104" t="s">
        <v>127</v>
      </c>
      <c r="D104" s="3" t="s">
        <v>70</v>
      </c>
      <c r="E104" t="s">
        <v>132</v>
      </c>
      <c r="F104" t="s">
        <v>9</v>
      </c>
      <c r="G104" s="4">
        <v>110</v>
      </c>
      <c r="H104" s="4">
        <v>6.2E-2</v>
      </c>
      <c r="I104" t="s">
        <v>123</v>
      </c>
      <c r="J104" s="4">
        <f t="shared" si="4"/>
        <v>110</v>
      </c>
      <c r="K104" t="str">
        <f t="shared" si="5"/>
        <v>Р1-12-0,062-110 Ом±5% АЛЯР.434110.005ТУ</v>
      </c>
      <c r="L104" t="s">
        <v>123</v>
      </c>
      <c r="M104" t="s">
        <v>294</v>
      </c>
    </row>
    <row r="105" spans="1:13" x14ac:dyDescent="0.25">
      <c r="A105" t="s">
        <v>271</v>
      </c>
      <c r="B105" t="s">
        <v>69</v>
      </c>
      <c r="C105" t="s">
        <v>127</v>
      </c>
      <c r="D105" s="3" t="s">
        <v>70</v>
      </c>
      <c r="E105" t="s">
        <v>132</v>
      </c>
      <c r="F105" t="s">
        <v>9</v>
      </c>
      <c r="G105" s="4">
        <v>56</v>
      </c>
      <c r="H105" s="4">
        <v>6.2E-2</v>
      </c>
      <c r="I105" t="s">
        <v>123</v>
      </c>
      <c r="J105" s="4">
        <f t="shared" si="4"/>
        <v>56</v>
      </c>
      <c r="K105" t="str">
        <f t="shared" si="5"/>
        <v>Р1-12-0,062-56 Ом±5% АЛЯР.434110.005ТУ</v>
      </c>
      <c r="L105" t="s">
        <v>123</v>
      </c>
      <c r="M105" t="s">
        <v>294</v>
      </c>
    </row>
    <row r="106" spans="1:13" x14ac:dyDescent="0.25">
      <c r="A106" t="s">
        <v>272</v>
      </c>
      <c r="B106" t="s">
        <v>69</v>
      </c>
      <c r="C106" t="s">
        <v>127</v>
      </c>
      <c r="D106" s="3" t="s">
        <v>70</v>
      </c>
      <c r="E106" t="s">
        <v>132</v>
      </c>
      <c r="F106" t="s">
        <v>9</v>
      </c>
      <c r="G106" s="4">
        <v>27</v>
      </c>
      <c r="H106" s="4">
        <v>6.2E-2</v>
      </c>
      <c r="I106" t="s">
        <v>123</v>
      </c>
      <c r="J106" s="4">
        <f t="shared" si="4"/>
        <v>27</v>
      </c>
      <c r="K106" t="str">
        <f t="shared" si="5"/>
        <v>Р1-12-0,062-27 Ом±5% АЛЯР.434110.005ТУ</v>
      </c>
      <c r="L106" t="s">
        <v>123</v>
      </c>
      <c r="M106" t="s">
        <v>294</v>
      </c>
    </row>
    <row r="107" spans="1:13" x14ac:dyDescent="0.25">
      <c r="A107" t="s">
        <v>273</v>
      </c>
      <c r="B107" t="s">
        <v>69</v>
      </c>
      <c r="C107" t="s">
        <v>127</v>
      </c>
      <c r="D107" s="3" t="s">
        <v>70</v>
      </c>
      <c r="E107" t="s">
        <v>132</v>
      </c>
      <c r="F107" t="s">
        <v>9</v>
      </c>
      <c r="G107" s="4">
        <v>13</v>
      </c>
      <c r="H107" s="4">
        <v>6.2E-2</v>
      </c>
      <c r="I107" t="s">
        <v>123</v>
      </c>
      <c r="J107" s="4">
        <f t="shared" si="4"/>
        <v>13</v>
      </c>
      <c r="K107" t="str">
        <f t="shared" si="5"/>
        <v>Р1-12-0,062-13 Ом±5% АЛЯР.434110.005ТУ</v>
      </c>
      <c r="L107" t="s">
        <v>123</v>
      </c>
      <c r="M107" t="s">
        <v>294</v>
      </c>
    </row>
    <row r="108" spans="1:13" x14ac:dyDescent="0.25">
      <c r="A108" t="s">
        <v>274</v>
      </c>
      <c r="B108" t="s">
        <v>69</v>
      </c>
      <c r="C108" t="s">
        <v>127</v>
      </c>
      <c r="D108" s="3" t="s">
        <v>70</v>
      </c>
      <c r="E108" t="s">
        <v>132</v>
      </c>
      <c r="F108" t="s">
        <v>9</v>
      </c>
      <c r="G108" s="4">
        <v>6.8</v>
      </c>
      <c r="H108" s="4">
        <v>6.2E-2</v>
      </c>
      <c r="I108" t="s">
        <v>123</v>
      </c>
      <c r="J108" s="4">
        <f t="shared" si="4"/>
        <v>6.8</v>
      </c>
      <c r="K108" t="str">
        <f t="shared" si="5"/>
        <v>Р1-12-0,062-6,8 Ом±5% АЛЯР.434110.005ТУ</v>
      </c>
      <c r="L108" t="s">
        <v>123</v>
      </c>
      <c r="M108" t="s">
        <v>294</v>
      </c>
    </row>
    <row r="109" spans="1:13" x14ac:dyDescent="0.25">
      <c r="A109" t="s">
        <v>275</v>
      </c>
      <c r="B109" t="s">
        <v>69</v>
      </c>
      <c r="C109" t="s">
        <v>127</v>
      </c>
      <c r="D109" s="3" t="s">
        <v>70</v>
      </c>
      <c r="E109" t="s">
        <v>132</v>
      </c>
      <c r="F109" t="s">
        <v>9</v>
      </c>
      <c r="G109" s="4">
        <v>180</v>
      </c>
      <c r="H109" s="4">
        <v>6.2E-2</v>
      </c>
      <c r="I109" t="s">
        <v>123</v>
      </c>
      <c r="J109" s="4">
        <f t="shared" si="4"/>
        <v>180</v>
      </c>
      <c r="K109" t="str">
        <f t="shared" si="5"/>
        <v>Р1-12-0,062-180 Ом±5% АЛЯР.434110.005ТУ</v>
      </c>
      <c r="L109" t="s">
        <v>123</v>
      </c>
      <c r="M109" t="s">
        <v>294</v>
      </c>
    </row>
    <row r="110" spans="1:13" x14ac:dyDescent="0.25">
      <c r="A110" t="s">
        <v>276</v>
      </c>
      <c r="B110" t="s">
        <v>69</v>
      </c>
      <c r="C110" t="s">
        <v>127</v>
      </c>
      <c r="D110" s="3" t="s">
        <v>70</v>
      </c>
      <c r="E110" t="s">
        <v>132</v>
      </c>
      <c r="F110" t="s">
        <v>9</v>
      </c>
      <c r="G110" s="4">
        <v>200</v>
      </c>
      <c r="H110" s="4">
        <v>6.2E-2</v>
      </c>
      <c r="I110" t="s">
        <v>123</v>
      </c>
      <c r="J110" s="4">
        <f t="shared" si="4"/>
        <v>200</v>
      </c>
      <c r="K110" t="str">
        <f t="shared" si="5"/>
        <v>Р1-12-0,062-200 Ом±5% АЛЯР.434110.005ТУ</v>
      </c>
      <c r="L110" t="s">
        <v>123</v>
      </c>
      <c r="M110" t="s">
        <v>294</v>
      </c>
    </row>
    <row r="111" spans="1:13" x14ac:dyDescent="0.25">
      <c r="A111" t="s">
        <v>277</v>
      </c>
      <c r="B111" t="s">
        <v>69</v>
      </c>
      <c r="C111" t="s">
        <v>127</v>
      </c>
      <c r="D111" s="3" t="s">
        <v>70</v>
      </c>
      <c r="E111" t="s">
        <v>132</v>
      </c>
      <c r="F111" t="s">
        <v>9</v>
      </c>
      <c r="G111" s="4">
        <v>220</v>
      </c>
      <c r="H111" s="4">
        <v>6.2E-2</v>
      </c>
      <c r="I111" t="s">
        <v>123</v>
      </c>
      <c r="J111" s="4">
        <f t="shared" si="4"/>
        <v>220</v>
      </c>
      <c r="K111" t="str">
        <f t="shared" si="5"/>
        <v>Р1-12-0,062-220 Ом±5% АЛЯР.434110.005ТУ</v>
      </c>
      <c r="L111" t="s">
        <v>123</v>
      </c>
      <c r="M111" t="s">
        <v>294</v>
      </c>
    </row>
    <row r="112" spans="1:13" x14ac:dyDescent="0.25">
      <c r="A112" t="s">
        <v>278</v>
      </c>
      <c r="B112" t="s">
        <v>69</v>
      </c>
      <c r="C112" t="s">
        <v>128</v>
      </c>
      <c r="D112" s="3" t="s">
        <v>70</v>
      </c>
      <c r="E112" t="s">
        <v>132</v>
      </c>
      <c r="F112" t="s">
        <v>9</v>
      </c>
      <c r="G112" s="4">
        <v>47</v>
      </c>
      <c r="H112" s="4">
        <v>0.25</v>
      </c>
      <c r="I112" t="s">
        <v>120</v>
      </c>
      <c r="J112" s="4">
        <f t="shared" si="4"/>
        <v>47</v>
      </c>
      <c r="K112" t="str">
        <f t="shared" si="5"/>
        <v>Р1-8В-0,25-47 Ом±1%-Л-А-М ОЖ0.467.164ТУ</v>
      </c>
      <c r="L112" t="s">
        <v>120</v>
      </c>
      <c r="M112" t="s">
        <v>294</v>
      </c>
    </row>
    <row r="113" spans="1:13" x14ac:dyDescent="0.25">
      <c r="A113" t="s">
        <v>279</v>
      </c>
      <c r="B113" t="s">
        <v>69</v>
      </c>
      <c r="C113" t="s">
        <v>128</v>
      </c>
      <c r="D113" s="3" t="s">
        <v>70</v>
      </c>
      <c r="E113" t="s">
        <v>132</v>
      </c>
      <c r="F113" t="s">
        <v>9</v>
      </c>
      <c r="G113" s="4" t="s">
        <v>229</v>
      </c>
      <c r="H113" s="4">
        <v>0.25</v>
      </c>
      <c r="I113" t="s">
        <v>120</v>
      </c>
      <c r="J113" s="4" t="str">
        <f t="shared" si="4"/>
        <v>1к</v>
      </c>
      <c r="K113" t="str">
        <f t="shared" si="5"/>
        <v>Р1-8В-0,25-1 кОм±1%-Л-А-М ОЖ0.467.164ТУ</v>
      </c>
      <c r="L113" t="s">
        <v>120</v>
      </c>
      <c r="M113" t="s">
        <v>294</v>
      </c>
    </row>
    <row r="114" spans="1:13" x14ac:dyDescent="0.25">
      <c r="A114" t="s">
        <v>280</v>
      </c>
      <c r="B114" t="s">
        <v>69</v>
      </c>
      <c r="C114" t="s">
        <v>128</v>
      </c>
      <c r="D114" s="3" t="s">
        <v>70</v>
      </c>
      <c r="E114" t="s">
        <v>132</v>
      </c>
      <c r="F114" t="s">
        <v>9</v>
      </c>
      <c r="G114" s="4">
        <v>40</v>
      </c>
      <c r="H114" s="4">
        <v>0.25</v>
      </c>
      <c r="I114" t="s">
        <v>120</v>
      </c>
      <c r="J114" s="4">
        <f t="shared" si="4"/>
        <v>40</v>
      </c>
      <c r="K114" t="str">
        <f t="shared" si="5"/>
        <v>Р1-8В-0,25-40 Ом±1%-Л-А-М ОЖ0.467.164ТУ</v>
      </c>
      <c r="L114" t="s">
        <v>120</v>
      </c>
      <c r="M114" t="s">
        <v>294</v>
      </c>
    </row>
    <row r="115" spans="1:13" x14ac:dyDescent="0.25">
      <c r="A115" t="s">
        <v>281</v>
      </c>
      <c r="B115" t="s">
        <v>69</v>
      </c>
      <c r="C115" t="s">
        <v>128</v>
      </c>
      <c r="D115" s="3" t="s">
        <v>70</v>
      </c>
      <c r="E115" t="s">
        <v>132</v>
      </c>
      <c r="F115" t="s">
        <v>9</v>
      </c>
      <c r="G115" s="4">
        <v>150</v>
      </c>
      <c r="H115" s="4">
        <v>0.25</v>
      </c>
      <c r="I115" t="s">
        <v>120</v>
      </c>
      <c r="J115" s="4">
        <f t="shared" si="4"/>
        <v>150</v>
      </c>
      <c r="K115" t="str">
        <f t="shared" si="5"/>
        <v>Р1-8В-0,25-150 Ом±1%-Л-А-М ОЖ0.467.164ТУ</v>
      </c>
      <c r="L115" t="s">
        <v>120</v>
      </c>
      <c r="M115" t="s">
        <v>294</v>
      </c>
    </row>
    <row r="116" spans="1:13" x14ac:dyDescent="0.25">
      <c r="A116" t="s">
        <v>282</v>
      </c>
      <c r="B116" t="s">
        <v>69</v>
      </c>
      <c r="C116" t="s">
        <v>128</v>
      </c>
      <c r="D116" s="3" t="s">
        <v>70</v>
      </c>
      <c r="E116" t="s">
        <v>132</v>
      </c>
      <c r="F116" t="s">
        <v>9</v>
      </c>
      <c r="G116" s="4" t="s">
        <v>284</v>
      </c>
      <c r="H116" s="4">
        <v>0.25</v>
      </c>
      <c r="I116" t="s">
        <v>120</v>
      </c>
      <c r="J116" s="4" t="str">
        <f t="shared" si="4"/>
        <v>1,8к</v>
      </c>
      <c r="K116" t="str">
        <f t="shared" si="5"/>
        <v>Р1-8В-0,25-1,8 кОм±1%-Л-А-М ОЖ0.467.164ТУ</v>
      </c>
      <c r="L116" t="s">
        <v>120</v>
      </c>
      <c r="M116" t="s">
        <v>294</v>
      </c>
    </row>
    <row r="117" spans="1:13" x14ac:dyDescent="0.25">
      <c r="A117" t="s">
        <v>283</v>
      </c>
      <c r="B117" t="s">
        <v>69</v>
      </c>
      <c r="C117" t="s">
        <v>128</v>
      </c>
      <c r="D117" s="3" t="s">
        <v>70</v>
      </c>
      <c r="E117" t="s">
        <v>132</v>
      </c>
      <c r="F117" t="s">
        <v>9</v>
      </c>
      <c r="G117" s="4" t="s">
        <v>285</v>
      </c>
      <c r="H117" s="4">
        <v>0.25</v>
      </c>
      <c r="I117" t="s">
        <v>120</v>
      </c>
      <c r="J117" s="4" t="str">
        <f t="shared" si="4"/>
        <v>13к</v>
      </c>
      <c r="K117" t="str">
        <f t="shared" si="5"/>
        <v>Р1-8В-0,25-13 кОм±1%-Л-А-М ОЖ0.467.164ТУ</v>
      </c>
      <c r="L117" t="s">
        <v>120</v>
      </c>
      <c r="M117" t="s">
        <v>294</v>
      </c>
    </row>
    <row r="118" spans="1:13" x14ac:dyDescent="0.25">
      <c r="A118" t="s">
        <v>286</v>
      </c>
      <c r="B118" t="s">
        <v>69</v>
      </c>
      <c r="C118" t="s">
        <v>124</v>
      </c>
      <c r="D118" s="3" t="s">
        <v>70</v>
      </c>
      <c r="E118" t="s">
        <v>132</v>
      </c>
      <c r="F118" t="s">
        <v>9</v>
      </c>
      <c r="G118" s="4">
        <v>47</v>
      </c>
      <c r="H118" s="4">
        <v>0.25</v>
      </c>
      <c r="I118" t="s">
        <v>120</v>
      </c>
      <c r="J118" s="4">
        <f t="shared" ref="J118:J123" si="6">G118</f>
        <v>47</v>
      </c>
      <c r="K118" t="str">
        <f t="shared" ref="K118:K126" si="7">A118&amp;" "&amp;I118</f>
        <v>Р1-8В-0,125-47 Ом±1%-Л-А-М ОЖ0.467.164ТУ</v>
      </c>
      <c r="L118" t="s">
        <v>120</v>
      </c>
      <c r="M118" t="s">
        <v>294</v>
      </c>
    </row>
    <row r="119" spans="1:13" x14ac:dyDescent="0.25">
      <c r="A119" t="s">
        <v>291</v>
      </c>
      <c r="B119" t="s">
        <v>69</v>
      </c>
      <c r="C119" t="s">
        <v>124</v>
      </c>
      <c r="D119" s="3" t="s">
        <v>70</v>
      </c>
      <c r="E119" t="s">
        <v>132</v>
      </c>
      <c r="F119" t="s">
        <v>9</v>
      </c>
      <c r="G119" s="4" t="s">
        <v>266</v>
      </c>
      <c r="H119" s="4">
        <v>0.25</v>
      </c>
      <c r="I119" t="s">
        <v>120</v>
      </c>
      <c r="J119" s="4" t="str">
        <f t="shared" si="6"/>
        <v>510</v>
      </c>
      <c r="K119" t="str">
        <f t="shared" si="7"/>
        <v>Р1-8В-0,125-510 Ом±1%-Л-А-М ОЖ0.467.164ТУ</v>
      </c>
      <c r="L119" t="s">
        <v>120</v>
      </c>
      <c r="M119" t="s">
        <v>294</v>
      </c>
    </row>
    <row r="120" spans="1:13" x14ac:dyDescent="0.25">
      <c r="A120" t="s">
        <v>287</v>
      </c>
      <c r="B120" t="s">
        <v>69</v>
      </c>
      <c r="C120" t="s">
        <v>124</v>
      </c>
      <c r="D120" s="3" t="s">
        <v>70</v>
      </c>
      <c r="E120" t="s">
        <v>132</v>
      </c>
      <c r="F120" t="s">
        <v>9</v>
      </c>
      <c r="G120" s="4">
        <v>40</v>
      </c>
      <c r="H120" s="4">
        <v>0.25</v>
      </c>
      <c r="I120" t="s">
        <v>120</v>
      </c>
      <c r="J120" s="4">
        <f t="shared" si="6"/>
        <v>40</v>
      </c>
      <c r="K120" t="str">
        <f t="shared" si="7"/>
        <v>Р1-8В-0,125-40 Ом±1%-Л-А-М ОЖ0.467.164ТУ</v>
      </c>
      <c r="L120" t="s">
        <v>120</v>
      </c>
      <c r="M120" t="s">
        <v>294</v>
      </c>
    </row>
    <row r="121" spans="1:13" x14ac:dyDescent="0.25">
      <c r="A121" t="s">
        <v>288</v>
      </c>
      <c r="B121" t="s">
        <v>69</v>
      </c>
      <c r="C121" t="s">
        <v>124</v>
      </c>
      <c r="D121" s="3" t="s">
        <v>70</v>
      </c>
      <c r="E121" t="s">
        <v>132</v>
      </c>
      <c r="F121" t="s">
        <v>9</v>
      </c>
      <c r="G121" s="4">
        <v>150</v>
      </c>
      <c r="H121" s="4">
        <v>0.25</v>
      </c>
      <c r="I121" t="s">
        <v>120</v>
      </c>
      <c r="J121" s="4">
        <f t="shared" si="6"/>
        <v>150</v>
      </c>
      <c r="K121" t="str">
        <f t="shared" si="7"/>
        <v>Р1-8В-0,125-150 Ом±1%-Л-А-М ОЖ0.467.164ТУ</v>
      </c>
      <c r="L121" t="s">
        <v>120</v>
      </c>
      <c r="M121" t="s">
        <v>294</v>
      </c>
    </row>
    <row r="122" spans="1:13" x14ac:dyDescent="0.25">
      <c r="A122" t="s">
        <v>289</v>
      </c>
      <c r="B122" t="s">
        <v>69</v>
      </c>
      <c r="C122" t="s">
        <v>124</v>
      </c>
      <c r="D122" s="3" t="s">
        <v>70</v>
      </c>
      <c r="E122" t="s">
        <v>132</v>
      </c>
      <c r="F122" t="s">
        <v>9</v>
      </c>
      <c r="G122" s="4" t="s">
        <v>284</v>
      </c>
      <c r="H122" s="4">
        <v>0.25</v>
      </c>
      <c r="I122" t="s">
        <v>120</v>
      </c>
      <c r="J122" s="4" t="str">
        <f t="shared" si="6"/>
        <v>1,8к</v>
      </c>
      <c r="K122" t="str">
        <f t="shared" si="7"/>
        <v>Р1-8В-0,125-1,8 кОм±1%-Л-А-М ОЖ0.467.164ТУ</v>
      </c>
      <c r="L122" t="s">
        <v>120</v>
      </c>
      <c r="M122" t="s">
        <v>294</v>
      </c>
    </row>
    <row r="123" spans="1:13" x14ac:dyDescent="0.25">
      <c r="A123" t="s">
        <v>290</v>
      </c>
      <c r="B123" t="s">
        <v>69</v>
      </c>
      <c r="C123" t="s">
        <v>124</v>
      </c>
      <c r="D123" s="3" t="s">
        <v>70</v>
      </c>
      <c r="E123" t="s">
        <v>132</v>
      </c>
      <c r="F123" t="s">
        <v>9</v>
      </c>
      <c r="G123" s="4" t="s">
        <v>285</v>
      </c>
      <c r="H123" s="4">
        <v>0.25</v>
      </c>
      <c r="I123" t="s">
        <v>120</v>
      </c>
      <c r="J123" s="4" t="str">
        <f t="shared" si="6"/>
        <v>13к</v>
      </c>
      <c r="K123" t="str">
        <f t="shared" si="7"/>
        <v>Р1-8В-0,125-13 кОм±1%-Л-А-М ОЖ0.467.164ТУ</v>
      </c>
      <c r="L123" t="s">
        <v>120</v>
      </c>
      <c r="M123" t="s">
        <v>294</v>
      </c>
    </row>
    <row r="124" spans="1:13" x14ac:dyDescent="0.25">
      <c r="A124" t="s">
        <v>298</v>
      </c>
      <c r="B124" t="s">
        <v>69</v>
      </c>
      <c r="C124" t="s">
        <v>127</v>
      </c>
      <c r="D124" s="3" t="s">
        <v>70</v>
      </c>
      <c r="E124" t="s">
        <v>132</v>
      </c>
      <c r="F124" t="s">
        <v>9</v>
      </c>
      <c r="G124">
        <v>0</v>
      </c>
      <c r="I124" t="s">
        <v>120</v>
      </c>
      <c r="J124">
        <v>0</v>
      </c>
      <c r="K124" t="str">
        <f t="shared" si="7"/>
        <v>Р1-8В-0603-0-А-М ОЖ0.467.164ТУ</v>
      </c>
      <c r="L124" t="s">
        <v>120</v>
      </c>
      <c r="M124" t="s">
        <v>294</v>
      </c>
    </row>
    <row r="125" spans="1:13" x14ac:dyDescent="0.25">
      <c r="A125" t="s">
        <v>299</v>
      </c>
      <c r="B125" t="s">
        <v>69</v>
      </c>
      <c r="C125" t="s">
        <v>155</v>
      </c>
      <c r="D125" s="3" t="s">
        <v>70</v>
      </c>
      <c r="E125" t="s">
        <v>132</v>
      </c>
      <c r="F125" t="s">
        <v>9</v>
      </c>
      <c r="G125" s="4">
        <v>200</v>
      </c>
      <c r="I125" t="s">
        <v>139</v>
      </c>
      <c r="J125">
        <v>200</v>
      </c>
      <c r="K125" t="str">
        <f t="shared" si="7"/>
        <v>С2-33Н-1-200 Ом±1%-А-В-В ОЖ0.467.093ТУ</v>
      </c>
      <c r="L125" t="s">
        <v>139</v>
      </c>
      <c r="M125" t="s">
        <v>294</v>
      </c>
    </row>
    <row r="126" spans="1:13" x14ac:dyDescent="0.25">
      <c r="A126" t="s">
        <v>300</v>
      </c>
      <c r="B126" t="s">
        <v>69</v>
      </c>
      <c r="C126" t="s">
        <v>127</v>
      </c>
      <c r="D126" s="3" t="s">
        <v>70</v>
      </c>
      <c r="E126" t="s">
        <v>132</v>
      </c>
      <c r="F126" t="s">
        <v>9</v>
      </c>
      <c r="G126" s="4">
        <v>50</v>
      </c>
      <c r="I126" t="s">
        <v>120</v>
      </c>
      <c r="J126">
        <v>50</v>
      </c>
      <c r="K126" t="str">
        <f t="shared" si="7"/>
        <v>Р1-8В-0,1-50 Ом±1% -Т-А-М ОЖ0.467.164ТУ</v>
      </c>
      <c r="L126" t="s">
        <v>120</v>
      </c>
      <c r="M126" t="s">
        <v>294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9"/>
  <sheetViews>
    <sheetView topLeftCell="A45" zoomScaleNormal="100" workbookViewId="0">
      <selection activeCell="A47" sqref="A47"/>
    </sheetView>
  </sheetViews>
  <sheetFormatPr defaultRowHeight="15" x14ac:dyDescent="0.25"/>
  <cols>
    <col min="1" max="1" width="34" customWidth="1"/>
    <col min="2" max="2" width="38.42578125" customWidth="1"/>
    <col min="8" max="8" width="18.85546875" customWidth="1"/>
  </cols>
  <sheetData>
    <row r="1" spans="1:14" ht="31.5" x14ac:dyDescent="0.25">
      <c r="A1" s="1" t="s">
        <v>44</v>
      </c>
      <c r="B1" t="str">
        <f>MID(A1,1,SEARCH("ОЖ0",A1)-1)</f>
        <v xml:space="preserve">Р1-8В-0805-0-А-М
</v>
      </c>
    </row>
    <row r="2" spans="1:14" ht="31.5" x14ac:dyDescent="0.25">
      <c r="A2" s="1" t="s">
        <v>45</v>
      </c>
      <c r="B2" t="str">
        <f t="shared" ref="B2:B11" si="0">MID(A2,1,SEARCH("ОЖ0",A2)-1)</f>
        <v xml:space="preserve">Р1-8В-2512-0-А-М 
</v>
      </c>
    </row>
    <row r="3" spans="1:14" ht="31.5" x14ac:dyDescent="0.25">
      <c r="A3" s="1" t="s">
        <v>46</v>
      </c>
      <c r="B3" t="str">
        <f t="shared" si="0"/>
        <v xml:space="preserve">Р1-8В-1210-0-А-М 
</v>
      </c>
      <c r="N3" s="1"/>
    </row>
    <row r="4" spans="1:14" ht="31.5" x14ac:dyDescent="0.25">
      <c r="A4" s="1" t="s">
        <v>49</v>
      </c>
      <c r="B4" t="str">
        <f t="shared" si="0"/>
        <v xml:space="preserve">Р1-8В-0,125-10Ом±1% -Т-А-М 
</v>
      </c>
      <c r="D4" t="str">
        <f>MID(A4,SEARCH("-",A4,SEARCH("-",A4)+1)+1,SEARCH("-",A4,SEARCH("-",A4)+4)-SEARCH("-",A4)-4)</f>
        <v>0,125</v>
      </c>
      <c r="E4" t="str">
        <f>MID(A4,SEARCH("-",A4,SEARCH("-",A4)+4)+1,SEARCH("±",A4,SEARCH("±",A4)-1)-SEARCH("±",A4)+4)</f>
        <v>10Ом</v>
      </c>
      <c r="F4" t="str">
        <f>MID(A4,SEARCH("-",A4)+1,SEARCH("±",A4))</f>
        <v xml:space="preserve">8В-0,125-10Ом±1% </v>
      </c>
      <c r="H4">
        <v>0.125</v>
      </c>
    </row>
    <row r="5" spans="1:14" ht="31.5" x14ac:dyDescent="0.25">
      <c r="A5" s="1" t="s">
        <v>50</v>
      </c>
      <c r="B5" t="str">
        <f t="shared" si="0"/>
        <v xml:space="preserve">Р1-8В-0,1-18,2 Ом±1% -Т-А-М 
</v>
      </c>
      <c r="D5" t="str">
        <f>MID(A5,SEARCH("-",A5,SEARCH("-",A5)+1)+1,SEARCH("-",A5,SEARCH("-",A5)+4)-SEARCH("-",A5)-4)</f>
        <v>0,1</v>
      </c>
      <c r="E5" t="str">
        <f t="shared" ref="E5:E10" si="1">MID(A5,SEARCH("-",A5,SEARCH("-",A5)+4)+1,SEARCH("±",A5,SEARCH("±",A5)-1)-SEARCH("±",A5)+4)</f>
        <v>18,2</v>
      </c>
      <c r="H5">
        <v>0.1</v>
      </c>
    </row>
    <row r="6" spans="1:14" ht="31.5" x14ac:dyDescent="0.25">
      <c r="A6" s="1" t="s">
        <v>51</v>
      </c>
      <c r="B6" t="str">
        <f t="shared" si="0"/>
        <v xml:space="preserve">Р1-8В-0,125-20Ом±1% -Т-А-М 
</v>
      </c>
      <c r="D6" t="str">
        <f>MID(A6,SEARCH("-",A6,SEARCH("-",A6)+1)+1,SEARCH("-",A6,SEARCH("-",A6)+4)-SEARCH("-",A6)-4)</f>
        <v>0,125</v>
      </c>
      <c r="E6" t="str">
        <f t="shared" si="1"/>
        <v>20Ом</v>
      </c>
      <c r="H6">
        <v>0.125</v>
      </c>
    </row>
    <row r="7" spans="1:14" ht="31.5" x14ac:dyDescent="0.25">
      <c r="A7" s="1" t="s">
        <v>52</v>
      </c>
      <c r="B7" t="str">
        <f t="shared" si="0"/>
        <v xml:space="preserve">Р1-8В-0,125-33,2Ом±1% -Т-А-М 
</v>
      </c>
      <c r="D7" t="str">
        <f>MID(A7,SEARCH("-",A7,SEARCH("-",A7)+1)+1,SEARCH("-",A7,SEARCH("-",A7)+4)-SEARCH("-",A7)-4)</f>
        <v>0,125</v>
      </c>
      <c r="E7" t="str">
        <f t="shared" si="1"/>
        <v>33,2</v>
      </c>
      <c r="H7">
        <v>0.125</v>
      </c>
    </row>
    <row r="8" spans="1:14" ht="31.5" x14ac:dyDescent="0.25">
      <c r="A8" s="1" t="s">
        <v>68</v>
      </c>
      <c r="B8" t="str">
        <f t="shared" si="0"/>
        <v xml:space="preserve">Р1-8В-0,1-51,1 Ом±1% -Т-А-М </v>
      </c>
      <c r="D8" t="str">
        <f>MID(A8,SEARCH("-",A8,SEARCH("-",A8)+1)+1,SEARCH("-",A8,SEARCH("-",A8)+4)-SEARCH("-",A8)-4)</f>
        <v>0,1</v>
      </c>
      <c r="E8" t="str">
        <f t="shared" si="1"/>
        <v>51,1</v>
      </c>
      <c r="H8">
        <v>0.1</v>
      </c>
    </row>
    <row r="9" spans="1:14" ht="31.5" x14ac:dyDescent="0.25">
      <c r="A9" s="1" t="s">
        <v>53</v>
      </c>
      <c r="B9" t="str">
        <f t="shared" si="0"/>
        <v xml:space="preserve">Р1-8В-0,1-100 Ом±1% -Т-А-М 
</v>
      </c>
      <c r="D9" t="str">
        <f t="shared" ref="D9:D53" si="2">MID(A9,SEARCH("-",A9,SEARCH("-",A9)+1)+1,SEARCH("-",A9,SEARCH("-",A9)+4)-SEARCH("-",A9)-4)</f>
        <v>0,1</v>
      </c>
      <c r="E9" t="str">
        <f t="shared" si="1"/>
        <v xml:space="preserve">100 </v>
      </c>
      <c r="H9">
        <v>0.1</v>
      </c>
    </row>
    <row r="10" spans="1:14" ht="31.5" x14ac:dyDescent="0.25">
      <c r="A10" s="1" t="s">
        <v>54</v>
      </c>
      <c r="B10" t="str">
        <f t="shared" si="0"/>
        <v xml:space="preserve">Р1-8В-0,125-100Ом±1% -Т-А-М 
</v>
      </c>
      <c r="D10" t="str">
        <f t="shared" si="2"/>
        <v>0,125</v>
      </c>
      <c r="E10" t="str">
        <f t="shared" si="1"/>
        <v>100О</v>
      </c>
      <c r="H10">
        <v>0.125</v>
      </c>
    </row>
    <row r="11" spans="1:14" ht="31.5" x14ac:dyDescent="0.25">
      <c r="A11" s="1" t="s">
        <v>55</v>
      </c>
      <c r="B11" t="str">
        <f t="shared" si="0"/>
        <v xml:space="preserve">Р1-8В-0,25-100±1%-Л-А-М
</v>
      </c>
      <c r="D11" t="str">
        <f t="shared" si="2"/>
        <v>0,25</v>
      </c>
      <c r="H11">
        <v>0.25</v>
      </c>
    </row>
    <row r="12" spans="1:14" ht="31.5" x14ac:dyDescent="0.25">
      <c r="A12" s="1" t="s">
        <v>57</v>
      </c>
      <c r="D12" t="str">
        <f t="shared" si="2"/>
        <v>0,125</v>
      </c>
      <c r="H12">
        <v>0.125</v>
      </c>
    </row>
    <row r="13" spans="1:14" ht="31.5" x14ac:dyDescent="0.25">
      <c r="A13" s="1" t="s">
        <v>58</v>
      </c>
      <c r="D13" t="str">
        <f t="shared" si="2"/>
        <v>0,1</v>
      </c>
      <c r="H13">
        <v>0.1</v>
      </c>
    </row>
    <row r="14" spans="1:14" ht="31.5" x14ac:dyDescent="0.25">
      <c r="A14" s="1" t="s">
        <v>59</v>
      </c>
      <c r="D14" t="str">
        <f t="shared" si="2"/>
        <v>0,125</v>
      </c>
    </row>
    <row r="15" spans="1:14" ht="31.5" x14ac:dyDescent="0.25">
      <c r="A15" s="1" t="s">
        <v>61</v>
      </c>
      <c r="D15" t="str">
        <f t="shared" si="2"/>
        <v>0,1</v>
      </c>
    </row>
    <row r="16" spans="1:14" ht="31.5" x14ac:dyDescent="0.25">
      <c r="A16" s="1" t="s">
        <v>62</v>
      </c>
      <c r="D16" t="str">
        <f t="shared" si="2"/>
        <v>0,125</v>
      </c>
    </row>
    <row r="17" spans="1:4" ht="31.5" x14ac:dyDescent="0.25">
      <c r="A17" s="1" t="s">
        <v>63</v>
      </c>
      <c r="D17" t="str">
        <f t="shared" si="2"/>
        <v>0,25</v>
      </c>
    </row>
    <row r="18" spans="1:4" ht="31.5" x14ac:dyDescent="0.25">
      <c r="A18" s="1" t="s">
        <v>64</v>
      </c>
      <c r="D18" t="str">
        <f t="shared" si="2"/>
        <v>0,125</v>
      </c>
    </row>
    <row r="19" spans="1:4" ht="31.5" x14ac:dyDescent="0.25">
      <c r="A19" s="1" t="s">
        <v>65</v>
      </c>
      <c r="D19" t="str">
        <f t="shared" si="2"/>
        <v>0,1</v>
      </c>
    </row>
    <row r="20" spans="1:4" ht="31.5" x14ac:dyDescent="0.25">
      <c r="A20" s="1" t="s">
        <v>66</v>
      </c>
      <c r="D20" t="str">
        <f t="shared" si="2"/>
        <v>0,125</v>
      </c>
    </row>
    <row r="21" spans="1:4" ht="31.5" x14ac:dyDescent="0.25">
      <c r="A21" s="1" t="s">
        <v>67</v>
      </c>
      <c r="D21" t="str">
        <f t="shared" si="2"/>
        <v>0,1</v>
      </c>
    </row>
    <row r="22" spans="1:4" ht="31.5" x14ac:dyDescent="0.25">
      <c r="A22" s="1" t="s">
        <v>10</v>
      </c>
      <c r="D22" t="str">
        <f t="shared" si="2"/>
        <v>0,125</v>
      </c>
    </row>
    <row r="23" spans="1:4" ht="31.5" x14ac:dyDescent="0.25">
      <c r="A23" s="1" t="s">
        <v>11</v>
      </c>
      <c r="D23" t="str">
        <f t="shared" si="2"/>
        <v>0,125</v>
      </c>
    </row>
    <row r="24" spans="1:4" ht="47.25" x14ac:dyDescent="0.25">
      <c r="A24" s="1" t="s">
        <v>13</v>
      </c>
      <c r="D24" t="str">
        <f t="shared" si="2"/>
        <v>0,125</v>
      </c>
    </row>
    <row r="25" spans="1:4" ht="47.25" x14ac:dyDescent="0.25">
      <c r="A25" s="1" t="s">
        <v>14</v>
      </c>
      <c r="D25" t="str">
        <f t="shared" si="2"/>
        <v>0,125</v>
      </c>
    </row>
    <row r="26" spans="1:4" ht="47.25" x14ac:dyDescent="0.25">
      <c r="A26" s="1" t="s">
        <v>15</v>
      </c>
      <c r="D26" t="str">
        <f t="shared" si="2"/>
        <v>0,125</v>
      </c>
    </row>
    <row r="27" spans="1:4" ht="31.5" x14ac:dyDescent="0.25">
      <c r="A27" s="1" t="s">
        <v>16</v>
      </c>
      <c r="D27" t="str">
        <f>MID(A27,SEARCH("-",A27,SEARCH("-",A27)+1)+1,SEARCH("-",A27,SEARCH("-",A27)+4)-SEARCH("-",A27)-4)</f>
        <v>0,1</v>
      </c>
    </row>
    <row r="28" spans="1:4" ht="47.25" x14ac:dyDescent="0.25">
      <c r="A28" s="1" t="s">
        <v>17</v>
      </c>
      <c r="D28" t="str">
        <f t="shared" si="2"/>
        <v>0,125</v>
      </c>
    </row>
    <row r="29" spans="1:4" ht="31.5" x14ac:dyDescent="0.25">
      <c r="A29" s="1" t="s">
        <v>18</v>
      </c>
      <c r="D29" t="str">
        <f t="shared" si="2"/>
        <v>0,1</v>
      </c>
    </row>
    <row r="30" spans="1:4" ht="31.5" x14ac:dyDescent="0.25">
      <c r="A30" s="1" t="s">
        <v>19</v>
      </c>
      <c r="D30" t="str">
        <f t="shared" si="2"/>
        <v>0,1</v>
      </c>
    </row>
    <row r="31" spans="1:4" ht="47.25" x14ac:dyDescent="0.25">
      <c r="A31" s="1" t="s">
        <v>20</v>
      </c>
      <c r="D31" t="str">
        <f t="shared" si="2"/>
        <v>0,125</v>
      </c>
    </row>
    <row r="32" spans="1:4" ht="47.25" x14ac:dyDescent="0.25">
      <c r="A32" s="1" t="s">
        <v>21</v>
      </c>
      <c r="D32" t="str">
        <f t="shared" si="2"/>
        <v>0,125</v>
      </c>
    </row>
    <row r="33" spans="1:7" ht="31.5" x14ac:dyDescent="0.25">
      <c r="A33" s="1" t="s">
        <v>22</v>
      </c>
      <c r="D33" t="str">
        <f t="shared" si="2"/>
        <v>0,1</v>
      </c>
    </row>
    <row r="34" spans="1:7" ht="31.5" x14ac:dyDescent="0.25">
      <c r="A34" s="1" t="s">
        <v>23</v>
      </c>
      <c r="D34" t="str">
        <f t="shared" si="2"/>
        <v>0,125</v>
      </c>
    </row>
    <row r="35" spans="1:7" ht="31.5" x14ac:dyDescent="0.25">
      <c r="A35" s="1" t="s">
        <v>24</v>
      </c>
      <c r="D35" t="str">
        <f>MID(A35,SEARCH("-",A35,SEARCH("-",A35)+1)+1,SEARCH("-",A35,SEARCH("-",A35)+4)-SEARCH("-",A35)-4)</f>
        <v>0,125</v>
      </c>
    </row>
    <row r="36" spans="1:7" ht="31.5" x14ac:dyDescent="0.25">
      <c r="A36" s="1" t="s">
        <v>25</v>
      </c>
      <c r="D36" t="str">
        <f t="shared" si="2"/>
        <v>0,1</v>
      </c>
    </row>
    <row r="37" spans="1:7" ht="31.5" x14ac:dyDescent="0.25">
      <c r="A37" s="1" t="s">
        <v>26</v>
      </c>
      <c r="D37" t="str">
        <f t="shared" si="2"/>
        <v>0,25</v>
      </c>
    </row>
    <row r="38" spans="1:7" ht="47.25" x14ac:dyDescent="0.25">
      <c r="A38" s="1" t="s">
        <v>27</v>
      </c>
      <c r="D38" t="str">
        <f t="shared" si="2"/>
        <v>0,125</v>
      </c>
    </row>
    <row r="39" spans="1:7" ht="47.25" x14ac:dyDescent="0.25">
      <c r="A39" s="1" t="s">
        <v>28</v>
      </c>
      <c r="D39" t="str">
        <f t="shared" si="2"/>
        <v>0,125</v>
      </c>
    </row>
    <row r="40" spans="1:7" ht="47.25" x14ac:dyDescent="0.25">
      <c r="A40" s="1" t="s">
        <v>29</v>
      </c>
      <c r="D40" t="str">
        <f t="shared" si="2"/>
        <v>0,125</v>
      </c>
    </row>
    <row r="41" spans="1:7" ht="47.25" x14ac:dyDescent="0.25">
      <c r="A41" s="1" t="s">
        <v>30</v>
      </c>
      <c r="D41" t="str">
        <f t="shared" si="2"/>
        <v>0,125</v>
      </c>
    </row>
    <row r="42" spans="1:7" ht="31.5" x14ac:dyDescent="0.25">
      <c r="A42" s="1" t="s">
        <v>31</v>
      </c>
      <c r="D42" t="str">
        <f t="shared" si="2"/>
        <v>0,1</v>
      </c>
    </row>
    <row r="43" spans="1:7" ht="31.5" x14ac:dyDescent="0.25">
      <c r="A43" s="1" t="s">
        <v>32</v>
      </c>
      <c r="D43" t="str">
        <f t="shared" si="2"/>
        <v>0,1</v>
      </c>
    </row>
    <row r="44" spans="1:7" ht="47.25" x14ac:dyDescent="0.25">
      <c r="A44" s="1" t="s">
        <v>33</v>
      </c>
      <c r="D44" t="str">
        <f>MID(A44,SEARCH("-",A44,SEARCH("-",A44)+1)+1,SEARCH("-",A44,SEARCH("-",A44)+4)-SEARCH("-",A44)-4)</f>
        <v>0,125</v>
      </c>
    </row>
    <row r="45" spans="1:7" ht="31.5" x14ac:dyDescent="0.25">
      <c r="A45" s="1" t="s">
        <v>34</v>
      </c>
      <c r="D45" t="str">
        <f t="shared" si="2"/>
        <v>0,1</v>
      </c>
      <c r="G45" t="str">
        <f>RIGHT(A45,SEARCH("ОЖ0",A45)-14)</f>
        <v>ОЖ0.467.164ТУ</v>
      </c>
    </row>
    <row r="46" spans="1:7" ht="47.25" x14ac:dyDescent="0.25">
      <c r="A46" s="1" t="s">
        <v>35</v>
      </c>
      <c r="D46" t="str">
        <f t="shared" si="2"/>
        <v>0,125</v>
      </c>
      <c r="G46" t="str">
        <f t="shared" ref="G46:G53" si="3">RIGHT(A46,SEARCH("ОЖ0",A46)-14)</f>
        <v>-М 
ОЖ0.467.164ТУ</v>
      </c>
    </row>
    <row r="47" spans="1:7" ht="31.5" x14ac:dyDescent="0.25">
      <c r="A47" s="1" t="s">
        <v>36</v>
      </c>
      <c r="D47" t="str">
        <f t="shared" si="2"/>
        <v>0,1</v>
      </c>
      <c r="G47" t="str">
        <f t="shared" si="3"/>
        <v xml:space="preserve"> 
ОЖ0.467.164ТУ</v>
      </c>
    </row>
    <row r="48" spans="1:7" ht="31.5" x14ac:dyDescent="0.25">
      <c r="A48" s="1" t="s">
        <v>37</v>
      </c>
      <c r="D48" t="str">
        <f t="shared" si="2"/>
        <v>0,125</v>
      </c>
      <c r="G48" t="str">
        <f t="shared" si="3"/>
        <v xml:space="preserve"> 
ОЖ0.467.164ТУ</v>
      </c>
    </row>
    <row r="49" spans="1:7" ht="47.25" x14ac:dyDescent="0.25">
      <c r="A49" s="1" t="s">
        <v>38</v>
      </c>
      <c r="D49" t="str">
        <f>MID(A49,SEARCH("-",A49,SEARCH("-",A49)+1)+1,SEARCH("-",A49,SEARCH("-",A49)+4)-SEARCH("-",A49)-4)</f>
        <v>0,125</v>
      </c>
      <c r="G49" t="str">
        <f t="shared" si="3"/>
        <v>А-М 
ОЖ0.467.164ТУ</v>
      </c>
    </row>
    <row r="50" spans="1:7" ht="47.25" x14ac:dyDescent="0.25">
      <c r="A50" s="1" t="s">
        <v>39</v>
      </c>
      <c r="D50" t="str">
        <f t="shared" si="2"/>
        <v>0,125</v>
      </c>
      <c r="G50" t="str">
        <f t="shared" si="3"/>
        <v>-М 
ОЖ0.467.164ТУ</v>
      </c>
    </row>
    <row r="51" spans="1:7" ht="47.25" x14ac:dyDescent="0.25">
      <c r="A51" s="1" t="s">
        <v>40</v>
      </c>
      <c r="D51" t="str">
        <f t="shared" si="2"/>
        <v>0,125</v>
      </c>
      <c r="G51" t="str">
        <f t="shared" si="3"/>
        <v>-М 
ОЖ0.467.164ТУ</v>
      </c>
    </row>
    <row r="52" spans="1:7" ht="47.25" x14ac:dyDescent="0.25">
      <c r="A52" s="1" t="s">
        <v>41</v>
      </c>
      <c r="D52" t="str">
        <f t="shared" si="2"/>
        <v>0,125</v>
      </c>
      <c r="G52" t="str">
        <f t="shared" si="3"/>
        <v>-М 
ОЖ0.467.164ТУ</v>
      </c>
    </row>
    <row r="53" spans="1:7" ht="47.25" x14ac:dyDescent="0.25">
      <c r="A53" s="1" t="s">
        <v>42</v>
      </c>
      <c r="D53" t="str">
        <f t="shared" si="2"/>
        <v>0,125</v>
      </c>
      <c r="G53" t="str">
        <f t="shared" si="3"/>
        <v>-М 
ОЖ0.467.164ТУ</v>
      </c>
    </row>
    <row r="54" spans="1:7" ht="31.5" x14ac:dyDescent="0.25">
      <c r="A54" s="2" t="s">
        <v>43</v>
      </c>
    </row>
    <row r="55" spans="1:7" ht="31.5" x14ac:dyDescent="0.25">
      <c r="A55" s="1" t="s">
        <v>47</v>
      </c>
    </row>
    <row r="56" spans="1:7" ht="31.5" x14ac:dyDescent="0.25">
      <c r="A56" s="1" t="s">
        <v>48</v>
      </c>
    </row>
    <row r="57" spans="1:7" ht="31.5" x14ac:dyDescent="0.25">
      <c r="A57" s="1" t="s">
        <v>56</v>
      </c>
    </row>
    <row r="58" spans="1:7" ht="31.5" x14ac:dyDescent="0.25">
      <c r="A58" s="1" t="s">
        <v>60</v>
      </c>
    </row>
    <row r="59" spans="1:7" ht="31.5" x14ac:dyDescent="0.25">
      <c r="A59" s="1" t="s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Lab431_Oktava</dc:creator>
  <cp:lastModifiedBy>Lab431_Oktava</cp:lastModifiedBy>
  <dcterms:created xsi:type="dcterms:W3CDTF">2015-06-05T18:19:34Z</dcterms:created>
  <dcterms:modified xsi:type="dcterms:W3CDTF">2023-06-06T07:06:24Z</dcterms:modified>
</cp:coreProperties>
</file>