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filterPrivacy="1" defaultThemeVersion="124226"/>
  <xr:revisionPtr revIDLastSave="0" documentId="13_ncr:1_{BDFE3FBD-8F83-4A7E-908E-D2EF3C06413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0" i="1" l="1"/>
  <c r="N16" i="1"/>
  <c r="N28" i="1"/>
  <c r="N23" i="1"/>
  <c r="N17" i="1"/>
  <c r="N18" i="1"/>
  <c r="N19" i="1"/>
  <c r="N20" i="1"/>
  <c r="N21" i="1"/>
  <c r="N22" i="1"/>
  <c r="N24" i="1"/>
  <c r="N25" i="1"/>
  <c r="M40" i="1"/>
  <c r="L36" i="1" l="1"/>
  <c r="L37" i="1"/>
  <c r="L38" i="1"/>
  <c r="L39" i="1"/>
  <c r="M39" i="1"/>
  <c r="M38" i="1"/>
  <c r="M37" i="1"/>
  <c r="M36" i="1"/>
  <c r="L29" i="1" l="1"/>
  <c r="L30" i="1"/>
  <c r="L31" i="1"/>
  <c r="L32" i="1"/>
  <c r="L33" i="1"/>
  <c r="L34" i="1"/>
  <c r="L35" i="1"/>
  <c r="M35" i="1"/>
  <c r="M34" i="1"/>
  <c r="M33" i="1"/>
  <c r="M32" i="1"/>
  <c r="M31" i="1"/>
  <c r="M30" i="1"/>
  <c r="M29" i="1"/>
  <c r="K28" i="1"/>
  <c r="M28" i="1"/>
  <c r="L28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" i="1"/>
  <c r="L27" i="1"/>
  <c r="J27" i="1"/>
  <c r="L26" i="1"/>
  <c r="L5" i="1"/>
  <c r="L6" i="1"/>
  <c r="L7" i="1"/>
  <c r="L8" i="1"/>
  <c r="L9" i="1"/>
  <c r="L10" i="1"/>
  <c r="L11" i="1"/>
  <c r="L12" i="1"/>
  <c r="L13" i="1"/>
  <c r="L14" i="1"/>
  <c r="L15" i="1"/>
  <c r="A21" i="1"/>
  <c r="A19" i="1"/>
  <c r="A3" i="1"/>
  <c r="L3" i="1" s="1"/>
  <c r="A4" i="1"/>
  <c r="L4" i="1" s="1"/>
  <c r="A2" i="1"/>
  <c r="L2" i="1" s="1"/>
  <c r="K18" i="1"/>
  <c r="K19" i="1"/>
  <c r="K20" i="1"/>
  <c r="K21" i="1"/>
  <c r="K22" i="1"/>
  <c r="K17" i="1"/>
  <c r="K23" i="1"/>
  <c r="K24" i="1"/>
  <c r="K25" i="1"/>
  <c r="K16" i="1"/>
  <c r="A22" i="1"/>
  <c r="A18" i="1"/>
  <c r="A20" i="1"/>
  <c r="A17" i="1"/>
  <c r="L17" i="1" s="1"/>
  <c r="J6" i="1"/>
  <c r="J7" i="1"/>
  <c r="J8" i="1"/>
  <c r="J9" i="1"/>
  <c r="J10" i="1"/>
  <c r="J11" i="1"/>
  <c r="J12" i="1"/>
  <c r="J13" i="1"/>
  <c r="J14" i="1"/>
  <c r="J15" i="1"/>
  <c r="J5" i="1"/>
  <c r="L24" i="1" l="1"/>
  <c r="L20" i="1"/>
  <c r="L25" i="1"/>
  <c r="L23" i="1"/>
  <c r="L16" i="1"/>
  <c r="L19" i="1"/>
  <c r="L21" i="1"/>
  <c r="L22" i="1"/>
  <c r="L18" i="1"/>
</calcChain>
</file>

<file path=xl/sharedStrings.xml><?xml version="1.0" encoding="utf-8"?>
<sst xmlns="http://schemas.openxmlformats.org/spreadsheetml/2006/main" count="487" uniqueCount="145">
  <si>
    <t>Part Number</t>
  </si>
  <si>
    <t>Library Ref</t>
  </si>
  <si>
    <t>Footprint Ref</t>
  </si>
  <si>
    <t>Type</t>
  </si>
  <si>
    <t>Value</t>
  </si>
  <si>
    <t>Tolerance</t>
  </si>
  <si>
    <t>Voltage</t>
  </si>
  <si>
    <t>TCEgroup</t>
  </si>
  <si>
    <t>TU</t>
  </si>
  <si>
    <t>К10-79</t>
  </si>
  <si>
    <t>Конденсатор</t>
  </si>
  <si>
    <t>МП0</t>
  </si>
  <si>
    <t>АЖЯР.673511.004 ТУ</t>
  </si>
  <si>
    <t>Cap</t>
  </si>
  <si>
    <t>±20%</t>
  </si>
  <si>
    <t>Library Path</t>
  </si>
  <si>
    <t>Footprint path</t>
  </si>
  <si>
    <t>SCH_LIB.SchLib</t>
  </si>
  <si>
    <t>К53-65 "Е"-32В-22мкФ±10% АЖЯР.673546.004ТУ</t>
  </si>
  <si>
    <t xml:space="preserve">К53-65 "D"-16В-22мкФ±10% 
АЖЯР.673546.004ТУ </t>
  </si>
  <si>
    <t xml:space="preserve">К53-65 "D"-20В-22мкФ±10% 
АЖЯР.673546.004ТУ </t>
  </si>
  <si>
    <t xml:space="preserve">К53-65 "С"-10В-22мкФ±10% 
АЖЯР.673546.004ТУ </t>
  </si>
  <si>
    <t xml:space="preserve">К53-65 "D"-32В-10мкФ±10% 
АЖЯР.673546.004ТУ </t>
  </si>
  <si>
    <t xml:space="preserve">К53-65 "E"-50В-6,8мкФ±10% 
АЖЯР.673546.004ТУ </t>
  </si>
  <si>
    <t xml:space="preserve">К53-65 "А"-20В-2,2мкФ±10% 
АЖЯР.673546.004ТУ </t>
  </si>
  <si>
    <t>К10-79-50В-2,2мкФ±20% H30
АЖЯР.673511.004ТУ</t>
  </si>
  <si>
    <t>К10-79-50В-0,1мкФ±20% H30
АЖЯР.673511.004ТУ</t>
  </si>
  <si>
    <t>К10-79-50В-0,01мкФ±20% H30
АЖЯР.673511.004ТУ</t>
  </si>
  <si>
    <t>К10-79-50В-0,01мкФ±5% МП0
АЖЯР.673511.004ТУ</t>
  </si>
  <si>
    <t>К10-17в-50В-H90-0,01мкФ+80%/-20% ОЖО.460.107 ТУ</t>
  </si>
  <si>
    <t>Фильтр B33-100В-0,3А-100пФ ±20% МП0 АДПК.431145.007ТУ</t>
  </si>
  <si>
    <t>Фильтр B33-50В-0,5А-1000пФ ±20% МП0 АДПК.431145.007ТУ</t>
  </si>
  <si>
    <t>К53-65 "Е"-32В-22мкФ±10%</t>
  </si>
  <si>
    <t>-25В-</t>
  </si>
  <si>
    <t>4700пФ±20% H30
АЖЯР.673511.004ТУ</t>
  </si>
  <si>
    <t>-50В-</t>
  </si>
  <si>
    <t>3900пФ±5% МП0
АЖЯР.673511.004ТУ</t>
  </si>
  <si>
    <t>-16В-</t>
  </si>
  <si>
    <t>820пФ±5% МП0
АЖЯР.673511.004ТУ</t>
  </si>
  <si>
    <t>390пФ±5% МП0
АЖЯР.673511.004ТУ</t>
  </si>
  <si>
    <t>-100В</t>
  </si>
  <si>
    <t>100пФ±5% МП0
АЖЯР.673511.004ТУ</t>
  </si>
  <si>
    <t>47пФ±5% МП0
АЖЯР.673511.004ТУ</t>
  </si>
  <si>
    <t>36пФ±5% МП0
АЖЯР.673511.004ТУ</t>
  </si>
  <si>
    <t>12пФ±5% МП0
АЖЯР.673511.004ТУ</t>
  </si>
  <si>
    <t>10пФ±5% МП0
АЖЯР.673511.004ТУ</t>
  </si>
  <si>
    <t>1пФ±0,25пФ МП0
АЖЯР.673511.004ТУ</t>
  </si>
  <si>
    <t>2,2мкФ</t>
  </si>
  <si>
    <t>50В</t>
  </si>
  <si>
    <t>Н30</t>
  </si>
  <si>
    <t>0,1мкФ</t>
  </si>
  <si>
    <t>0,01мкФ</t>
  </si>
  <si>
    <t>К10-79-50В-0,01мкФ±5% МП0</t>
  </si>
  <si>
    <t>К10-79-25В-4700пФ±20% H30</t>
  </si>
  <si>
    <t>К10-79-50В-3900пФ±5% МП0</t>
  </si>
  <si>
    <t>К10-79-16В-820пФ±5% МП0</t>
  </si>
  <si>
    <t>К10-79-50В-390пФ±5% МП0</t>
  </si>
  <si>
    <t>К10-79-100В-100пФ±5% МП0</t>
  </si>
  <si>
    <t>К10-79-100В-47пФ±5% МП0</t>
  </si>
  <si>
    <t>К10-79-100В-36пФ±5% МП0</t>
  </si>
  <si>
    <t>К10-79-100В-12пФ±5% МП0</t>
  </si>
  <si>
    <t>К10-79-100В-10пФ±5% МП0</t>
  </si>
  <si>
    <t>К10-79-100В-1пФ±0,25пФ МП0</t>
  </si>
  <si>
    <t>4700пФ</t>
  </si>
  <si>
    <t>3900пФ</t>
  </si>
  <si>
    <t>820пФ</t>
  </si>
  <si>
    <t>390пФ</t>
  </si>
  <si>
    <t>100пФ</t>
  </si>
  <si>
    <t>47пФ</t>
  </si>
  <si>
    <t>36пФ</t>
  </si>
  <si>
    <t>12пФ</t>
  </si>
  <si>
    <t>10пФ</t>
  </si>
  <si>
    <t>1пФ</t>
  </si>
  <si>
    <r>
      <rPr>
        <sz val="11"/>
        <color theme="1"/>
        <rFont val="Calibri"/>
        <family val="2"/>
        <charset val="204"/>
        <scheme val="minor"/>
      </rPr>
      <t>±</t>
    </r>
    <r>
      <rPr>
        <sz val="9.35"/>
        <color theme="1"/>
        <rFont val="Calibri"/>
        <family val="2"/>
        <charset val="204"/>
        <scheme val="minor"/>
      </rPr>
      <t>5%</t>
    </r>
  </si>
  <si>
    <t>±5%</t>
  </si>
  <si>
    <t>±0,25пФ</t>
  </si>
  <si>
    <t>25В</t>
  </si>
  <si>
    <t>16В</t>
  </si>
  <si>
    <t>100В</t>
  </si>
  <si>
    <t>К10-17в-50В-H90-0,01мкФ+80%/-20%</t>
  </si>
  <si>
    <t>B33-100В-0,3А-100пФ ±20% МП0</t>
  </si>
  <si>
    <t>B33-50В-0,5А-1000пФ ±20% МП0</t>
  </si>
  <si>
    <t>Фильтр</t>
  </si>
  <si>
    <t>22мкФ</t>
  </si>
  <si>
    <t>10мкФ</t>
  </si>
  <si>
    <t>6,8мкФ</t>
  </si>
  <si>
    <t xml:space="preserve">100пФ </t>
  </si>
  <si>
    <t xml:space="preserve">1000пФ </t>
  </si>
  <si>
    <r>
      <rPr>
        <sz val="11"/>
        <color theme="1"/>
        <rFont val="Calibri"/>
        <family val="2"/>
        <charset val="204"/>
        <scheme val="minor"/>
      </rPr>
      <t>±</t>
    </r>
    <r>
      <rPr>
        <sz val="9.35"/>
        <color theme="1"/>
        <rFont val="Calibri"/>
        <family val="2"/>
        <charset val="204"/>
        <scheme val="minor"/>
      </rPr>
      <t>10%</t>
    </r>
  </si>
  <si>
    <t>±10%</t>
  </si>
  <si>
    <t>+80%/-20%</t>
  </si>
  <si>
    <t xml:space="preserve">±20% </t>
  </si>
  <si>
    <t>32В</t>
  </si>
  <si>
    <t>20В</t>
  </si>
  <si>
    <t>10В</t>
  </si>
  <si>
    <t>PCB_LIB.PcbLib</t>
  </si>
  <si>
    <t>C4840</t>
  </si>
  <si>
    <t>C1210</t>
  </si>
  <si>
    <t>C0805</t>
  </si>
  <si>
    <t>C0603</t>
  </si>
  <si>
    <t>C1812</t>
  </si>
  <si>
    <t>CAPTE</t>
  </si>
  <si>
    <t>CAPTD</t>
  </si>
  <si>
    <t>CAPTC</t>
  </si>
  <si>
    <t>CAPTA</t>
  </si>
  <si>
    <t>BOAStxt</t>
  </si>
  <si>
    <t>К10-79-50В-0,47мкФ±20% H30</t>
  </si>
  <si>
    <t>0,47мкФ</t>
  </si>
  <si>
    <t>К10-79-50В-4700пФ±20% МП0</t>
  </si>
  <si>
    <t>Comment</t>
  </si>
  <si>
    <t>C2220</t>
  </si>
  <si>
    <t>В33-МП0-3,2х1,25</t>
  </si>
  <si>
    <t>К53-65 "E"-50В-10мкФ±10%</t>
  </si>
  <si>
    <t>К10-79-25В-1пФ±20% H30</t>
  </si>
  <si>
    <t>Cap_Pol</t>
  </si>
  <si>
    <t>К53-65 "D" -16В-22пФ±10%</t>
  </si>
  <si>
    <t>К53-65 "D" -32В-10пФ±10%</t>
  </si>
  <si>
    <t>К10-79-25В-0,1пФ±20% H30</t>
  </si>
  <si>
    <t>К10-79-17В-0,1пФ±20% H30</t>
  </si>
  <si>
    <t>К10-79-25В-0,001мкФ±20% H30</t>
  </si>
  <si>
    <t>22пФ</t>
  </si>
  <si>
    <t>0,001мкФ</t>
  </si>
  <si>
    <t>0,1пФ</t>
  </si>
  <si>
    <t>АЖЯР.673546,004ТУ</t>
  </si>
  <si>
    <t>С0805</t>
  </si>
  <si>
    <t xml:space="preserve"> К10-17в-М1500-300пФ±5%</t>
  </si>
  <si>
    <t xml:space="preserve"> К10-17в-М1500-1200пФ±5%</t>
  </si>
  <si>
    <t xml:space="preserve"> К10-17в-М47-33пФ±5%</t>
  </si>
  <si>
    <t xml:space="preserve"> К10-17в-М47-22пФ±5%</t>
  </si>
  <si>
    <t>300пФ</t>
  </si>
  <si>
    <t>1200пФ</t>
  </si>
  <si>
    <t>33пФ</t>
  </si>
  <si>
    <t>ОЖ0.460.107ТУ</t>
  </si>
  <si>
    <t>CAP25x18x14</t>
  </si>
  <si>
    <t>CAP15x13x1</t>
  </si>
  <si>
    <t>GRM32ER71H475KA88L</t>
  </si>
  <si>
    <t>4,7мкФ</t>
  </si>
  <si>
    <t>Manufacturer</t>
  </si>
  <si>
    <t>АО "НИИ "Гириконд"</t>
  </si>
  <si>
    <t>АО "Элеконд"</t>
  </si>
  <si>
    <t>ООО "Кулон"</t>
  </si>
  <si>
    <t>StandartDoc</t>
  </si>
  <si>
    <t>-</t>
  </si>
  <si>
    <t>Murata Electronics</t>
  </si>
  <si>
    <t>K10-17-H90-001u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</si>
</sst>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9.35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"/>
  <sheetViews>
    <sheetView tabSelected="1" zoomScale="85" zoomScaleNormal="85" workbookViewId="0">
      <selection activeCell="C23" sqref="C23"/>
    </sheetView>
  </sheetViews>
  <sheetFormatPr defaultRowHeight="15" x14ac:dyDescent="0.25"/>
  <cols>
    <col min="1" max="1" width="36.7109375" customWidth="1"/>
    <col min="2" max="2" width="18.140625" customWidth="1"/>
    <col min="3" max="3" width="18.42578125" customWidth="1"/>
    <col min="4" max="4" width="18.28515625" customWidth="1"/>
    <col min="5" max="5" width="18.42578125" customWidth="1"/>
    <col min="6" max="6" width="17.42578125" customWidth="1"/>
    <col min="7" max="7" width="13.5703125" customWidth="1"/>
    <col min="8" max="8" width="20.42578125" customWidth="1"/>
    <col min="9" max="9" width="10" customWidth="1"/>
    <col min="10" max="10" width="20.5703125" customWidth="1"/>
    <col min="11" max="11" width="22.42578125" customWidth="1"/>
    <col min="12" max="12" width="47" customWidth="1"/>
    <col min="14" max="14" width="20.85546875" customWidth="1"/>
    <col min="15" max="15" width="25.28515625" customWidth="1"/>
  </cols>
  <sheetData>
    <row r="1" spans="1:15" x14ac:dyDescent="0.25">
      <c r="A1" s="5" t="s">
        <v>0</v>
      </c>
      <c r="B1" s="5" t="s">
        <v>1</v>
      </c>
      <c r="C1" s="5" t="s">
        <v>2</v>
      </c>
      <c r="D1" s="5" t="s">
        <v>15</v>
      </c>
      <c r="E1" s="5" t="s">
        <v>16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105</v>
      </c>
      <c r="M1" s="5" t="s">
        <v>109</v>
      </c>
      <c r="N1" s="5" t="s">
        <v>141</v>
      </c>
      <c r="O1" s="5" t="s">
        <v>137</v>
      </c>
    </row>
    <row r="2" spans="1:15" x14ac:dyDescent="0.25">
      <c r="A2" s="5" t="str">
        <f>CONCATENATE("К10-79","-",I2,"-",G2,H2," ",J2)</f>
        <v>К10-79-50В-2,2мкФ±20% Н30</v>
      </c>
      <c r="B2" s="5" t="s">
        <v>13</v>
      </c>
      <c r="C2" s="5" t="s">
        <v>96</v>
      </c>
      <c r="D2" s="5" t="s">
        <v>17</v>
      </c>
      <c r="E2" s="5" t="s">
        <v>95</v>
      </c>
      <c r="F2" s="5" t="s">
        <v>10</v>
      </c>
      <c r="G2" s="5" t="s">
        <v>47</v>
      </c>
      <c r="H2" s="5" t="s">
        <v>14</v>
      </c>
      <c r="I2" s="5" t="s">
        <v>48</v>
      </c>
      <c r="J2" s="5" t="s">
        <v>49</v>
      </c>
      <c r="K2" s="5" t="s">
        <v>12</v>
      </c>
      <c r="L2" s="5" t="str">
        <f t="shared" ref="L2:L28" si="0">A2&amp;" "&amp;K2</f>
        <v>К10-79-50В-2,2мкФ±20% Н30 АЖЯР.673511.004 ТУ</v>
      </c>
      <c r="M2" s="5" t="str">
        <f>G2</f>
        <v>2,2мкФ</v>
      </c>
      <c r="N2" s="5" t="s">
        <v>12</v>
      </c>
      <c r="O2" s="5" t="s">
        <v>138</v>
      </c>
    </row>
    <row r="3" spans="1:15" x14ac:dyDescent="0.25">
      <c r="A3" s="5" t="str">
        <f>CONCATENATE("К10-79","-",I3,"-",G3,H3," ",J3)</f>
        <v>К10-79-50В-0,1мкФ±20% Н30</v>
      </c>
      <c r="B3" s="5" t="s">
        <v>13</v>
      </c>
      <c r="C3" s="5" t="s">
        <v>97</v>
      </c>
      <c r="D3" s="5" t="s">
        <v>17</v>
      </c>
      <c r="E3" s="5" t="s">
        <v>95</v>
      </c>
      <c r="F3" s="5" t="s">
        <v>10</v>
      </c>
      <c r="G3" s="5" t="s">
        <v>50</v>
      </c>
      <c r="H3" s="5" t="s">
        <v>14</v>
      </c>
      <c r="I3" s="5" t="s">
        <v>48</v>
      </c>
      <c r="J3" s="5" t="s">
        <v>49</v>
      </c>
      <c r="K3" s="5" t="s">
        <v>12</v>
      </c>
      <c r="L3" s="5" t="str">
        <f t="shared" si="0"/>
        <v>К10-79-50В-0,1мкФ±20% Н30 АЖЯР.673511.004 ТУ</v>
      </c>
      <c r="M3" s="5" t="str">
        <f t="shared" ref="M3:M27" si="1">G3</f>
        <v>0,1мкФ</v>
      </c>
      <c r="N3" s="5" t="s">
        <v>12</v>
      </c>
      <c r="O3" s="5" t="s">
        <v>138</v>
      </c>
    </row>
    <row r="4" spans="1:15" x14ac:dyDescent="0.25">
      <c r="A4" s="5" t="str">
        <f>CONCATENATE("К10-79","-",I4,"-",G4,H4," ",J4)</f>
        <v>К10-79-50В-0,01мкФ±20% Н30</v>
      </c>
      <c r="B4" s="5" t="s">
        <v>13</v>
      </c>
      <c r="C4" s="5" t="s">
        <v>98</v>
      </c>
      <c r="D4" s="5" t="s">
        <v>17</v>
      </c>
      <c r="E4" s="5" t="s">
        <v>95</v>
      </c>
      <c r="F4" s="5" t="s">
        <v>10</v>
      </c>
      <c r="G4" s="5" t="s">
        <v>51</v>
      </c>
      <c r="H4" s="5" t="s">
        <v>14</v>
      </c>
      <c r="I4" s="5" t="s">
        <v>48</v>
      </c>
      <c r="J4" s="5" t="s">
        <v>49</v>
      </c>
      <c r="K4" s="5" t="s">
        <v>12</v>
      </c>
      <c r="L4" s="5" t="str">
        <f t="shared" si="0"/>
        <v>К10-79-50В-0,01мкФ±20% Н30 АЖЯР.673511.004 ТУ</v>
      </c>
      <c r="M4" s="5" t="str">
        <f t="shared" si="1"/>
        <v>0,01мкФ</v>
      </c>
      <c r="N4" s="5" t="s">
        <v>12</v>
      </c>
      <c r="O4" s="5" t="s">
        <v>138</v>
      </c>
    </row>
    <row r="5" spans="1:15" x14ac:dyDescent="0.25">
      <c r="A5" s="5" t="s">
        <v>52</v>
      </c>
      <c r="B5" s="5" t="s">
        <v>13</v>
      </c>
      <c r="C5" s="5" t="s">
        <v>100</v>
      </c>
      <c r="D5" s="5" t="s">
        <v>17</v>
      </c>
      <c r="E5" s="5" t="s">
        <v>95</v>
      </c>
      <c r="F5" s="5" t="s">
        <v>10</v>
      </c>
      <c r="G5" s="5" t="s">
        <v>51</v>
      </c>
      <c r="H5" s="5" t="s">
        <v>73</v>
      </c>
      <c r="I5" s="5" t="s">
        <v>48</v>
      </c>
      <c r="J5" s="5" t="str">
        <f t="shared" ref="J5:J15" si="2">(RIGHT(A5,3))</f>
        <v>МП0</v>
      </c>
      <c r="K5" s="5" t="s">
        <v>12</v>
      </c>
      <c r="L5" s="5" t="str">
        <f t="shared" si="0"/>
        <v>К10-79-50В-0,01мкФ±5% МП0 АЖЯР.673511.004 ТУ</v>
      </c>
      <c r="M5" s="5" t="str">
        <f t="shared" si="1"/>
        <v>0,01мкФ</v>
      </c>
      <c r="N5" s="5" t="s">
        <v>12</v>
      </c>
      <c r="O5" s="5" t="s">
        <v>138</v>
      </c>
    </row>
    <row r="6" spans="1:15" x14ac:dyDescent="0.25">
      <c r="A6" s="5" t="s">
        <v>53</v>
      </c>
      <c r="B6" s="5" t="s">
        <v>13</v>
      </c>
      <c r="C6" s="5" t="s">
        <v>99</v>
      </c>
      <c r="D6" s="5" t="s">
        <v>17</v>
      </c>
      <c r="E6" s="5" t="s">
        <v>95</v>
      </c>
      <c r="F6" s="5" t="s">
        <v>10</v>
      </c>
      <c r="G6" s="5" t="s">
        <v>63</v>
      </c>
      <c r="H6" s="5" t="s">
        <v>14</v>
      </c>
      <c r="I6" s="5" t="s">
        <v>76</v>
      </c>
      <c r="J6" s="5" t="str">
        <f t="shared" si="2"/>
        <v>H30</v>
      </c>
      <c r="K6" s="5" t="s">
        <v>12</v>
      </c>
      <c r="L6" s="5" t="str">
        <f t="shared" si="0"/>
        <v>К10-79-25В-4700пФ±20% H30 АЖЯР.673511.004 ТУ</v>
      </c>
      <c r="M6" s="5" t="str">
        <f t="shared" si="1"/>
        <v>4700пФ</v>
      </c>
      <c r="N6" s="5" t="s">
        <v>12</v>
      </c>
      <c r="O6" s="5" t="s">
        <v>138</v>
      </c>
    </row>
    <row r="7" spans="1:15" x14ac:dyDescent="0.25">
      <c r="A7" s="5" t="s">
        <v>54</v>
      </c>
      <c r="B7" s="5" t="s">
        <v>13</v>
      </c>
      <c r="C7" s="5" t="s">
        <v>97</v>
      </c>
      <c r="D7" s="5" t="s">
        <v>17</v>
      </c>
      <c r="E7" s="5" t="s">
        <v>95</v>
      </c>
      <c r="F7" s="5" t="s">
        <v>10</v>
      </c>
      <c r="G7" s="5" t="s">
        <v>64</v>
      </c>
      <c r="H7" s="5" t="s">
        <v>74</v>
      </c>
      <c r="I7" s="5" t="s">
        <v>48</v>
      </c>
      <c r="J7" s="5" t="str">
        <f t="shared" si="2"/>
        <v>МП0</v>
      </c>
      <c r="K7" s="5" t="s">
        <v>12</v>
      </c>
      <c r="L7" s="5" t="str">
        <f t="shared" si="0"/>
        <v>К10-79-50В-3900пФ±5% МП0 АЖЯР.673511.004 ТУ</v>
      </c>
      <c r="M7" s="5" t="str">
        <f t="shared" si="1"/>
        <v>3900пФ</v>
      </c>
      <c r="N7" s="5" t="s">
        <v>12</v>
      </c>
      <c r="O7" s="5" t="s">
        <v>138</v>
      </c>
    </row>
    <row r="8" spans="1:15" x14ac:dyDescent="0.25">
      <c r="A8" s="5" t="s">
        <v>55</v>
      </c>
      <c r="B8" s="5" t="s">
        <v>13</v>
      </c>
      <c r="C8" s="5" t="s">
        <v>99</v>
      </c>
      <c r="D8" s="5" t="s">
        <v>17</v>
      </c>
      <c r="E8" s="5" t="s">
        <v>95</v>
      </c>
      <c r="F8" s="5" t="s">
        <v>10</v>
      </c>
      <c r="G8" s="5" t="s">
        <v>65</v>
      </c>
      <c r="H8" s="5" t="s">
        <v>74</v>
      </c>
      <c r="I8" s="5" t="s">
        <v>77</v>
      </c>
      <c r="J8" s="5" t="str">
        <f t="shared" si="2"/>
        <v>МП0</v>
      </c>
      <c r="K8" s="5" t="s">
        <v>12</v>
      </c>
      <c r="L8" s="5" t="str">
        <f t="shared" si="0"/>
        <v>К10-79-16В-820пФ±5% МП0 АЖЯР.673511.004 ТУ</v>
      </c>
      <c r="M8" s="5" t="str">
        <f t="shared" si="1"/>
        <v>820пФ</v>
      </c>
      <c r="N8" s="5" t="s">
        <v>12</v>
      </c>
      <c r="O8" s="5" t="s">
        <v>138</v>
      </c>
    </row>
    <row r="9" spans="1:15" x14ac:dyDescent="0.25">
      <c r="A9" s="5" t="s">
        <v>56</v>
      </c>
      <c r="B9" s="5" t="s">
        <v>13</v>
      </c>
      <c r="C9" s="5" t="s">
        <v>99</v>
      </c>
      <c r="D9" s="5" t="s">
        <v>17</v>
      </c>
      <c r="E9" s="5" t="s">
        <v>95</v>
      </c>
      <c r="F9" s="5" t="s">
        <v>10</v>
      </c>
      <c r="G9" s="5" t="s">
        <v>66</v>
      </c>
      <c r="H9" s="5" t="s">
        <v>74</v>
      </c>
      <c r="I9" s="5" t="s">
        <v>48</v>
      </c>
      <c r="J9" s="5" t="str">
        <f t="shared" si="2"/>
        <v>МП0</v>
      </c>
      <c r="K9" s="5" t="s">
        <v>12</v>
      </c>
      <c r="L9" s="5" t="str">
        <f t="shared" si="0"/>
        <v>К10-79-50В-390пФ±5% МП0 АЖЯР.673511.004 ТУ</v>
      </c>
      <c r="M9" s="5" t="str">
        <f t="shared" si="1"/>
        <v>390пФ</v>
      </c>
      <c r="N9" s="5" t="s">
        <v>12</v>
      </c>
      <c r="O9" s="5" t="s">
        <v>138</v>
      </c>
    </row>
    <row r="10" spans="1:15" x14ac:dyDescent="0.25">
      <c r="A10" s="5" t="s">
        <v>57</v>
      </c>
      <c r="B10" s="5" t="s">
        <v>13</v>
      </c>
      <c r="C10" s="5" t="s">
        <v>99</v>
      </c>
      <c r="D10" s="5" t="s">
        <v>17</v>
      </c>
      <c r="E10" s="5" t="s">
        <v>95</v>
      </c>
      <c r="F10" s="5" t="s">
        <v>10</v>
      </c>
      <c r="G10" s="5" t="s">
        <v>67</v>
      </c>
      <c r="H10" s="5" t="s">
        <v>74</v>
      </c>
      <c r="I10" s="5" t="s">
        <v>78</v>
      </c>
      <c r="J10" s="5" t="str">
        <f t="shared" si="2"/>
        <v>МП0</v>
      </c>
      <c r="K10" s="5" t="s">
        <v>12</v>
      </c>
      <c r="L10" s="5" t="str">
        <f t="shared" si="0"/>
        <v>К10-79-100В-100пФ±5% МП0 АЖЯР.673511.004 ТУ</v>
      </c>
      <c r="M10" s="5" t="str">
        <f t="shared" si="1"/>
        <v>100пФ</v>
      </c>
      <c r="N10" s="5" t="s">
        <v>12</v>
      </c>
      <c r="O10" s="5" t="s">
        <v>138</v>
      </c>
    </row>
    <row r="11" spans="1:15" x14ac:dyDescent="0.25">
      <c r="A11" s="5" t="s">
        <v>58</v>
      </c>
      <c r="B11" s="5" t="s">
        <v>13</v>
      </c>
      <c r="C11" s="5" t="s">
        <v>99</v>
      </c>
      <c r="D11" s="5" t="s">
        <v>17</v>
      </c>
      <c r="E11" s="5" t="s">
        <v>95</v>
      </c>
      <c r="F11" s="5" t="s">
        <v>10</v>
      </c>
      <c r="G11" s="5" t="s">
        <v>68</v>
      </c>
      <c r="H11" s="5" t="s">
        <v>74</v>
      </c>
      <c r="I11" s="5" t="s">
        <v>78</v>
      </c>
      <c r="J11" s="5" t="str">
        <f t="shared" si="2"/>
        <v>МП0</v>
      </c>
      <c r="K11" s="5" t="s">
        <v>12</v>
      </c>
      <c r="L11" s="5" t="str">
        <f t="shared" si="0"/>
        <v>К10-79-100В-47пФ±5% МП0 АЖЯР.673511.004 ТУ</v>
      </c>
      <c r="M11" s="5" t="str">
        <f t="shared" si="1"/>
        <v>47пФ</v>
      </c>
      <c r="N11" s="5" t="s">
        <v>12</v>
      </c>
      <c r="O11" s="5" t="s">
        <v>138</v>
      </c>
    </row>
    <row r="12" spans="1:15" x14ac:dyDescent="0.25">
      <c r="A12" s="5" t="s">
        <v>59</v>
      </c>
      <c r="B12" s="5" t="s">
        <v>13</v>
      </c>
      <c r="C12" s="5" t="s">
        <v>99</v>
      </c>
      <c r="D12" s="5" t="s">
        <v>17</v>
      </c>
      <c r="E12" s="5" t="s">
        <v>95</v>
      </c>
      <c r="F12" s="5" t="s">
        <v>10</v>
      </c>
      <c r="G12" s="5" t="s">
        <v>69</v>
      </c>
      <c r="H12" s="5" t="s">
        <v>74</v>
      </c>
      <c r="I12" s="5" t="s">
        <v>78</v>
      </c>
      <c r="J12" s="5" t="str">
        <f t="shared" si="2"/>
        <v>МП0</v>
      </c>
      <c r="K12" s="5" t="s">
        <v>12</v>
      </c>
      <c r="L12" s="5" t="str">
        <f t="shared" si="0"/>
        <v>К10-79-100В-36пФ±5% МП0 АЖЯР.673511.004 ТУ</v>
      </c>
      <c r="M12" s="5" t="str">
        <f t="shared" si="1"/>
        <v>36пФ</v>
      </c>
      <c r="N12" s="5" t="s">
        <v>12</v>
      </c>
      <c r="O12" s="5" t="s">
        <v>138</v>
      </c>
    </row>
    <row r="13" spans="1:15" x14ac:dyDescent="0.25">
      <c r="A13" s="5" t="s">
        <v>60</v>
      </c>
      <c r="B13" s="5" t="s">
        <v>13</v>
      </c>
      <c r="C13" s="5" t="s">
        <v>99</v>
      </c>
      <c r="D13" s="5" t="s">
        <v>17</v>
      </c>
      <c r="E13" s="5" t="s">
        <v>95</v>
      </c>
      <c r="F13" s="5" t="s">
        <v>10</v>
      </c>
      <c r="G13" s="5" t="s">
        <v>70</v>
      </c>
      <c r="H13" s="5" t="s">
        <v>74</v>
      </c>
      <c r="I13" s="5" t="s">
        <v>78</v>
      </c>
      <c r="J13" s="5" t="str">
        <f t="shared" si="2"/>
        <v>МП0</v>
      </c>
      <c r="K13" s="5" t="s">
        <v>12</v>
      </c>
      <c r="L13" s="5" t="str">
        <f t="shared" si="0"/>
        <v>К10-79-100В-12пФ±5% МП0 АЖЯР.673511.004 ТУ</v>
      </c>
      <c r="M13" s="5" t="str">
        <f t="shared" si="1"/>
        <v>12пФ</v>
      </c>
      <c r="N13" s="5" t="s">
        <v>12</v>
      </c>
      <c r="O13" s="5" t="s">
        <v>138</v>
      </c>
    </row>
    <row r="14" spans="1:15" x14ac:dyDescent="0.25">
      <c r="A14" s="5" t="s">
        <v>61</v>
      </c>
      <c r="B14" s="5" t="s">
        <v>13</v>
      </c>
      <c r="C14" s="5" t="s">
        <v>99</v>
      </c>
      <c r="D14" s="5" t="s">
        <v>17</v>
      </c>
      <c r="E14" s="5" t="s">
        <v>95</v>
      </c>
      <c r="F14" s="5" t="s">
        <v>10</v>
      </c>
      <c r="G14" s="5" t="s">
        <v>71</v>
      </c>
      <c r="H14" s="5" t="s">
        <v>74</v>
      </c>
      <c r="I14" s="5" t="s">
        <v>78</v>
      </c>
      <c r="J14" s="5" t="str">
        <f t="shared" si="2"/>
        <v>МП0</v>
      </c>
      <c r="K14" s="5" t="s">
        <v>12</v>
      </c>
      <c r="L14" s="5" t="str">
        <f t="shared" si="0"/>
        <v>К10-79-100В-10пФ±5% МП0 АЖЯР.673511.004 ТУ</v>
      </c>
      <c r="M14" s="5" t="str">
        <f t="shared" si="1"/>
        <v>10пФ</v>
      </c>
      <c r="N14" s="5" t="s">
        <v>12</v>
      </c>
      <c r="O14" s="5" t="s">
        <v>138</v>
      </c>
    </row>
    <row r="15" spans="1:15" x14ac:dyDescent="0.25">
      <c r="A15" s="5" t="s">
        <v>62</v>
      </c>
      <c r="B15" s="5" t="s">
        <v>13</v>
      </c>
      <c r="C15" s="5" t="s">
        <v>99</v>
      </c>
      <c r="D15" s="5" t="s">
        <v>17</v>
      </c>
      <c r="E15" s="5" t="s">
        <v>95</v>
      </c>
      <c r="F15" s="5" t="s">
        <v>10</v>
      </c>
      <c r="G15" s="5" t="s">
        <v>72</v>
      </c>
      <c r="H15" s="5" t="s">
        <v>75</v>
      </c>
      <c r="I15" s="5" t="s">
        <v>78</v>
      </c>
      <c r="J15" s="5" t="str">
        <f t="shared" si="2"/>
        <v>МП0</v>
      </c>
      <c r="K15" s="5" t="s">
        <v>12</v>
      </c>
      <c r="L15" s="5" t="str">
        <f t="shared" si="0"/>
        <v>К10-79-100В-1пФ±0,25пФ МП0 АЖЯР.673511.004 ТУ</v>
      </c>
      <c r="M15" s="5" t="str">
        <f t="shared" si="1"/>
        <v>1пФ</v>
      </c>
      <c r="N15" s="5" t="s">
        <v>12</v>
      </c>
      <c r="O15" s="5" t="s">
        <v>138</v>
      </c>
    </row>
    <row r="16" spans="1:15" x14ac:dyDescent="0.25">
      <c r="A16" s="5" t="s">
        <v>32</v>
      </c>
      <c r="B16" s="5" t="s">
        <v>114</v>
      </c>
      <c r="C16" s="5" t="s">
        <v>101</v>
      </c>
      <c r="D16" s="5" t="s">
        <v>17</v>
      </c>
      <c r="E16" s="5" t="s">
        <v>95</v>
      </c>
      <c r="F16" s="5" t="s">
        <v>10</v>
      </c>
      <c r="G16" s="5" t="s">
        <v>83</v>
      </c>
      <c r="H16" s="5" t="s">
        <v>88</v>
      </c>
      <c r="I16" s="5" t="s">
        <v>92</v>
      </c>
      <c r="J16" s="5"/>
      <c r="K16" s="5" t="str">
        <f>RIGHT(Лист2!N13,17)</f>
        <v>АЖЯР.673546.004ТУ</v>
      </c>
      <c r="L16" s="5" t="str">
        <f t="shared" si="0"/>
        <v>К53-65 "Е"-32В-22мкФ±10% АЖЯР.673546.004ТУ</v>
      </c>
      <c r="M16" s="5" t="str">
        <f t="shared" si="1"/>
        <v>22мкФ</v>
      </c>
      <c r="N16" s="5" t="str">
        <f>RIGHT(Лист2!N13,18)</f>
        <v xml:space="preserve"> АЖЯР.673546.004ТУ</v>
      </c>
      <c r="O16" s="5" t="s">
        <v>139</v>
      </c>
    </row>
    <row r="17" spans="1:15" x14ac:dyDescent="0.25">
      <c r="A17" s="5" t="str">
        <f>LEFT(Лист2!N14,24)</f>
        <v>К53-65 "D"-16В-22мкФ±10%</v>
      </c>
      <c r="B17" s="5" t="s">
        <v>114</v>
      </c>
      <c r="C17" s="5" t="s">
        <v>102</v>
      </c>
      <c r="D17" s="5" t="s">
        <v>17</v>
      </c>
      <c r="E17" s="5" t="s">
        <v>95</v>
      </c>
      <c r="F17" s="5" t="s">
        <v>10</v>
      </c>
      <c r="G17" s="5" t="s">
        <v>83</v>
      </c>
      <c r="H17" s="5" t="s">
        <v>88</v>
      </c>
      <c r="I17" s="5" t="s">
        <v>77</v>
      </c>
      <c r="J17" s="5"/>
      <c r="K17" s="5" t="str">
        <f>RIGHT(Лист2!N14,18)</f>
        <v xml:space="preserve">АЖЯР.673546.004ТУ </v>
      </c>
      <c r="L17" s="5" t="str">
        <f t="shared" si="0"/>
        <v xml:space="preserve">К53-65 "D"-16В-22мкФ±10% АЖЯР.673546.004ТУ </v>
      </c>
      <c r="M17" s="5" t="str">
        <f t="shared" si="1"/>
        <v>22мкФ</v>
      </c>
      <c r="N17" s="5" t="str">
        <f>RIGHT(Лист2!N14,18)</f>
        <v xml:space="preserve">АЖЯР.673546.004ТУ </v>
      </c>
      <c r="O17" s="5" t="s">
        <v>139</v>
      </c>
    </row>
    <row r="18" spans="1:15" x14ac:dyDescent="0.25">
      <c r="A18" s="5" t="str">
        <f>LEFT(Лист2!N15,24)</f>
        <v>К53-65 "D"-20В-22мкФ±10%</v>
      </c>
      <c r="B18" s="5" t="s">
        <v>114</v>
      </c>
      <c r="C18" s="5" t="s">
        <v>102</v>
      </c>
      <c r="D18" s="5" t="s">
        <v>17</v>
      </c>
      <c r="E18" s="5" t="s">
        <v>95</v>
      </c>
      <c r="F18" s="5" t="s">
        <v>10</v>
      </c>
      <c r="G18" s="5" t="s">
        <v>83</v>
      </c>
      <c r="H18" s="5" t="s">
        <v>89</v>
      </c>
      <c r="I18" s="5" t="s">
        <v>93</v>
      </c>
      <c r="J18" s="5"/>
      <c r="K18" s="5" t="str">
        <f>RIGHT(Лист2!N15,18)</f>
        <v xml:space="preserve">АЖЯР.673546.004ТУ </v>
      </c>
      <c r="L18" s="5" t="str">
        <f t="shared" si="0"/>
        <v xml:space="preserve">К53-65 "D"-20В-22мкФ±10% АЖЯР.673546.004ТУ </v>
      </c>
      <c r="M18" s="5" t="str">
        <f t="shared" si="1"/>
        <v>22мкФ</v>
      </c>
      <c r="N18" s="5" t="str">
        <f>RIGHT(Лист2!N15,18)</f>
        <v xml:space="preserve">АЖЯР.673546.004ТУ </v>
      </c>
      <c r="O18" s="5" t="s">
        <v>139</v>
      </c>
    </row>
    <row r="19" spans="1:15" x14ac:dyDescent="0.25">
      <c r="A19" s="5" t="str">
        <f>LEFT(Лист2!N16,24)</f>
        <v>К53-65 "С"-10В-22мкФ±10%</v>
      </c>
      <c r="B19" s="5" t="s">
        <v>114</v>
      </c>
      <c r="C19" s="5" t="s">
        <v>103</v>
      </c>
      <c r="D19" s="5" t="s">
        <v>17</v>
      </c>
      <c r="E19" s="5" t="s">
        <v>95</v>
      </c>
      <c r="F19" s="5" t="s">
        <v>10</v>
      </c>
      <c r="G19" s="5" t="s">
        <v>83</v>
      </c>
      <c r="H19" s="5" t="s">
        <v>89</v>
      </c>
      <c r="I19" s="5" t="s">
        <v>94</v>
      </c>
      <c r="J19" s="5"/>
      <c r="K19" s="5" t="str">
        <f>RIGHT(Лист2!N16,18)</f>
        <v xml:space="preserve">АЖЯР.673546.004ТУ </v>
      </c>
      <c r="L19" s="5" t="str">
        <f t="shared" si="0"/>
        <v xml:space="preserve">К53-65 "С"-10В-22мкФ±10% АЖЯР.673546.004ТУ </v>
      </c>
      <c r="M19" s="5" t="str">
        <f t="shared" si="1"/>
        <v>22мкФ</v>
      </c>
      <c r="N19" s="5" t="str">
        <f>RIGHT(Лист2!N16,18)</f>
        <v xml:space="preserve">АЖЯР.673546.004ТУ </v>
      </c>
      <c r="O19" s="5" t="s">
        <v>139</v>
      </c>
    </row>
    <row r="20" spans="1:15" x14ac:dyDescent="0.25">
      <c r="A20" s="5" t="str">
        <f>LEFT(Лист2!N17,24)</f>
        <v>К53-65 "D"-32В-10мкФ±10%</v>
      </c>
      <c r="B20" s="5" t="s">
        <v>114</v>
      </c>
      <c r="C20" s="5" t="s">
        <v>102</v>
      </c>
      <c r="D20" s="5" t="s">
        <v>17</v>
      </c>
      <c r="E20" s="5" t="s">
        <v>95</v>
      </c>
      <c r="F20" s="5" t="s">
        <v>10</v>
      </c>
      <c r="G20" s="5" t="s">
        <v>84</v>
      </c>
      <c r="H20" s="5" t="s">
        <v>89</v>
      </c>
      <c r="I20" s="5" t="s">
        <v>92</v>
      </c>
      <c r="J20" s="5"/>
      <c r="K20" s="5" t="str">
        <f>RIGHT(Лист2!N17,18)</f>
        <v xml:space="preserve">АЖЯР.673546.004ТУ </v>
      </c>
      <c r="L20" s="5" t="str">
        <f t="shared" si="0"/>
        <v xml:space="preserve">К53-65 "D"-32В-10мкФ±10% АЖЯР.673546.004ТУ </v>
      </c>
      <c r="M20" s="5" t="str">
        <f t="shared" si="1"/>
        <v>10мкФ</v>
      </c>
      <c r="N20" s="5" t="str">
        <f>RIGHT(Лист2!N17,18)</f>
        <v xml:space="preserve">АЖЯР.673546.004ТУ </v>
      </c>
      <c r="O20" s="5" t="s">
        <v>139</v>
      </c>
    </row>
    <row r="21" spans="1:15" x14ac:dyDescent="0.25">
      <c r="A21" s="5" t="str">
        <f>LEFT(Лист2!N18,25)</f>
        <v>К53-65 "E"-50В-6,8мкФ±10%</v>
      </c>
      <c r="B21" s="5" t="s">
        <v>114</v>
      </c>
      <c r="C21" s="5" t="s">
        <v>101</v>
      </c>
      <c r="D21" s="5" t="s">
        <v>17</v>
      </c>
      <c r="E21" s="5" t="s">
        <v>95</v>
      </c>
      <c r="F21" s="5" t="s">
        <v>10</v>
      </c>
      <c r="G21" s="5" t="s">
        <v>85</v>
      </c>
      <c r="H21" s="5" t="s">
        <v>89</v>
      </c>
      <c r="I21" s="5" t="s">
        <v>48</v>
      </c>
      <c r="J21" s="5"/>
      <c r="K21" s="5" t="str">
        <f>RIGHT(Лист2!N18,18)</f>
        <v xml:space="preserve">АЖЯР.673546.004ТУ </v>
      </c>
      <c r="L21" s="5" t="str">
        <f t="shared" si="0"/>
        <v xml:space="preserve">К53-65 "E"-50В-6,8мкФ±10% АЖЯР.673546.004ТУ </v>
      </c>
      <c r="M21" s="5" t="str">
        <f t="shared" si="1"/>
        <v>6,8мкФ</v>
      </c>
      <c r="N21" s="5" t="str">
        <f>RIGHT(Лист2!N18,18)</f>
        <v xml:space="preserve">АЖЯР.673546.004ТУ </v>
      </c>
      <c r="O21" s="5" t="s">
        <v>139</v>
      </c>
    </row>
    <row r="22" spans="1:15" x14ac:dyDescent="0.25">
      <c r="A22" s="5" t="str">
        <f>LEFT(Лист2!N19,25)</f>
        <v>К53-65 "А"-20В-2,2мкФ±10%</v>
      </c>
      <c r="B22" s="5" t="s">
        <v>114</v>
      </c>
      <c r="C22" s="5" t="s">
        <v>104</v>
      </c>
      <c r="D22" s="5" t="s">
        <v>17</v>
      </c>
      <c r="E22" s="5" t="s">
        <v>95</v>
      </c>
      <c r="F22" s="5" t="s">
        <v>10</v>
      </c>
      <c r="G22" s="5" t="s">
        <v>47</v>
      </c>
      <c r="H22" s="5" t="s">
        <v>89</v>
      </c>
      <c r="I22" s="5" t="s">
        <v>93</v>
      </c>
      <c r="J22" s="5"/>
      <c r="K22" s="5" t="str">
        <f>RIGHT(Лист2!N19,18)</f>
        <v xml:space="preserve">АЖЯР.673546.004ТУ </v>
      </c>
      <c r="L22" s="5" t="str">
        <f t="shared" si="0"/>
        <v xml:space="preserve">К53-65 "А"-20В-2,2мкФ±10% АЖЯР.673546.004ТУ </v>
      </c>
      <c r="M22" s="5" t="str">
        <f t="shared" si="1"/>
        <v>2,2мкФ</v>
      </c>
      <c r="N22" s="5" t="str">
        <f>RIGHT(Лист2!N19,18)</f>
        <v xml:space="preserve">АЖЯР.673546.004ТУ </v>
      </c>
      <c r="O22" s="5" t="s">
        <v>139</v>
      </c>
    </row>
    <row r="23" spans="1:15" x14ac:dyDescent="0.25">
      <c r="A23" s="5" t="s">
        <v>79</v>
      </c>
      <c r="B23" s="5" t="s">
        <v>13</v>
      </c>
      <c r="C23" s="5" t="s">
        <v>144</v>
      </c>
      <c r="D23" s="5" t="s">
        <v>17</v>
      </c>
      <c r="E23" s="5" t="s">
        <v>95</v>
      </c>
      <c r="F23" s="5" t="s">
        <v>10</v>
      </c>
      <c r="G23" s="5" t="s">
        <v>51</v>
      </c>
      <c r="H23" s="5" t="s">
        <v>90</v>
      </c>
      <c r="I23" s="5" t="s">
        <v>48</v>
      </c>
      <c r="J23" s="5"/>
      <c r="K23" s="5" t="str">
        <f>RIGHT(Лист2!N20,14)</f>
        <v>ОЖО.460.107 ТУ</v>
      </c>
      <c r="L23" s="5" t="str">
        <f t="shared" si="0"/>
        <v>К10-17в-50В-H90-0,01мкФ+80%/-20% ОЖО.460.107 ТУ</v>
      </c>
      <c r="M23" s="5" t="str">
        <f t="shared" si="1"/>
        <v>0,01мкФ</v>
      </c>
      <c r="N23" s="5" t="str">
        <f>RIGHT(Лист2!N20,14)</f>
        <v>ОЖО.460.107 ТУ</v>
      </c>
      <c r="O23" s="5" t="s">
        <v>140</v>
      </c>
    </row>
    <row r="24" spans="1:15" x14ac:dyDescent="0.25">
      <c r="A24" s="5" t="s">
        <v>80</v>
      </c>
      <c r="B24" s="5" t="s">
        <v>82</v>
      </c>
      <c r="C24" s="5" t="s">
        <v>111</v>
      </c>
      <c r="D24" s="5" t="s">
        <v>17</v>
      </c>
      <c r="E24" s="5" t="s">
        <v>95</v>
      </c>
      <c r="F24" s="5" t="s">
        <v>82</v>
      </c>
      <c r="G24" s="5" t="s">
        <v>86</v>
      </c>
      <c r="H24" s="5" t="s">
        <v>91</v>
      </c>
      <c r="I24" s="5" t="s">
        <v>78</v>
      </c>
      <c r="J24" s="5" t="s">
        <v>11</v>
      </c>
      <c r="K24" s="5" t="str">
        <f>RIGHT(Лист2!N21,17)</f>
        <v>АДПК.431145.007ТУ</v>
      </c>
      <c r="L24" s="5" t="str">
        <f t="shared" si="0"/>
        <v>B33-100В-0,3А-100пФ ±20% МП0 АДПК.431145.007ТУ</v>
      </c>
      <c r="M24" s="5" t="str">
        <f t="shared" si="1"/>
        <v xml:space="preserve">100пФ </v>
      </c>
      <c r="N24" s="5" t="str">
        <f>RIGHT(Лист2!N21,17)</f>
        <v>АДПК.431145.007ТУ</v>
      </c>
      <c r="O24" s="5" t="s">
        <v>138</v>
      </c>
    </row>
    <row r="25" spans="1:15" x14ac:dyDescent="0.25">
      <c r="A25" s="5" t="s">
        <v>81</v>
      </c>
      <c r="B25" s="5" t="s">
        <v>82</v>
      </c>
      <c r="C25" s="5" t="s">
        <v>111</v>
      </c>
      <c r="D25" s="5" t="s">
        <v>17</v>
      </c>
      <c r="E25" s="5" t="s">
        <v>95</v>
      </c>
      <c r="F25" s="5" t="s">
        <v>82</v>
      </c>
      <c r="G25" s="5" t="s">
        <v>87</v>
      </c>
      <c r="H25" s="5" t="s">
        <v>14</v>
      </c>
      <c r="I25" s="5" t="s">
        <v>48</v>
      </c>
      <c r="J25" s="5" t="s">
        <v>11</v>
      </c>
      <c r="K25" s="5" t="str">
        <f>RIGHT(Лист2!N22,17)</f>
        <v>АДПК.431145.007ТУ</v>
      </c>
      <c r="L25" s="5" t="str">
        <f t="shared" si="0"/>
        <v>B33-50В-0,5А-1000пФ ±20% МП0 АДПК.431145.007ТУ</v>
      </c>
      <c r="M25" s="5" t="str">
        <f t="shared" si="1"/>
        <v xml:space="preserve">1000пФ </v>
      </c>
      <c r="N25" s="5" t="str">
        <f>RIGHT(Лист2!N22,17)</f>
        <v>АДПК.431145.007ТУ</v>
      </c>
      <c r="O25" s="5" t="s">
        <v>138</v>
      </c>
    </row>
    <row r="26" spans="1:15" x14ac:dyDescent="0.25">
      <c r="A26" s="5" t="s">
        <v>106</v>
      </c>
      <c r="B26" s="5" t="s">
        <v>13</v>
      </c>
      <c r="C26" s="5" t="s">
        <v>110</v>
      </c>
      <c r="D26" s="5" t="s">
        <v>17</v>
      </c>
      <c r="E26" s="5" t="s">
        <v>95</v>
      </c>
      <c r="F26" s="5" t="s">
        <v>10</v>
      </c>
      <c r="G26" s="5" t="s">
        <v>107</v>
      </c>
      <c r="H26" s="5" t="s">
        <v>14</v>
      </c>
      <c r="I26" s="5" t="s">
        <v>48</v>
      </c>
      <c r="J26" s="5" t="s">
        <v>49</v>
      </c>
      <c r="K26" s="5" t="s">
        <v>12</v>
      </c>
      <c r="L26" s="5" t="str">
        <f t="shared" si="0"/>
        <v>К10-79-50В-0,47мкФ±20% H30 АЖЯР.673511.004 ТУ</v>
      </c>
      <c r="M26" s="5" t="str">
        <f t="shared" si="1"/>
        <v>0,47мкФ</v>
      </c>
      <c r="N26" s="5" t="s">
        <v>12</v>
      </c>
      <c r="O26" s="5" t="s">
        <v>138</v>
      </c>
    </row>
    <row r="27" spans="1:15" x14ac:dyDescent="0.25">
      <c r="A27" s="5" t="s">
        <v>108</v>
      </c>
      <c r="B27" s="5" t="s">
        <v>13</v>
      </c>
      <c r="C27" s="5" t="s">
        <v>97</v>
      </c>
      <c r="D27" s="5" t="s">
        <v>17</v>
      </c>
      <c r="E27" s="5" t="s">
        <v>95</v>
      </c>
      <c r="F27" s="5" t="s">
        <v>10</v>
      </c>
      <c r="G27" s="5" t="s">
        <v>63</v>
      </c>
      <c r="H27" s="5" t="s">
        <v>14</v>
      </c>
      <c r="I27" s="5" t="s">
        <v>48</v>
      </c>
      <c r="J27" s="5" t="str">
        <f>(RIGHT(A27,3))</f>
        <v>МП0</v>
      </c>
      <c r="K27" s="5" t="s">
        <v>12</v>
      </c>
      <c r="L27" s="5" t="str">
        <f t="shared" si="0"/>
        <v>К10-79-50В-4700пФ±20% МП0 АЖЯР.673511.004 ТУ</v>
      </c>
      <c r="M27" s="5" t="str">
        <f t="shared" si="1"/>
        <v>4700пФ</v>
      </c>
      <c r="N27" s="5" t="s">
        <v>12</v>
      </c>
      <c r="O27" s="5" t="s">
        <v>138</v>
      </c>
    </row>
    <row r="28" spans="1:15" x14ac:dyDescent="0.25">
      <c r="A28" s="5" t="s">
        <v>112</v>
      </c>
      <c r="B28" s="5" t="s">
        <v>114</v>
      </c>
      <c r="C28" s="5" t="s">
        <v>101</v>
      </c>
      <c r="D28" s="5" t="s">
        <v>17</v>
      </c>
      <c r="E28" s="5" t="s">
        <v>95</v>
      </c>
      <c r="F28" s="5" t="s">
        <v>10</v>
      </c>
      <c r="G28" s="5" t="s">
        <v>84</v>
      </c>
      <c r="H28" s="5" t="s">
        <v>89</v>
      </c>
      <c r="I28" s="5" t="s">
        <v>48</v>
      </c>
      <c r="J28" s="5"/>
      <c r="K28" s="5" t="str">
        <f>RIGHT(Лист2!N18,18)</f>
        <v xml:space="preserve">АЖЯР.673546.004ТУ </v>
      </c>
      <c r="L28" s="5" t="str">
        <f t="shared" si="0"/>
        <v xml:space="preserve">К53-65 "E"-50В-10мкФ±10% АЖЯР.673546.004ТУ </v>
      </c>
      <c r="M28" s="5" t="str">
        <f t="shared" ref="M28:M40" si="3">G28</f>
        <v>10мкФ</v>
      </c>
      <c r="N28" s="5" t="str">
        <f>RIGHT(Лист2!N18,18)</f>
        <v xml:space="preserve">АЖЯР.673546.004ТУ </v>
      </c>
      <c r="O28" s="5" t="s">
        <v>139</v>
      </c>
    </row>
    <row r="29" spans="1:15" x14ac:dyDescent="0.25">
      <c r="A29" s="5" t="s">
        <v>113</v>
      </c>
      <c r="B29" s="5" t="s">
        <v>13</v>
      </c>
      <c r="C29" s="5" t="s">
        <v>124</v>
      </c>
      <c r="D29" s="5" t="s">
        <v>17</v>
      </c>
      <c r="E29" s="5" t="s">
        <v>95</v>
      </c>
      <c r="F29" s="5" t="s">
        <v>10</v>
      </c>
      <c r="G29" s="5" t="s">
        <v>72</v>
      </c>
      <c r="H29" s="5"/>
      <c r="I29" s="5"/>
      <c r="J29" s="5"/>
      <c r="K29" s="5" t="s">
        <v>12</v>
      </c>
      <c r="L29" s="5" t="str">
        <f t="shared" ref="L29:L40" si="4">A29&amp;" "&amp;K29</f>
        <v>К10-79-25В-1пФ±20% H30 АЖЯР.673511.004 ТУ</v>
      </c>
      <c r="M29" s="5" t="str">
        <f t="shared" si="3"/>
        <v>1пФ</v>
      </c>
      <c r="N29" s="5" t="s">
        <v>12</v>
      </c>
      <c r="O29" s="5" t="s">
        <v>138</v>
      </c>
    </row>
    <row r="30" spans="1:15" x14ac:dyDescent="0.25">
      <c r="A30" s="5" t="s">
        <v>115</v>
      </c>
      <c r="B30" s="5" t="s">
        <v>114</v>
      </c>
      <c r="C30" s="5" t="s">
        <v>102</v>
      </c>
      <c r="D30" s="5" t="s">
        <v>17</v>
      </c>
      <c r="E30" s="5" t="s">
        <v>95</v>
      </c>
      <c r="F30" s="5" t="s">
        <v>10</v>
      </c>
      <c r="G30" s="5" t="s">
        <v>120</v>
      </c>
      <c r="H30" s="5"/>
      <c r="I30" s="5"/>
      <c r="J30" s="5"/>
      <c r="K30" s="5" t="s">
        <v>123</v>
      </c>
      <c r="L30" s="5" t="str">
        <f t="shared" si="4"/>
        <v>К53-65 "D" -16В-22пФ±10% АЖЯР.673546,004ТУ</v>
      </c>
      <c r="M30" s="5" t="str">
        <f t="shared" si="3"/>
        <v>22пФ</v>
      </c>
      <c r="N30" s="5" t="s">
        <v>123</v>
      </c>
      <c r="O30" s="5" t="s">
        <v>139</v>
      </c>
    </row>
    <row r="31" spans="1:15" x14ac:dyDescent="0.25">
      <c r="A31" s="5" t="s">
        <v>116</v>
      </c>
      <c r="B31" s="5" t="s">
        <v>114</v>
      </c>
      <c r="C31" s="5" t="s">
        <v>102</v>
      </c>
      <c r="D31" s="5" t="s">
        <v>17</v>
      </c>
      <c r="E31" s="5" t="s">
        <v>95</v>
      </c>
      <c r="F31" s="5" t="s">
        <v>10</v>
      </c>
      <c r="G31" s="5" t="s">
        <v>71</v>
      </c>
      <c r="H31" s="5"/>
      <c r="I31" s="5"/>
      <c r="J31" s="5"/>
      <c r="K31" s="5" t="s">
        <v>123</v>
      </c>
      <c r="L31" s="5" t="str">
        <f t="shared" si="4"/>
        <v>К53-65 "D" -32В-10пФ±10% АЖЯР.673546,004ТУ</v>
      </c>
      <c r="M31" s="5" t="str">
        <f t="shared" si="3"/>
        <v>10пФ</v>
      </c>
      <c r="N31" s="5" t="s">
        <v>123</v>
      </c>
      <c r="O31" s="5" t="s">
        <v>139</v>
      </c>
    </row>
    <row r="32" spans="1:15" x14ac:dyDescent="0.25">
      <c r="A32" s="5" t="s">
        <v>117</v>
      </c>
      <c r="B32" s="5" t="s">
        <v>13</v>
      </c>
      <c r="C32" s="5" t="s">
        <v>124</v>
      </c>
      <c r="D32" s="5" t="s">
        <v>17</v>
      </c>
      <c r="E32" s="5" t="s">
        <v>95</v>
      </c>
      <c r="F32" s="5" t="s">
        <v>10</v>
      </c>
      <c r="G32" s="5" t="s">
        <v>122</v>
      </c>
      <c r="H32" s="5"/>
      <c r="I32" s="5"/>
      <c r="J32" s="5"/>
      <c r="K32" s="5" t="s">
        <v>12</v>
      </c>
      <c r="L32" s="5" t="str">
        <f t="shared" si="4"/>
        <v>К10-79-25В-0,1пФ±20% H30 АЖЯР.673511.004 ТУ</v>
      </c>
      <c r="M32" s="5" t="str">
        <f t="shared" si="3"/>
        <v>0,1пФ</v>
      </c>
      <c r="N32" s="5" t="s">
        <v>12</v>
      </c>
      <c r="O32" s="5" t="s">
        <v>138</v>
      </c>
    </row>
    <row r="33" spans="1:15" x14ac:dyDescent="0.25">
      <c r="A33" s="5" t="s">
        <v>119</v>
      </c>
      <c r="B33" s="5" t="s">
        <v>13</v>
      </c>
      <c r="C33" s="5" t="s">
        <v>97</v>
      </c>
      <c r="D33" s="5" t="s">
        <v>17</v>
      </c>
      <c r="E33" s="5" t="s">
        <v>95</v>
      </c>
      <c r="F33" s="5" t="s">
        <v>10</v>
      </c>
      <c r="G33" s="5" t="s">
        <v>121</v>
      </c>
      <c r="H33" s="5"/>
      <c r="I33" s="5"/>
      <c r="J33" s="5"/>
      <c r="K33" s="5" t="s">
        <v>12</v>
      </c>
      <c r="L33" s="5" t="str">
        <f t="shared" si="4"/>
        <v>К10-79-25В-0,001мкФ±20% H30 АЖЯР.673511.004 ТУ</v>
      </c>
      <c r="M33" s="5" t="str">
        <f t="shared" si="3"/>
        <v>0,001мкФ</v>
      </c>
      <c r="N33" s="5" t="s">
        <v>12</v>
      </c>
      <c r="O33" s="5" t="s">
        <v>138</v>
      </c>
    </row>
    <row r="34" spans="1:15" x14ac:dyDescent="0.25">
      <c r="A34" s="5" t="s">
        <v>118</v>
      </c>
      <c r="B34" s="5" t="s">
        <v>13</v>
      </c>
      <c r="C34" s="5" t="s">
        <v>97</v>
      </c>
      <c r="D34" s="5" t="s">
        <v>17</v>
      </c>
      <c r="E34" s="5" t="s">
        <v>95</v>
      </c>
      <c r="F34" s="5" t="s">
        <v>10</v>
      </c>
      <c r="G34" s="5" t="s">
        <v>122</v>
      </c>
      <c r="H34" s="5"/>
      <c r="I34" s="5"/>
      <c r="J34" s="5"/>
      <c r="K34" s="5" t="s">
        <v>12</v>
      </c>
      <c r="L34" s="5" t="str">
        <f t="shared" si="4"/>
        <v>К10-79-17В-0,1пФ±20% H30 АЖЯР.673511.004 ТУ</v>
      </c>
      <c r="M34" s="5" t="str">
        <f t="shared" si="3"/>
        <v>0,1пФ</v>
      </c>
      <c r="N34" s="5" t="s">
        <v>12</v>
      </c>
      <c r="O34" s="5" t="s">
        <v>138</v>
      </c>
    </row>
    <row r="35" spans="1:15" x14ac:dyDescent="0.25">
      <c r="A35" s="5" t="s">
        <v>117</v>
      </c>
      <c r="B35" s="5" t="s">
        <v>13</v>
      </c>
      <c r="C35" s="5" t="s">
        <v>97</v>
      </c>
      <c r="D35" s="5" t="s">
        <v>17</v>
      </c>
      <c r="E35" s="5" t="s">
        <v>95</v>
      </c>
      <c r="F35" s="5" t="s">
        <v>10</v>
      </c>
      <c r="G35" s="5" t="s">
        <v>122</v>
      </c>
      <c r="H35" s="5"/>
      <c r="I35" s="5"/>
      <c r="J35" s="5"/>
      <c r="K35" s="5" t="s">
        <v>12</v>
      </c>
      <c r="L35" s="5" t="str">
        <f t="shared" si="4"/>
        <v>К10-79-25В-0,1пФ±20% H30 АЖЯР.673511.004 ТУ</v>
      </c>
      <c r="M35" s="5" t="str">
        <f t="shared" si="3"/>
        <v>0,1пФ</v>
      </c>
      <c r="N35" s="5" t="s">
        <v>12</v>
      </c>
      <c r="O35" s="5" t="s">
        <v>138</v>
      </c>
    </row>
    <row r="36" spans="1:15" x14ac:dyDescent="0.25">
      <c r="A36" s="5" t="s">
        <v>125</v>
      </c>
      <c r="B36" s="5" t="s">
        <v>13</v>
      </c>
      <c r="C36" s="5" t="s">
        <v>134</v>
      </c>
      <c r="D36" s="5" t="s">
        <v>17</v>
      </c>
      <c r="E36" s="5" t="s">
        <v>95</v>
      </c>
      <c r="F36" s="5" t="s">
        <v>10</v>
      </c>
      <c r="G36" s="5" t="s">
        <v>129</v>
      </c>
      <c r="H36" s="5"/>
      <c r="I36" s="5"/>
      <c r="J36" s="5"/>
      <c r="K36" s="5" t="s">
        <v>132</v>
      </c>
      <c r="L36" s="5" t="str">
        <f t="shared" si="4"/>
        <v xml:space="preserve"> К10-17в-М1500-300пФ±5% ОЖ0.460.107ТУ</v>
      </c>
      <c r="M36" s="5" t="str">
        <f t="shared" si="3"/>
        <v>300пФ</v>
      </c>
      <c r="N36" s="5" t="s">
        <v>132</v>
      </c>
      <c r="O36" s="5" t="s">
        <v>140</v>
      </c>
    </row>
    <row r="37" spans="1:15" x14ac:dyDescent="0.25">
      <c r="A37" s="5" t="s">
        <v>126</v>
      </c>
      <c r="B37" s="5" t="s">
        <v>13</v>
      </c>
      <c r="C37" s="5" t="s">
        <v>133</v>
      </c>
      <c r="D37" s="5" t="s">
        <v>17</v>
      </c>
      <c r="E37" s="5" t="s">
        <v>95</v>
      </c>
      <c r="F37" s="5" t="s">
        <v>10</v>
      </c>
      <c r="G37" s="5" t="s">
        <v>130</v>
      </c>
      <c r="H37" s="5"/>
      <c r="I37" s="5"/>
      <c r="J37" s="5"/>
      <c r="K37" s="5" t="s">
        <v>132</v>
      </c>
      <c r="L37" s="5" t="str">
        <f t="shared" si="4"/>
        <v xml:space="preserve"> К10-17в-М1500-1200пФ±5% ОЖ0.460.107ТУ</v>
      </c>
      <c r="M37" s="5" t="str">
        <f t="shared" si="3"/>
        <v>1200пФ</v>
      </c>
      <c r="N37" s="5" t="s">
        <v>132</v>
      </c>
      <c r="O37" s="5" t="s">
        <v>140</v>
      </c>
    </row>
    <row r="38" spans="1:15" x14ac:dyDescent="0.25">
      <c r="A38" s="5" t="s">
        <v>127</v>
      </c>
      <c r="B38" s="5" t="s">
        <v>13</v>
      </c>
      <c r="C38" s="5" t="s">
        <v>134</v>
      </c>
      <c r="D38" s="5" t="s">
        <v>17</v>
      </c>
      <c r="E38" s="5" t="s">
        <v>95</v>
      </c>
      <c r="F38" s="5" t="s">
        <v>10</v>
      </c>
      <c r="G38" s="5" t="s">
        <v>131</v>
      </c>
      <c r="H38" s="5"/>
      <c r="I38" s="5"/>
      <c r="J38" s="5"/>
      <c r="K38" s="5" t="s">
        <v>132</v>
      </c>
      <c r="L38" s="5" t="str">
        <f t="shared" si="4"/>
        <v xml:space="preserve"> К10-17в-М47-33пФ±5% ОЖ0.460.107ТУ</v>
      </c>
      <c r="M38" s="5" t="str">
        <f t="shared" si="3"/>
        <v>33пФ</v>
      </c>
      <c r="N38" s="5" t="s">
        <v>132</v>
      </c>
      <c r="O38" s="5" t="s">
        <v>140</v>
      </c>
    </row>
    <row r="39" spans="1:15" x14ac:dyDescent="0.25">
      <c r="A39" s="5" t="s">
        <v>128</v>
      </c>
      <c r="B39" s="5" t="s">
        <v>13</v>
      </c>
      <c r="C39" s="5" t="s">
        <v>134</v>
      </c>
      <c r="D39" s="5" t="s">
        <v>17</v>
      </c>
      <c r="E39" s="5" t="s">
        <v>95</v>
      </c>
      <c r="F39" s="5" t="s">
        <v>10</v>
      </c>
      <c r="G39" s="5" t="s">
        <v>120</v>
      </c>
      <c r="H39" s="5"/>
      <c r="I39" s="5"/>
      <c r="J39" s="5"/>
      <c r="K39" s="5" t="s">
        <v>132</v>
      </c>
      <c r="L39" s="5" t="str">
        <f t="shared" si="4"/>
        <v xml:space="preserve"> К10-17в-М47-22пФ±5% ОЖ0.460.107ТУ</v>
      </c>
      <c r="M39" s="5" t="str">
        <f t="shared" si="3"/>
        <v>22пФ</v>
      </c>
      <c r="N39" s="5" t="s">
        <v>132</v>
      </c>
      <c r="O39" s="5" t="s">
        <v>140</v>
      </c>
    </row>
    <row r="40" spans="1:15" x14ac:dyDescent="0.25">
      <c r="A40" s="5" t="s">
        <v>135</v>
      </c>
      <c r="B40" s="5" t="s">
        <v>13</v>
      </c>
      <c r="C40" s="5" t="s">
        <v>97</v>
      </c>
      <c r="D40" s="5" t="s">
        <v>17</v>
      </c>
      <c r="E40" s="5" t="s">
        <v>95</v>
      </c>
      <c r="F40" s="5" t="s">
        <v>10</v>
      </c>
      <c r="G40" s="5" t="s">
        <v>136</v>
      </c>
      <c r="H40" s="5"/>
      <c r="I40" s="5"/>
      <c r="J40" s="5"/>
      <c r="K40" s="5"/>
      <c r="L40" s="5" t="str">
        <f t="shared" si="4"/>
        <v xml:space="preserve">GRM32ER71H475KA88L </v>
      </c>
      <c r="M40" s="5" t="str">
        <f t="shared" si="3"/>
        <v>4,7мкФ</v>
      </c>
      <c r="N40" s="5" t="s">
        <v>142</v>
      </c>
      <c r="O40" s="5" t="s">
        <v>143</v>
      </c>
    </row>
  </sheetData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172B2-648C-498C-B0C6-5FCA1C47505F}">
  <dimension ref="A1:N24"/>
  <sheetViews>
    <sheetView topLeftCell="A16" zoomScale="70" zoomScaleNormal="70" workbookViewId="0">
      <selection activeCell="T19" sqref="T19"/>
    </sheetView>
  </sheetViews>
  <sheetFormatPr defaultRowHeight="15" x14ac:dyDescent="0.25"/>
  <cols>
    <col min="1" max="1" width="56.42578125" customWidth="1"/>
  </cols>
  <sheetData>
    <row r="1" spans="1:14" ht="15.75" x14ac:dyDescent="0.25">
      <c r="A1" s="1" t="s">
        <v>18</v>
      </c>
    </row>
    <row r="2" spans="1:14" ht="31.5" x14ac:dyDescent="0.25">
      <c r="A2" s="1" t="s">
        <v>19</v>
      </c>
    </row>
    <row r="3" spans="1:14" ht="31.5" x14ac:dyDescent="0.25">
      <c r="A3" s="1" t="s">
        <v>20</v>
      </c>
    </row>
    <row r="4" spans="1:14" ht="31.5" x14ac:dyDescent="0.25">
      <c r="A4" s="2" t="s">
        <v>21</v>
      </c>
    </row>
    <row r="5" spans="1:14" ht="31.5" x14ac:dyDescent="0.25">
      <c r="A5" s="2" t="s">
        <v>22</v>
      </c>
    </row>
    <row r="6" spans="1:14" ht="31.5" x14ac:dyDescent="0.25">
      <c r="A6" s="2" t="s">
        <v>23</v>
      </c>
    </row>
    <row r="7" spans="1:14" ht="31.5" x14ac:dyDescent="0.25">
      <c r="A7" s="2" t="s">
        <v>24</v>
      </c>
    </row>
    <row r="8" spans="1:14" ht="31.5" x14ac:dyDescent="0.25">
      <c r="A8" s="2" t="s">
        <v>25</v>
      </c>
    </row>
    <row r="9" spans="1:14" ht="31.5" x14ac:dyDescent="0.25">
      <c r="A9" s="2" t="s">
        <v>26</v>
      </c>
    </row>
    <row r="10" spans="1:14" ht="31.5" x14ac:dyDescent="0.25">
      <c r="A10" s="2" t="s">
        <v>27</v>
      </c>
    </row>
    <row r="11" spans="1:14" ht="31.5" x14ac:dyDescent="0.25">
      <c r="A11" s="2" t="s">
        <v>28</v>
      </c>
    </row>
    <row r="12" spans="1:14" ht="31.5" x14ac:dyDescent="0.25">
      <c r="A12" s="2" t="s">
        <v>29</v>
      </c>
    </row>
    <row r="13" spans="1:14" ht="110.25" x14ac:dyDescent="0.25">
      <c r="A13" s="2" t="s">
        <v>9</v>
      </c>
      <c r="B13" t="s">
        <v>33</v>
      </c>
      <c r="C13" s="4" t="s">
        <v>34</v>
      </c>
      <c r="N13" s="1" t="s">
        <v>18</v>
      </c>
    </row>
    <row r="14" spans="1:14" ht="110.25" x14ac:dyDescent="0.25">
      <c r="A14" s="2" t="s">
        <v>9</v>
      </c>
      <c r="B14" t="s">
        <v>35</v>
      </c>
      <c r="C14" s="4" t="s">
        <v>36</v>
      </c>
      <c r="N14" s="1" t="s">
        <v>19</v>
      </c>
    </row>
    <row r="15" spans="1:14" ht="110.25" x14ac:dyDescent="0.25">
      <c r="A15" s="2" t="s">
        <v>9</v>
      </c>
      <c r="B15" t="s">
        <v>37</v>
      </c>
      <c r="C15" s="4" t="s">
        <v>38</v>
      </c>
      <c r="N15" s="1" t="s">
        <v>20</v>
      </c>
    </row>
    <row r="16" spans="1:14" ht="110.25" x14ac:dyDescent="0.25">
      <c r="A16" s="2" t="s">
        <v>9</v>
      </c>
      <c r="B16" t="s">
        <v>35</v>
      </c>
      <c r="C16" s="4" t="s">
        <v>39</v>
      </c>
      <c r="N16" s="2" t="s">
        <v>21</v>
      </c>
    </row>
    <row r="17" spans="1:14" ht="110.25" x14ac:dyDescent="0.25">
      <c r="A17" s="2" t="s">
        <v>9</v>
      </c>
      <c r="B17" t="s">
        <v>40</v>
      </c>
      <c r="C17" s="4" t="s">
        <v>41</v>
      </c>
      <c r="N17" s="2" t="s">
        <v>22</v>
      </c>
    </row>
    <row r="18" spans="1:14" ht="110.25" x14ac:dyDescent="0.25">
      <c r="A18" s="2" t="s">
        <v>9</v>
      </c>
      <c r="B18" t="s">
        <v>40</v>
      </c>
      <c r="C18" s="4" t="s">
        <v>42</v>
      </c>
      <c r="N18" s="2" t="s">
        <v>23</v>
      </c>
    </row>
    <row r="19" spans="1:14" ht="110.25" x14ac:dyDescent="0.25">
      <c r="A19" s="2" t="s">
        <v>9</v>
      </c>
      <c r="B19" t="s">
        <v>40</v>
      </c>
      <c r="C19" s="4" t="s">
        <v>43</v>
      </c>
      <c r="N19" s="2" t="s">
        <v>24</v>
      </c>
    </row>
    <row r="20" spans="1:14" ht="141.75" x14ac:dyDescent="0.25">
      <c r="A20" s="2" t="s">
        <v>9</v>
      </c>
      <c r="B20" t="s">
        <v>40</v>
      </c>
      <c r="C20" s="4" t="s">
        <v>44</v>
      </c>
      <c r="N20" s="2" t="s">
        <v>29</v>
      </c>
    </row>
    <row r="21" spans="1:14" ht="157.5" x14ac:dyDescent="0.25">
      <c r="A21" s="2" t="s">
        <v>9</v>
      </c>
      <c r="B21" t="s">
        <v>40</v>
      </c>
      <c r="C21" s="4" t="s">
        <v>45</v>
      </c>
      <c r="N21" s="2" t="s">
        <v>30</v>
      </c>
    </row>
    <row r="22" spans="1:14" ht="157.5" x14ac:dyDescent="0.25">
      <c r="A22" s="2" t="s">
        <v>9</v>
      </c>
      <c r="B22" t="s">
        <v>40</v>
      </c>
      <c r="C22" s="4" t="s">
        <v>46</v>
      </c>
      <c r="N22" s="3" t="s">
        <v>31</v>
      </c>
    </row>
    <row r="23" spans="1:14" ht="31.5" x14ac:dyDescent="0.25">
      <c r="A23" s="2" t="s">
        <v>30</v>
      </c>
    </row>
    <row r="24" spans="1:14" ht="31.5" x14ac:dyDescent="0.25">
      <c r="A24" s="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2023-05-24T01:49:28Z</dcterms:modified>
</cp:coreProperties>
</file>