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5CF12674-38F3-42A8-BBED-3A2A79809960}" xr6:coauthVersionLast="47" xr6:coauthVersionMax="47" xr10:uidLastSave="{00000000-0000-0000-0000-000000000000}"/>
  <bookViews>
    <workbookView xWindow="2955" yWindow="3675" windowWidth="21600" windowHeight="1138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I37" i="1"/>
  <c r="G37" i="1"/>
  <c r="B5" i="1"/>
  <c r="K27" i="1"/>
  <c r="K28" i="1"/>
  <c r="K29" i="1"/>
  <c r="K30" i="1"/>
  <c r="K31" i="1"/>
  <c r="K32" i="1"/>
  <c r="K33" i="1"/>
  <c r="K34" i="1"/>
  <c r="K35" i="1"/>
  <c r="K36" i="1"/>
  <c r="I27" i="1"/>
  <c r="I28" i="1"/>
  <c r="I29" i="1"/>
  <c r="I30" i="1"/>
  <c r="I31" i="1"/>
  <c r="I32" i="1"/>
  <c r="I33" i="1"/>
  <c r="I34" i="1"/>
  <c r="I35" i="1"/>
  <c r="I36" i="1"/>
  <c r="G27" i="1"/>
  <c r="G28" i="1"/>
  <c r="G29" i="1"/>
  <c r="G30" i="1"/>
  <c r="G31" i="1"/>
  <c r="G32" i="1"/>
  <c r="G33" i="1"/>
  <c r="G34" i="1"/>
  <c r="G35" i="1"/>
  <c r="G36" i="1"/>
  <c r="K26" i="1" l="1"/>
  <c r="I26" i="1"/>
  <c r="G25" i="1"/>
  <c r="G26" i="1"/>
  <c r="K25" i="1"/>
  <c r="I25" i="1"/>
  <c r="K2" i="1" l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3" i="1"/>
  <c r="A21" i="1"/>
  <c r="K21" i="1" s="1"/>
  <c r="A23" i="1"/>
  <c r="K23" i="1" s="1"/>
  <c r="B4" i="1"/>
  <c r="I4" i="1" s="1"/>
  <c r="I5" i="1"/>
  <c r="I6" i="1"/>
  <c r="I7" i="1"/>
  <c r="I8" i="1"/>
  <c r="B9" i="1"/>
  <c r="I9" i="1" s="1"/>
  <c r="B10" i="1"/>
  <c r="I10" i="1" s="1"/>
  <c r="B11" i="1"/>
  <c r="I11" i="1" s="1"/>
  <c r="B12" i="1"/>
  <c r="I12" i="1" s="1"/>
  <c r="I13" i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3" i="1"/>
  <c r="I3" i="1" s="1"/>
  <c r="A24" i="1"/>
  <c r="K24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A18" i="1"/>
  <c r="K18" i="1" s="1"/>
  <c r="A19" i="1"/>
  <c r="K19" i="1" s="1"/>
  <c r="A20" i="1"/>
  <c r="K20" i="1" s="1"/>
  <c r="A22" i="1"/>
  <c r="K22" i="1" s="1"/>
  <c r="A3" i="1"/>
  <c r="K3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K17" i="1" l="1"/>
</calcChain>
</file>

<file path=xl/sharedStrings.xml><?xml version="1.0" encoding="utf-8"?>
<sst xmlns="http://schemas.openxmlformats.org/spreadsheetml/2006/main" count="213" uniqueCount="95">
  <si>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</si>
  <si>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</si>
  <si>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</si>
  <si>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</si>
  <si>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</si>
  <si>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</si>
  <si>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</si>
  <si>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</si>
  <si>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</si>
  <si>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</si>
  <si>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Package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</si>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</sst>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C35" sqref="C35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8.28515625" customWidth="1"/>
    <col min="8" max="8" width="17.85546875" customWidth="1"/>
    <col min="9" max="9" width="23.85546875" customWidth="1"/>
    <col min="10" max="10" width="18" customWidth="1"/>
    <col min="11" max="11" width="4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49</v>
      </c>
      <c r="E1" t="s">
        <v>3</v>
      </c>
      <c r="F1" t="s">
        <v>4</v>
      </c>
      <c r="G1" t="s">
        <v>10</v>
      </c>
      <c r="H1" t="s">
        <v>5</v>
      </c>
      <c r="I1" t="s">
        <v>68</v>
      </c>
      <c r="J1" t="s">
        <v>6</v>
      </c>
      <c r="K1" t="s">
        <v>50</v>
      </c>
    </row>
    <row r="2" spans="1:11" x14ac:dyDescent="0.25">
      <c r="A2" t="s">
        <v>7</v>
      </c>
      <c r="B2" t="s">
        <v>7</v>
      </c>
      <c r="C2" t="s">
        <v>11</v>
      </c>
      <c r="E2" s="1" t="s">
        <v>8</v>
      </c>
      <c r="F2" s="1" t="s">
        <v>9</v>
      </c>
      <c r="G2" t="s">
        <v>11</v>
      </c>
      <c r="H2" t="s">
        <v>12</v>
      </c>
      <c r="I2" t="s">
        <v>7</v>
      </c>
      <c r="J2" t="s">
        <v>66</v>
      </c>
      <c r="K2" t="str">
        <f>A2&amp;" "&amp;J2</f>
        <v>1986ВЕ91Т АЕЯР.431290.711ТУ</v>
      </c>
    </row>
    <row r="3" spans="1:11" x14ac:dyDescent="0.25">
      <c r="A3" t="str">
        <f>LEFT(Лист2!A1,SEARCH(" ",Лист2!A1))</f>
        <v xml:space="preserve">2М420А4 </v>
      </c>
      <c r="B3" t="str">
        <f>LEFT(Лист2!A1,SEARCH(" ",Лист2!A1))</f>
        <v xml:space="preserve">2М420А4 </v>
      </c>
      <c r="C3" t="s">
        <v>37</v>
      </c>
      <c r="E3" s="1" t="s">
        <v>8</v>
      </c>
      <c r="F3" s="1" t="s">
        <v>9</v>
      </c>
      <c r="G3" t="str">
        <f>C3</f>
        <v>2М420А4</v>
      </c>
      <c r="H3" t="s">
        <v>67</v>
      </c>
      <c r="I3" t="str">
        <f>B3</f>
        <v xml:space="preserve">2М420А4 </v>
      </c>
      <c r="J3" t="s">
        <v>55</v>
      </c>
      <c r="K3" t="str">
        <f t="shared" ref="K3:K37" si="0">A3&amp;" "&amp;J3</f>
        <v>2М420А4  АЕЯР.432170.564ТУ</v>
      </c>
    </row>
    <row r="4" spans="1:11" x14ac:dyDescent="0.25">
      <c r="A4" t="str">
        <f>LEFT(Лист2!A2,SEARCH(" ",Лист2!A2))</f>
        <v xml:space="preserve">2М420А1 </v>
      </c>
      <c r="B4" t="str">
        <f>LEFT(Лист2!A2,SEARCH(" ",Лист2!A2))</f>
        <v xml:space="preserve">2М420А1 </v>
      </c>
      <c r="E4" s="1" t="s">
        <v>8</v>
      </c>
      <c r="F4" s="1" t="s">
        <v>9</v>
      </c>
      <c r="H4" t="s">
        <v>67</v>
      </c>
      <c r="I4" t="str">
        <f t="shared" ref="I4:I37" si="1">B4</f>
        <v xml:space="preserve">2М420А1 </v>
      </c>
      <c r="J4" t="s">
        <v>55</v>
      </c>
      <c r="K4" t="str">
        <f t="shared" si="0"/>
        <v>2М420А1  АЕЯР.432170.564ТУ</v>
      </c>
    </row>
    <row r="5" spans="1:11" x14ac:dyDescent="0.25">
      <c r="A5" t="str">
        <f>LEFT(Лист2!A3,SEARCH(" ",Лист2!A3))</f>
        <v xml:space="preserve">5321ЕН01Б5 </v>
      </c>
      <c r="B5" t="str">
        <f>LEFT(Лист2!A3,SEARCH(" ",Лист2!A3))</f>
        <v xml:space="preserve">5321ЕН01Б5 </v>
      </c>
      <c r="C5" t="s">
        <v>38</v>
      </c>
      <c r="E5" s="1" t="s">
        <v>8</v>
      </c>
      <c r="F5" s="1" t="s">
        <v>9</v>
      </c>
      <c r="G5" t="str">
        <f t="shared" ref="G5:G37" si="2">C5</f>
        <v>КТ-93-1</v>
      </c>
      <c r="I5" t="str">
        <f t="shared" si="1"/>
        <v xml:space="preserve">5321ЕН01Б5 </v>
      </c>
      <c r="J5" t="s">
        <v>56</v>
      </c>
      <c r="K5" t="str">
        <f t="shared" si="0"/>
        <v>5321ЕН01Б5   АЕНВ.431420.461-01ТУ</v>
      </c>
    </row>
    <row r="6" spans="1:11" x14ac:dyDescent="0.25">
      <c r="A6" t="str">
        <f>LEFT(Лист2!A4,SEARCH(" ",Лист2!A4))</f>
        <v xml:space="preserve">5321EM06A5 </v>
      </c>
      <c r="B6" t="s">
        <v>91</v>
      </c>
      <c r="C6" t="s">
        <v>38</v>
      </c>
      <c r="E6" s="1" t="s">
        <v>8</v>
      </c>
      <c r="F6" s="1" t="s">
        <v>9</v>
      </c>
      <c r="G6" t="str">
        <f t="shared" si="2"/>
        <v>КТ-93-1</v>
      </c>
      <c r="I6" t="str">
        <f t="shared" si="1"/>
        <v>5321ЕМ06А5</v>
      </c>
      <c r="J6" t="s">
        <v>57</v>
      </c>
      <c r="K6" t="str">
        <f t="shared" si="0"/>
        <v>5321EM06A5  АЕНВ.431420.461-03ТУ</v>
      </c>
    </row>
    <row r="7" spans="1:11" x14ac:dyDescent="0.25">
      <c r="A7" t="str">
        <f>LEFT(Лист2!A5,SEARCH(" ",Лист2!A5))</f>
        <v xml:space="preserve">1158ЕН5.0ВХ </v>
      </c>
      <c r="B7" t="s">
        <v>89</v>
      </c>
      <c r="C7" t="s">
        <v>38</v>
      </c>
      <c r="E7" s="1" t="s">
        <v>8</v>
      </c>
      <c r="F7" s="1" t="s">
        <v>9</v>
      </c>
      <c r="G7" t="str">
        <f t="shared" si="2"/>
        <v>КТ-93-1</v>
      </c>
      <c r="I7" t="str">
        <f t="shared" si="1"/>
        <v>1158ЕН5ВХ</v>
      </c>
      <c r="J7" t="s">
        <v>53</v>
      </c>
      <c r="K7" t="str">
        <f t="shared" si="0"/>
        <v>1158ЕН5.0ВХ  АЕЯР.431420.773ТУ</v>
      </c>
    </row>
    <row r="8" spans="1:11" x14ac:dyDescent="0.25">
      <c r="A8" t="str">
        <f>LEFT(Лист2!A6,SEARCH(" ",Лист2!A6))</f>
        <v xml:space="preserve">1309ЕС045 </v>
      </c>
      <c r="B8" t="s">
        <v>90</v>
      </c>
      <c r="C8" t="s">
        <v>39</v>
      </c>
      <c r="E8" s="1" t="s">
        <v>8</v>
      </c>
      <c r="F8" s="1" t="s">
        <v>9</v>
      </c>
      <c r="G8" t="str">
        <f t="shared" si="2"/>
        <v>Н02.8-1В</v>
      </c>
      <c r="I8" t="str">
        <f t="shared" si="1"/>
        <v>1309ЕС045</v>
      </c>
      <c r="J8" t="s">
        <v>54</v>
      </c>
      <c r="K8" t="str">
        <f t="shared" si="0"/>
        <v>1309ЕС045  АЕНВ.431420.301ТУ</v>
      </c>
    </row>
    <row r="9" spans="1:11" x14ac:dyDescent="0.25">
      <c r="A9" t="str">
        <f>LEFT(Лист2!A7,SEARCH(" ",Лист2!A7))</f>
        <v xml:space="preserve">1158ЕН3.3ВХ </v>
      </c>
      <c r="B9" t="str">
        <f>LEFT(Лист2!A7,SEARCH(" ",Лист2!A7))</f>
        <v xml:space="preserve">1158ЕН3.3ВХ </v>
      </c>
      <c r="C9" t="s">
        <v>38</v>
      </c>
      <c r="E9" s="1" t="s">
        <v>8</v>
      </c>
      <c r="F9" s="1" t="s">
        <v>9</v>
      </c>
      <c r="G9" t="str">
        <f t="shared" si="2"/>
        <v>КТ-93-1</v>
      </c>
      <c r="I9" t="str">
        <f t="shared" si="1"/>
        <v xml:space="preserve">1158ЕН3.3ВХ </v>
      </c>
      <c r="J9" t="s">
        <v>53</v>
      </c>
      <c r="K9" t="str">
        <f t="shared" si="0"/>
        <v>1158ЕН3.3ВХ  АЕЯР.431420.773ТУ</v>
      </c>
    </row>
    <row r="10" spans="1:11" x14ac:dyDescent="0.25">
      <c r="A10" t="str">
        <f>LEFT(Лист2!A8,SEARCH(" ",Лист2!A8))</f>
        <v xml:space="preserve">K1986ВЕ92QI </v>
      </c>
      <c r="B10" t="str">
        <f>LEFT(Лист2!A8,SEARCH(" ",Лист2!A8))</f>
        <v xml:space="preserve">K1986ВЕ92QI </v>
      </c>
      <c r="C10" t="s">
        <v>40</v>
      </c>
      <c r="E10" s="1" t="s">
        <v>8</v>
      </c>
      <c r="F10" s="1" t="s">
        <v>9</v>
      </c>
      <c r="G10" t="str">
        <f t="shared" si="2"/>
        <v>LQFP64</v>
      </c>
      <c r="I10" t="str">
        <f t="shared" si="1"/>
        <v xml:space="preserve">K1986ВЕ92QI </v>
      </c>
      <c r="J10" t="s">
        <v>52</v>
      </c>
      <c r="K10" t="str">
        <f t="shared" si="0"/>
        <v>K1986ВЕ92QI   ТСКЯ.431000.001ТУ</v>
      </c>
    </row>
    <row r="11" spans="1:11" x14ac:dyDescent="0.25">
      <c r="A11" t="str">
        <f>LEFT(Лист2!A9,SEARCH(" ",Лист2!A9))</f>
        <v xml:space="preserve">ГК385-П-15-ГР-3-Д-60М-К </v>
      </c>
      <c r="B11" t="str">
        <f>LEFT(Лист2!A9,SEARCH(" ",Лист2!A9))</f>
        <v xml:space="preserve">ГК385-П-15-ГР-3-Д-60М-К </v>
      </c>
      <c r="C11" t="s">
        <v>41</v>
      </c>
      <c r="E11" s="1" t="s">
        <v>8</v>
      </c>
      <c r="F11" s="1" t="s">
        <v>9</v>
      </c>
      <c r="G11" t="str">
        <f t="shared" si="2"/>
        <v>KD-VB3M18</v>
      </c>
      <c r="I11" t="str">
        <f t="shared" si="1"/>
        <v xml:space="preserve">ГК385-П-15-ГР-3-Д-60М-К </v>
      </c>
      <c r="J11" t="s">
        <v>51</v>
      </c>
      <c r="K11" t="str">
        <f t="shared" si="0"/>
        <v>ГК385-П-15-ГР-3-Д-60М-К  ТСКЯ.433526.002ТУ</v>
      </c>
    </row>
    <row r="12" spans="1:11" x14ac:dyDescent="0.25">
      <c r="A12" t="str">
        <f>LEFT(Лист2!A10,SEARCH(" ",Лист2!A10))</f>
        <v xml:space="preserve">К1508МТ015 </v>
      </c>
      <c r="B12" t="str">
        <f>LEFT(Лист2!A10,SEARCH(" ",Лист2!A10))</f>
        <v xml:space="preserve">К1508МТ015 </v>
      </c>
      <c r="C12" t="s">
        <v>42</v>
      </c>
      <c r="E12" s="1" t="s">
        <v>8</v>
      </c>
      <c r="F12" s="1" t="s">
        <v>9</v>
      </c>
      <c r="G12" t="str">
        <f t="shared" si="2"/>
        <v>МК 5164.40-1НЗ</v>
      </c>
      <c r="I12" t="str">
        <f t="shared" si="1"/>
        <v xml:space="preserve">К1508МТ015 </v>
      </c>
      <c r="J12" t="s">
        <v>64</v>
      </c>
      <c r="K12" t="str">
        <f t="shared" si="0"/>
        <v>К1508МТ015  АЕНВ.431230.569ТУ</v>
      </c>
    </row>
    <row r="13" spans="1:11" x14ac:dyDescent="0.25">
      <c r="A13" t="str">
        <f>LEFT(Лист2!A11,SEARCH(" ",Лист2!A11))</f>
        <v xml:space="preserve">XX1002-QG </v>
      </c>
      <c r="B13" t="s">
        <v>92</v>
      </c>
      <c r="C13" t="s">
        <v>43</v>
      </c>
      <c r="E13" s="1" t="s">
        <v>8</v>
      </c>
      <c r="F13" s="1" t="s">
        <v>9</v>
      </c>
      <c r="G13" t="str">
        <f t="shared" si="2"/>
        <v>PQFN-24</v>
      </c>
      <c r="I13" t="str">
        <f t="shared" si="1"/>
        <v>XX1002-QH</v>
      </c>
      <c r="K13" t="str">
        <f t="shared" si="0"/>
        <v xml:space="preserve">XX1002-QG  </v>
      </c>
    </row>
    <row r="14" spans="1:11" x14ac:dyDescent="0.25">
      <c r="A14" t="str">
        <f>LEFT(Лист2!A12,SEARCH(" ",Лист2!A12))</f>
        <v xml:space="preserve">5559ИН28У </v>
      </c>
      <c r="B14" t="str">
        <f>LEFT(Лист2!A12,SEARCH(" ",Лист2!A12))</f>
        <v xml:space="preserve">5559ИН28У </v>
      </c>
      <c r="C14" t="s">
        <v>39</v>
      </c>
      <c r="E14" s="1" t="s">
        <v>8</v>
      </c>
      <c r="F14" s="1" t="s">
        <v>9</v>
      </c>
      <c r="G14" t="str">
        <f t="shared" si="2"/>
        <v>Н02.8-1В</v>
      </c>
      <c r="I14" t="str">
        <f t="shared" si="1"/>
        <v xml:space="preserve">5559ИН28У </v>
      </c>
      <c r="J14" t="s">
        <v>63</v>
      </c>
      <c r="K14" t="str">
        <f t="shared" si="0"/>
        <v>5559ИН28У  АЕЯР.431230.882ТУ</v>
      </c>
    </row>
    <row r="15" spans="1:11" x14ac:dyDescent="0.25">
      <c r="A15" t="str">
        <f>LEFT(Лист2!A13,SEARCH(" ",Лист2!A13))</f>
        <v xml:space="preserve">5559ИН4У </v>
      </c>
      <c r="B15" t="str">
        <f>LEFT(Лист2!A13,SEARCH(" ",Лист2!A13))</f>
        <v xml:space="preserve">5559ИН4У </v>
      </c>
      <c r="C15" t="s">
        <v>44</v>
      </c>
      <c r="E15" s="1" t="s">
        <v>8</v>
      </c>
      <c r="F15" s="1" t="s">
        <v>9</v>
      </c>
      <c r="G15" t="str">
        <f t="shared" si="2"/>
        <v>Н09.28-1В</v>
      </c>
      <c r="I15" t="str">
        <f t="shared" si="1"/>
        <v xml:space="preserve">5559ИН4У </v>
      </c>
      <c r="J15" t="s">
        <v>61</v>
      </c>
      <c r="K15" t="str">
        <f t="shared" si="0"/>
        <v>5559ИН4У  АЕНВ.431160.326ТУ</v>
      </c>
    </row>
    <row r="16" spans="1:11" x14ac:dyDescent="0.25">
      <c r="A16" t="str">
        <f>LEFT(Лист2!A14,SEARCH(" ",Лист2!A14))</f>
        <v xml:space="preserve">1923КН015 </v>
      </c>
      <c r="B16" t="str">
        <f>LEFT(Лист2!A14,SEARCH(" ",Лист2!A14))</f>
        <v xml:space="preserve">1923КН015 </v>
      </c>
      <c r="C16" t="s">
        <v>45</v>
      </c>
      <c r="E16" s="1" t="s">
        <v>8</v>
      </c>
      <c r="F16" s="1" t="s">
        <v>9</v>
      </c>
      <c r="G16" t="str">
        <f t="shared" si="2"/>
        <v>МК 5133.48-4</v>
      </c>
      <c r="I16" t="str">
        <f t="shared" si="1"/>
        <v xml:space="preserve">1923КН015 </v>
      </c>
      <c r="J16" t="s">
        <v>61</v>
      </c>
      <c r="K16" t="str">
        <f t="shared" si="0"/>
        <v>1923КН015  АЕНВ.431160.326ТУ</v>
      </c>
    </row>
    <row r="17" spans="1:11" x14ac:dyDescent="0.25">
      <c r="A17" t="str">
        <f>LEFT(Лист2!A15,SEARCH(" ",Лист2!A15))</f>
        <v xml:space="preserve">1564ЛА3 </v>
      </c>
      <c r="B17" t="str">
        <f>LEFT(Лист2!A15,SEARCH(" ",Лист2!A15))</f>
        <v xml:space="preserve">1564ЛА3 </v>
      </c>
      <c r="C17" t="s">
        <v>46</v>
      </c>
      <c r="D17" t="s">
        <v>47</v>
      </c>
      <c r="E17" s="1" t="s">
        <v>8</v>
      </c>
      <c r="F17" s="1" t="s">
        <v>9</v>
      </c>
      <c r="G17" t="str">
        <f t="shared" si="2"/>
        <v>401.14-5</v>
      </c>
      <c r="I17" t="str">
        <f t="shared" si="1"/>
        <v xml:space="preserve">1564ЛА3 </v>
      </c>
      <c r="J17" t="s">
        <v>65</v>
      </c>
      <c r="K17" t="str">
        <f t="shared" si="0"/>
        <v>1564ЛА3  бк0.347.479-01ТУ</v>
      </c>
    </row>
    <row r="18" spans="1:11" x14ac:dyDescent="0.25">
      <c r="A18" t="str">
        <f>LEFT(Лист2!A16,SEARCH(" ",Лист2!A16))</f>
        <v xml:space="preserve">2ТС622А </v>
      </c>
      <c r="B18" t="str">
        <f>LEFT(Лист2!A16,SEARCH(" ",Лист2!A16))</f>
        <v xml:space="preserve">2ТС622А </v>
      </c>
      <c r="C18" t="s">
        <v>46</v>
      </c>
      <c r="E18" s="1" t="s">
        <v>8</v>
      </c>
      <c r="F18" s="1" t="s">
        <v>9</v>
      </c>
      <c r="G18" t="str">
        <f t="shared" si="2"/>
        <v>401.14-5</v>
      </c>
      <c r="I18" t="str">
        <f t="shared" si="1"/>
        <v xml:space="preserve">2ТС622А </v>
      </c>
      <c r="J18" t="s">
        <v>58</v>
      </c>
      <c r="K18" t="str">
        <f t="shared" si="0"/>
        <v>2ТС622А  аА0.339.190ТУ</v>
      </c>
    </row>
    <row r="19" spans="1:11" x14ac:dyDescent="0.25">
      <c r="A19" t="str">
        <f>LEFT(Лист2!A17,SEARCH(" ",Лист2!A17))</f>
        <v xml:space="preserve">NCP3170ADR2G </v>
      </c>
      <c r="B19" t="str">
        <f>LEFT(Лист2!A17,SEARCH(" ",Лист2!A17))</f>
        <v xml:space="preserve">NCP3170ADR2G </v>
      </c>
      <c r="C19" t="s">
        <v>36</v>
      </c>
      <c r="E19" s="1" t="s">
        <v>8</v>
      </c>
      <c r="F19" s="1" t="s">
        <v>9</v>
      </c>
      <c r="G19" t="str">
        <f t="shared" si="2"/>
        <v>SOIC-8</v>
      </c>
      <c r="I19" t="str">
        <f t="shared" si="1"/>
        <v xml:space="preserve">NCP3170ADR2G </v>
      </c>
      <c r="K19" t="str">
        <f t="shared" si="0"/>
        <v xml:space="preserve">NCP3170ADR2G  </v>
      </c>
    </row>
    <row r="20" spans="1:11" x14ac:dyDescent="0.25">
      <c r="A20" t="str">
        <f>LEFT(Лист2!A18,SEARCH(" ",Лист2!A18))</f>
        <v xml:space="preserve">RFSA2113 </v>
      </c>
      <c r="B20" t="str">
        <f>LEFT(Лист2!A18,SEARCH(" ",Лист2!A18))</f>
        <v xml:space="preserve">RFSA2113 </v>
      </c>
      <c r="C20" t="s">
        <v>48</v>
      </c>
      <c r="E20" s="1" t="s">
        <v>8</v>
      </c>
      <c r="F20" s="1" t="s">
        <v>9</v>
      </c>
      <c r="G20" t="str">
        <f t="shared" si="2"/>
        <v>QFN-16(17)</v>
      </c>
      <c r="I20" t="str">
        <f t="shared" si="1"/>
        <v xml:space="preserve">RFSA2113 </v>
      </c>
      <c r="K20" t="str">
        <f t="shared" si="0"/>
        <v xml:space="preserve">RFSA2113  </v>
      </c>
    </row>
    <row r="21" spans="1:11" x14ac:dyDescent="0.25">
      <c r="A21" t="str">
        <f>LEFT(Лист2!A19,SEARCH(" ",Лист2!A19))</f>
        <v xml:space="preserve">ADT7310TRZ </v>
      </c>
      <c r="B21" t="str">
        <f>LEFT(Лист2!A19,SEARCH(" ",Лист2!A19))</f>
        <v xml:space="preserve">ADT7310TRZ </v>
      </c>
      <c r="C21" t="s">
        <v>36</v>
      </c>
      <c r="E21" s="1" t="s">
        <v>8</v>
      </c>
      <c r="F21" s="1" t="s">
        <v>9</v>
      </c>
      <c r="G21" t="str">
        <f t="shared" si="2"/>
        <v>SOIC-8</v>
      </c>
      <c r="I21" t="str">
        <f t="shared" si="1"/>
        <v xml:space="preserve">ADT7310TRZ </v>
      </c>
      <c r="K21" t="str">
        <f t="shared" si="0"/>
        <v xml:space="preserve">ADT7310TRZ  </v>
      </c>
    </row>
    <row r="22" spans="1:11" x14ac:dyDescent="0.25">
      <c r="A22" t="str">
        <f>LEFT(Лист2!A20,SEARCH(" ",Лист2!A20))</f>
        <v xml:space="preserve">544УД16У3 </v>
      </c>
      <c r="B22" t="str">
        <f>LEFT(Лист2!A20,SEARCH(" ",Лист2!A20))</f>
        <v xml:space="preserve">544УД16У3 </v>
      </c>
      <c r="C22" t="s">
        <v>35</v>
      </c>
      <c r="E22" s="1" t="s">
        <v>8</v>
      </c>
      <c r="F22" s="1" t="s">
        <v>9</v>
      </c>
      <c r="G22" t="str">
        <f t="shared" si="2"/>
        <v>Н04.16-1В</v>
      </c>
      <c r="I22" t="str">
        <f t="shared" si="1"/>
        <v xml:space="preserve">544УД16У3 </v>
      </c>
      <c r="J22" t="s">
        <v>59</v>
      </c>
      <c r="K22" t="str">
        <f t="shared" si="0"/>
        <v>544УД16У3  АЕЯР.431130.510ТУ</v>
      </c>
    </row>
    <row r="23" spans="1:11" x14ac:dyDescent="0.25">
      <c r="A23" t="str">
        <f>LEFT(Лист2!A21,SEARCH(" ",Лист2!A21))</f>
        <v xml:space="preserve">AD8317ACPZ </v>
      </c>
      <c r="B23" t="str">
        <f>LEFT(Лист2!A21,SEARCH(" ",Лист2!A21))</f>
        <v xml:space="preserve">AD8317ACPZ </v>
      </c>
      <c r="C23" t="s">
        <v>34</v>
      </c>
      <c r="E23" s="1" t="s">
        <v>8</v>
      </c>
      <c r="F23" s="1" t="s">
        <v>9</v>
      </c>
      <c r="G23" t="str">
        <f t="shared" si="2"/>
        <v>LFCSP-8</v>
      </c>
      <c r="I23" t="str">
        <f t="shared" si="1"/>
        <v xml:space="preserve">AD8317ACPZ </v>
      </c>
      <c r="K23" t="str">
        <f t="shared" si="0"/>
        <v xml:space="preserve">AD8317ACPZ  </v>
      </c>
    </row>
    <row r="24" spans="1:11" x14ac:dyDescent="0.25">
      <c r="A24" t="str">
        <f>LEFT(Лист2!A22,SEARCH(" ",Лист2!A22))</f>
        <v xml:space="preserve">AD8031ARTZ </v>
      </c>
      <c r="B24" t="str">
        <f>LEFT(Лист2!A22,SEARCH(" ",Лист2!A22))</f>
        <v xml:space="preserve">AD8031ARTZ </v>
      </c>
      <c r="C24" t="s">
        <v>33</v>
      </c>
      <c r="E24" s="1" t="s">
        <v>8</v>
      </c>
      <c r="F24" s="1" t="s">
        <v>9</v>
      </c>
      <c r="G24" t="str">
        <f t="shared" si="2"/>
        <v>SOT-23(RJ5)</v>
      </c>
      <c r="I24" t="str">
        <f t="shared" si="1"/>
        <v xml:space="preserve">AD8031ARTZ </v>
      </c>
      <c r="K24" t="str">
        <f t="shared" si="0"/>
        <v xml:space="preserve">AD8031ARTZ  </v>
      </c>
    </row>
    <row r="25" spans="1:11" x14ac:dyDescent="0.25">
      <c r="A25" t="s">
        <v>69</v>
      </c>
      <c r="B25" t="s">
        <v>69</v>
      </c>
      <c r="C25" t="s">
        <v>71</v>
      </c>
      <c r="E25" s="1" t="s">
        <v>8</v>
      </c>
      <c r="F25" s="1" t="s">
        <v>9</v>
      </c>
      <c r="G25" t="str">
        <f t="shared" si="2"/>
        <v>РК535</v>
      </c>
      <c r="I25" t="str">
        <f t="shared" si="1"/>
        <v>РК535-7ДР-16000К-П12</v>
      </c>
      <c r="J25" t="s">
        <v>70</v>
      </c>
      <c r="K25" t="str">
        <f t="shared" si="0"/>
        <v>РК535-7ДР-16000К-П12 КЖДГ.433513.017ТУ</v>
      </c>
    </row>
    <row r="26" spans="1:11" x14ac:dyDescent="0.25">
      <c r="A26" t="s">
        <v>73</v>
      </c>
      <c r="B26" t="s">
        <v>73</v>
      </c>
      <c r="C26" t="s">
        <v>74</v>
      </c>
      <c r="E26" s="1" t="s">
        <v>8</v>
      </c>
      <c r="F26" s="1" t="s">
        <v>9</v>
      </c>
      <c r="G26" t="str">
        <f t="shared" si="2"/>
        <v>Н18.64-1В</v>
      </c>
      <c r="I26" t="str">
        <f t="shared" si="1"/>
        <v>1986ВЕ92У</v>
      </c>
      <c r="J26" t="s">
        <v>72</v>
      </c>
      <c r="K26" t="str">
        <f t="shared" si="0"/>
        <v>1986ВЕ92У ТСКЯ.431000.001ТУ</v>
      </c>
    </row>
    <row r="27" spans="1:11" x14ac:dyDescent="0.25">
      <c r="A27" t="s">
        <v>75</v>
      </c>
      <c r="B27" t="s">
        <v>75</v>
      </c>
      <c r="C27" t="s">
        <v>86</v>
      </c>
      <c r="E27" s="1" t="s">
        <v>8</v>
      </c>
      <c r="F27" s="1" t="s">
        <v>9</v>
      </c>
      <c r="G27" t="str">
        <f t="shared" si="2"/>
        <v>402.16-32</v>
      </c>
      <c r="I27" t="str">
        <f t="shared" si="1"/>
        <v>5559ИН1Т</v>
      </c>
      <c r="K27" t="str">
        <f t="shared" si="0"/>
        <v xml:space="preserve">5559ИН1Т </v>
      </c>
    </row>
    <row r="28" spans="1:11" x14ac:dyDescent="0.25">
      <c r="A28" t="s">
        <v>76</v>
      </c>
      <c r="B28" t="s">
        <v>77</v>
      </c>
      <c r="C28" t="s">
        <v>86</v>
      </c>
      <c r="E28" s="1" t="s">
        <v>8</v>
      </c>
      <c r="F28" s="1" t="s">
        <v>9</v>
      </c>
      <c r="G28" t="str">
        <f t="shared" si="2"/>
        <v>402.16-32</v>
      </c>
      <c r="I28" t="str">
        <f t="shared" si="1"/>
        <v>5559ИН28У</v>
      </c>
      <c r="K28" t="str">
        <f t="shared" si="0"/>
        <v xml:space="preserve">5559ИН20Т </v>
      </c>
    </row>
    <row r="29" spans="1:11" x14ac:dyDescent="0.25">
      <c r="A29" t="s">
        <v>78</v>
      </c>
      <c r="B29" t="s">
        <v>79</v>
      </c>
      <c r="C29" t="s">
        <v>46</v>
      </c>
      <c r="E29" s="1" t="s">
        <v>8</v>
      </c>
      <c r="F29" s="1" t="s">
        <v>9</v>
      </c>
      <c r="G29" t="str">
        <f t="shared" si="2"/>
        <v>401.14-5</v>
      </c>
      <c r="I29" t="str">
        <f t="shared" si="1"/>
        <v xml:space="preserve">1564ЛА3 </v>
      </c>
      <c r="K29" t="str">
        <f t="shared" si="0"/>
        <v xml:space="preserve">530ЛА3 </v>
      </c>
    </row>
    <row r="30" spans="1:11" x14ac:dyDescent="0.25">
      <c r="A30" t="s">
        <v>80</v>
      </c>
      <c r="B30" t="s">
        <v>80</v>
      </c>
      <c r="C30" t="s">
        <v>87</v>
      </c>
      <c r="E30" s="1" t="s">
        <v>8</v>
      </c>
      <c r="F30" s="1" t="s">
        <v>9</v>
      </c>
      <c r="G30" t="str">
        <f t="shared" si="2"/>
        <v>4203.64-2</v>
      </c>
      <c r="I30" t="str">
        <f t="shared" si="1"/>
        <v>1887ВЕ7Т</v>
      </c>
      <c r="K30" t="str">
        <f t="shared" si="0"/>
        <v xml:space="preserve">1887ВЕ7Т </v>
      </c>
    </row>
    <row r="31" spans="1:11" x14ac:dyDescent="0.25">
      <c r="A31" t="s">
        <v>81</v>
      </c>
      <c r="B31" t="s">
        <v>81</v>
      </c>
      <c r="C31" t="s">
        <v>46</v>
      </c>
      <c r="E31" s="1" t="s">
        <v>8</v>
      </c>
      <c r="F31" s="1" t="s">
        <v>9</v>
      </c>
      <c r="G31" t="str">
        <f t="shared" si="2"/>
        <v>401.14-5</v>
      </c>
      <c r="I31" t="str">
        <f t="shared" si="1"/>
        <v>1554ЛП8</v>
      </c>
      <c r="K31" t="str">
        <f t="shared" si="0"/>
        <v xml:space="preserve">1554ЛП8 </v>
      </c>
    </row>
    <row r="32" spans="1:11" x14ac:dyDescent="0.25">
      <c r="A32" t="s">
        <v>82</v>
      </c>
      <c r="B32" t="s">
        <v>82</v>
      </c>
      <c r="C32" t="s">
        <v>87</v>
      </c>
      <c r="E32" s="1" t="s">
        <v>8</v>
      </c>
      <c r="F32" s="1" t="s">
        <v>9</v>
      </c>
      <c r="G32" t="str">
        <f t="shared" si="2"/>
        <v>4203.64-2</v>
      </c>
      <c r="I32" t="str">
        <f t="shared" si="1"/>
        <v>590КН6</v>
      </c>
      <c r="K32" t="str">
        <f t="shared" si="0"/>
        <v xml:space="preserve">590КН6 </v>
      </c>
    </row>
    <row r="33" spans="1:11" x14ac:dyDescent="0.25">
      <c r="A33" t="s">
        <v>83</v>
      </c>
      <c r="B33" t="s">
        <v>83</v>
      </c>
      <c r="C33" t="s">
        <v>46</v>
      </c>
      <c r="E33" s="1" t="s">
        <v>8</v>
      </c>
      <c r="F33" s="1" t="s">
        <v>9</v>
      </c>
      <c r="G33" t="str">
        <f t="shared" si="2"/>
        <v>401.14-5</v>
      </c>
      <c r="I33" t="str">
        <f t="shared" si="1"/>
        <v>1564ЛИ1</v>
      </c>
      <c r="K33" t="str">
        <f t="shared" si="0"/>
        <v xml:space="preserve">1564ЛИ1 </v>
      </c>
    </row>
    <row r="34" spans="1:11" x14ac:dyDescent="0.25">
      <c r="A34" t="s">
        <v>84</v>
      </c>
      <c r="B34" t="s">
        <v>77</v>
      </c>
      <c r="C34" t="s">
        <v>36</v>
      </c>
      <c r="E34" s="1" t="s">
        <v>8</v>
      </c>
      <c r="F34" s="1" t="s">
        <v>9</v>
      </c>
      <c r="G34" t="str">
        <f t="shared" si="2"/>
        <v>SOIC-8</v>
      </c>
      <c r="I34" t="str">
        <f t="shared" si="1"/>
        <v>5559ИН28У</v>
      </c>
      <c r="K34" t="str">
        <f t="shared" si="0"/>
        <v xml:space="preserve">ADM3485ARZ </v>
      </c>
    </row>
    <row r="35" spans="1:11" x14ac:dyDescent="0.25">
      <c r="A35" t="s">
        <v>88</v>
      </c>
      <c r="B35" t="s">
        <v>75</v>
      </c>
      <c r="C35" t="s">
        <v>94</v>
      </c>
      <c r="E35" s="1" t="s">
        <v>8</v>
      </c>
      <c r="F35" s="1" t="s">
        <v>9</v>
      </c>
      <c r="G35" t="str">
        <f t="shared" si="2"/>
        <v>SOIC16</v>
      </c>
      <c r="I35" t="str">
        <f t="shared" si="1"/>
        <v>5559ИН1Т</v>
      </c>
      <c r="K35" t="str">
        <f t="shared" si="0"/>
        <v xml:space="preserve">ADM3202ARN </v>
      </c>
    </row>
    <row r="36" spans="1:11" x14ac:dyDescent="0.25">
      <c r="A36" t="s">
        <v>85</v>
      </c>
      <c r="B36" t="s">
        <v>85</v>
      </c>
      <c r="C36" t="s">
        <v>40</v>
      </c>
      <c r="E36" s="1" t="s">
        <v>8</v>
      </c>
      <c r="F36" s="1" t="s">
        <v>9</v>
      </c>
      <c r="G36" t="str">
        <f t="shared" si="2"/>
        <v>LQFP64</v>
      </c>
      <c r="I36" t="str">
        <f t="shared" si="1"/>
        <v>STM32F103RCT</v>
      </c>
      <c r="K36" t="str">
        <f t="shared" si="0"/>
        <v xml:space="preserve">STM32F103RCT </v>
      </c>
    </row>
    <row r="37" spans="1:11" x14ac:dyDescent="0.25">
      <c r="A37" t="s">
        <v>93</v>
      </c>
      <c r="B37" t="s">
        <v>93</v>
      </c>
      <c r="C37" t="s">
        <v>94</v>
      </c>
      <c r="E37" s="1" t="s">
        <v>8</v>
      </c>
      <c r="F37" s="1" t="s">
        <v>9</v>
      </c>
      <c r="G37" t="str">
        <f t="shared" si="2"/>
        <v>SOIC16</v>
      </c>
      <c r="I37" t="str">
        <f t="shared" si="1"/>
        <v>AD8564AR</v>
      </c>
      <c r="K37" t="str">
        <f t="shared" si="0"/>
        <v xml:space="preserve">AD8564AR 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/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2" t="s">
        <v>13</v>
      </c>
      <c r="C1" t="str">
        <f>LEFT(A1,SEARCH(" ",A1))</f>
        <v xml:space="preserve">2М420А4 </v>
      </c>
      <c r="E1" t="s">
        <v>55</v>
      </c>
    </row>
    <row r="2" spans="1:5" ht="31.5" x14ac:dyDescent="0.25">
      <c r="A2" s="2" t="s">
        <v>14</v>
      </c>
      <c r="C2" t="str">
        <f t="shared" ref="C2:C22" si="0">LEFT(A2,SEARCH(" ",A2))</f>
        <v xml:space="preserve">2М420А1 </v>
      </c>
      <c r="E2" t="s">
        <v>55</v>
      </c>
    </row>
    <row r="3" spans="1:5" ht="31.5" x14ac:dyDescent="0.25">
      <c r="A3" s="3" t="s">
        <v>15</v>
      </c>
      <c r="C3" t="str">
        <f>LEFT(A3,SEARCH( " ",A3))</f>
        <v xml:space="preserve">5321ЕН01Б5 </v>
      </c>
      <c r="E3" t="s">
        <v>56</v>
      </c>
    </row>
    <row r="4" spans="1:5" ht="31.5" x14ac:dyDescent="0.25">
      <c r="A4" s="3" t="s">
        <v>16</v>
      </c>
      <c r="C4" t="str">
        <f t="shared" si="0"/>
        <v xml:space="preserve">5321EM06A5 </v>
      </c>
      <c r="E4" t="s">
        <v>57</v>
      </c>
    </row>
    <row r="5" spans="1:5" ht="31.5" x14ac:dyDescent="0.25">
      <c r="A5" s="3" t="s">
        <v>17</v>
      </c>
      <c r="C5" t="str">
        <f t="shared" si="0"/>
        <v xml:space="preserve">1158ЕН5.0ВХ </v>
      </c>
      <c r="E5" t="s">
        <v>53</v>
      </c>
    </row>
    <row r="6" spans="1:5" ht="47.25" x14ac:dyDescent="0.25">
      <c r="A6" s="3" t="s">
        <v>18</v>
      </c>
      <c r="C6" t="str">
        <f t="shared" si="0"/>
        <v xml:space="preserve">1309ЕС045 </v>
      </c>
      <c r="E6" t="s">
        <v>54</v>
      </c>
    </row>
    <row r="7" spans="1:5" ht="31.5" x14ac:dyDescent="0.25">
      <c r="A7" s="3" t="s">
        <v>19</v>
      </c>
      <c r="C7" t="str">
        <f t="shared" si="0"/>
        <v xml:space="preserve">1158ЕН3.3ВХ </v>
      </c>
      <c r="E7" t="s">
        <v>53</v>
      </c>
    </row>
    <row r="8" spans="1:5" ht="47.25" x14ac:dyDescent="0.25">
      <c r="A8" s="3" t="s">
        <v>20</v>
      </c>
      <c r="C8" t="str">
        <f t="shared" si="0"/>
        <v xml:space="preserve">K1986ВЕ92QI </v>
      </c>
      <c r="E8" t="s">
        <v>52</v>
      </c>
    </row>
    <row r="9" spans="1:5" ht="94.5" x14ac:dyDescent="0.25">
      <c r="A9" s="3" t="s">
        <v>21</v>
      </c>
      <c r="C9" t="str">
        <f t="shared" si="0"/>
        <v xml:space="preserve">ГК385-П-15-ГР-3-Д-60М-К </v>
      </c>
      <c r="E9" t="s">
        <v>51</v>
      </c>
    </row>
    <row r="10" spans="1:5" ht="47.25" x14ac:dyDescent="0.25">
      <c r="A10" s="3" t="s">
        <v>22</v>
      </c>
      <c r="C10" t="str">
        <f t="shared" si="0"/>
        <v xml:space="preserve">К1508МТ015 </v>
      </c>
      <c r="E10" t="s">
        <v>64</v>
      </c>
    </row>
    <row r="11" spans="1:5" ht="15.75" x14ac:dyDescent="0.25">
      <c r="A11" s="3" t="s">
        <v>23</v>
      </c>
      <c r="C11" t="str">
        <f t="shared" si="0"/>
        <v xml:space="preserve">XX1002-QG </v>
      </c>
    </row>
    <row r="12" spans="1:5" ht="47.25" x14ac:dyDescent="0.25">
      <c r="A12" s="3" t="s">
        <v>24</v>
      </c>
      <c r="C12" t="str">
        <f t="shared" si="0"/>
        <v xml:space="preserve">5559ИН28У </v>
      </c>
      <c r="E12" t="s">
        <v>63</v>
      </c>
    </row>
    <row r="13" spans="1:5" ht="47.25" x14ac:dyDescent="0.25">
      <c r="A13" s="3" t="s">
        <v>62</v>
      </c>
      <c r="C13" t="str">
        <f t="shared" si="0"/>
        <v xml:space="preserve">5559ИН4У </v>
      </c>
      <c r="E13" t="s">
        <v>61</v>
      </c>
    </row>
    <row r="14" spans="1:5" ht="47.25" x14ac:dyDescent="0.25">
      <c r="A14" s="3" t="s">
        <v>60</v>
      </c>
      <c r="C14" t="str">
        <f t="shared" si="0"/>
        <v xml:space="preserve">1923КН015 </v>
      </c>
      <c r="E14" t="s">
        <v>61</v>
      </c>
    </row>
    <row r="15" spans="1:5" ht="31.5" x14ac:dyDescent="0.25">
      <c r="A15" s="3" t="s">
        <v>25</v>
      </c>
      <c r="C15" t="str">
        <f t="shared" si="0"/>
        <v xml:space="preserve">1564ЛА3 </v>
      </c>
      <c r="E15" t="s">
        <v>65</v>
      </c>
    </row>
    <row r="16" spans="1:5" ht="31.5" x14ac:dyDescent="0.25">
      <c r="A16" s="3" t="s">
        <v>26</v>
      </c>
      <c r="C16" t="str">
        <f t="shared" si="0"/>
        <v xml:space="preserve">2ТС622А </v>
      </c>
      <c r="E16" t="s">
        <v>58</v>
      </c>
    </row>
    <row r="17" spans="1:5" ht="15.75" x14ac:dyDescent="0.25">
      <c r="A17" s="3" t="s">
        <v>27</v>
      </c>
      <c r="C17" t="str">
        <f t="shared" si="0"/>
        <v xml:space="preserve">NCP3170ADR2G </v>
      </c>
    </row>
    <row r="18" spans="1:5" ht="15.75" x14ac:dyDescent="0.25">
      <c r="A18" s="3" t="s">
        <v>28</v>
      </c>
      <c r="C18" t="str">
        <f t="shared" si="0"/>
        <v xml:space="preserve">RFSA2113 </v>
      </c>
    </row>
    <row r="19" spans="1:5" ht="15.75" x14ac:dyDescent="0.25">
      <c r="A19" s="3" t="s">
        <v>30</v>
      </c>
      <c r="C19" t="str">
        <f t="shared" si="0"/>
        <v xml:space="preserve">ADT7310TRZ </v>
      </c>
    </row>
    <row r="20" spans="1:5" ht="31.5" x14ac:dyDescent="0.25">
      <c r="A20" s="3" t="s">
        <v>29</v>
      </c>
      <c r="C20" t="str">
        <f t="shared" si="0"/>
        <v xml:space="preserve">544УД16У3 </v>
      </c>
      <c r="E20" t="s">
        <v>59</v>
      </c>
    </row>
    <row r="21" spans="1:5" ht="15.75" x14ac:dyDescent="0.25">
      <c r="A21" s="3" t="s">
        <v>31</v>
      </c>
      <c r="C21" t="str">
        <f t="shared" si="0"/>
        <v xml:space="preserve">AD8317ACPZ </v>
      </c>
    </row>
    <row r="22" spans="1:5" ht="15.75" x14ac:dyDescent="0.25">
      <c r="A22" s="3" t="s">
        <v>32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2023-05-13T01:15:42Z</dcterms:modified>
</cp:coreProperties>
</file>