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College of Applied Sciences\4thSemPractical\Gumbell_flood\"/>
    </mc:Choice>
  </mc:AlternateContent>
  <xr:revisionPtr revIDLastSave="0" documentId="8_{A828A399-3075-46A3-81EB-775DD4920D75}" xr6:coauthVersionLast="47" xr6:coauthVersionMax="47" xr10:uidLastSave="{00000000-0000-0000-0000-000000000000}"/>
  <bookViews>
    <workbookView xWindow="20370" yWindow="-1035" windowWidth="20730" windowHeight="11760" xr2:uid="{CC822EB9-A853-4382-AE19-530642F05630}"/>
  </bookViews>
  <sheets>
    <sheet name="Sheet1" sheetId="1" r:id="rId1"/>
    <sheet name="YnS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5" i="1"/>
  <c r="M25" i="1" s="1"/>
  <c r="N25" i="1" s="1"/>
  <c r="K25" i="1"/>
  <c r="L24" i="1"/>
  <c r="M24" i="1" s="1"/>
  <c r="N24" i="1" s="1"/>
  <c r="K24" i="1"/>
  <c r="L23" i="1"/>
  <c r="M23" i="1" s="1"/>
  <c r="N23" i="1" s="1"/>
  <c r="P7" i="1" s="1"/>
  <c r="K23" i="1"/>
  <c r="L22" i="1"/>
  <c r="M22" i="1" s="1"/>
  <c r="N22" i="1" s="1"/>
  <c r="P6" i="1" s="1"/>
  <c r="K22" i="1"/>
  <c r="L21" i="1"/>
  <c r="M21" i="1" s="1"/>
  <c r="N21" i="1" s="1"/>
  <c r="K21" i="1"/>
  <c r="L20" i="1"/>
  <c r="M20" i="1" s="1"/>
  <c r="N20" i="1" s="1"/>
  <c r="K20" i="1"/>
  <c r="L19" i="1"/>
  <c r="M19" i="1" s="1"/>
  <c r="N19" i="1" s="1"/>
  <c r="K19" i="1"/>
  <c r="L18" i="1"/>
  <c r="M18" i="1" s="1"/>
  <c r="N18" i="1" s="1"/>
  <c r="K18" i="1"/>
  <c r="L17" i="1"/>
  <c r="M17" i="1" s="1"/>
  <c r="N17" i="1" s="1"/>
  <c r="K17" i="1"/>
  <c r="L16" i="1"/>
  <c r="M16" i="1" s="1"/>
  <c r="N16" i="1" s="1"/>
  <c r="K16" i="1"/>
  <c r="L15" i="1"/>
  <c r="M15" i="1" s="1"/>
  <c r="N15" i="1" s="1"/>
  <c r="K15" i="1"/>
  <c r="L14" i="1"/>
  <c r="M14" i="1" s="1"/>
  <c r="N14" i="1" s="1"/>
  <c r="P5" i="1" s="1"/>
  <c r="K14" i="1"/>
  <c r="L13" i="1"/>
  <c r="M13" i="1" s="1"/>
  <c r="N13" i="1" s="1"/>
  <c r="K13" i="1"/>
  <c r="L12" i="1"/>
  <c r="M12" i="1" s="1"/>
  <c r="N12" i="1" s="1"/>
  <c r="K12" i="1"/>
  <c r="L11" i="1"/>
  <c r="M11" i="1" s="1"/>
  <c r="N11" i="1" s="1"/>
  <c r="K11" i="1"/>
  <c r="L10" i="1"/>
  <c r="M10" i="1" s="1"/>
  <c r="N10" i="1" s="1"/>
  <c r="K10" i="1"/>
  <c r="L9" i="1"/>
  <c r="M9" i="1" s="1"/>
  <c r="N9" i="1" s="1"/>
  <c r="P4" i="1" s="1"/>
  <c r="K9" i="1"/>
  <c r="L8" i="1"/>
  <c r="M8" i="1" s="1"/>
  <c r="N8" i="1" s="1"/>
  <c r="K8" i="1"/>
  <c r="M7" i="1"/>
  <c r="N7" i="1" s="1"/>
  <c r="L7" i="1"/>
  <c r="K7" i="1"/>
  <c r="K6" i="1"/>
  <c r="L6" i="1" s="1"/>
  <c r="M6" i="1" s="1"/>
  <c r="N6" i="1" s="1"/>
  <c r="K5" i="1"/>
  <c r="L5" i="1" s="1"/>
  <c r="M5" i="1" s="1"/>
  <c r="N5" i="1" s="1"/>
  <c r="L4" i="1"/>
  <c r="M4" i="1" s="1"/>
  <c r="N4" i="1" s="1"/>
  <c r="P3" i="1" s="1"/>
  <c r="K4" i="1"/>
  <c r="M3" i="1"/>
  <c r="N3" i="1" s="1"/>
  <c r="L3" i="1"/>
  <c r="K3" i="1"/>
  <c r="K2" i="1"/>
  <c r="L2" i="1" s="1"/>
  <c r="N2" i="1" s="1"/>
  <c r="P2" i="1" s="1"/>
</calcChain>
</file>

<file path=xl/sharedStrings.xml><?xml version="1.0" encoding="utf-8"?>
<sst xmlns="http://schemas.openxmlformats.org/spreadsheetml/2006/main" count="28" uniqueCount="28">
  <si>
    <t>Peak flood Discharge</t>
  </si>
  <si>
    <t>Arrange highest value to lowest (q)</t>
  </si>
  <si>
    <t>Column1</t>
  </si>
  <si>
    <t>Mean (x)</t>
  </si>
  <si>
    <t>St.Deviation (Sx)</t>
  </si>
  <si>
    <t>Yn</t>
  </si>
  <si>
    <t>Sn</t>
  </si>
  <si>
    <t>Tr</t>
  </si>
  <si>
    <t>Tr-1</t>
  </si>
  <si>
    <t>Yt</t>
  </si>
  <si>
    <t>K</t>
  </si>
  <si>
    <t>Discharge m3/s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</si>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</sst>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Continuous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15</xdr:col>
      <xdr:colOff>57150</xdr:colOff>
      <xdr:row>47</xdr:row>
      <xdr:rowOff>152400</xdr:rowOff>
    </xdr:to>
    <xdr:pic>
      <xdr:nvPicPr>
        <xdr:cNvPr id="2" name="Picture 1" descr="Mean y n and Standard Deviation σ n of Gumbel Variate (y)">
          <a:extLst>
            <a:ext uri="{FF2B5EF4-FFF2-40B4-BE49-F238E27FC236}">
              <a16:creationId xmlns:a16="http://schemas.microsoft.com/office/drawing/2014/main" id="{176871B9-0E42-496B-8AF5-E451F000A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0"/>
          <a:ext cx="6762750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7F9C-B6FD-41FF-B76E-10B7F2337EF6}">
  <dimension ref="A1:R26"/>
  <sheetViews>
    <sheetView tabSelected="1" workbookViewId="0">
      <selection activeCell="H2" sqref="H2"/>
    </sheetView>
  </sheetViews>
  <sheetFormatPr defaultRowHeight="15" x14ac:dyDescent="0.25"/>
  <sheetData>
    <row r="1" spans="1:18" ht="75" x14ac:dyDescent="0.25">
      <c r="A1" s="1">
        <v>37438</v>
      </c>
      <c r="B1" s="2" t="s">
        <v>0</v>
      </c>
      <c r="C1" s="2" t="s">
        <v>1</v>
      </c>
      <c r="D1" s="3" t="s">
        <v>2</v>
      </c>
      <c r="E1" s="3"/>
      <c r="F1" s="4" t="s">
        <v>3</v>
      </c>
      <c r="G1" s="5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6"/>
      <c r="P1" s="6"/>
      <c r="Q1" s="6"/>
      <c r="R1" s="6"/>
    </row>
    <row r="2" spans="1:18" x14ac:dyDescent="0.25">
      <c r="A2" s="7">
        <v>1</v>
      </c>
      <c r="B2">
        <v>281.39999999999998</v>
      </c>
      <c r="C2" s="8">
        <v>881.4</v>
      </c>
      <c r="D2" t="s">
        <v>12</v>
      </c>
      <c r="E2">
        <v>280.67500000000001</v>
      </c>
      <c r="F2">
        <v>280.67500000000001</v>
      </c>
      <c r="G2" s="9">
        <v>193</v>
      </c>
      <c r="H2" s="10">
        <v>0.53320000000000001</v>
      </c>
      <c r="I2" s="11">
        <v>1.1004</v>
      </c>
      <c r="J2" s="7">
        <v>2</v>
      </c>
      <c r="K2" s="7">
        <f t="shared" ref="K2:K4" si="0">J2-1</f>
        <v>1</v>
      </c>
      <c r="L2" s="12">
        <f>(-LN(LN(J2/K2)))</f>
        <v>0.36651292058166435</v>
      </c>
      <c r="M2" s="12">
        <f>(L2-H2)/I2</f>
        <v>-0.15147862542560492</v>
      </c>
      <c r="N2" s="12">
        <f t="shared" ref="N2:N25" si="1">F2+M2*G2</f>
        <v>251.43962529285827</v>
      </c>
      <c r="O2">
        <v>2</v>
      </c>
      <c r="P2" s="13">
        <f>N2</f>
        <v>251.43962529285827</v>
      </c>
    </row>
    <row r="3" spans="1:18" x14ac:dyDescent="0.25">
      <c r="A3" s="7">
        <v>2</v>
      </c>
      <c r="B3">
        <v>277.39999999999998</v>
      </c>
      <c r="C3" s="8">
        <v>277.39999999999998</v>
      </c>
      <c r="D3" t="s">
        <v>13</v>
      </c>
      <c r="E3">
        <v>53.434313338919601</v>
      </c>
      <c r="F3">
        <v>280.67500000000001</v>
      </c>
      <c r="G3" s="9">
        <v>193</v>
      </c>
      <c r="H3" s="10">
        <v>0.53320000000000001</v>
      </c>
      <c r="I3" s="11">
        <v>1.1004</v>
      </c>
      <c r="J3" s="7">
        <v>5</v>
      </c>
      <c r="K3" s="7">
        <f t="shared" si="0"/>
        <v>4</v>
      </c>
      <c r="L3" s="12">
        <f t="shared" ref="L3:L4" si="2">(-LN(LN(J3/K3)))</f>
        <v>1.4999399867595156</v>
      </c>
      <c r="M3" s="12">
        <f t="shared" ref="M2:M4" si="3">(L3-H3)/I3</f>
        <v>0.8785350661209701</v>
      </c>
      <c r="N3" s="12">
        <f t="shared" si="1"/>
        <v>450.2322677613472</v>
      </c>
      <c r="O3">
        <v>10</v>
      </c>
      <c r="P3" s="13">
        <f>N4</f>
        <v>581.85029459405837</v>
      </c>
    </row>
    <row r="4" spans="1:18" x14ac:dyDescent="0.25">
      <c r="A4" s="7">
        <v>3</v>
      </c>
      <c r="B4">
        <v>170.2</v>
      </c>
      <c r="C4" s="8">
        <v>170.2</v>
      </c>
      <c r="D4" t="s">
        <v>14</v>
      </c>
      <c r="E4">
        <v>48.7</v>
      </c>
      <c r="F4">
        <v>280.67500000000001</v>
      </c>
      <c r="G4" s="9">
        <v>193</v>
      </c>
      <c r="H4" s="10">
        <v>0.53320000000000001</v>
      </c>
      <c r="I4" s="11">
        <v>1.1004</v>
      </c>
      <c r="J4" s="7">
        <v>10</v>
      </c>
      <c r="K4" s="7">
        <f t="shared" si="0"/>
        <v>9</v>
      </c>
      <c r="L4" s="12">
        <f t="shared" si="2"/>
        <v>2.2503673273124449</v>
      </c>
      <c r="M4" s="12">
        <f t="shared" si="3"/>
        <v>1.5604937543733597</v>
      </c>
      <c r="N4" s="12">
        <f t="shared" si="1"/>
        <v>581.85029459405837</v>
      </c>
      <c r="O4">
        <v>50</v>
      </c>
      <c r="P4" s="13">
        <f>N9</f>
        <v>871.52065701709898</v>
      </c>
    </row>
    <row r="5" spans="1:18" x14ac:dyDescent="0.25">
      <c r="A5" s="7">
        <v>4</v>
      </c>
      <c r="B5">
        <v>135.80000000000001</v>
      </c>
      <c r="C5" s="8">
        <v>135.80000000000001</v>
      </c>
      <c r="D5" t="s">
        <v>15</v>
      </c>
      <c r="E5" t="e">
        <v>#N/A</v>
      </c>
      <c r="F5">
        <v>280.67500000000001</v>
      </c>
      <c r="G5" s="9">
        <v>193</v>
      </c>
      <c r="H5" s="10">
        <v>0.53320000000000001</v>
      </c>
      <c r="I5" s="11">
        <v>1.1004</v>
      </c>
      <c r="J5" s="7">
        <v>20</v>
      </c>
      <c r="K5" s="7">
        <f>J5-1</f>
        <v>19</v>
      </c>
      <c r="L5" s="12">
        <f>(-LN(LN(J5/K5)))</f>
        <v>2.9701952490421655</v>
      </c>
      <c r="M5" s="12">
        <f>(L5-H5)/I5</f>
        <v>2.214644900983429</v>
      </c>
      <c r="N5" s="12">
        <f t="shared" si="1"/>
        <v>708.10146588980183</v>
      </c>
      <c r="O5">
        <v>100</v>
      </c>
      <c r="P5" s="13">
        <f>N14</f>
        <v>993.9803442092682</v>
      </c>
    </row>
    <row r="6" spans="1:18" x14ac:dyDescent="0.25">
      <c r="A6" s="7">
        <v>5</v>
      </c>
      <c r="B6">
        <v>107.1</v>
      </c>
      <c r="C6" s="8">
        <v>107.1</v>
      </c>
      <c r="D6" t="s">
        <v>16</v>
      </c>
      <c r="E6">
        <v>193.73725335567801</v>
      </c>
      <c r="F6">
        <v>280.67500000000001</v>
      </c>
      <c r="G6" s="9">
        <v>193</v>
      </c>
      <c r="H6" s="10">
        <v>0.53320000000000001</v>
      </c>
      <c r="I6" s="11">
        <v>1.1004</v>
      </c>
      <c r="J6" s="7">
        <v>25</v>
      </c>
      <c r="K6" s="7">
        <f>J6-1</f>
        <v>24</v>
      </c>
      <c r="L6" s="12">
        <f>(-LN(LN(J6/K6)))</f>
        <v>3.198534261445384</v>
      </c>
      <c r="M6" s="12">
        <f>(L6-H6)/I6</f>
        <v>2.4221503648176883</v>
      </c>
      <c r="N6" s="12">
        <f t="shared" si="1"/>
        <v>748.15002040981381</v>
      </c>
      <c r="O6">
        <v>500</v>
      </c>
      <c r="P6" s="13">
        <f>N22</f>
        <v>1276.9659868855786</v>
      </c>
    </row>
    <row r="7" spans="1:18" x14ac:dyDescent="0.25">
      <c r="A7" s="7">
        <v>6</v>
      </c>
      <c r="B7">
        <v>92.7</v>
      </c>
      <c r="C7" s="8">
        <v>92.7</v>
      </c>
      <c r="D7" t="s">
        <v>17</v>
      </c>
      <c r="E7">
        <v>8786.6726666666746</v>
      </c>
      <c r="F7">
        <v>280.67500000000001</v>
      </c>
      <c r="G7" s="9">
        <v>193</v>
      </c>
      <c r="H7" s="10">
        <v>0.53320000000000001</v>
      </c>
      <c r="I7" s="11">
        <v>1.1004</v>
      </c>
      <c r="J7" s="7">
        <v>30</v>
      </c>
      <c r="K7" s="7">
        <f t="shared" ref="K7:K25" si="4">J7-1</f>
        <v>29</v>
      </c>
      <c r="L7" s="12">
        <f t="shared" ref="L7:L25" si="5">(-LN(LN(J7/K7)))</f>
        <v>3.3842944934992505</v>
      </c>
      <c r="M7" s="12">
        <f t="shared" ref="M7:M25" si="6">(L7-H7)/I7</f>
        <v>2.5909619170294897</v>
      </c>
      <c r="N7" s="12">
        <f t="shared" si="1"/>
        <v>780.73064998669156</v>
      </c>
      <c r="P7" s="13">
        <f>N23</f>
        <v>1398.6254076799892</v>
      </c>
    </row>
    <row r="8" spans="1:18" x14ac:dyDescent="0.25">
      <c r="A8" s="7">
        <v>7</v>
      </c>
      <c r="B8">
        <v>82.1</v>
      </c>
      <c r="C8" s="8">
        <v>82.1</v>
      </c>
      <c r="D8" t="s">
        <v>18</v>
      </c>
      <c r="E8">
        <v>0.70240753020647162</v>
      </c>
      <c r="F8">
        <v>280.67500000000001</v>
      </c>
      <c r="G8" s="9">
        <v>193</v>
      </c>
      <c r="H8" s="10">
        <v>0.53320000000000001</v>
      </c>
      <c r="I8" s="11">
        <v>1.1004</v>
      </c>
      <c r="J8" s="7">
        <v>40</v>
      </c>
      <c r="K8" s="7">
        <f t="shared" si="4"/>
        <v>39</v>
      </c>
      <c r="L8" s="12">
        <f t="shared" si="5"/>
        <v>3.6762472579541803</v>
      </c>
      <c r="M8" s="12">
        <f t="shared" si="6"/>
        <v>2.856277042851854</v>
      </c>
      <c r="N8" s="12">
        <f t="shared" si="1"/>
        <v>831.93646927040777</v>
      </c>
    </row>
    <row r="9" spans="1:18" x14ac:dyDescent="0.25">
      <c r="A9" s="7">
        <v>8</v>
      </c>
      <c r="B9">
        <v>59.2</v>
      </c>
      <c r="C9" s="8">
        <v>59.2</v>
      </c>
      <c r="D9" t="s">
        <v>19</v>
      </c>
      <c r="E9">
        <v>1.2594748266368303</v>
      </c>
      <c r="F9">
        <v>280.67500000000001</v>
      </c>
      <c r="G9" s="9">
        <v>193</v>
      </c>
      <c r="H9" s="10">
        <v>0.53320000000000001</v>
      </c>
      <c r="I9" s="11">
        <v>1.1004</v>
      </c>
      <c r="J9" s="7">
        <v>50</v>
      </c>
      <c r="K9" s="7">
        <f t="shared" si="4"/>
        <v>49</v>
      </c>
      <c r="L9" s="12">
        <f t="shared" si="5"/>
        <v>3.9019386579358333</v>
      </c>
      <c r="M9" s="12">
        <f t="shared" si="6"/>
        <v>3.0613764612284924</v>
      </c>
      <c r="N9" s="12">
        <f t="shared" si="1"/>
        <v>871.52065701709898</v>
      </c>
    </row>
    <row r="10" spans="1:18" x14ac:dyDescent="0.25">
      <c r="A10" s="7">
        <v>9</v>
      </c>
      <c r="B10">
        <v>38.200000000000003</v>
      </c>
      <c r="C10" s="8">
        <v>38.200000000000003</v>
      </c>
      <c r="D10" t="s">
        <v>20</v>
      </c>
      <c r="E10">
        <v>281.29999999999995</v>
      </c>
      <c r="F10">
        <v>280.67500000000001</v>
      </c>
      <c r="G10" s="9">
        <v>193</v>
      </c>
      <c r="H10" s="10">
        <v>0.53320000000000001</v>
      </c>
      <c r="I10" s="11">
        <v>1.1004</v>
      </c>
      <c r="J10" s="7">
        <v>60</v>
      </c>
      <c r="K10" s="7">
        <f t="shared" si="4"/>
        <v>59</v>
      </c>
      <c r="L10" s="12">
        <f t="shared" si="5"/>
        <v>4.0859527730039602</v>
      </c>
      <c r="M10" s="12">
        <f t="shared" si="6"/>
        <v>3.2286012113812799</v>
      </c>
      <c r="N10" s="12">
        <f t="shared" si="1"/>
        <v>903.79503379658695</v>
      </c>
    </row>
    <row r="11" spans="1:18" x14ac:dyDescent="0.25">
      <c r="A11" s="7">
        <v>10</v>
      </c>
      <c r="B11">
        <v>19.2</v>
      </c>
      <c r="C11" s="8">
        <v>19.2</v>
      </c>
      <c r="D11" t="s">
        <v>21</v>
      </c>
      <c r="E11">
        <v>0.1</v>
      </c>
      <c r="F11">
        <v>280.67500000000001</v>
      </c>
      <c r="G11" s="9">
        <v>193</v>
      </c>
      <c r="H11" s="10">
        <v>0.53320000000000001</v>
      </c>
      <c r="I11" s="11">
        <v>1.1004</v>
      </c>
      <c r="J11" s="7">
        <v>70</v>
      </c>
      <c r="K11" s="7">
        <f t="shared" si="4"/>
        <v>69</v>
      </c>
      <c r="L11" s="12">
        <f t="shared" si="5"/>
        <v>4.2413094997986489</v>
      </c>
      <c r="M11" s="12">
        <f t="shared" si="6"/>
        <v>3.3697832604495175</v>
      </c>
      <c r="N11" s="12">
        <f t="shared" si="1"/>
        <v>931.04316926675688</v>
      </c>
    </row>
    <row r="12" spans="1:18" x14ac:dyDescent="0.25">
      <c r="A12" s="7">
        <v>11</v>
      </c>
      <c r="B12">
        <v>12.6</v>
      </c>
      <c r="C12" s="14">
        <v>15.6</v>
      </c>
      <c r="D12" t="s">
        <v>22</v>
      </c>
      <c r="E12">
        <v>281.39999999999998</v>
      </c>
      <c r="F12">
        <v>280.67500000000001</v>
      </c>
      <c r="G12" s="9">
        <v>193</v>
      </c>
      <c r="H12" s="10">
        <v>0.53320000000000001</v>
      </c>
      <c r="I12" s="11">
        <v>1.1004</v>
      </c>
      <c r="J12" s="7">
        <v>80</v>
      </c>
      <c r="K12" s="7">
        <f t="shared" si="4"/>
        <v>79</v>
      </c>
      <c r="L12" s="12">
        <f t="shared" si="5"/>
        <v>4.3757438363018286</v>
      </c>
      <c r="M12" s="12">
        <f t="shared" si="6"/>
        <v>3.4919518686857765</v>
      </c>
      <c r="N12" s="12">
        <f t="shared" si="1"/>
        <v>954.62171065635494</v>
      </c>
    </row>
    <row r="13" spans="1:18" x14ac:dyDescent="0.25">
      <c r="A13" s="7">
        <v>12</v>
      </c>
      <c r="B13">
        <v>8.6</v>
      </c>
      <c r="C13" s="14">
        <v>8.6</v>
      </c>
      <c r="D13" t="s">
        <v>23</v>
      </c>
      <c r="E13">
        <v>1290.7999999999995</v>
      </c>
      <c r="F13">
        <v>280.67500000000001</v>
      </c>
      <c r="G13" s="9">
        <v>193</v>
      </c>
      <c r="H13" s="10">
        <v>0.53320000000000001</v>
      </c>
      <c r="I13" s="11">
        <v>1.1004</v>
      </c>
      <c r="J13" s="7">
        <v>90</v>
      </c>
      <c r="K13" s="7">
        <f t="shared" si="4"/>
        <v>89</v>
      </c>
      <c r="L13" s="12">
        <f t="shared" si="5"/>
        <v>4.4942282218027154</v>
      </c>
      <c r="M13" s="12">
        <f t="shared" si="6"/>
        <v>3.5996257922598285</v>
      </c>
      <c r="N13" s="12">
        <f t="shared" si="1"/>
        <v>975.40277790614687</v>
      </c>
    </row>
    <row r="14" spans="1:18" x14ac:dyDescent="0.25">
      <c r="A14" s="7">
        <v>13</v>
      </c>
      <c r="B14">
        <v>4.0999999999999996</v>
      </c>
      <c r="C14" s="14">
        <v>4.0999999999999996</v>
      </c>
      <c r="D14" t="s">
        <v>24</v>
      </c>
      <c r="E14">
        <v>16</v>
      </c>
      <c r="F14">
        <v>280.67500000000001</v>
      </c>
      <c r="G14" s="9">
        <v>193</v>
      </c>
      <c r="H14" s="10">
        <v>0.53320000000000001</v>
      </c>
      <c r="I14" s="11">
        <v>1.1004</v>
      </c>
      <c r="J14" s="7">
        <v>100</v>
      </c>
      <c r="K14" s="7">
        <f t="shared" si="4"/>
        <v>99</v>
      </c>
      <c r="L14" s="12">
        <f t="shared" si="5"/>
        <v>4.6001492267765736</v>
      </c>
      <c r="M14" s="12">
        <f t="shared" si="6"/>
        <v>3.6958826124832549</v>
      </c>
      <c r="N14" s="12">
        <f t="shared" si="1"/>
        <v>993.9803442092682</v>
      </c>
    </row>
    <row r="15" spans="1:18" x14ac:dyDescent="0.25">
      <c r="A15" s="7">
        <v>14</v>
      </c>
      <c r="B15">
        <v>1.6</v>
      </c>
      <c r="C15" s="14">
        <v>1.6</v>
      </c>
      <c r="D15" t="s">
        <v>25</v>
      </c>
      <c r="E15">
        <v>281.39999999999998</v>
      </c>
      <c r="F15">
        <v>280.67500000000001</v>
      </c>
      <c r="G15" s="9">
        <v>193</v>
      </c>
      <c r="H15" s="10">
        <v>0.53320000000000001</v>
      </c>
      <c r="I15" s="11">
        <v>1.1004</v>
      </c>
      <c r="J15" s="7">
        <v>110</v>
      </c>
      <c r="K15" s="7">
        <f t="shared" si="4"/>
        <v>109</v>
      </c>
      <c r="L15" s="12">
        <f t="shared" si="5"/>
        <v>4.6959175991023718</v>
      </c>
      <c r="M15" s="12">
        <f t="shared" si="6"/>
        <v>3.7829131216851799</v>
      </c>
      <c r="N15" s="12">
        <f t="shared" si="1"/>
        <v>1010.7772324852397</v>
      </c>
    </row>
    <row r="16" spans="1:18" x14ac:dyDescent="0.25">
      <c r="A16" s="7">
        <v>15</v>
      </c>
      <c r="B16">
        <v>0.5</v>
      </c>
      <c r="C16" s="14">
        <v>0.5</v>
      </c>
      <c r="D16" t="s">
        <v>26</v>
      </c>
      <c r="E16">
        <v>0.1</v>
      </c>
      <c r="F16">
        <v>280.67500000000001</v>
      </c>
      <c r="G16" s="9">
        <v>193</v>
      </c>
      <c r="H16" s="10">
        <v>0.53320000000000001</v>
      </c>
      <c r="I16" s="11">
        <v>1.1004</v>
      </c>
      <c r="J16" s="7">
        <v>120</v>
      </c>
      <c r="K16" s="7">
        <f t="shared" si="4"/>
        <v>119</v>
      </c>
      <c r="L16" s="12">
        <f t="shared" si="5"/>
        <v>4.7833105357618617</v>
      </c>
      <c r="M16" s="12">
        <f t="shared" si="6"/>
        <v>3.8623323661958029</v>
      </c>
      <c r="N16" s="12">
        <f t="shared" si="1"/>
        <v>1026.1051466757899</v>
      </c>
    </row>
    <row r="17" spans="1:14" ht="15.75" thickBot="1" x14ac:dyDescent="0.3">
      <c r="A17" s="7">
        <v>16</v>
      </c>
      <c r="B17">
        <v>0.1</v>
      </c>
      <c r="C17" s="14">
        <v>0.1</v>
      </c>
      <c r="D17" s="15" t="s">
        <v>27</v>
      </c>
      <c r="E17" s="15">
        <v>49.949056516745628</v>
      </c>
      <c r="F17">
        <v>280.67500000000001</v>
      </c>
      <c r="G17" s="9">
        <v>193</v>
      </c>
      <c r="H17" s="10">
        <v>0.53320000000000001</v>
      </c>
      <c r="I17" s="11">
        <v>1.1004</v>
      </c>
      <c r="J17" s="7">
        <v>130</v>
      </c>
      <c r="K17" s="7">
        <f t="shared" si="4"/>
        <v>129</v>
      </c>
      <c r="L17" s="12">
        <f t="shared" si="5"/>
        <v>4.8636759119905522</v>
      </c>
      <c r="M17" s="12">
        <f t="shared" si="6"/>
        <v>3.9353652417216942</v>
      </c>
      <c r="N17" s="12">
        <f t="shared" si="1"/>
        <v>1040.2004916522869</v>
      </c>
    </row>
    <row r="18" spans="1:14" x14ac:dyDescent="0.25">
      <c r="A18" s="7"/>
      <c r="B18" s="16"/>
      <c r="C18" s="14"/>
      <c r="D18" s="17"/>
      <c r="E18" s="18"/>
      <c r="F18">
        <v>280.67500000000001</v>
      </c>
      <c r="G18" s="9">
        <v>193</v>
      </c>
      <c r="H18" s="10">
        <v>0.53320000000000001</v>
      </c>
      <c r="I18" s="11">
        <v>1.1004</v>
      </c>
      <c r="J18" s="7">
        <v>140</v>
      </c>
      <c r="K18" s="7">
        <f t="shared" si="4"/>
        <v>139</v>
      </c>
      <c r="L18" s="12">
        <f t="shared" si="5"/>
        <v>4.9380603190041459</v>
      </c>
      <c r="M18" s="12">
        <f t="shared" si="6"/>
        <v>4.0029628489677807</v>
      </c>
      <c r="N18" s="12">
        <f t="shared" si="1"/>
        <v>1053.2468298507818</v>
      </c>
    </row>
    <row r="19" spans="1:14" x14ac:dyDescent="0.25">
      <c r="A19" s="7"/>
      <c r="B19" s="16"/>
      <c r="C19" s="16"/>
      <c r="E19" s="19"/>
      <c r="F19">
        <v>280.67500000000001</v>
      </c>
      <c r="G19" s="9">
        <v>193</v>
      </c>
      <c r="H19" s="10">
        <v>0.53320000000000001</v>
      </c>
      <c r="I19" s="11">
        <v>1.1004</v>
      </c>
      <c r="J19" s="7">
        <v>150</v>
      </c>
      <c r="K19" s="7">
        <f t="shared" si="4"/>
        <v>149</v>
      </c>
      <c r="L19" s="12">
        <f t="shared" si="5"/>
        <v>5.0072926642935842</v>
      </c>
      <c r="M19" s="12">
        <f t="shared" si="6"/>
        <v>4.0658784662791572</v>
      </c>
      <c r="N19" s="12">
        <f t="shared" si="1"/>
        <v>1065.3895439918774</v>
      </c>
    </row>
    <row r="20" spans="1:14" x14ac:dyDescent="0.25">
      <c r="A20" s="7"/>
      <c r="B20" s="16"/>
      <c r="C20" s="16"/>
      <c r="E20" s="19"/>
      <c r="F20">
        <v>280.67500000000001</v>
      </c>
      <c r="G20" s="9">
        <v>193</v>
      </c>
      <c r="H20" s="10">
        <v>0.53320000000000001</v>
      </c>
      <c r="I20" s="11">
        <v>1.1004</v>
      </c>
      <c r="J20" s="7">
        <v>200</v>
      </c>
      <c r="K20" s="7">
        <f t="shared" si="4"/>
        <v>199</v>
      </c>
      <c r="L20" s="12">
        <f t="shared" si="5"/>
        <v>5.295812142535044</v>
      </c>
      <c r="M20" s="12">
        <f t="shared" si="6"/>
        <v>4.3280735573746307</v>
      </c>
      <c r="N20" s="12">
        <f t="shared" si="1"/>
        <v>1115.9931965733037</v>
      </c>
    </row>
    <row r="21" spans="1:14" x14ac:dyDescent="0.25">
      <c r="A21" s="7"/>
      <c r="B21" s="16"/>
      <c r="C21" s="16"/>
      <c r="E21" s="19"/>
      <c r="F21">
        <v>280.67500000000001</v>
      </c>
      <c r="G21" s="9">
        <v>193</v>
      </c>
      <c r="H21" s="10">
        <v>0.53320000000000001</v>
      </c>
      <c r="I21" s="11">
        <v>1.1004</v>
      </c>
      <c r="J21" s="7">
        <v>250</v>
      </c>
      <c r="K21" s="7">
        <f t="shared" si="4"/>
        <v>249</v>
      </c>
      <c r="L21" s="12">
        <f t="shared" si="5"/>
        <v>5.5194575765065217</v>
      </c>
      <c r="M21" s="12">
        <f t="shared" si="6"/>
        <v>4.531313682757653</v>
      </c>
      <c r="N21" s="12">
        <f t="shared" si="1"/>
        <v>1155.218540772227</v>
      </c>
    </row>
    <row r="22" spans="1:14" x14ac:dyDescent="0.25">
      <c r="A22" s="7"/>
      <c r="B22" s="16"/>
      <c r="C22" s="16"/>
      <c r="E22" s="19"/>
      <c r="F22">
        <v>280.67500000000001</v>
      </c>
      <c r="G22" s="9">
        <v>193</v>
      </c>
      <c r="H22" s="10">
        <v>0.53320000000000001</v>
      </c>
      <c r="I22" s="11">
        <v>1.1004</v>
      </c>
      <c r="J22" s="7">
        <v>500</v>
      </c>
      <c r="K22" s="7">
        <f t="shared" si="4"/>
        <v>499</v>
      </c>
      <c r="L22" s="12">
        <f t="shared" si="5"/>
        <v>6.213607264087516</v>
      </c>
      <c r="M22" s="12">
        <f t="shared" si="6"/>
        <v>5.1621294657283858</v>
      </c>
      <c r="N22" s="12">
        <f t="shared" si="1"/>
        <v>1276.9659868855786</v>
      </c>
    </row>
    <row r="23" spans="1:14" x14ac:dyDescent="0.25">
      <c r="A23" s="7"/>
      <c r="B23" s="16"/>
      <c r="C23" s="14"/>
      <c r="E23" s="19"/>
      <c r="F23">
        <v>280.67500000000001</v>
      </c>
      <c r="G23" s="9">
        <v>193</v>
      </c>
      <c r="H23" s="10">
        <v>0.53320000000000001</v>
      </c>
      <c r="I23" s="11">
        <v>1.1004</v>
      </c>
      <c r="J23" s="7">
        <v>1000</v>
      </c>
      <c r="K23" s="7">
        <f t="shared" si="4"/>
        <v>999</v>
      </c>
      <c r="L23" s="12">
        <f t="shared" si="5"/>
        <v>6.907255070523628</v>
      </c>
      <c r="M23" s="12">
        <f t="shared" si="6"/>
        <v>5.7924891589636749</v>
      </c>
      <c r="N23" s="12">
        <f t="shared" si="1"/>
        <v>1398.6254076799892</v>
      </c>
    </row>
    <row r="24" spans="1:14" x14ac:dyDescent="0.25">
      <c r="A24" s="7"/>
      <c r="B24" s="16"/>
      <c r="C24" s="16"/>
      <c r="E24" s="19"/>
      <c r="F24">
        <v>280.67500000000001</v>
      </c>
      <c r="G24" s="9">
        <v>193</v>
      </c>
      <c r="H24" s="10">
        <v>0.53320000000000001</v>
      </c>
      <c r="I24" s="11">
        <v>1.1004</v>
      </c>
      <c r="J24" s="7">
        <v>5000</v>
      </c>
      <c r="K24" s="7">
        <f t="shared" si="4"/>
        <v>4999</v>
      </c>
      <c r="L24" s="12">
        <f t="shared" si="5"/>
        <v>8.5170931830821246</v>
      </c>
      <c r="M24" s="12">
        <f t="shared" si="6"/>
        <v>7.2554463677591094</v>
      </c>
      <c r="N24" s="12">
        <f t="shared" si="1"/>
        <v>1680.976148977508</v>
      </c>
    </row>
    <row r="25" spans="1:14" x14ac:dyDescent="0.25">
      <c r="A25" s="7"/>
      <c r="B25" s="16"/>
      <c r="C25" s="14"/>
      <c r="E25" s="19"/>
      <c r="F25">
        <v>280.67500000000001</v>
      </c>
      <c r="G25" s="9">
        <v>193</v>
      </c>
      <c r="H25" s="10">
        <v>0.53320000000000001</v>
      </c>
      <c r="I25" s="11">
        <v>1.1004</v>
      </c>
      <c r="J25" s="7">
        <v>100000</v>
      </c>
      <c r="K25" s="7">
        <f t="shared" si="4"/>
        <v>99999</v>
      </c>
      <c r="L25" s="12">
        <f t="shared" si="5"/>
        <v>11.512920464953199</v>
      </c>
      <c r="M25" s="12">
        <f t="shared" si="6"/>
        <v>9.9779357187869842</v>
      </c>
      <c r="N25" s="12">
        <f t="shared" si="1"/>
        <v>2206.4165937258881</v>
      </c>
    </row>
    <row r="26" spans="1:14" x14ac:dyDescent="0.25">
      <c r="A26" s="7"/>
      <c r="B26" s="16"/>
      <c r="C2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61BA-BEE7-4152-9B61-10546D0E9CAB}">
  <dimension ref="A1"/>
  <sheetViews>
    <sheetView topLeftCell="A19" workbookViewId="0">
      <selection activeCell="B12" sqref="B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YnSn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2024-12-02T17:28:21Z</dcterms:created>
  <dcterms:modified xsi:type="dcterms:W3CDTF">2024-12-08T16:47:12Z</dcterms:modified>
</cp:coreProperties>
</file>