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2.xml.rels" ContentType="application/vnd.openxmlformats-package.relationships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harts/chart5.xml" ContentType="application/vnd.openxmlformats-officedocument.drawingml.chart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coef" sheetId="1" state="visible" r:id="rId2"/>
    <sheet name="Indicators" sheetId="2" state="visible" r:id="rId3"/>
    <sheet name="Cluster determination" sheetId="3" state="visible" r:id="rId4"/>
    <sheet name="Coerenza" sheetId="4" state="visible" r:id="rId5"/>
    <sheet name="Normalita" sheetId="5" state="visible" r:id="rId6"/>
    <sheet name="Ricavo" sheetId="6" state="visible" r:id="rId7"/>
    <sheet name="Input data" sheetId="7" state="visible" r:id="rId8"/>
    <sheet name="Q fields (current)" sheetId="8" state="visible" r:id="rId9"/>
    <sheet name="Q fields to be added" sheetId="9" state="visible" r:id="rId10"/>
    <sheet name="Formated results" sheetId="10" state="visible" r:id="rId11"/>
    <sheet name="Report " sheetId="11" state="visible" r:id="rId12"/>
    <sheet name="Settings" sheetId="12" state="visible" r:id="rId13"/>
  </sheets>
  <definedNames>
    <definedName function="false" hidden="false" localSheetId="10" name="_xlnm.Print_Area" vbProcedure="false">'Report '!$B$2:$F$27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B11" authorId="0">
      <text>
        <r>
          <rPr>
            <sz val="11"/>
            <color rgb="FF000000"/>
            <rFont val="Calibri"/>
            <family val="2"/>
            <charset val="204"/>
          </rPr>
          <t xml:space="preserve">Такое есть не во всех анкетах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140</xdr:colOff>
                <xdr:row>2</xdr:row>
                <xdr:rowOff>21</xdr:rowOff>
              </xdr:to>
            </anchor>
          </commentPr>
        </mc:Choice>
        <mc:Fallback/>
      </mc:AlternateContent>
    </comment>
    <comment ref="B16" authorId="0">
      <text>
        <r>
          <rPr>
            <sz val="11"/>
            <color rgb="FF000000"/>
            <rFont val="Calibri"/>
            <family val="2"/>
            <charset val="204"/>
          </rPr>
          <t xml:space="preserve">Такое есть не во всех анкетах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140</xdr:colOff>
                <xdr:row>2</xdr:row>
                <xdr:rowOff>21</xdr:rowOff>
              </xdr:to>
            </anchor>
          </commentPr>
        </mc:Choice>
        <mc:Fallback/>
      </mc:AlternateContent>
    </comment>
    <comment ref="D30" authorId="0">
      <text>
        <r>
          <rPr>
            <sz val="11"/>
            <color rgb="FF000000"/>
            <rFont val="Calibri"/>
            <family val="2"/>
            <charset val="204"/>
          </rPr>
          <t xml:space="preserve">Корректировать пропорционально на кол-во использованных месяцев (если меньше 12)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140</xdr:colOff>
                <xdr:row>2</xdr:row>
                <xdr:rowOff>52</xdr:rowOff>
              </xdr:to>
            </anchor>
          </commentPr>
        </mc:Choice>
        <mc:Fallback/>
      </mc:AlternateContent>
    </comment>
    <comment ref="D31" authorId="0">
      <text>
        <r>
          <rPr>
            <sz val="11"/>
            <color rgb="FF000000"/>
            <rFont val="Calibri"/>
            <family val="2"/>
            <charset val="204"/>
          </rPr>
          <t xml:space="preserve">Корректировать пропорционально на кол-во использованных месяцев (если меньше 12)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140</xdr:colOff>
                <xdr:row>2</xdr:row>
                <xdr:rowOff>52</xdr:rowOff>
              </xdr:to>
            </anchor>
          </commentPr>
        </mc:Choice>
        <mc:Fallback/>
      </mc:AlternateContent>
    </comment>
    <comment ref="E5" authorId="0">
      <text>
        <r>
          <rPr>
            <sz val="11"/>
            <color rgb="FF000000"/>
            <rFont val="Calibri"/>
            <family val="2"/>
            <charset val="204"/>
          </rPr>
          <t xml:space="preserve">Корректировать пропорционально на кол-во использованных месяцев (если меньше 12)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140</xdr:colOff>
                <xdr:row>2</xdr:row>
                <xdr:rowOff>52</xdr:rowOff>
              </xdr:to>
            </anchor>
          </commentPr>
        </mc:Choice>
        <mc:Fallback/>
      </mc:AlternateContent>
    </comment>
    <comment ref="E6" authorId="0">
      <text>
        <r>
          <rPr>
            <sz val="11"/>
            <color rgb="FF000000"/>
            <rFont val="Calibri"/>
            <family val="2"/>
            <charset val="204"/>
          </rPr>
          <t xml:space="preserve">Корректировать пропорционально на кол-во использованных месяцев (если меньше 12)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140</xdr:colOff>
                <xdr:row>2</xdr:row>
                <xdr:rowOff>52</xdr:rowOff>
              </xdr:to>
            </anchor>
          </commentPr>
        </mc:Choice>
        <mc:Fallback/>
      </mc:AlternateContent>
    </comment>
    <comment ref="E30" authorId="0">
      <text>
        <r>
          <rPr>
            <sz val="11"/>
            <color rgb="FF000000"/>
            <rFont val="Calibri"/>
            <family val="2"/>
            <charset val="204"/>
          </rPr>
          <t xml:space="preserve">Корректировать пропорционально на кол-во использованных месяцев (если меньше 12)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140</xdr:colOff>
                <xdr:row>2</xdr:row>
                <xdr:rowOff>52</xdr:rowOff>
              </xdr:to>
            </anchor>
          </commentPr>
        </mc:Choice>
        <mc:Fallback/>
      </mc:AlternateContent>
    </comment>
    <comment ref="E31" authorId="0">
      <text>
        <r>
          <rPr>
            <sz val="11"/>
            <color rgb="FF000000"/>
            <rFont val="Calibri"/>
            <family val="2"/>
            <charset val="204"/>
          </rPr>
          <t xml:space="preserve">Корректировать пропорционально на кол-во использованных месяцев (если меньше 12)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140</xdr:colOff>
                <xdr:row>2</xdr:row>
                <xdr:rowOff>52</xdr:rowOff>
              </xdr:to>
            </anchor>
          </commentPr>
        </mc:Choice>
        <mc:Fallback/>
      </mc:AlternateContent>
    </comment>
  </commentList>
</comments>
</file>

<file path=xl/comments4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G5" authorId="0">
      <text>
        <r>
          <rPr>
            <sz val="11"/>
            <color rgb="FF000000"/>
            <rFont val="Calibri"/>
            <family val="2"/>
            <charset val="204"/>
          </rPr>
          <t xml:space="preserve">Леш, здесь, возможно, следует добавить верхнюю границу, ап ту ю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138</xdr:colOff>
                <xdr:row>2</xdr:row>
                <xdr:rowOff>12</xdr:rowOff>
              </xdr:to>
            </anchor>
          </commentPr>
        </mc:Choice>
        <mc:Fallback/>
      </mc:AlternateContent>
    </comment>
    <comment ref="H5" authorId="0">
      <text>
        <r>
          <rPr>
            <sz val="11"/>
            <color rgb="FF000000"/>
            <rFont val="Calibri"/>
            <family val="2"/>
            <charset val="204"/>
          </rPr>
          <t xml:space="preserve">Леш, здесь, возможно, следует добавить верхнюю границу, ап ту ю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138</xdr:colOff>
                <xdr:row>2</xdr:row>
                <xdr:rowOff>12</xdr:rowOff>
              </xdr:to>
            </anchor>
          </commentPr>
        </mc:Choice>
        <mc:Fallback/>
      </mc:AlternateContent>
    </comment>
    <comment ref="J5" authorId="0">
      <text>
        <r>
          <rPr>
            <sz val="11"/>
            <color rgb="FF000000"/>
            <rFont val="Calibri"/>
            <family val="2"/>
            <charset val="204"/>
          </rPr>
          <t xml:space="preserve">Диапазон этой красоты тоже откорректируй на свое усмотрение, Леш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138</xdr:colOff>
                <xdr:row>1</xdr:row>
                <xdr:rowOff>55</xdr:rowOff>
              </xdr:to>
            </anchor>
          </commentPr>
        </mc:Choice>
        <mc:Fallback/>
      </mc:AlternateContent>
    </comment>
    <comment ref="L5" authorId="0">
      <text>
        <r>
          <rPr>
            <sz val="11"/>
            <color rgb="FF000000"/>
            <rFont val="Calibri"/>
            <family val="2"/>
            <charset val="204"/>
          </rPr>
          <t xml:space="preserve">Диапазон этой красоты тоже откорректируй на свое усмотрение, Леш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138</xdr:colOff>
                <xdr:row>1</xdr:row>
                <xdr:rowOff>55</xdr:rowOff>
              </xdr:to>
            </anchor>
          </commentPr>
        </mc:Choice>
        <mc:Fallback/>
      </mc:AlternateContent>
    </comment>
  </commentList>
</comments>
</file>

<file path=xl/comments5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C6" authorId="0">
      <text>
        <r>
          <rPr>
            <sz val="11"/>
            <color rgb="FF000000"/>
            <rFont val="Calibri"/>
            <family val="2"/>
            <charset val="204"/>
          </rPr>
          <t xml:space="preserve">Это значит, что все территории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138</xdr:colOff>
                <xdr:row>1</xdr:row>
                <xdr:rowOff>41</xdr:rowOff>
              </xdr:to>
            </anchor>
          </commentPr>
        </mc:Choice>
        <mc:Fallback/>
      </mc:AlternateContent>
    </comment>
  </commentList>
</comments>
</file>

<file path=xl/comments10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A20" authorId="0">
      <text>
        <r>
          <rPr>
            <sz val="11"/>
            <color rgb="FF000000"/>
            <rFont val="Calibri"/>
            <family val="2"/>
            <charset val="204"/>
          </rPr>
          <t xml:space="preserve">Вычисление нормальности анкеты через нормальность индикаторов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-368</xdr:colOff>
                <xdr:row>2</xdr:row>
                <xdr:rowOff>15</xdr:rowOff>
              </xdr:to>
            </anchor>
          </commentPr>
        </mc:Choice>
        <mc:Fallback/>
      </mc:AlternateContent>
    </comment>
    <comment ref="A21" authorId="0">
      <text>
        <r>
          <rPr>
            <sz val="11"/>
            <color rgb="FF000000"/>
            <rFont val="Calibri"/>
            <family val="2"/>
            <charset val="204"/>
          </rPr>
          <t xml:space="preserve">Вычисление когерентности анкеты через когерентность индикаторов и/или точность попадания индикаторов в границы интервалов когерентности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-368</xdr:colOff>
                <xdr:row>4</xdr:row>
                <xdr:rowOff>36</xdr:rowOff>
              </xdr:to>
            </anchor>
          </commentPr>
        </mc:Choice>
        <mc:Fallback/>
      </mc:AlternateContent>
    </comment>
    <comment ref="A23" authorId="0">
      <text>
        <r>
          <rPr>
            <sz val="11"/>
            <color rgb="FF000000"/>
            <rFont val="Calibri"/>
            <family val="2"/>
            <charset val="204"/>
          </rPr>
          <t xml:space="preserve">Расчитанный доход из вкладки Ricavo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-368</xdr:colOff>
                <xdr:row>2</xdr:row>
                <xdr:rowOff>1</xdr:rowOff>
              </xdr:to>
            </anchor>
          </commentPr>
        </mc:Choice>
        <mc:Fallback/>
      </mc:AlternateContent>
    </comment>
    <comment ref="A24" authorId="0">
      <text>
        <r>
          <rPr>
            <sz val="11"/>
            <color rgb="FF000000"/>
            <rFont val="Calibri"/>
            <family val="2"/>
            <charset val="204"/>
          </rPr>
          <t xml:space="preserve">Вычисление степени отклонения от верней и нижней границ расчитанного дохода через значения нормальности и когерентности анкеты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-368</xdr:colOff>
                <xdr:row>6</xdr:row>
                <xdr:rowOff>8</xdr:rowOff>
              </xdr:to>
            </anchor>
          </commentPr>
        </mc:Choice>
        <mc:Fallback/>
      </mc:AlternateContent>
    </comment>
    <comment ref="A25" authorId="0">
      <text>
        <r>
          <rPr>
            <sz val="11"/>
            <color rgb="FF000000"/>
            <rFont val="Calibri"/>
            <family val="2"/>
            <charset val="204"/>
          </rPr>
          <t xml:space="preserve">Нижняя расчитанная граница дохода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-368</xdr:colOff>
                <xdr:row>2</xdr:row>
                <xdr:rowOff>1</xdr:rowOff>
              </xdr:to>
            </anchor>
          </commentPr>
        </mc:Choice>
        <mc:Fallback/>
      </mc:AlternateContent>
    </comment>
    <comment ref="A26" authorId="0">
      <text>
        <r>
          <rPr>
            <sz val="11"/>
            <color rgb="FF000000"/>
            <rFont val="Calibri"/>
            <family val="2"/>
            <charset val="204"/>
          </rPr>
          <t xml:space="preserve">Верхняя расчитанная граница дохода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-368</xdr:colOff>
                <xdr:row>2</xdr:row>
                <xdr:rowOff>1</xdr:rowOff>
              </xdr:to>
            </anchor>
          </commentPr>
        </mc:Choice>
        <mc:Fallback/>
      </mc:AlternateContent>
    </comment>
    <comment ref="A28" authorId="0">
      <text>
        <r>
          <rPr>
            <sz val="11"/>
            <color rgb="FF000000"/>
            <rFont val="Calibri"/>
            <family val="2"/>
            <charset val="204"/>
          </rPr>
          <t xml:space="preserve">Фиксированный показатель для анкеты D09U с ISA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-368</xdr:colOff>
                <xdr:row>2</xdr:row>
                <xdr:rowOff>32</xdr:rowOff>
              </xdr:to>
            </anchor>
          </commentPr>
        </mc:Choice>
        <mc:Fallback/>
      </mc:AlternateContent>
    </comment>
    <comment ref="A33" authorId="0">
      <text>
        <r>
          <rPr>
            <sz val="11"/>
            <color rgb="FF000000"/>
            <rFont val="Calibri"/>
            <family val="2"/>
            <charset val="204"/>
          </rPr>
          <t xml:space="preserve">Расчет границ дохода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-368</xdr:colOff>
                <xdr:row>2</xdr:row>
                <xdr:rowOff>1</xdr:rowOff>
              </xdr:to>
            </anchor>
          </commentPr>
        </mc:Choice>
        <mc:Fallback/>
      </mc:AlternateContent>
    </comment>
    <comment ref="A34" authorId="0">
      <text>
        <r>
          <rPr>
            <sz val="11"/>
            <color rgb="FF000000"/>
            <rFont val="Calibri"/>
            <family val="2"/>
            <charset val="204"/>
          </rPr>
          <t xml:space="preserve">Расчет границ прибыли
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-368</xdr:colOff>
                <xdr:row>2</xdr:row>
                <xdr:rowOff>1</xdr:rowOff>
              </xdr:to>
            </anchor>
          </commentPr>
        </mc:Choice>
        <mc:Fallback/>
      </mc:AlternateContent>
    </comment>
    <comment ref="B3" authorId="0">
      <text>
        <r>
          <rPr>
            <sz val="11"/>
            <color rgb="FF000000"/>
            <rFont val="Calibri"/>
            <family val="2"/>
            <charset val="204"/>
          </rPr>
          <t xml:space="preserve">Значения из вкладки Indicators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-368</xdr:colOff>
                <xdr:row>2</xdr:row>
                <xdr:rowOff>1</xdr:rowOff>
              </xdr:to>
            </anchor>
          </commentPr>
        </mc:Choice>
        <mc:Fallback/>
      </mc:AlternateContent>
    </comment>
    <comment ref="C3" authorId="0">
      <text>
        <r>
          <rPr>
            <sz val="11"/>
            <color rgb="FF000000"/>
            <rFont val="Calibri"/>
            <family val="2"/>
            <charset val="204"/>
          </rPr>
          <t xml:space="preserve">Границы из вкладки Normalita с учетом ранее определенного кластера</t>
        </r>
      </text>
      <mc:AlternateContent>
        <mc:Choice Requires="v2">
          <commentPr autoFill="true" autoScale="false" colHidden="false" locked="false" rowHidden="false" textHAlign="justify" textVAlign="top">
            <anchor moveWithCells="false" sizeWithCells="false">
              <xdr:from>
                <xdr:col>0</xdr:col>
                <xdr:colOff>79</xdr:colOff>
                <xdr:row>0</xdr:row>
                <xdr:rowOff>2</xdr:rowOff>
              </xdr:from>
              <xdr:to>
                <xdr:col>1</xdr:col>
                <xdr:colOff>-368</xdr:colOff>
                <xdr:row>2</xdr:row>
                <xdr:rowOff>32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<sst xmlns="http://schemas.openxmlformats.org/spreadsheetml/2006/main" count="9685" uniqueCount="7214">
  <si>
    <t xml:space="preserve">Региональные коэфициенты и курс евро</t>
  </si>
  <si>
    <t xml:space="preserve">VM05U</t>
  </si>
  <si>
    <t xml:space="preserve">Омская область</t>
  </si>
  <si>
    <t xml:space="preserve">0001</t>
  </si>
  <si>
    <t xml:space="preserve">Алтайский край</t>
  </si>
  <si>
    <t xml:space="preserve">Курс</t>
  </si>
  <si>
    <t xml:space="preserve">0001001</t>
  </si>
  <si>
    <t xml:space="preserve">Алейский район</t>
  </si>
  <si>
    <t xml:space="preserve">0001002</t>
  </si>
  <si>
    <t xml:space="preserve">Алтайский район</t>
  </si>
  <si>
    <t xml:space="preserve">0001003</t>
  </si>
  <si>
    <t xml:space="preserve">Баевский район</t>
  </si>
  <si>
    <t xml:space="preserve">0001004</t>
  </si>
  <si>
    <t xml:space="preserve">Бийский район</t>
  </si>
  <si>
    <t xml:space="preserve">0001005</t>
  </si>
  <si>
    <t xml:space="preserve">Благовещенский район</t>
  </si>
  <si>
    <t xml:space="preserve">0001006</t>
  </si>
  <si>
    <t xml:space="preserve">Бурлинский район</t>
  </si>
  <si>
    <t xml:space="preserve">0001007</t>
  </si>
  <si>
    <t xml:space="preserve">Быстроистокский район</t>
  </si>
  <si>
    <t xml:space="preserve">0001008</t>
  </si>
  <si>
    <t xml:space="preserve">Волчихинский район</t>
  </si>
  <si>
    <t xml:space="preserve">0001009</t>
  </si>
  <si>
    <t xml:space="preserve">Егорьевский район</t>
  </si>
  <si>
    <t xml:space="preserve">0001010</t>
  </si>
  <si>
    <t xml:space="preserve">Ельцовский район</t>
  </si>
  <si>
    <t xml:space="preserve">0001011</t>
  </si>
  <si>
    <t xml:space="preserve">Завьяловский район</t>
  </si>
  <si>
    <t xml:space="preserve">0001012</t>
  </si>
  <si>
    <t xml:space="preserve">Залесовский район</t>
  </si>
  <si>
    <t xml:space="preserve">0001013</t>
  </si>
  <si>
    <t xml:space="preserve">Заринский район</t>
  </si>
  <si>
    <t xml:space="preserve">0001014</t>
  </si>
  <si>
    <t xml:space="preserve">Змеиногорский район</t>
  </si>
  <si>
    <t xml:space="preserve">0001015</t>
  </si>
  <si>
    <t xml:space="preserve">Калманский район</t>
  </si>
  <si>
    <t xml:space="preserve">0001025</t>
  </si>
  <si>
    <t xml:space="preserve">Локтевский район</t>
  </si>
  <si>
    <t xml:space="preserve">0001016</t>
  </si>
  <si>
    <t xml:space="preserve">Каменский район</t>
  </si>
  <si>
    <t xml:space="preserve">0001017</t>
  </si>
  <si>
    <t xml:space="preserve">Ключевский район</t>
  </si>
  <si>
    <t xml:space="preserve">0001018</t>
  </si>
  <si>
    <t xml:space="preserve">Косихинский район</t>
  </si>
  <si>
    <t xml:space="preserve">0001019</t>
  </si>
  <si>
    <t xml:space="preserve">Красногорский район</t>
  </si>
  <si>
    <t xml:space="preserve">0001020</t>
  </si>
  <si>
    <t xml:space="preserve">Краснощековский район</t>
  </si>
  <si>
    <t xml:space="preserve">0001021</t>
  </si>
  <si>
    <t xml:space="preserve">Крутихинский район</t>
  </si>
  <si>
    <t xml:space="preserve">0001022</t>
  </si>
  <si>
    <t xml:space="preserve">Кулундинский район</t>
  </si>
  <si>
    <t xml:space="preserve">0001023</t>
  </si>
  <si>
    <t xml:space="preserve">Курьинский район</t>
  </si>
  <si>
    <t xml:space="preserve">0001024</t>
  </si>
  <si>
    <t xml:space="preserve">Кытмановский район</t>
  </si>
  <si>
    <t xml:space="preserve">0001026</t>
  </si>
  <si>
    <t xml:space="preserve">Мамонтовский район</t>
  </si>
  <si>
    <t xml:space="preserve">0001027</t>
  </si>
  <si>
    <t xml:space="preserve">Михайловский район</t>
  </si>
  <si>
    <t xml:space="preserve">0001028</t>
  </si>
  <si>
    <t xml:space="preserve">Новичихинский район</t>
  </si>
  <si>
    <t xml:space="preserve">0001029</t>
  </si>
  <si>
    <t xml:space="preserve">Зональный район</t>
  </si>
  <si>
    <t xml:space="preserve">0001030</t>
  </si>
  <si>
    <t xml:space="preserve">Павловский район</t>
  </si>
  <si>
    <t xml:space="preserve">0001031</t>
  </si>
  <si>
    <t xml:space="preserve">Панкрушихинский район</t>
  </si>
  <si>
    <t xml:space="preserve">0001032</t>
  </si>
  <si>
    <t xml:space="preserve">Первомайский район</t>
  </si>
  <si>
    <t xml:space="preserve">0001033</t>
  </si>
  <si>
    <t xml:space="preserve">Петропавловский район</t>
  </si>
  <si>
    <t xml:space="preserve">0001034</t>
  </si>
  <si>
    <t xml:space="preserve">Поспелихинский район</t>
  </si>
  <si>
    <t xml:space="preserve">0001035</t>
  </si>
  <si>
    <t xml:space="preserve">Ребрихинский район</t>
  </si>
  <si>
    <t xml:space="preserve">0001036</t>
  </si>
  <si>
    <t xml:space="preserve">Родинский район</t>
  </si>
  <si>
    <t xml:space="preserve">0001037</t>
  </si>
  <si>
    <t xml:space="preserve">Романовский район</t>
  </si>
  <si>
    <t xml:space="preserve">0001038</t>
  </si>
  <si>
    <t xml:space="preserve">Рубцовский район</t>
  </si>
  <si>
    <t xml:space="preserve">0001039</t>
  </si>
  <si>
    <t xml:space="preserve">Смоленский район</t>
  </si>
  <si>
    <t xml:space="preserve">0001040</t>
  </si>
  <si>
    <t xml:space="preserve">Суетский район</t>
  </si>
  <si>
    <t xml:space="preserve">0001041</t>
  </si>
  <si>
    <t xml:space="preserve">Советский район</t>
  </si>
  <si>
    <t xml:space="preserve">0001042</t>
  </si>
  <si>
    <t xml:space="preserve">Солонешенский район</t>
  </si>
  <si>
    <t xml:space="preserve">0001043</t>
  </si>
  <si>
    <t xml:space="preserve">Солтонский район</t>
  </si>
  <si>
    <t xml:space="preserve">0001044</t>
  </si>
  <si>
    <t xml:space="preserve">Шелаболихинский район</t>
  </si>
  <si>
    <t xml:space="preserve">0001045</t>
  </si>
  <si>
    <t xml:space="preserve">Табунский район</t>
  </si>
  <si>
    <t xml:space="preserve">0001046</t>
  </si>
  <si>
    <t xml:space="preserve">Тальменский район</t>
  </si>
  <si>
    <t xml:space="preserve">0001047</t>
  </si>
  <si>
    <t xml:space="preserve">Тогульский район</t>
  </si>
  <si>
    <t xml:space="preserve">0001048</t>
  </si>
  <si>
    <t xml:space="preserve">Топчихинский район</t>
  </si>
  <si>
    <t xml:space="preserve">0001049</t>
  </si>
  <si>
    <t xml:space="preserve">Третьяковский район</t>
  </si>
  <si>
    <t xml:space="preserve">0001050</t>
  </si>
  <si>
    <t xml:space="preserve">Троицкий район</t>
  </si>
  <si>
    <t xml:space="preserve">0001051</t>
  </si>
  <si>
    <t xml:space="preserve">Тюменцевский район</t>
  </si>
  <si>
    <t xml:space="preserve">0001052</t>
  </si>
  <si>
    <t xml:space="preserve">Угловский район</t>
  </si>
  <si>
    <t xml:space="preserve">0001053</t>
  </si>
  <si>
    <t xml:space="preserve">Усть-Калманский район</t>
  </si>
  <si>
    <t xml:space="preserve">0001054</t>
  </si>
  <si>
    <t xml:space="preserve">Усть-Пристанский район</t>
  </si>
  <si>
    <t xml:space="preserve">0001055</t>
  </si>
  <si>
    <t xml:space="preserve">Хабарский район</t>
  </si>
  <si>
    <t xml:space="preserve">0001056</t>
  </si>
  <si>
    <t xml:space="preserve">Целинный район</t>
  </si>
  <si>
    <t xml:space="preserve">0001057</t>
  </si>
  <si>
    <t xml:space="preserve">Чарышский район</t>
  </si>
  <si>
    <t xml:space="preserve">0001058</t>
  </si>
  <si>
    <t xml:space="preserve">Шипуновский район</t>
  </si>
  <si>
    <t xml:space="preserve">0001059</t>
  </si>
  <si>
    <t xml:space="preserve">Немецкий национальный район</t>
  </si>
  <si>
    <t xml:space="preserve">0001060</t>
  </si>
  <si>
    <t xml:space="preserve">г Алейск</t>
  </si>
  <si>
    <t xml:space="preserve">0001061</t>
  </si>
  <si>
    <t xml:space="preserve">г Барнаул</t>
  </si>
  <si>
    <t xml:space="preserve">0001062</t>
  </si>
  <si>
    <t xml:space="preserve">г Белокуриха</t>
  </si>
  <si>
    <t xml:space="preserve">0001063</t>
  </si>
  <si>
    <t xml:space="preserve">г Бийск</t>
  </si>
  <si>
    <t xml:space="preserve">0001064</t>
  </si>
  <si>
    <t xml:space="preserve">г Заринск</t>
  </si>
  <si>
    <t xml:space="preserve">0001065</t>
  </si>
  <si>
    <t xml:space="preserve">г Змеиногорск</t>
  </si>
  <si>
    <t xml:space="preserve">0001066</t>
  </si>
  <si>
    <t xml:space="preserve">г Камень-на-Оби</t>
  </si>
  <si>
    <t xml:space="preserve">0001067</t>
  </si>
  <si>
    <t xml:space="preserve">г Новоалтайск</t>
  </si>
  <si>
    <t xml:space="preserve">0001068</t>
  </si>
  <si>
    <t xml:space="preserve">г Рубцовск</t>
  </si>
  <si>
    <t xml:space="preserve">0001069</t>
  </si>
  <si>
    <t xml:space="preserve">г Славгород</t>
  </si>
  <si>
    <t xml:space="preserve">0001070</t>
  </si>
  <si>
    <t xml:space="preserve">г Яровое</t>
  </si>
  <si>
    <t xml:space="preserve">0003</t>
  </si>
  <si>
    <t xml:space="preserve">Краснодарский край</t>
  </si>
  <si>
    <t xml:space="preserve">0003001</t>
  </si>
  <si>
    <t xml:space="preserve">Абинский район</t>
  </si>
  <si>
    <t xml:space="preserve">0003002</t>
  </si>
  <si>
    <t xml:space="preserve">Апшеронский район</t>
  </si>
  <si>
    <t xml:space="preserve">0003003</t>
  </si>
  <si>
    <t xml:space="preserve">Белоглинский район</t>
  </si>
  <si>
    <t xml:space="preserve">0003004</t>
  </si>
  <si>
    <t xml:space="preserve">Белореченский район</t>
  </si>
  <si>
    <t xml:space="preserve">0003005</t>
  </si>
  <si>
    <t xml:space="preserve">Брюховецкий район</t>
  </si>
  <si>
    <t xml:space="preserve">0003006</t>
  </si>
  <si>
    <t xml:space="preserve">Выселковский район</t>
  </si>
  <si>
    <t xml:space="preserve">0003007</t>
  </si>
  <si>
    <t xml:space="preserve">Гулькевичский район</t>
  </si>
  <si>
    <t xml:space="preserve">0003008</t>
  </si>
  <si>
    <t xml:space="preserve">Динской район</t>
  </si>
  <si>
    <t xml:space="preserve">0003009</t>
  </si>
  <si>
    <t xml:space="preserve">Ейский район</t>
  </si>
  <si>
    <t xml:space="preserve">0003010</t>
  </si>
  <si>
    <t xml:space="preserve">Кавказский район</t>
  </si>
  <si>
    <t xml:space="preserve">0003011</t>
  </si>
  <si>
    <t xml:space="preserve">Калининский район</t>
  </si>
  <si>
    <t xml:space="preserve">0003012</t>
  </si>
  <si>
    <t xml:space="preserve">Каневской район</t>
  </si>
  <si>
    <t xml:space="preserve">0003013</t>
  </si>
  <si>
    <t xml:space="preserve">Кореновский район</t>
  </si>
  <si>
    <t xml:space="preserve">0003014</t>
  </si>
  <si>
    <t xml:space="preserve">Красноармейский район</t>
  </si>
  <si>
    <t xml:space="preserve">0003015</t>
  </si>
  <si>
    <t xml:space="preserve">Крыловский район</t>
  </si>
  <si>
    <t xml:space="preserve">0003016</t>
  </si>
  <si>
    <t xml:space="preserve">Крымский район</t>
  </si>
  <si>
    <t xml:space="preserve">0003017</t>
  </si>
  <si>
    <t xml:space="preserve">Курганинский район</t>
  </si>
  <si>
    <t xml:space="preserve">0003018</t>
  </si>
  <si>
    <t xml:space="preserve">Кущевский район</t>
  </si>
  <si>
    <t xml:space="preserve">0003019</t>
  </si>
  <si>
    <t xml:space="preserve">Лабинский район</t>
  </si>
  <si>
    <t xml:space="preserve">0003020</t>
  </si>
  <si>
    <t xml:space="preserve">Ленинградский район</t>
  </si>
  <si>
    <t xml:space="preserve">0003021</t>
  </si>
  <si>
    <t xml:space="preserve">Мостовский район</t>
  </si>
  <si>
    <t xml:space="preserve">0003022</t>
  </si>
  <si>
    <t xml:space="preserve">Новокубанский район</t>
  </si>
  <si>
    <t xml:space="preserve">0003023</t>
  </si>
  <si>
    <t xml:space="preserve">Новопокровский район</t>
  </si>
  <si>
    <t xml:space="preserve">0003024</t>
  </si>
  <si>
    <t xml:space="preserve">Отрадненский район</t>
  </si>
  <si>
    <t xml:space="preserve">0003025</t>
  </si>
  <si>
    <t xml:space="preserve">0003026</t>
  </si>
  <si>
    <t xml:space="preserve">Приморско-Ахтарский район</t>
  </si>
  <si>
    <t xml:space="preserve">0003027</t>
  </si>
  <si>
    <t xml:space="preserve">Северский район</t>
  </si>
  <si>
    <t xml:space="preserve">0003028</t>
  </si>
  <si>
    <t xml:space="preserve">Славянский район</t>
  </si>
  <si>
    <t xml:space="preserve">0003029</t>
  </si>
  <si>
    <t xml:space="preserve">Староминский район</t>
  </si>
  <si>
    <t xml:space="preserve">0003030</t>
  </si>
  <si>
    <t xml:space="preserve">Тбилисский район</t>
  </si>
  <si>
    <t xml:space="preserve">0003031</t>
  </si>
  <si>
    <t xml:space="preserve">Темрюкский район</t>
  </si>
  <si>
    <t xml:space="preserve">0003032</t>
  </si>
  <si>
    <t xml:space="preserve">Тимашевский район</t>
  </si>
  <si>
    <t xml:space="preserve">0003033</t>
  </si>
  <si>
    <t xml:space="preserve">Тихорецкий район</t>
  </si>
  <si>
    <t xml:space="preserve">0003034</t>
  </si>
  <si>
    <t xml:space="preserve">Туапсинский район</t>
  </si>
  <si>
    <t xml:space="preserve">0003035</t>
  </si>
  <si>
    <t xml:space="preserve">Успенский район</t>
  </si>
  <si>
    <t xml:space="preserve">0003036</t>
  </si>
  <si>
    <t xml:space="preserve">Усть-Лабинский район</t>
  </si>
  <si>
    <t xml:space="preserve">0003037</t>
  </si>
  <si>
    <t xml:space="preserve">Щербиновский район</t>
  </si>
  <si>
    <t xml:space="preserve">0003038</t>
  </si>
  <si>
    <t xml:space="preserve">город-курорт Анапа</t>
  </si>
  <si>
    <t xml:space="preserve">0003039</t>
  </si>
  <si>
    <t xml:space="preserve">город-курорт Геленджик</t>
  </si>
  <si>
    <t xml:space="preserve">0003040</t>
  </si>
  <si>
    <t xml:space="preserve">город-курорт Сочи</t>
  </si>
  <si>
    <t xml:space="preserve">0003041</t>
  </si>
  <si>
    <t xml:space="preserve">г Армавир</t>
  </si>
  <si>
    <t xml:space="preserve">0003042</t>
  </si>
  <si>
    <t xml:space="preserve">г Горячий Ключ</t>
  </si>
  <si>
    <t xml:space="preserve">0003043</t>
  </si>
  <si>
    <t xml:space="preserve">г Ейск</t>
  </si>
  <si>
    <t xml:space="preserve">0003044</t>
  </si>
  <si>
    <t xml:space="preserve">г Краснодар</t>
  </si>
  <si>
    <t xml:space="preserve">0003045</t>
  </si>
  <si>
    <t xml:space="preserve">г Новороссийск</t>
  </si>
  <si>
    <t xml:space="preserve">0003046</t>
  </si>
  <si>
    <t xml:space="preserve">г Туапсе</t>
  </si>
  <si>
    <t xml:space="preserve">0004</t>
  </si>
  <si>
    <t xml:space="preserve">Красноярский край</t>
  </si>
  <si>
    <t xml:space="preserve">0004044</t>
  </si>
  <si>
    <t xml:space="preserve">Эвенкийский район</t>
  </si>
  <si>
    <t xml:space="preserve">0004036</t>
  </si>
  <si>
    <t xml:space="preserve">Таймырский Долгано-Ненецкий район</t>
  </si>
  <si>
    <t xml:space="preserve">0004001</t>
  </si>
  <si>
    <t xml:space="preserve">Абанский район</t>
  </si>
  <si>
    <t xml:space="preserve">0004002</t>
  </si>
  <si>
    <t xml:space="preserve">Ачинский район</t>
  </si>
  <si>
    <t xml:space="preserve">0004003</t>
  </si>
  <si>
    <t xml:space="preserve">Балахтинский район</t>
  </si>
  <si>
    <t xml:space="preserve">0004004</t>
  </si>
  <si>
    <t xml:space="preserve">Березовский район</t>
  </si>
  <si>
    <t xml:space="preserve">0004005</t>
  </si>
  <si>
    <t xml:space="preserve">Бирилюсский район</t>
  </si>
  <si>
    <t xml:space="preserve">0004006</t>
  </si>
  <si>
    <t xml:space="preserve">Боготольский район</t>
  </si>
  <si>
    <t xml:space="preserve">0004007</t>
  </si>
  <si>
    <t xml:space="preserve">Богучанский район</t>
  </si>
  <si>
    <t xml:space="preserve">0004008</t>
  </si>
  <si>
    <t xml:space="preserve">Большемуртинский район</t>
  </si>
  <si>
    <t xml:space="preserve">0004009</t>
  </si>
  <si>
    <t xml:space="preserve">Большеулуйский район</t>
  </si>
  <si>
    <t xml:space="preserve">0004010</t>
  </si>
  <si>
    <t xml:space="preserve">Дзержинский район</t>
  </si>
  <si>
    <t xml:space="preserve">0004011</t>
  </si>
  <si>
    <t xml:space="preserve">Емельяновский район</t>
  </si>
  <si>
    <t xml:space="preserve">0004012</t>
  </si>
  <si>
    <t xml:space="preserve">Енисейский район</t>
  </si>
  <si>
    <t xml:space="preserve">0004013</t>
  </si>
  <si>
    <t xml:space="preserve">Ермаковский район</t>
  </si>
  <si>
    <t xml:space="preserve">0004014</t>
  </si>
  <si>
    <t xml:space="preserve">Идринский район</t>
  </si>
  <si>
    <t xml:space="preserve">0004015</t>
  </si>
  <si>
    <t xml:space="preserve">Иланский район</t>
  </si>
  <si>
    <t xml:space="preserve">0004016</t>
  </si>
  <si>
    <t xml:space="preserve">Ирбейский район</t>
  </si>
  <si>
    <t xml:space="preserve">0004017</t>
  </si>
  <si>
    <t xml:space="preserve">Казачинский район</t>
  </si>
  <si>
    <t xml:space="preserve">0004018</t>
  </si>
  <si>
    <t xml:space="preserve">Канский район</t>
  </si>
  <si>
    <t xml:space="preserve">0004019</t>
  </si>
  <si>
    <t xml:space="preserve">Каратузский район</t>
  </si>
  <si>
    <t xml:space="preserve">0004020</t>
  </si>
  <si>
    <t xml:space="preserve">Кежемский район</t>
  </si>
  <si>
    <t xml:space="preserve">0004021</t>
  </si>
  <si>
    <t xml:space="preserve">Козульский район</t>
  </si>
  <si>
    <t xml:space="preserve">0004022</t>
  </si>
  <si>
    <t xml:space="preserve">Краснотуранский район</t>
  </si>
  <si>
    <t xml:space="preserve">0004023</t>
  </si>
  <si>
    <t xml:space="preserve">Курагинский район</t>
  </si>
  <si>
    <t xml:space="preserve">0004024</t>
  </si>
  <si>
    <t xml:space="preserve">Манский район</t>
  </si>
  <si>
    <t xml:space="preserve">0004025</t>
  </si>
  <si>
    <t xml:space="preserve">Минусинский район</t>
  </si>
  <si>
    <t xml:space="preserve">0004026</t>
  </si>
  <si>
    <t xml:space="preserve">Мотыгинский район</t>
  </si>
  <si>
    <t xml:space="preserve">0004027</t>
  </si>
  <si>
    <t xml:space="preserve">Назаровский район</t>
  </si>
  <si>
    <t xml:space="preserve">0004028</t>
  </si>
  <si>
    <t xml:space="preserve">Нижнеингашский район</t>
  </si>
  <si>
    <t xml:space="preserve">0004029</t>
  </si>
  <si>
    <t xml:space="preserve">Новоселовский район</t>
  </si>
  <si>
    <t xml:space="preserve">0004030</t>
  </si>
  <si>
    <t xml:space="preserve">Партизанский район</t>
  </si>
  <si>
    <t xml:space="preserve">0005011</t>
  </si>
  <si>
    <t xml:space="preserve">0004031</t>
  </si>
  <si>
    <t xml:space="preserve">Пировский район</t>
  </si>
  <si>
    <t xml:space="preserve">0004032</t>
  </si>
  <si>
    <t xml:space="preserve">Рыбинский район</t>
  </si>
  <si>
    <t xml:space="preserve">0004033</t>
  </si>
  <si>
    <t xml:space="preserve">Саянский район</t>
  </si>
  <si>
    <t xml:space="preserve">0004034</t>
  </si>
  <si>
    <t xml:space="preserve">Северо-Енисейский район</t>
  </si>
  <si>
    <t xml:space="preserve">0004035</t>
  </si>
  <si>
    <t xml:space="preserve">Сухобузимский район</t>
  </si>
  <si>
    <t xml:space="preserve">0004037</t>
  </si>
  <si>
    <t xml:space="preserve">Тасеевский район</t>
  </si>
  <si>
    <t xml:space="preserve">0004038</t>
  </si>
  <si>
    <t xml:space="preserve">Туруханский район</t>
  </si>
  <si>
    <t xml:space="preserve">0004039</t>
  </si>
  <si>
    <t xml:space="preserve">Тюхтетский район</t>
  </si>
  <si>
    <t xml:space="preserve">0004040</t>
  </si>
  <si>
    <t xml:space="preserve">Ужурский район</t>
  </si>
  <si>
    <t xml:space="preserve">0004041</t>
  </si>
  <si>
    <t xml:space="preserve">Уярский район</t>
  </si>
  <si>
    <t xml:space="preserve">0004042</t>
  </si>
  <si>
    <t xml:space="preserve">Шарыповский район</t>
  </si>
  <si>
    <t xml:space="preserve">0004043</t>
  </si>
  <si>
    <t xml:space="preserve">Шушенский район</t>
  </si>
  <si>
    <t xml:space="preserve">0004045</t>
  </si>
  <si>
    <t xml:space="preserve">г Ачинск</t>
  </si>
  <si>
    <t xml:space="preserve">0004046</t>
  </si>
  <si>
    <t xml:space="preserve">г Боготол</t>
  </si>
  <si>
    <t xml:space="preserve">0004047</t>
  </si>
  <si>
    <t xml:space="preserve">г Бородино</t>
  </si>
  <si>
    <t xml:space="preserve">0004048</t>
  </si>
  <si>
    <t xml:space="preserve">г Дивногорск</t>
  </si>
  <si>
    <t xml:space="preserve">0004049</t>
  </si>
  <si>
    <t xml:space="preserve">г Енисейск</t>
  </si>
  <si>
    <t xml:space="preserve">0004050</t>
  </si>
  <si>
    <t xml:space="preserve">г Канск</t>
  </si>
  <si>
    <t xml:space="preserve">0004051</t>
  </si>
  <si>
    <t xml:space="preserve">г Красноярск</t>
  </si>
  <si>
    <t xml:space="preserve">0004052</t>
  </si>
  <si>
    <t xml:space="preserve">г Лесосибирск</t>
  </si>
  <si>
    <t xml:space="preserve">0004053</t>
  </si>
  <si>
    <t xml:space="preserve">г Минусинск</t>
  </si>
  <si>
    <t xml:space="preserve">0004054</t>
  </si>
  <si>
    <t xml:space="preserve">г Назарово</t>
  </si>
  <si>
    <t xml:space="preserve">0004055</t>
  </si>
  <si>
    <t xml:space="preserve">г Норильск</t>
  </si>
  <si>
    <t xml:space="preserve">0004056</t>
  </si>
  <si>
    <t xml:space="preserve">г Сосновоборск</t>
  </si>
  <si>
    <t xml:space="preserve">0004057</t>
  </si>
  <si>
    <t xml:space="preserve">г Шарыпово</t>
  </si>
  <si>
    <t xml:space="preserve">0004058</t>
  </si>
  <si>
    <t xml:space="preserve">поселок Кедровый</t>
  </si>
  <si>
    <t xml:space="preserve">0005</t>
  </si>
  <si>
    <t xml:space="preserve">Приморский край</t>
  </si>
  <si>
    <t xml:space="preserve">0005001</t>
  </si>
  <si>
    <t xml:space="preserve">Анучинский район</t>
  </si>
  <si>
    <t xml:space="preserve">0005002</t>
  </si>
  <si>
    <t xml:space="preserve">Дальнереченский район</t>
  </si>
  <si>
    <t xml:space="preserve">0005003</t>
  </si>
  <si>
    <t xml:space="preserve">Кавалеровский район</t>
  </si>
  <si>
    <t xml:space="preserve">0005004</t>
  </si>
  <si>
    <t xml:space="preserve">Кировский район</t>
  </si>
  <si>
    <t xml:space="preserve">0007011</t>
  </si>
  <si>
    <t xml:space="preserve">0005005</t>
  </si>
  <si>
    <t xml:space="preserve">0005006</t>
  </si>
  <si>
    <t xml:space="preserve">Лазовский район</t>
  </si>
  <si>
    <t xml:space="preserve">0005007</t>
  </si>
  <si>
    <t xml:space="preserve">0005008</t>
  </si>
  <si>
    <t xml:space="preserve">Надеждинский район</t>
  </si>
  <si>
    <t xml:space="preserve">0005009</t>
  </si>
  <si>
    <t xml:space="preserve">Октябрьский район</t>
  </si>
  <si>
    <t xml:space="preserve">0010012</t>
  </si>
  <si>
    <t xml:space="preserve">0005010</t>
  </si>
  <si>
    <t xml:space="preserve">Ольгинский район</t>
  </si>
  <si>
    <t xml:space="preserve">0005012</t>
  </si>
  <si>
    <t xml:space="preserve">Пограничный район</t>
  </si>
  <si>
    <t xml:space="preserve">0005013</t>
  </si>
  <si>
    <t xml:space="preserve">Пожарский район</t>
  </si>
  <si>
    <t xml:space="preserve">0005014</t>
  </si>
  <si>
    <t xml:space="preserve">Спасский район</t>
  </si>
  <si>
    <t xml:space="preserve">0022033</t>
  </si>
  <si>
    <t xml:space="preserve">0005015</t>
  </si>
  <si>
    <t xml:space="preserve">Тернейский район</t>
  </si>
  <si>
    <t xml:space="preserve">0005016</t>
  </si>
  <si>
    <t xml:space="preserve">Ханкайский район</t>
  </si>
  <si>
    <t xml:space="preserve">0005017</t>
  </si>
  <si>
    <t xml:space="preserve">Хасанский район</t>
  </si>
  <si>
    <t xml:space="preserve">0005018</t>
  </si>
  <si>
    <t xml:space="preserve">Хорольский район</t>
  </si>
  <si>
    <t xml:space="preserve">0005019</t>
  </si>
  <si>
    <t xml:space="preserve">Черниговский район</t>
  </si>
  <si>
    <t xml:space="preserve">0005020</t>
  </si>
  <si>
    <t xml:space="preserve">Чугуевский район</t>
  </si>
  <si>
    <t xml:space="preserve">0005021</t>
  </si>
  <si>
    <t xml:space="preserve">Шкотовский район</t>
  </si>
  <si>
    <t xml:space="preserve">0005022</t>
  </si>
  <si>
    <t xml:space="preserve">Яковлевский район</t>
  </si>
  <si>
    <t xml:space="preserve">0005023</t>
  </si>
  <si>
    <t xml:space="preserve">г Арсеньев</t>
  </si>
  <si>
    <t xml:space="preserve">0005024</t>
  </si>
  <si>
    <t xml:space="preserve">г Артем</t>
  </si>
  <si>
    <t xml:space="preserve">0005025</t>
  </si>
  <si>
    <t xml:space="preserve">г Большой Камень</t>
  </si>
  <si>
    <t xml:space="preserve">0005026</t>
  </si>
  <si>
    <t xml:space="preserve">г Владивосток</t>
  </si>
  <si>
    <t xml:space="preserve">0005027</t>
  </si>
  <si>
    <t xml:space="preserve">г Дальнегорск</t>
  </si>
  <si>
    <t xml:space="preserve">0005028</t>
  </si>
  <si>
    <t xml:space="preserve">г Дальнереченск</t>
  </si>
  <si>
    <t xml:space="preserve">0005029</t>
  </si>
  <si>
    <t xml:space="preserve">г Лесозаводск</t>
  </si>
  <si>
    <t xml:space="preserve">0005030</t>
  </si>
  <si>
    <t xml:space="preserve">г Находка</t>
  </si>
  <si>
    <t xml:space="preserve">0005031</t>
  </si>
  <si>
    <t xml:space="preserve">г Партизанск</t>
  </si>
  <si>
    <t xml:space="preserve">0005032</t>
  </si>
  <si>
    <t xml:space="preserve">г Спасск-Дальний</t>
  </si>
  <si>
    <t xml:space="preserve">0005033</t>
  </si>
  <si>
    <t xml:space="preserve">г Уссурийск</t>
  </si>
  <si>
    <t xml:space="preserve">0007</t>
  </si>
  <si>
    <t xml:space="preserve">Ставропольский край</t>
  </si>
  <si>
    <t xml:space="preserve">0007001</t>
  </si>
  <si>
    <t xml:space="preserve">Александровский район</t>
  </si>
  <si>
    <t xml:space="preserve">0007002</t>
  </si>
  <si>
    <t xml:space="preserve">Андроповский район</t>
  </si>
  <si>
    <t xml:space="preserve">0007003</t>
  </si>
  <si>
    <t xml:space="preserve">Апанасенковский район</t>
  </si>
  <si>
    <t xml:space="preserve">0007004</t>
  </si>
  <si>
    <t xml:space="preserve">Арзгирский район</t>
  </si>
  <si>
    <t xml:space="preserve">0007005</t>
  </si>
  <si>
    <t xml:space="preserve">Благодарненский район</t>
  </si>
  <si>
    <t xml:space="preserve">0007006</t>
  </si>
  <si>
    <t xml:space="preserve">Будённовский район</t>
  </si>
  <si>
    <t xml:space="preserve">0007007</t>
  </si>
  <si>
    <t xml:space="preserve">Георгиевский район</t>
  </si>
  <si>
    <t xml:space="preserve">0007008</t>
  </si>
  <si>
    <t xml:space="preserve">Грачевский район</t>
  </si>
  <si>
    <t xml:space="preserve">0007009</t>
  </si>
  <si>
    <t xml:space="preserve">Изобильненский район</t>
  </si>
  <si>
    <t xml:space="preserve">0007010</t>
  </si>
  <si>
    <t xml:space="preserve">Ипатовский район</t>
  </si>
  <si>
    <t xml:space="preserve">0007012</t>
  </si>
  <si>
    <t xml:space="preserve">Кочубеевский район</t>
  </si>
  <si>
    <t xml:space="preserve">0007013</t>
  </si>
  <si>
    <t xml:space="preserve">Красногвардейский район</t>
  </si>
  <si>
    <t xml:space="preserve">0007014</t>
  </si>
  <si>
    <t xml:space="preserve">Курский район</t>
  </si>
  <si>
    <t xml:space="preserve">0007015</t>
  </si>
  <si>
    <t xml:space="preserve">Левокумский район</t>
  </si>
  <si>
    <t xml:space="preserve">0007032</t>
  </si>
  <si>
    <t xml:space="preserve">г Минеральные воды</t>
  </si>
  <si>
    <t xml:space="preserve">0007016</t>
  </si>
  <si>
    <t xml:space="preserve">Нефтекумский район</t>
  </si>
  <si>
    <t xml:space="preserve">0007017</t>
  </si>
  <si>
    <t xml:space="preserve">Новоалександровский район</t>
  </si>
  <si>
    <t xml:space="preserve">0007018</t>
  </si>
  <si>
    <t xml:space="preserve">Новоселицкий район</t>
  </si>
  <si>
    <t xml:space="preserve">0007019</t>
  </si>
  <si>
    <t xml:space="preserve">Петровский район</t>
  </si>
  <si>
    <t xml:space="preserve">0007020</t>
  </si>
  <si>
    <t xml:space="preserve">Предгорный район</t>
  </si>
  <si>
    <t xml:space="preserve">0007021</t>
  </si>
  <si>
    <t xml:space="preserve">0007022</t>
  </si>
  <si>
    <t xml:space="preserve">Степновский район</t>
  </si>
  <si>
    <t xml:space="preserve">0007023</t>
  </si>
  <si>
    <t xml:space="preserve">Труновский район</t>
  </si>
  <si>
    <t xml:space="preserve">0007024</t>
  </si>
  <si>
    <t xml:space="preserve">Туркменский район</t>
  </si>
  <si>
    <t xml:space="preserve">0007025</t>
  </si>
  <si>
    <t xml:space="preserve">Шпаковский район</t>
  </si>
  <si>
    <t xml:space="preserve">0007026</t>
  </si>
  <si>
    <t xml:space="preserve">Город-курорт Ессентуки</t>
  </si>
  <si>
    <t xml:space="preserve">0007027</t>
  </si>
  <si>
    <t xml:space="preserve">Город-курорт Железноводск</t>
  </si>
  <si>
    <t xml:space="preserve">0007028</t>
  </si>
  <si>
    <t xml:space="preserve">Город-курорт Кисловодск</t>
  </si>
  <si>
    <t xml:space="preserve">0007029</t>
  </si>
  <si>
    <t xml:space="preserve">Город-курорт Пятигорск</t>
  </si>
  <si>
    <t xml:space="preserve">0007030</t>
  </si>
  <si>
    <t xml:space="preserve">г Георгиевск</t>
  </si>
  <si>
    <t xml:space="preserve">0007031</t>
  </si>
  <si>
    <t xml:space="preserve">г Лермонтов</t>
  </si>
  <si>
    <t xml:space="preserve">0007033</t>
  </si>
  <si>
    <t xml:space="preserve">г Невинномысск</t>
  </si>
  <si>
    <t xml:space="preserve">0007034</t>
  </si>
  <si>
    <t xml:space="preserve">г Ставрополь</t>
  </si>
  <si>
    <t xml:space="preserve">0008</t>
  </si>
  <si>
    <t xml:space="preserve">Хабаровский край</t>
  </si>
  <si>
    <t xml:space="preserve">0008001</t>
  </si>
  <si>
    <t xml:space="preserve">Амурский район</t>
  </si>
  <si>
    <t xml:space="preserve">0008002</t>
  </si>
  <si>
    <t xml:space="preserve">Аяно-Майский район</t>
  </si>
  <si>
    <t xml:space="preserve">0008003</t>
  </si>
  <si>
    <t xml:space="preserve">Бикинский район</t>
  </si>
  <si>
    <t xml:space="preserve">0008004</t>
  </si>
  <si>
    <t xml:space="preserve">Ванинский район</t>
  </si>
  <si>
    <t xml:space="preserve">0008005</t>
  </si>
  <si>
    <t xml:space="preserve">Верхнебуреинский район</t>
  </si>
  <si>
    <t xml:space="preserve">0008006</t>
  </si>
  <si>
    <t xml:space="preserve">Вяземский район</t>
  </si>
  <si>
    <t xml:space="preserve">0008009</t>
  </si>
  <si>
    <t xml:space="preserve">Комсомольский район</t>
  </si>
  <si>
    <t xml:space="preserve">0008010</t>
  </si>
  <si>
    <t xml:space="preserve">Нанайский район</t>
  </si>
  <si>
    <t xml:space="preserve">0008011</t>
  </si>
  <si>
    <t xml:space="preserve">Николаевский район</t>
  </si>
  <si>
    <t xml:space="preserve">0008007</t>
  </si>
  <si>
    <t xml:space="preserve">Им Лазо район</t>
  </si>
  <si>
    <t xml:space="preserve">0008008</t>
  </si>
  <si>
    <t xml:space="preserve">Им Полины Осипенко район</t>
  </si>
  <si>
    <t xml:space="preserve">0008012</t>
  </si>
  <si>
    <t xml:space="preserve">Охотский район</t>
  </si>
  <si>
    <t xml:space="preserve">0008013</t>
  </si>
  <si>
    <t xml:space="preserve">Советско-Гаванский район</t>
  </si>
  <si>
    <t xml:space="preserve">0008014</t>
  </si>
  <si>
    <t xml:space="preserve">Солнечный район</t>
  </si>
  <si>
    <t xml:space="preserve">0008015</t>
  </si>
  <si>
    <t xml:space="preserve">Тугуро-Чумиканский район</t>
  </si>
  <si>
    <t xml:space="preserve">0008016</t>
  </si>
  <si>
    <t xml:space="preserve">Ульчский район</t>
  </si>
  <si>
    <t xml:space="preserve">0008017</t>
  </si>
  <si>
    <t xml:space="preserve">Хабаровский район</t>
  </si>
  <si>
    <t xml:space="preserve">0008018</t>
  </si>
  <si>
    <t xml:space="preserve">г Комсомольск-на-Амуре</t>
  </si>
  <si>
    <t xml:space="preserve">0008019</t>
  </si>
  <si>
    <t xml:space="preserve">г Хабаровск</t>
  </si>
  <si>
    <t xml:space="preserve">0010</t>
  </si>
  <si>
    <t xml:space="preserve">Амурская область</t>
  </si>
  <si>
    <t xml:space="preserve">0010001</t>
  </si>
  <si>
    <t xml:space="preserve">Архаринский район</t>
  </si>
  <si>
    <t xml:space="preserve">0010002</t>
  </si>
  <si>
    <t xml:space="preserve">Белогорский район</t>
  </si>
  <si>
    <t xml:space="preserve">0010003</t>
  </si>
  <si>
    <t xml:space="preserve">0010004</t>
  </si>
  <si>
    <t xml:space="preserve">Бурейский район</t>
  </si>
  <si>
    <t xml:space="preserve">0010005</t>
  </si>
  <si>
    <t xml:space="preserve">Завитинский район</t>
  </si>
  <si>
    <t xml:space="preserve">0010006</t>
  </si>
  <si>
    <t xml:space="preserve">Зейский район</t>
  </si>
  <si>
    <t xml:space="preserve">0010007</t>
  </si>
  <si>
    <t xml:space="preserve">Ивановский район</t>
  </si>
  <si>
    <t xml:space="preserve">0010008</t>
  </si>
  <si>
    <t xml:space="preserve">Константиновский район</t>
  </si>
  <si>
    <t xml:space="preserve">0010009</t>
  </si>
  <si>
    <t xml:space="preserve">Магдагачинский район</t>
  </si>
  <si>
    <t xml:space="preserve">0010010</t>
  </si>
  <si>
    <t xml:space="preserve">Мазановский район</t>
  </si>
  <si>
    <t xml:space="preserve">0010011</t>
  </si>
  <si>
    <t xml:space="preserve">0010013</t>
  </si>
  <si>
    <t xml:space="preserve">Ромненский район</t>
  </si>
  <si>
    <t xml:space="preserve">0010014</t>
  </si>
  <si>
    <t xml:space="preserve">Свободненский район</t>
  </si>
  <si>
    <t xml:space="preserve">0010015</t>
  </si>
  <si>
    <t xml:space="preserve">Селемджинский район</t>
  </si>
  <si>
    <t xml:space="preserve">0010016</t>
  </si>
  <si>
    <t xml:space="preserve">Серышевский район</t>
  </si>
  <si>
    <t xml:space="preserve">0010017</t>
  </si>
  <si>
    <t xml:space="preserve">Сковородинский район</t>
  </si>
  <si>
    <t xml:space="preserve">0010018</t>
  </si>
  <si>
    <t xml:space="preserve">Тамбовский район</t>
  </si>
  <si>
    <t xml:space="preserve">0010019</t>
  </si>
  <si>
    <t xml:space="preserve">Тындинский район</t>
  </si>
  <si>
    <t xml:space="preserve">0010020</t>
  </si>
  <si>
    <t xml:space="preserve">Шимановский район</t>
  </si>
  <si>
    <t xml:space="preserve">0010021</t>
  </si>
  <si>
    <t xml:space="preserve">г Благовещенск</t>
  </si>
  <si>
    <t xml:space="preserve">0010022</t>
  </si>
  <si>
    <t xml:space="preserve">г Белогорск</t>
  </si>
  <si>
    <t xml:space="preserve">0010023</t>
  </si>
  <si>
    <t xml:space="preserve">г Зея</t>
  </si>
  <si>
    <t xml:space="preserve">0010024</t>
  </si>
  <si>
    <t xml:space="preserve">г Завитинск</t>
  </si>
  <si>
    <t xml:space="preserve">0010025</t>
  </si>
  <si>
    <t xml:space="preserve">г Райчихинск</t>
  </si>
  <si>
    <t xml:space="preserve">0010026</t>
  </si>
  <si>
    <t xml:space="preserve">г Свободный</t>
  </si>
  <si>
    <t xml:space="preserve">0010027</t>
  </si>
  <si>
    <t xml:space="preserve">г Тында</t>
  </si>
  <si>
    <t xml:space="preserve">0010028</t>
  </si>
  <si>
    <t xml:space="preserve">г Шимановск</t>
  </si>
  <si>
    <t xml:space="preserve">0011</t>
  </si>
  <si>
    <t xml:space="preserve">Архангельская область</t>
  </si>
  <si>
    <t xml:space="preserve">0011001</t>
  </si>
  <si>
    <t xml:space="preserve">Вельский район</t>
  </si>
  <si>
    <t xml:space="preserve">0011002</t>
  </si>
  <si>
    <t xml:space="preserve">Верхнетоемский район</t>
  </si>
  <si>
    <t xml:space="preserve">0011003</t>
  </si>
  <si>
    <t xml:space="preserve">Вилегодский район</t>
  </si>
  <si>
    <t xml:space="preserve">0011004</t>
  </si>
  <si>
    <t xml:space="preserve">Виноградовский район</t>
  </si>
  <si>
    <t xml:space="preserve">0011005</t>
  </si>
  <si>
    <t xml:space="preserve">Каргопольский район</t>
  </si>
  <si>
    <t xml:space="preserve">0011006</t>
  </si>
  <si>
    <t xml:space="preserve">Коношский район</t>
  </si>
  <si>
    <t xml:space="preserve">0011007</t>
  </si>
  <si>
    <t xml:space="preserve">Котласский район</t>
  </si>
  <si>
    <t xml:space="preserve">0011008</t>
  </si>
  <si>
    <t xml:space="preserve">Красноборский район</t>
  </si>
  <si>
    <t xml:space="preserve">0011009</t>
  </si>
  <si>
    <t xml:space="preserve">Ленский район</t>
  </si>
  <si>
    <t xml:space="preserve">0011010</t>
  </si>
  <si>
    <t xml:space="preserve">Лешуконский район</t>
  </si>
  <si>
    <t xml:space="preserve">0011011</t>
  </si>
  <si>
    <t xml:space="preserve">Мезенский район</t>
  </si>
  <si>
    <t xml:space="preserve">0011012</t>
  </si>
  <si>
    <t xml:space="preserve">Няндомский район</t>
  </si>
  <si>
    <t xml:space="preserve">0011013</t>
  </si>
  <si>
    <t xml:space="preserve">Онежский район</t>
  </si>
  <si>
    <t xml:space="preserve">0011014</t>
  </si>
  <si>
    <t xml:space="preserve">Пинежский район</t>
  </si>
  <si>
    <t xml:space="preserve">0011015</t>
  </si>
  <si>
    <t xml:space="preserve">Плесецкий район</t>
  </si>
  <si>
    <t xml:space="preserve">0011016</t>
  </si>
  <si>
    <t xml:space="preserve">Приморский район</t>
  </si>
  <si>
    <t xml:space="preserve">0011017</t>
  </si>
  <si>
    <t xml:space="preserve">Устьянский район</t>
  </si>
  <si>
    <t xml:space="preserve">0011018</t>
  </si>
  <si>
    <t xml:space="preserve">Холмогорский район</t>
  </si>
  <si>
    <t xml:space="preserve">0011019</t>
  </si>
  <si>
    <t xml:space="preserve">Шенкурский район</t>
  </si>
  <si>
    <t xml:space="preserve">0011020</t>
  </si>
  <si>
    <t xml:space="preserve">Заполярный район</t>
  </si>
  <si>
    <t xml:space="preserve">0085001</t>
  </si>
  <si>
    <t xml:space="preserve">0011021</t>
  </si>
  <si>
    <t xml:space="preserve">г Архангельск</t>
  </si>
  <si>
    <t xml:space="preserve">0011022</t>
  </si>
  <si>
    <t xml:space="preserve">г Коряжма</t>
  </si>
  <si>
    <t xml:space="preserve">0011023</t>
  </si>
  <si>
    <t xml:space="preserve">г Котлас</t>
  </si>
  <si>
    <t xml:space="preserve">0011025</t>
  </si>
  <si>
    <t xml:space="preserve">г Новодвинск</t>
  </si>
  <si>
    <t xml:space="preserve">0011026</t>
  </si>
  <si>
    <t xml:space="preserve">г Северодвинск</t>
  </si>
  <si>
    <t xml:space="preserve">0011027</t>
  </si>
  <si>
    <t xml:space="preserve">Новая Земля</t>
  </si>
  <si>
    <t xml:space="preserve">0012</t>
  </si>
  <si>
    <t xml:space="preserve">Астраханская область</t>
  </si>
  <si>
    <t xml:space="preserve">0012001</t>
  </si>
  <si>
    <t xml:space="preserve">Ахтубинский район</t>
  </si>
  <si>
    <t xml:space="preserve">0012002</t>
  </si>
  <si>
    <t xml:space="preserve">Володарский район</t>
  </si>
  <si>
    <t xml:space="preserve">0012003</t>
  </si>
  <si>
    <t xml:space="preserve">Енотаевский район</t>
  </si>
  <si>
    <t xml:space="preserve">0012004</t>
  </si>
  <si>
    <t xml:space="preserve">Икрянинский район</t>
  </si>
  <si>
    <t xml:space="preserve">0012005</t>
  </si>
  <si>
    <t xml:space="preserve">Камызякский район</t>
  </si>
  <si>
    <t xml:space="preserve">0012006</t>
  </si>
  <si>
    <t xml:space="preserve">Красноярский район</t>
  </si>
  <si>
    <t xml:space="preserve">0012007</t>
  </si>
  <si>
    <t xml:space="preserve">Лиманский район</t>
  </si>
  <si>
    <t xml:space="preserve">0012008</t>
  </si>
  <si>
    <t xml:space="preserve">Наримановский район</t>
  </si>
  <si>
    <t xml:space="preserve">0012009</t>
  </si>
  <si>
    <t xml:space="preserve">Приволжский район</t>
  </si>
  <si>
    <t xml:space="preserve">0012010</t>
  </si>
  <si>
    <t xml:space="preserve">Харабалинский район</t>
  </si>
  <si>
    <t xml:space="preserve">0012011</t>
  </si>
  <si>
    <t xml:space="preserve">Черноярский район</t>
  </si>
  <si>
    <t xml:space="preserve">0012012</t>
  </si>
  <si>
    <t xml:space="preserve">г Астрахань</t>
  </si>
  <si>
    <t xml:space="preserve">0013</t>
  </si>
  <si>
    <t xml:space="preserve">Республика Калмыкия</t>
  </si>
  <si>
    <t xml:space="preserve">0013001</t>
  </si>
  <si>
    <t xml:space="preserve">Городовиковский район</t>
  </si>
  <si>
    <t xml:space="preserve">0013002</t>
  </si>
  <si>
    <t xml:space="preserve">Ики-Бурульский район</t>
  </si>
  <si>
    <t xml:space="preserve">0013003</t>
  </si>
  <si>
    <t xml:space="preserve">Лаганский район</t>
  </si>
  <si>
    <t xml:space="preserve">0013004</t>
  </si>
  <si>
    <t xml:space="preserve">Малодербетовский район</t>
  </si>
  <si>
    <t xml:space="preserve">0013005</t>
  </si>
  <si>
    <t xml:space="preserve">0013006</t>
  </si>
  <si>
    <t xml:space="preserve">Кетченеровский район</t>
  </si>
  <si>
    <t xml:space="preserve">0013007</t>
  </si>
  <si>
    <t xml:space="preserve">Приютненский район</t>
  </si>
  <si>
    <t xml:space="preserve">0013008</t>
  </si>
  <si>
    <t xml:space="preserve">Сарпинский район</t>
  </si>
  <si>
    <t xml:space="preserve">0013009</t>
  </si>
  <si>
    <t xml:space="preserve">0013010</t>
  </si>
  <si>
    <t xml:space="preserve">Черноземельский район</t>
  </si>
  <si>
    <t xml:space="preserve">0013011</t>
  </si>
  <si>
    <t xml:space="preserve">Юстинский район</t>
  </si>
  <si>
    <t xml:space="preserve">0013012</t>
  </si>
  <si>
    <t xml:space="preserve">Яшалтинский район</t>
  </si>
  <si>
    <t xml:space="preserve">0013013</t>
  </si>
  <si>
    <t xml:space="preserve">Яшкульский район</t>
  </si>
  <si>
    <t xml:space="preserve">0013014</t>
  </si>
  <si>
    <t xml:space="preserve">г Элиста</t>
  </si>
  <si>
    <t xml:space="preserve">0014</t>
  </si>
  <si>
    <t xml:space="preserve">Белгородская область</t>
  </si>
  <si>
    <t xml:space="preserve">0014001</t>
  </si>
  <si>
    <t xml:space="preserve">Алексеевский район</t>
  </si>
  <si>
    <t xml:space="preserve">0014002</t>
  </si>
  <si>
    <t xml:space="preserve">Белгородский район</t>
  </si>
  <si>
    <t xml:space="preserve">0014003</t>
  </si>
  <si>
    <t xml:space="preserve">Борисовский район</t>
  </si>
  <si>
    <t xml:space="preserve">0014004</t>
  </si>
  <si>
    <t xml:space="preserve">Валуйский район</t>
  </si>
  <si>
    <t xml:space="preserve">0014005</t>
  </si>
  <si>
    <t xml:space="preserve">Вейделевский район</t>
  </si>
  <si>
    <t xml:space="preserve">0014006</t>
  </si>
  <si>
    <t xml:space="preserve">Волоконовский район</t>
  </si>
  <si>
    <t xml:space="preserve">0014007</t>
  </si>
  <si>
    <t xml:space="preserve">Грайворонский район</t>
  </si>
  <si>
    <t xml:space="preserve">0014008</t>
  </si>
  <si>
    <t xml:space="preserve">Ивнянский район</t>
  </si>
  <si>
    <t xml:space="preserve">0014009</t>
  </si>
  <si>
    <t xml:space="preserve">Корочанский район</t>
  </si>
  <si>
    <t xml:space="preserve">0014010</t>
  </si>
  <si>
    <t xml:space="preserve">Красненский район</t>
  </si>
  <si>
    <t xml:space="preserve">0014011</t>
  </si>
  <si>
    <t xml:space="preserve">0014012</t>
  </si>
  <si>
    <t xml:space="preserve">Краснояружский район</t>
  </si>
  <si>
    <t xml:space="preserve">0014013</t>
  </si>
  <si>
    <t xml:space="preserve">Новооскольский район</t>
  </si>
  <si>
    <t xml:space="preserve">0014014</t>
  </si>
  <si>
    <t xml:space="preserve">Прохоровский район</t>
  </si>
  <si>
    <t xml:space="preserve">0014015</t>
  </si>
  <si>
    <t xml:space="preserve">Ракитянский район</t>
  </si>
  <si>
    <t xml:space="preserve">0014016</t>
  </si>
  <si>
    <t xml:space="preserve">Ровеньский район</t>
  </si>
  <si>
    <t xml:space="preserve">0014017</t>
  </si>
  <si>
    <t xml:space="preserve">Чернянский район</t>
  </si>
  <si>
    <t xml:space="preserve">0014018</t>
  </si>
  <si>
    <t xml:space="preserve">Шебекинский район</t>
  </si>
  <si>
    <t xml:space="preserve">0014019</t>
  </si>
  <si>
    <t xml:space="preserve">0014020</t>
  </si>
  <si>
    <t xml:space="preserve">г Белгород</t>
  </si>
  <si>
    <t xml:space="preserve">0014021</t>
  </si>
  <si>
    <t xml:space="preserve">г Губкин</t>
  </si>
  <si>
    <t xml:space="preserve">0014022</t>
  </si>
  <si>
    <t xml:space="preserve">г Старый Оскол</t>
  </si>
  <si>
    <t xml:space="preserve">0015</t>
  </si>
  <si>
    <t xml:space="preserve">Брянская область</t>
  </si>
  <si>
    <t xml:space="preserve">0015001</t>
  </si>
  <si>
    <t xml:space="preserve">Брасовский район</t>
  </si>
  <si>
    <t xml:space="preserve">0015002</t>
  </si>
  <si>
    <t xml:space="preserve">Брянский район</t>
  </si>
  <si>
    <t xml:space="preserve">0015003</t>
  </si>
  <si>
    <t xml:space="preserve">Выгоничский район</t>
  </si>
  <si>
    <t xml:space="preserve">0015004</t>
  </si>
  <si>
    <t xml:space="preserve">Гордеевский район</t>
  </si>
  <si>
    <t xml:space="preserve">0015005</t>
  </si>
  <si>
    <t xml:space="preserve">Дубровский район</t>
  </si>
  <si>
    <t xml:space="preserve">0015006</t>
  </si>
  <si>
    <t xml:space="preserve">Дятьковский район</t>
  </si>
  <si>
    <t xml:space="preserve">0015007</t>
  </si>
  <si>
    <t xml:space="preserve">Жирятинский район</t>
  </si>
  <si>
    <t xml:space="preserve">0015008</t>
  </si>
  <si>
    <t xml:space="preserve">Жуковский район</t>
  </si>
  <si>
    <t xml:space="preserve">0015009</t>
  </si>
  <si>
    <t xml:space="preserve">Злынковский район</t>
  </si>
  <si>
    <t xml:space="preserve">0015010</t>
  </si>
  <si>
    <t xml:space="preserve">Карачевский район</t>
  </si>
  <si>
    <t xml:space="preserve">0015011</t>
  </si>
  <si>
    <t xml:space="preserve">Клетнянский район</t>
  </si>
  <si>
    <t xml:space="preserve">0015012</t>
  </si>
  <si>
    <t xml:space="preserve">Климовский район</t>
  </si>
  <si>
    <t xml:space="preserve">0015013</t>
  </si>
  <si>
    <t xml:space="preserve">Клинцовский район</t>
  </si>
  <si>
    <t xml:space="preserve">0015014</t>
  </si>
  <si>
    <t xml:space="preserve">Комаричский район</t>
  </si>
  <si>
    <t xml:space="preserve">0015015</t>
  </si>
  <si>
    <t xml:space="preserve">0015016</t>
  </si>
  <si>
    <t xml:space="preserve">Мглинский район</t>
  </si>
  <si>
    <t xml:space="preserve">0015017</t>
  </si>
  <si>
    <t xml:space="preserve">Навлинский район</t>
  </si>
  <si>
    <t xml:space="preserve">0015018</t>
  </si>
  <si>
    <t xml:space="preserve">Новозыбковский район</t>
  </si>
  <si>
    <t xml:space="preserve">0015019</t>
  </si>
  <si>
    <t xml:space="preserve">Погарский район</t>
  </si>
  <si>
    <t xml:space="preserve">0015020</t>
  </si>
  <si>
    <t xml:space="preserve">Почепский район</t>
  </si>
  <si>
    <t xml:space="preserve">0015021</t>
  </si>
  <si>
    <t xml:space="preserve">Рогнединский район</t>
  </si>
  <si>
    <t xml:space="preserve">0015022</t>
  </si>
  <si>
    <t xml:space="preserve">Севский район</t>
  </si>
  <si>
    <t xml:space="preserve">0015023</t>
  </si>
  <si>
    <t xml:space="preserve">Стародубский район</t>
  </si>
  <si>
    <t xml:space="preserve">0015024</t>
  </si>
  <si>
    <t xml:space="preserve">Суземский район</t>
  </si>
  <si>
    <t xml:space="preserve">0015025</t>
  </si>
  <si>
    <t xml:space="preserve">Суражский район</t>
  </si>
  <si>
    <t xml:space="preserve">0015026</t>
  </si>
  <si>
    <t xml:space="preserve">Трубчевский район</t>
  </si>
  <si>
    <t xml:space="preserve">0015027</t>
  </si>
  <si>
    <t xml:space="preserve">Унечский район</t>
  </si>
  <si>
    <t xml:space="preserve">0015028</t>
  </si>
  <si>
    <t xml:space="preserve">г Брянск</t>
  </si>
  <si>
    <t xml:space="preserve">0015029</t>
  </si>
  <si>
    <t xml:space="preserve">г Клинцы</t>
  </si>
  <si>
    <t xml:space="preserve">0015030</t>
  </si>
  <si>
    <t xml:space="preserve">г Новозыбков</t>
  </si>
  <si>
    <t xml:space="preserve">0015031</t>
  </si>
  <si>
    <t xml:space="preserve">г Сельцо</t>
  </si>
  <si>
    <t xml:space="preserve">0015032</t>
  </si>
  <si>
    <t xml:space="preserve">г Стародуб</t>
  </si>
  <si>
    <t xml:space="preserve">0015033</t>
  </si>
  <si>
    <t xml:space="preserve">г Фокино</t>
  </si>
  <si>
    <t xml:space="preserve">0017</t>
  </si>
  <si>
    <t xml:space="preserve">Владимирская область</t>
  </si>
  <si>
    <t xml:space="preserve">0017001</t>
  </si>
  <si>
    <t xml:space="preserve">0017002</t>
  </si>
  <si>
    <t xml:space="preserve">Вязниковский район</t>
  </si>
  <si>
    <t xml:space="preserve">0017003</t>
  </si>
  <si>
    <t xml:space="preserve">Гороховецкий район</t>
  </si>
  <si>
    <t xml:space="preserve">0017004</t>
  </si>
  <si>
    <t xml:space="preserve">Гусь-Хрустальный район</t>
  </si>
  <si>
    <t xml:space="preserve">0017005</t>
  </si>
  <si>
    <t xml:space="preserve">Камешковский район</t>
  </si>
  <si>
    <t xml:space="preserve">0017006</t>
  </si>
  <si>
    <t xml:space="preserve">Киржачский район</t>
  </si>
  <si>
    <t xml:space="preserve">0017007</t>
  </si>
  <si>
    <t xml:space="preserve">Ковровский район</t>
  </si>
  <si>
    <t xml:space="preserve">0017008</t>
  </si>
  <si>
    <t xml:space="preserve">Кольчугинский район</t>
  </si>
  <si>
    <t xml:space="preserve">0017009</t>
  </si>
  <si>
    <t xml:space="preserve">Меленковский район</t>
  </si>
  <si>
    <t xml:space="preserve">0017010</t>
  </si>
  <si>
    <t xml:space="preserve">Муромский район</t>
  </si>
  <si>
    <t xml:space="preserve">0017011</t>
  </si>
  <si>
    <t xml:space="preserve">Петушинский район</t>
  </si>
  <si>
    <t xml:space="preserve">0017012</t>
  </si>
  <si>
    <t xml:space="preserve">Селивановский район</t>
  </si>
  <si>
    <t xml:space="preserve">0017013</t>
  </si>
  <si>
    <t xml:space="preserve">Собинский район</t>
  </si>
  <si>
    <t xml:space="preserve">0017014</t>
  </si>
  <si>
    <t xml:space="preserve">Судогодский район</t>
  </si>
  <si>
    <t xml:space="preserve">0017015</t>
  </si>
  <si>
    <t xml:space="preserve">Суздальский район</t>
  </si>
  <si>
    <t xml:space="preserve">0017016</t>
  </si>
  <si>
    <t xml:space="preserve">Юрьев-Польский район</t>
  </si>
  <si>
    <t xml:space="preserve">0017017</t>
  </si>
  <si>
    <t xml:space="preserve">г Владимир</t>
  </si>
  <si>
    <t xml:space="preserve">0017018</t>
  </si>
  <si>
    <t xml:space="preserve">г Гусь-Хрустальный</t>
  </si>
  <si>
    <t xml:space="preserve">0017019</t>
  </si>
  <si>
    <t xml:space="preserve">г Ковров</t>
  </si>
  <si>
    <t xml:space="preserve">0017020</t>
  </si>
  <si>
    <t xml:space="preserve">г Муром</t>
  </si>
  <si>
    <t xml:space="preserve">0018</t>
  </si>
  <si>
    <t xml:space="preserve">Волгоградская область</t>
  </si>
  <si>
    <t xml:space="preserve">0018001</t>
  </si>
  <si>
    <t xml:space="preserve">0018002</t>
  </si>
  <si>
    <t xml:space="preserve">Быковский район</t>
  </si>
  <si>
    <t xml:space="preserve">0018003</t>
  </si>
  <si>
    <t xml:space="preserve">Городищенский район</t>
  </si>
  <si>
    <t xml:space="preserve">0018004</t>
  </si>
  <si>
    <t xml:space="preserve">Даниловский район</t>
  </si>
  <si>
    <t xml:space="preserve">0018005</t>
  </si>
  <si>
    <t xml:space="preserve">Дубовский район</t>
  </si>
  <si>
    <t xml:space="preserve">0018006</t>
  </si>
  <si>
    <t xml:space="preserve">Еланский район</t>
  </si>
  <si>
    <t xml:space="preserve">0018007</t>
  </si>
  <si>
    <t xml:space="preserve">Жирновский район</t>
  </si>
  <si>
    <t xml:space="preserve">0018008</t>
  </si>
  <si>
    <t xml:space="preserve">Иловлинский район</t>
  </si>
  <si>
    <t xml:space="preserve">0018009</t>
  </si>
  <si>
    <t xml:space="preserve">Калачевский район</t>
  </si>
  <si>
    <t xml:space="preserve">0018010</t>
  </si>
  <si>
    <t xml:space="preserve">Камышинский район</t>
  </si>
  <si>
    <t xml:space="preserve">0018011</t>
  </si>
  <si>
    <t xml:space="preserve">Киквидзенский район</t>
  </si>
  <si>
    <t xml:space="preserve">0018012</t>
  </si>
  <si>
    <t xml:space="preserve">Клетский район</t>
  </si>
  <si>
    <t xml:space="preserve">0018013</t>
  </si>
  <si>
    <t xml:space="preserve">Котельниковский район</t>
  </si>
  <si>
    <t xml:space="preserve">0018014</t>
  </si>
  <si>
    <t xml:space="preserve">Котовский район</t>
  </si>
  <si>
    <t xml:space="preserve">0018015</t>
  </si>
  <si>
    <t xml:space="preserve">Ленинский район</t>
  </si>
  <si>
    <t xml:space="preserve">0018016</t>
  </si>
  <si>
    <t xml:space="preserve">Нехаевский район</t>
  </si>
  <si>
    <t xml:space="preserve">0018017</t>
  </si>
  <si>
    <t xml:space="preserve">0018018</t>
  </si>
  <si>
    <t xml:space="preserve">Новоаннинский район</t>
  </si>
  <si>
    <t xml:space="preserve">0018019</t>
  </si>
  <si>
    <t xml:space="preserve">Новониколаевский район</t>
  </si>
  <si>
    <t xml:space="preserve">0018020</t>
  </si>
  <si>
    <t xml:space="preserve">0018021</t>
  </si>
  <si>
    <t xml:space="preserve">Ольховский район</t>
  </si>
  <si>
    <t xml:space="preserve">0018022</t>
  </si>
  <si>
    <t xml:space="preserve">Палласовский район</t>
  </si>
  <si>
    <t xml:space="preserve">0018023</t>
  </si>
  <si>
    <t xml:space="preserve">Кумылженский район</t>
  </si>
  <si>
    <t xml:space="preserve">0018024</t>
  </si>
  <si>
    <t xml:space="preserve">Руднянский район</t>
  </si>
  <si>
    <t xml:space="preserve">0018025</t>
  </si>
  <si>
    <t xml:space="preserve">Светлоярский район</t>
  </si>
  <si>
    <t xml:space="preserve">0018026</t>
  </si>
  <si>
    <t xml:space="preserve">Серафимовичский район</t>
  </si>
  <si>
    <t xml:space="preserve">0018027</t>
  </si>
  <si>
    <t xml:space="preserve">Среднеахтубинский район</t>
  </si>
  <si>
    <t xml:space="preserve">0018028</t>
  </si>
  <si>
    <t xml:space="preserve">Старополтавский район</t>
  </si>
  <si>
    <t xml:space="preserve">0018029</t>
  </si>
  <si>
    <t xml:space="preserve">Суровикинский район</t>
  </si>
  <si>
    <t xml:space="preserve">0018030</t>
  </si>
  <si>
    <t xml:space="preserve">Урюпинский район</t>
  </si>
  <si>
    <t xml:space="preserve">0018031</t>
  </si>
  <si>
    <t xml:space="preserve">Фроловский район</t>
  </si>
  <si>
    <t xml:space="preserve">0018032</t>
  </si>
  <si>
    <t xml:space="preserve">Чернышковский район</t>
  </si>
  <si>
    <t xml:space="preserve">0018033</t>
  </si>
  <si>
    <t xml:space="preserve">г Волгоград</t>
  </si>
  <si>
    <t xml:space="preserve">0018034</t>
  </si>
  <si>
    <t xml:space="preserve">г Волжский</t>
  </si>
  <si>
    <t xml:space="preserve">0018035</t>
  </si>
  <si>
    <t xml:space="preserve">г Камышин</t>
  </si>
  <si>
    <t xml:space="preserve">0018036</t>
  </si>
  <si>
    <t xml:space="preserve">г Михайловка</t>
  </si>
  <si>
    <t xml:space="preserve">0018037</t>
  </si>
  <si>
    <t xml:space="preserve">г Урюпинск</t>
  </si>
  <si>
    <t xml:space="preserve">0018038</t>
  </si>
  <si>
    <t xml:space="preserve">г Фролово</t>
  </si>
  <si>
    <t xml:space="preserve">0019</t>
  </si>
  <si>
    <t xml:space="preserve">Вологодская область</t>
  </si>
  <si>
    <t xml:space="preserve">0019001</t>
  </si>
  <si>
    <t xml:space="preserve">Бабаевский район</t>
  </si>
  <si>
    <t xml:space="preserve">0019002</t>
  </si>
  <si>
    <t xml:space="preserve">Бабушкинский район</t>
  </si>
  <si>
    <t xml:space="preserve">0019003</t>
  </si>
  <si>
    <t xml:space="preserve">Белозерский район</t>
  </si>
  <si>
    <t xml:space="preserve">0019004</t>
  </si>
  <si>
    <t xml:space="preserve">Вашкинский район</t>
  </si>
  <si>
    <t xml:space="preserve">0019005</t>
  </si>
  <si>
    <t xml:space="preserve">Великоустюгский район</t>
  </si>
  <si>
    <t xml:space="preserve">0019006</t>
  </si>
  <si>
    <t xml:space="preserve">Верховажский район</t>
  </si>
  <si>
    <t xml:space="preserve">0019007</t>
  </si>
  <si>
    <t xml:space="preserve">Вожегородский район</t>
  </si>
  <si>
    <t xml:space="preserve">0019008</t>
  </si>
  <si>
    <t xml:space="preserve">Вологодский район</t>
  </si>
  <si>
    <t xml:space="preserve">0019009</t>
  </si>
  <si>
    <t xml:space="preserve">Вытегорский район</t>
  </si>
  <si>
    <t xml:space="preserve">0019010</t>
  </si>
  <si>
    <t xml:space="preserve">Грязовецкий район</t>
  </si>
  <si>
    <t xml:space="preserve">0019011</t>
  </si>
  <si>
    <t xml:space="preserve">Кадуйский район</t>
  </si>
  <si>
    <t xml:space="preserve">0019012</t>
  </si>
  <si>
    <t xml:space="preserve">Кирилловский район</t>
  </si>
  <si>
    <t xml:space="preserve">0019013</t>
  </si>
  <si>
    <t xml:space="preserve">Кичименгско-городецкий район</t>
  </si>
  <si>
    <t xml:space="preserve">0019014</t>
  </si>
  <si>
    <t xml:space="preserve">Междуреченский район</t>
  </si>
  <si>
    <t xml:space="preserve">0019015</t>
  </si>
  <si>
    <t xml:space="preserve">Никольский район</t>
  </si>
  <si>
    <t xml:space="preserve">0019016</t>
  </si>
  <si>
    <t xml:space="preserve">Нюксенский район</t>
  </si>
  <si>
    <t xml:space="preserve">0019017</t>
  </si>
  <si>
    <t xml:space="preserve">Сокольский район</t>
  </si>
  <si>
    <t xml:space="preserve">0019018</t>
  </si>
  <si>
    <t xml:space="preserve">Сямженский район</t>
  </si>
  <si>
    <t xml:space="preserve">0019019</t>
  </si>
  <si>
    <t xml:space="preserve">Тарногский район</t>
  </si>
  <si>
    <t xml:space="preserve">0019020</t>
  </si>
  <si>
    <t xml:space="preserve">Тотемский район</t>
  </si>
  <si>
    <t xml:space="preserve">0019021</t>
  </si>
  <si>
    <t xml:space="preserve">Усть-кубинский район</t>
  </si>
  <si>
    <t xml:space="preserve">0019022</t>
  </si>
  <si>
    <t xml:space="preserve">Устюженский район</t>
  </si>
  <si>
    <t xml:space="preserve">0019023</t>
  </si>
  <si>
    <t xml:space="preserve">Харовский район</t>
  </si>
  <si>
    <t xml:space="preserve">0019024</t>
  </si>
  <si>
    <t xml:space="preserve">Чагодощенский район</t>
  </si>
  <si>
    <t xml:space="preserve">0019025</t>
  </si>
  <si>
    <t xml:space="preserve">Череповецкий район</t>
  </si>
  <si>
    <t xml:space="preserve">0019026</t>
  </si>
  <si>
    <t xml:space="preserve">Шекснинский район</t>
  </si>
  <si>
    <t xml:space="preserve">0019027</t>
  </si>
  <si>
    <t xml:space="preserve">г Вологда</t>
  </si>
  <si>
    <t xml:space="preserve">0019028</t>
  </si>
  <si>
    <t xml:space="preserve">г Череповец</t>
  </si>
  <si>
    <t xml:space="preserve">0020</t>
  </si>
  <si>
    <t xml:space="preserve">Воронежская область</t>
  </si>
  <si>
    <t xml:space="preserve">0020001</t>
  </si>
  <si>
    <t xml:space="preserve">Аннинский район</t>
  </si>
  <si>
    <t xml:space="preserve">0020002</t>
  </si>
  <si>
    <t xml:space="preserve">Бобровский район</t>
  </si>
  <si>
    <t xml:space="preserve">0020003</t>
  </si>
  <si>
    <t xml:space="preserve">Богучарский район</t>
  </si>
  <si>
    <t xml:space="preserve">0020004</t>
  </si>
  <si>
    <t xml:space="preserve">Бутурлиновский район</t>
  </si>
  <si>
    <t xml:space="preserve">0020005</t>
  </si>
  <si>
    <t xml:space="preserve">Верхнемамонский район</t>
  </si>
  <si>
    <t xml:space="preserve">0020006</t>
  </si>
  <si>
    <t xml:space="preserve">Верхнехавский район</t>
  </si>
  <si>
    <t xml:space="preserve">0020007</t>
  </si>
  <si>
    <t xml:space="preserve">Воробьевский район</t>
  </si>
  <si>
    <t xml:space="preserve">0020008</t>
  </si>
  <si>
    <t xml:space="preserve">Грибановский район</t>
  </si>
  <si>
    <t xml:space="preserve">0020009</t>
  </si>
  <si>
    <t xml:space="preserve">Калачеевский район</t>
  </si>
  <si>
    <t xml:space="preserve">0020010</t>
  </si>
  <si>
    <t xml:space="preserve">0020011</t>
  </si>
  <si>
    <t xml:space="preserve">Кантемировский район</t>
  </si>
  <si>
    <t xml:space="preserve">0020012</t>
  </si>
  <si>
    <t xml:space="preserve">Каширский район</t>
  </si>
  <si>
    <t xml:space="preserve">0020013</t>
  </si>
  <si>
    <t xml:space="preserve">Лискинский район</t>
  </si>
  <si>
    <t xml:space="preserve">0020014</t>
  </si>
  <si>
    <t xml:space="preserve">Нижнедевицкий район</t>
  </si>
  <si>
    <t xml:space="preserve">0020015</t>
  </si>
  <si>
    <t xml:space="preserve">Новоусманский район</t>
  </si>
  <si>
    <t xml:space="preserve">0020016</t>
  </si>
  <si>
    <t xml:space="preserve">Новохоперский район</t>
  </si>
  <si>
    <t xml:space="preserve">0020017</t>
  </si>
  <si>
    <t xml:space="preserve">Ольховатский район</t>
  </si>
  <si>
    <t xml:space="preserve">0020018</t>
  </si>
  <si>
    <t xml:space="preserve">Острогожский район</t>
  </si>
  <si>
    <t xml:space="preserve">0020019</t>
  </si>
  <si>
    <t xml:space="preserve">0020020</t>
  </si>
  <si>
    <t xml:space="preserve">Панинский район</t>
  </si>
  <si>
    <t xml:space="preserve">0020021</t>
  </si>
  <si>
    <t xml:space="preserve">0020022</t>
  </si>
  <si>
    <t xml:space="preserve">Поворинский район</t>
  </si>
  <si>
    <t xml:space="preserve">0020023</t>
  </si>
  <si>
    <t xml:space="preserve">Подгоренский район</t>
  </si>
  <si>
    <t xml:space="preserve">0020024</t>
  </si>
  <si>
    <t xml:space="preserve">Рамонский район</t>
  </si>
  <si>
    <t xml:space="preserve">0020025</t>
  </si>
  <si>
    <t xml:space="preserve">Репьевский район</t>
  </si>
  <si>
    <t xml:space="preserve">0020026</t>
  </si>
  <si>
    <t xml:space="preserve">Россошанский район</t>
  </si>
  <si>
    <t xml:space="preserve">0020027</t>
  </si>
  <si>
    <t xml:space="preserve">Семилукский район</t>
  </si>
  <si>
    <t xml:space="preserve">0020028</t>
  </si>
  <si>
    <t xml:space="preserve">Таловский район</t>
  </si>
  <si>
    <t xml:space="preserve">0020029</t>
  </si>
  <si>
    <t xml:space="preserve">Терновский район</t>
  </si>
  <si>
    <t xml:space="preserve">0020030</t>
  </si>
  <si>
    <t xml:space="preserve">Хохольский район</t>
  </si>
  <si>
    <t xml:space="preserve">0020031</t>
  </si>
  <si>
    <t xml:space="preserve">Эртильский район</t>
  </si>
  <si>
    <t xml:space="preserve">0020032</t>
  </si>
  <si>
    <t xml:space="preserve">г Борисоглебск</t>
  </si>
  <si>
    <t xml:space="preserve">0020033</t>
  </si>
  <si>
    <t xml:space="preserve">г Воронеж</t>
  </si>
  <si>
    <t xml:space="preserve">0020034</t>
  </si>
  <si>
    <t xml:space="preserve">г Нововоронеж</t>
  </si>
  <si>
    <t xml:space="preserve">0022</t>
  </si>
  <si>
    <t xml:space="preserve">Нижегородская область</t>
  </si>
  <si>
    <t xml:space="preserve">0022001</t>
  </si>
  <si>
    <t xml:space="preserve">Ардатовский район</t>
  </si>
  <si>
    <t xml:space="preserve">0022002</t>
  </si>
  <si>
    <t xml:space="preserve">Арзамасский район</t>
  </si>
  <si>
    <t xml:space="preserve">0022003</t>
  </si>
  <si>
    <t xml:space="preserve">Балахнинский район</t>
  </si>
  <si>
    <t xml:space="preserve">0022004</t>
  </si>
  <si>
    <t xml:space="preserve">Богородский район</t>
  </si>
  <si>
    <t xml:space="preserve">0022005</t>
  </si>
  <si>
    <t xml:space="preserve">Большеболдинский район</t>
  </si>
  <si>
    <t xml:space="preserve">0022006</t>
  </si>
  <si>
    <t xml:space="preserve">Большемурашкинский район</t>
  </si>
  <si>
    <t xml:space="preserve">0022007</t>
  </si>
  <si>
    <t xml:space="preserve">Бутурлинский район</t>
  </si>
  <si>
    <t xml:space="preserve">0022008</t>
  </si>
  <si>
    <t xml:space="preserve">Вадский район</t>
  </si>
  <si>
    <t xml:space="preserve">0022009</t>
  </si>
  <si>
    <t xml:space="preserve">Варнавинский район</t>
  </si>
  <si>
    <t xml:space="preserve">0022010</t>
  </si>
  <si>
    <t xml:space="preserve">Вачский район</t>
  </si>
  <si>
    <t xml:space="preserve">0022011</t>
  </si>
  <si>
    <t xml:space="preserve">Ветлужский район</t>
  </si>
  <si>
    <t xml:space="preserve">0022012</t>
  </si>
  <si>
    <t xml:space="preserve">Вознесенский район</t>
  </si>
  <si>
    <t xml:space="preserve">0022013</t>
  </si>
  <si>
    <t xml:space="preserve">Воротынский район</t>
  </si>
  <si>
    <t xml:space="preserve">0022014</t>
  </si>
  <si>
    <t xml:space="preserve">Воскресенский район</t>
  </si>
  <si>
    <t xml:space="preserve">0022015</t>
  </si>
  <si>
    <t xml:space="preserve">Гагинский район</t>
  </si>
  <si>
    <t xml:space="preserve">0022016</t>
  </si>
  <si>
    <t xml:space="preserve">Городецкий район</t>
  </si>
  <si>
    <t xml:space="preserve">0022017</t>
  </si>
  <si>
    <t xml:space="preserve">Дальнеконстантиновский район</t>
  </si>
  <si>
    <t xml:space="preserve">0022018</t>
  </si>
  <si>
    <t xml:space="preserve">0022019</t>
  </si>
  <si>
    <t xml:space="preserve">Дивеевский район</t>
  </si>
  <si>
    <t xml:space="preserve">0022020</t>
  </si>
  <si>
    <t xml:space="preserve">Княгининский район</t>
  </si>
  <si>
    <t xml:space="preserve">0022021</t>
  </si>
  <si>
    <t xml:space="preserve">Ковернинский район</t>
  </si>
  <si>
    <t xml:space="preserve">0022022</t>
  </si>
  <si>
    <t xml:space="preserve">Краснобаковский район</t>
  </si>
  <si>
    <t xml:space="preserve">0022023</t>
  </si>
  <si>
    <t xml:space="preserve">Краснооктябрьский район</t>
  </si>
  <si>
    <t xml:space="preserve">0022024</t>
  </si>
  <si>
    <t xml:space="preserve">Кстовский район</t>
  </si>
  <si>
    <t xml:space="preserve">0022039</t>
  </si>
  <si>
    <t xml:space="preserve">Городской округ Кулебакский</t>
  </si>
  <si>
    <t xml:space="preserve">0022025</t>
  </si>
  <si>
    <t xml:space="preserve">Лукояновский район</t>
  </si>
  <si>
    <t xml:space="preserve">0022026</t>
  </si>
  <si>
    <t xml:space="preserve">Лысковский район</t>
  </si>
  <si>
    <t xml:space="preserve">0022040</t>
  </si>
  <si>
    <t xml:space="preserve">Городской округ Навашинский</t>
  </si>
  <si>
    <t xml:space="preserve">0022027</t>
  </si>
  <si>
    <t xml:space="preserve">0022041</t>
  </si>
  <si>
    <t xml:space="preserve">Городской округ Перевозский</t>
  </si>
  <si>
    <t xml:space="preserve">0022042</t>
  </si>
  <si>
    <t xml:space="preserve">Городской округ Семеновский</t>
  </si>
  <si>
    <t xml:space="preserve">0022028</t>
  </si>
  <si>
    <t xml:space="preserve">Пильнинский район</t>
  </si>
  <si>
    <t xml:space="preserve">0022029</t>
  </si>
  <si>
    <t xml:space="preserve">Починковский район</t>
  </si>
  <si>
    <t xml:space="preserve">0022030</t>
  </si>
  <si>
    <t xml:space="preserve">Сергачский район</t>
  </si>
  <si>
    <t xml:space="preserve">0022031</t>
  </si>
  <si>
    <t xml:space="preserve">Сеченовский район</t>
  </si>
  <si>
    <t xml:space="preserve">0022032</t>
  </si>
  <si>
    <t xml:space="preserve">Сосновский район</t>
  </si>
  <si>
    <t xml:space="preserve">0022034</t>
  </si>
  <si>
    <t xml:space="preserve">Тонкинский район</t>
  </si>
  <si>
    <t xml:space="preserve">0022035</t>
  </si>
  <si>
    <t xml:space="preserve">Тоншаевский район</t>
  </si>
  <si>
    <t xml:space="preserve">0022036</t>
  </si>
  <si>
    <t xml:space="preserve">Уренский район</t>
  </si>
  <si>
    <t xml:space="preserve">0022050</t>
  </si>
  <si>
    <t xml:space="preserve">г Чкаловск</t>
  </si>
  <si>
    <t xml:space="preserve">0022037</t>
  </si>
  <si>
    <t xml:space="preserve">Шарангский район</t>
  </si>
  <si>
    <t xml:space="preserve">0022038</t>
  </si>
  <si>
    <t xml:space="preserve">Шатковский район</t>
  </si>
  <si>
    <t xml:space="preserve">0022043</t>
  </si>
  <si>
    <t xml:space="preserve">Городской округ Сокольский</t>
  </si>
  <si>
    <t xml:space="preserve">0022044</t>
  </si>
  <si>
    <t xml:space="preserve">г Арзамас</t>
  </si>
  <si>
    <t xml:space="preserve">0022045</t>
  </si>
  <si>
    <t xml:space="preserve">г Бор</t>
  </si>
  <si>
    <t xml:space="preserve">0022046</t>
  </si>
  <si>
    <t xml:space="preserve">г Выкса</t>
  </si>
  <si>
    <t xml:space="preserve">0022047</t>
  </si>
  <si>
    <t xml:space="preserve">г Дзержинск</t>
  </si>
  <si>
    <t xml:space="preserve">0022048</t>
  </si>
  <si>
    <t xml:space="preserve">г Нижний Новгород</t>
  </si>
  <si>
    <t xml:space="preserve">0022049</t>
  </si>
  <si>
    <t xml:space="preserve">г Первомайск</t>
  </si>
  <si>
    <t xml:space="preserve">0022051</t>
  </si>
  <si>
    <t xml:space="preserve">г Шахунья</t>
  </si>
  <si>
    <t xml:space="preserve">0024</t>
  </si>
  <si>
    <t xml:space="preserve">Ивановская область</t>
  </si>
  <si>
    <t xml:space="preserve">0024001</t>
  </si>
  <si>
    <t xml:space="preserve">Вичугский район</t>
  </si>
  <si>
    <t xml:space="preserve">0024002</t>
  </si>
  <si>
    <t xml:space="preserve">Верхнеландеховский район</t>
  </si>
  <si>
    <t xml:space="preserve">0024003</t>
  </si>
  <si>
    <t xml:space="preserve">Гаврилово-Посадский район</t>
  </si>
  <si>
    <t xml:space="preserve">0024004</t>
  </si>
  <si>
    <t xml:space="preserve">Заволжский район</t>
  </si>
  <si>
    <t xml:space="preserve">0024005</t>
  </si>
  <si>
    <t xml:space="preserve">0024006</t>
  </si>
  <si>
    <t xml:space="preserve">Ильинский район</t>
  </si>
  <si>
    <t xml:space="preserve">0024007</t>
  </si>
  <si>
    <t xml:space="preserve">Кинешемский район</t>
  </si>
  <si>
    <t xml:space="preserve">0024008</t>
  </si>
  <si>
    <t xml:space="preserve">0024009</t>
  </si>
  <si>
    <t xml:space="preserve">Лежневский район</t>
  </si>
  <si>
    <t xml:space="preserve">0024010</t>
  </si>
  <si>
    <t xml:space="preserve">Лухский район</t>
  </si>
  <si>
    <t xml:space="preserve">0024011</t>
  </si>
  <si>
    <t xml:space="preserve">Палехский район</t>
  </si>
  <si>
    <t xml:space="preserve">0024012</t>
  </si>
  <si>
    <t xml:space="preserve">Пестяковский район</t>
  </si>
  <si>
    <t xml:space="preserve">0024013</t>
  </si>
  <si>
    <t xml:space="preserve">0024014</t>
  </si>
  <si>
    <t xml:space="preserve">Пучежский район</t>
  </si>
  <si>
    <t xml:space="preserve">0024015</t>
  </si>
  <si>
    <t xml:space="preserve">Родниковский район</t>
  </si>
  <si>
    <t xml:space="preserve">0024016</t>
  </si>
  <si>
    <t xml:space="preserve">Савинский район</t>
  </si>
  <si>
    <t xml:space="preserve">0024017</t>
  </si>
  <si>
    <t xml:space="preserve">Тейковский район</t>
  </si>
  <si>
    <t xml:space="preserve">0024018</t>
  </si>
  <si>
    <t xml:space="preserve">Фурмановский район</t>
  </si>
  <si>
    <t xml:space="preserve">0024019</t>
  </si>
  <si>
    <t xml:space="preserve">Шуйский район</t>
  </si>
  <si>
    <t xml:space="preserve">0024020</t>
  </si>
  <si>
    <t xml:space="preserve">Южский район</t>
  </si>
  <si>
    <t xml:space="preserve">0024021</t>
  </si>
  <si>
    <t xml:space="preserve">Юрьевецкий район</t>
  </si>
  <si>
    <t xml:space="preserve">0024022</t>
  </si>
  <si>
    <t xml:space="preserve">г Вичуга</t>
  </si>
  <si>
    <t xml:space="preserve">0024023</t>
  </si>
  <si>
    <t xml:space="preserve">г Иваново</t>
  </si>
  <si>
    <t xml:space="preserve">0024024</t>
  </si>
  <si>
    <t xml:space="preserve">г Кинешма</t>
  </si>
  <si>
    <t xml:space="preserve">0024025</t>
  </si>
  <si>
    <t xml:space="preserve">г Кохма</t>
  </si>
  <si>
    <t xml:space="preserve">0024026</t>
  </si>
  <si>
    <t xml:space="preserve">г Тейково</t>
  </si>
  <si>
    <t xml:space="preserve">0024027</t>
  </si>
  <si>
    <t xml:space="preserve">г Шуя</t>
  </si>
  <si>
    <t xml:space="preserve">0025</t>
  </si>
  <si>
    <t xml:space="preserve">Иркутская область</t>
  </si>
  <si>
    <t xml:space="preserve">0025003</t>
  </si>
  <si>
    <t xml:space="preserve">Балаганский район</t>
  </si>
  <si>
    <t xml:space="preserve">0025005</t>
  </si>
  <si>
    <t xml:space="preserve">Бодайбинский район</t>
  </si>
  <si>
    <t xml:space="preserve">0025002</t>
  </si>
  <si>
    <t xml:space="preserve">Ангарский район</t>
  </si>
  <si>
    <t xml:space="preserve">0025007</t>
  </si>
  <si>
    <t xml:space="preserve">Братский район</t>
  </si>
  <si>
    <t xml:space="preserve">0025001</t>
  </si>
  <si>
    <t xml:space="preserve">Аларский район</t>
  </si>
  <si>
    <t xml:space="preserve">0025008</t>
  </si>
  <si>
    <t xml:space="preserve">Жигаловский район</t>
  </si>
  <si>
    <t xml:space="preserve">0025004</t>
  </si>
  <si>
    <t xml:space="preserve">Баяндаевский район </t>
  </si>
  <si>
    <t xml:space="preserve">0025009</t>
  </si>
  <si>
    <t xml:space="preserve">Заларинский район</t>
  </si>
  <si>
    <t xml:space="preserve">0025006</t>
  </si>
  <si>
    <t xml:space="preserve">Боханский район</t>
  </si>
  <si>
    <t xml:space="preserve">0025010</t>
  </si>
  <si>
    <t xml:space="preserve">Зиминский район</t>
  </si>
  <si>
    <t xml:space="preserve">0025011</t>
  </si>
  <si>
    <t xml:space="preserve">Иркутский район</t>
  </si>
  <si>
    <t xml:space="preserve">0025012</t>
  </si>
  <si>
    <t xml:space="preserve">Казачинско-Ленский район</t>
  </si>
  <si>
    <t xml:space="preserve">0025013</t>
  </si>
  <si>
    <t xml:space="preserve">Катангский район</t>
  </si>
  <si>
    <t xml:space="preserve">0025014</t>
  </si>
  <si>
    <t xml:space="preserve">Качугский район</t>
  </si>
  <si>
    <t xml:space="preserve">0025015</t>
  </si>
  <si>
    <t xml:space="preserve">Киренский район</t>
  </si>
  <si>
    <t xml:space="preserve">0025016</t>
  </si>
  <si>
    <t xml:space="preserve">Куйтунский район</t>
  </si>
  <si>
    <t xml:space="preserve">0025017</t>
  </si>
  <si>
    <t xml:space="preserve">Мамско-Чуйский район</t>
  </si>
  <si>
    <t xml:space="preserve">0025018</t>
  </si>
  <si>
    <t xml:space="preserve">Нижнеилимский район</t>
  </si>
  <si>
    <t xml:space="preserve">0025019</t>
  </si>
  <si>
    <t xml:space="preserve">Нижнеудинский район</t>
  </si>
  <si>
    <t xml:space="preserve">0025020</t>
  </si>
  <si>
    <t xml:space="preserve">Нукутский район </t>
  </si>
  <si>
    <t xml:space="preserve">0025021</t>
  </si>
  <si>
    <t xml:space="preserve">Ольхонский район</t>
  </si>
  <si>
    <t xml:space="preserve">0025022</t>
  </si>
  <si>
    <t xml:space="preserve">Осинский район</t>
  </si>
  <si>
    <t xml:space="preserve">0025023</t>
  </si>
  <si>
    <t xml:space="preserve">Слюдянский район</t>
  </si>
  <si>
    <t xml:space="preserve">0025024</t>
  </si>
  <si>
    <t xml:space="preserve">Тайшетский район</t>
  </si>
  <si>
    <t xml:space="preserve">0025025</t>
  </si>
  <si>
    <t xml:space="preserve">Тулунский район</t>
  </si>
  <si>
    <t xml:space="preserve">0025026</t>
  </si>
  <si>
    <t xml:space="preserve">Усольский район</t>
  </si>
  <si>
    <t xml:space="preserve">0025027</t>
  </si>
  <si>
    <t xml:space="preserve">Усть-Илимский район</t>
  </si>
  <si>
    <t xml:space="preserve">0025028</t>
  </si>
  <si>
    <t xml:space="preserve">Усть-Кутский район</t>
  </si>
  <si>
    <t xml:space="preserve">0025029</t>
  </si>
  <si>
    <t xml:space="preserve">Усть-Удинский район</t>
  </si>
  <si>
    <t xml:space="preserve">0025030</t>
  </si>
  <si>
    <t xml:space="preserve">Черемховский район</t>
  </si>
  <si>
    <t xml:space="preserve">0025031</t>
  </si>
  <si>
    <t xml:space="preserve">Чунский район</t>
  </si>
  <si>
    <t xml:space="preserve">0025032</t>
  </si>
  <si>
    <t xml:space="preserve">Шелеховский район</t>
  </si>
  <si>
    <t xml:space="preserve">0025033</t>
  </si>
  <si>
    <t xml:space="preserve">Эхирит-Булагатский район</t>
  </si>
  <si>
    <t xml:space="preserve">0025034</t>
  </si>
  <si>
    <t xml:space="preserve">г Братск</t>
  </si>
  <si>
    <t xml:space="preserve">0025035</t>
  </si>
  <si>
    <t xml:space="preserve">г Зима</t>
  </si>
  <si>
    <t xml:space="preserve">0025036</t>
  </si>
  <si>
    <t xml:space="preserve">г Иркутск</t>
  </si>
  <si>
    <t xml:space="preserve">0025037</t>
  </si>
  <si>
    <t xml:space="preserve">г Саянск</t>
  </si>
  <si>
    <t xml:space="preserve">0025038</t>
  </si>
  <si>
    <t xml:space="preserve">г Тулун</t>
  </si>
  <si>
    <t xml:space="preserve">0025039</t>
  </si>
  <si>
    <t xml:space="preserve">г Усолье-Сибирское</t>
  </si>
  <si>
    <t xml:space="preserve">0025040</t>
  </si>
  <si>
    <t xml:space="preserve">г Усть-Илимск</t>
  </si>
  <si>
    <t xml:space="preserve">0025041</t>
  </si>
  <si>
    <t xml:space="preserve">г Черемхово</t>
  </si>
  <si>
    <t xml:space="preserve">0025042</t>
  </si>
  <si>
    <t xml:space="preserve">г Свирск</t>
  </si>
  <si>
    <t xml:space="preserve">0026</t>
  </si>
  <si>
    <t xml:space="preserve">Республика Ингушетия</t>
  </si>
  <si>
    <t xml:space="preserve">0026001</t>
  </si>
  <si>
    <t xml:space="preserve">Назрановский район</t>
  </si>
  <si>
    <t xml:space="preserve">0026002</t>
  </si>
  <si>
    <t xml:space="preserve">Сунженский район</t>
  </si>
  <si>
    <t xml:space="preserve">0026003</t>
  </si>
  <si>
    <t xml:space="preserve">Малгобекский район</t>
  </si>
  <si>
    <t xml:space="preserve">0026004</t>
  </si>
  <si>
    <t xml:space="preserve">Джейрахский район</t>
  </si>
  <si>
    <t xml:space="preserve">0026005</t>
  </si>
  <si>
    <t xml:space="preserve">г Магас</t>
  </si>
  <si>
    <t xml:space="preserve">0026006</t>
  </si>
  <si>
    <t xml:space="preserve">г Назрань</t>
  </si>
  <si>
    <t xml:space="preserve">0026007</t>
  </si>
  <si>
    <t xml:space="preserve">г Карабулак</t>
  </si>
  <si>
    <t xml:space="preserve">0026008</t>
  </si>
  <si>
    <t xml:space="preserve">г Малгобек</t>
  </si>
  <si>
    <t xml:space="preserve">0027</t>
  </si>
  <si>
    <t xml:space="preserve">Калининградская область</t>
  </si>
  <si>
    <t xml:space="preserve">0027001</t>
  </si>
  <si>
    <t xml:space="preserve">Гвардейский район</t>
  </si>
  <si>
    <t xml:space="preserve">0027002</t>
  </si>
  <si>
    <t xml:space="preserve">Багратионовский район</t>
  </si>
  <si>
    <t xml:space="preserve">0027003</t>
  </si>
  <si>
    <t xml:space="preserve">Балтийский район</t>
  </si>
  <si>
    <t xml:space="preserve">0027004</t>
  </si>
  <si>
    <t xml:space="preserve">Зеленоградский район</t>
  </si>
  <si>
    <t xml:space="preserve">0027005</t>
  </si>
  <si>
    <t xml:space="preserve">Правдинский район</t>
  </si>
  <si>
    <t xml:space="preserve">0027006</t>
  </si>
  <si>
    <t xml:space="preserve">Краснознаменский район</t>
  </si>
  <si>
    <t xml:space="preserve">0027007</t>
  </si>
  <si>
    <t xml:space="preserve">Неманский район</t>
  </si>
  <si>
    <t xml:space="preserve">0027008</t>
  </si>
  <si>
    <t xml:space="preserve">Нестеровский район</t>
  </si>
  <si>
    <t xml:space="preserve">0027009</t>
  </si>
  <si>
    <t xml:space="preserve">Полесский район</t>
  </si>
  <si>
    <t xml:space="preserve">0027020</t>
  </si>
  <si>
    <t xml:space="preserve">г Светлогорск</t>
  </si>
  <si>
    <t xml:space="preserve">0027010</t>
  </si>
  <si>
    <t xml:space="preserve">Славский район</t>
  </si>
  <si>
    <t xml:space="preserve">0027011</t>
  </si>
  <si>
    <t xml:space="preserve">Черняховский район</t>
  </si>
  <si>
    <t xml:space="preserve">0027012</t>
  </si>
  <si>
    <t xml:space="preserve">Городской округ Янтарный</t>
  </si>
  <si>
    <t xml:space="preserve">0027013</t>
  </si>
  <si>
    <t xml:space="preserve">г Гурьевск</t>
  </si>
  <si>
    <t xml:space="preserve">0027014</t>
  </si>
  <si>
    <t xml:space="preserve">г Гусев</t>
  </si>
  <si>
    <t xml:space="preserve">0027015</t>
  </si>
  <si>
    <t xml:space="preserve">г Калининград</t>
  </si>
  <si>
    <t xml:space="preserve">0027016</t>
  </si>
  <si>
    <t xml:space="preserve">г Ладушкин</t>
  </si>
  <si>
    <t xml:space="preserve">0027017</t>
  </si>
  <si>
    <t xml:space="preserve">г Мамоново</t>
  </si>
  <si>
    <t xml:space="preserve">0027018</t>
  </si>
  <si>
    <t xml:space="preserve">г Озерск</t>
  </si>
  <si>
    <t xml:space="preserve">0027019</t>
  </si>
  <si>
    <t xml:space="preserve">г Пионерский</t>
  </si>
  <si>
    <t xml:space="preserve">0027021</t>
  </si>
  <si>
    <t xml:space="preserve">г Светлый</t>
  </si>
  <si>
    <t xml:space="preserve">0027022</t>
  </si>
  <si>
    <t xml:space="preserve">г Советск</t>
  </si>
  <si>
    <t xml:space="preserve">0028</t>
  </si>
  <si>
    <t xml:space="preserve">Тверская область</t>
  </si>
  <si>
    <t xml:space="preserve">0028001</t>
  </si>
  <si>
    <t xml:space="preserve">Андреапольский район</t>
  </si>
  <si>
    <t xml:space="preserve">0028002</t>
  </si>
  <si>
    <t xml:space="preserve">Бежецкий район</t>
  </si>
  <si>
    <t xml:space="preserve">0028003</t>
  </si>
  <si>
    <t xml:space="preserve">Бельский район</t>
  </si>
  <si>
    <t xml:space="preserve">0028004</t>
  </si>
  <si>
    <t xml:space="preserve">Бологовский район</t>
  </si>
  <si>
    <t xml:space="preserve">0028005</t>
  </si>
  <si>
    <t xml:space="preserve">Весьегонский район</t>
  </si>
  <si>
    <t xml:space="preserve">0028006</t>
  </si>
  <si>
    <t xml:space="preserve">Вышневолоцкий район</t>
  </si>
  <si>
    <t xml:space="preserve">0028007</t>
  </si>
  <si>
    <t xml:space="preserve">Жарковский район</t>
  </si>
  <si>
    <t xml:space="preserve">0028008</t>
  </si>
  <si>
    <t xml:space="preserve">Западнодвинский район</t>
  </si>
  <si>
    <t xml:space="preserve">0028009</t>
  </si>
  <si>
    <t xml:space="preserve">Зубцовский район</t>
  </si>
  <si>
    <t xml:space="preserve">0028010</t>
  </si>
  <si>
    <t xml:space="preserve">0028011</t>
  </si>
  <si>
    <t xml:space="preserve">Калязинский район</t>
  </si>
  <si>
    <t xml:space="preserve">0028012</t>
  </si>
  <si>
    <t xml:space="preserve">Кашинский район</t>
  </si>
  <si>
    <t xml:space="preserve">0028013</t>
  </si>
  <si>
    <t xml:space="preserve">Кесовогорский район</t>
  </si>
  <si>
    <t xml:space="preserve">0028014</t>
  </si>
  <si>
    <t xml:space="preserve">Кимрский район</t>
  </si>
  <si>
    <t xml:space="preserve">0028015</t>
  </si>
  <si>
    <t xml:space="preserve">Конаковский район</t>
  </si>
  <si>
    <t xml:space="preserve">0028016</t>
  </si>
  <si>
    <t xml:space="preserve">Краснохолмский район</t>
  </si>
  <si>
    <t xml:space="preserve">0028017</t>
  </si>
  <si>
    <t xml:space="preserve">Кувшиновский район</t>
  </si>
  <si>
    <t xml:space="preserve">0028018</t>
  </si>
  <si>
    <t xml:space="preserve">Лесной район</t>
  </si>
  <si>
    <t xml:space="preserve">0028019</t>
  </si>
  <si>
    <t xml:space="preserve">Лихославльский район</t>
  </si>
  <si>
    <t xml:space="preserve">0028020</t>
  </si>
  <si>
    <t xml:space="preserve">Максатихинский район</t>
  </si>
  <si>
    <t xml:space="preserve">0028021</t>
  </si>
  <si>
    <t xml:space="preserve">Молоковский район</t>
  </si>
  <si>
    <t xml:space="preserve">0028022</t>
  </si>
  <si>
    <t xml:space="preserve">Нелидовский район</t>
  </si>
  <si>
    <t xml:space="preserve">0028023</t>
  </si>
  <si>
    <t xml:space="preserve">Оленинский район</t>
  </si>
  <si>
    <t xml:space="preserve">0028024</t>
  </si>
  <si>
    <t xml:space="preserve">Осташковский район</t>
  </si>
  <si>
    <t xml:space="preserve">0028025</t>
  </si>
  <si>
    <t xml:space="preserve">Пеновский район</t>
  </si>
  <si>
    <t xml:space="preserve">0028026</t>
  </si>
  <si>
    <t xml:space="preserve">Рамешковский район</t>
  </si>
  <si>
    <t xml:space="preserve">0028027</t>
  </si>
  <si>
    <t xml:space="preserve">Ржевский район</t>
  </si>
  <si>
    <t xml:space="preserve">0028028</t>
  </si>
  <si>
    <t xml:space="preserve">Сандовский район</t>
  </si>
  <si>
    <t xml:space="preserve">0028029</t>
  </si>
  <si>
    <t xml:space="preserve">Селижаровский район</t>
  </si>
  <si>
    <t xml:space="preserve">0028030</t>
  </si>
  <si>
    <t xml:space="preserve">Сонковский район</t>
  </si>
  <si>
    <t xml:space="preserve">0028031</t>
  </si>
  <si>
    <t xml:space="preserve">Спировский район</t>
  </si>
  <si>
    <t xml:space="preserve">0028032</t>
  </si>
  <si>
    <t xml:space="preserve">Старицкий район</t>
  </si>
  <si>
    <t xml:space="preserve">0028033</t>
  </si>
  <si>
    <t xml:space="preserve">Торжокский район</t>
  </si>
  <si>
    <t xml:space="preserve">0028034</t>
  </si>
  <si>
    <t xml:space="preserve">Торопецкий район</t>
  </si>
  <si>
    <t xml:space="preserve">0028035</t>
  </si>
  <si>
    <t xml:space="preserve">Удомельский район</t>
  </si>
  <si>
    <t xml:space="preserve">0028036</t>
  </si>
  <si>
    <t xml:space="preserve">Фировский район</t>
  </si>
  <si>
    <t xml:space="preserve">0028037</t>
  </si>
  <si>
    <t xml:space="preserve">г Вышний Волочек</t>
  </si>
  <si>
    <t xml:space="preserve">0028038</t>
  </si>
  <si>
    <t xml:space="preserve">г Кимры</t>
  </si>
  <si>
    <t xml:space="preserve">0028039</t>
  </si>
  <si>
    <t xml:space="preserve">г Ржев</t>
  </si>
  <si>
    <t xml:space="preserve">0028040</t>
  </si>
  <si>
    <t xml:space="preserve">г Тверь</t>
  </si>
  <si>
    <t xml:space="preserve">0028041</t>
  </si>
  <si>
    <t xml:space="preserve">г Торжок</t>
  </si>
  <si>
    <t xml:space="preserve">0029</t>
  </si>
  <si>
    <t xml:space="preserve">Калужская область</t>
  </si>
  <si>
    <t xml:space="preserve">0029001</t>
  </si>
  <si>
    <t xml:space="preserve">Бабынинский район</t>
  </si>
  <si>
    <t xml:space="preserve">0029002</t>
  </si>
  <si>
    <t xml:space="preserve">Барятинский район</t>
  </si>
  <si>
    <t xml:space="preserve">0029003</t>
  </si>
  <si>
    <t xml:space="preserve">Боровский район</t>
  </si>
  <si>
    <t xml:space="preserve">0029004</t>
  </si>
  <si>
    <t xml:space="preserve">0029005</t>
  </si>
  <si>
    <t xml:space="preserve">Думиничский район</t>
  </si>
  <si>
    <t xml:space="preserve">0029006</t>
  </si>
  <si>
    <t xml:space="preserve">Жиздринский район</t>
  </si>
  <si>
    <t xml:space="preserve">0029007</t>
  </si>
  <si>
    <t xml:space="preserve">0029008</t>
  </si>
  <si>
    <t xml:space="preserve">0029009</t>
  </si>
  <si>
    <t xml:space="preserve">Износковский район</t>
  </si>
  <si>
    <t xml:space="preserve">0029010</t>
  </si>
  <si>
    <t xml:space="preserve">Козельский район</t>
  </si>
  <si>
    <t xml:space="preserve">0029011</t>
  </si>
  <si>
    <t xml:space="preserve">Куйбышевский район</t>
  </si>
  <si>
    <t xml:space="preserve">0029012</t>
  </si>
  <si>
    <t xml:space="preserve">Людиновский район</t>
  </si>
  <si>
    <t xml:space="preserve">0029013</t>
  </si>
  <si>
    <t xml:space="preserve">Малоярославецкий район</t>
  </si>
  <si>
    <t xml:space="preserve">0029014</t>
  </si>
  <si>
    <t xml:space="preserve">Медынский район</t>
  </si>
  <si>
    <t xml:space="preserve">0029015</t>
  </si>
  <si>
    <t xml:space="preserve">Мещовский район</t>
  </si>
  <si>
    <t xml:space="preserve">0029016</t>
  </si>
  <si>
    <t xml:space="preserve">Мосальский район</t>
  </si>
  <si>
    <t xml:space="preserve">0029017</t>
  </si>
  <si>
    <t xml:space="preserve">Перемышльский район</t>
  </si>
  <si>
    <t xml:space="preserve">0029018</t>
  </si>
  <si>
    <t xml:space="preserve">Спас-Деменский район</t>
  </si>
  <si>
    <t xml:space="preserve">0029019</t>
  </si>
  <si>
    <t xml:space="preserve">Сухиничский район</t>
  </si>
  <si>
    <t xml:space="preserve">0029020</t>
  </si>
  <si>
    <t xml:space="preserve">Тарусский район</t>
  </si>
  <si>
    <t xml:space="preserve">0029021</t>
  </si>
  <si>
    <t xml:space="preserve">Ульяновский район</t>
  </si>
  <si>
    <t xml:space="preserve">0029022</t>
  </si>
  <si>
    <t xml:space="preserve">Ферзиковский район</t>
  </si>
  <si>
    <t xml:space="preserve">0029023</t>
  </si>
  <si>
    <t xml:space="preserve">Хвастовичский район</t>
  </si>
  <si>
    <t xml:space="preserve">0029024</t>
  </si>
  <si>
    <t xml:space="preserve">Юхновский район</t>
  </si>
  <si>
    <t xml:space="preserve">0029025</t>
  </si>
  <si>
    <t xml:space="preserve">г Калуга</t>
  </si>
  <si>
    <t xml:space="preserve">0029026</t>
  </si>
  <si>
    <t xml:space="preserve">г Обнинск</t>
  </si>
  <si>
    <t xml:space="preserve">0030</t>
  </si>
  <si>
    <t xml:space="preserve">Камчатский край</t>
  </si>
  <si>
    <t xml:space="preserve">0030001</t>
  </si>
  <si>
    <t xml:space="preserve">Алеутский район</t>
  </si>
  <si>
    <t xml:space="preserve">0030002</t>
  </si>
  <si>
    <t xml:space="preserve">Быстринский район</t>
  </si>
  <si>
    <t xml:space="preserve">0030003</t>
  </si>
  <si>
    <t xml:space="preserve">Елизовский район</t>
  </si>
  <si>
    <t xml:space="preserve">0030004</t>
  </si>
  <si>
    <t xml:space="preserve">Мильковский район</t>
  </si>
  <si>
    <t xml:space="preserve">0030005</t>
  </si>
  <si>
    <t xml:space="preserve">Соболевский район</t>
  </si>
  <si>
    <t xml:space="preserve">0030006</t>
  </si>
  <si>
    <t xml:space="preserve">Усть-Большерецкий район</t>
  </si>
  <si>
    <t xml:space="preserve">0030007</t>
  </si>
  <si>
    <t xml:space="preserve">Усть-Камчатский район</t>
  </si>
  <si>
    <t xml:space="preserve">0030008</t>
  </si>
  <si>
    <t xml:space="preserve">Карагинский район</t>
  </si>
  <si>
    <t xml:space="preserve">0030009</t>
  </si>
  <si>
    <t xml:space="preserve">Олюторский район</t>
  </si>
  <si>
    <t xml:space="preserve">0030010</t>
  </si>
  <si>
    <t xml:space="preserve">Пенжинский район</t>
  </si>
  <si>
    <t xml:space="preserve">0030011</t>
  </si>
  <si>
    <t xml:space="preserve">Тигильский район</t>
  </si>
  <si>
    <t xml:space="preserve">0030012</t>
  </si>
  <si>
    <t xml:space="preserve">г Петропавловск-Камчатский</t>
  </si>
  <si>
    <t xml:space="preserve">0030013</t>
  </si>
  <si>
    <t xml:space="preserve">поселок городского типа Палана</t>
  </si>
  <si>
    <t xml:space="preserve">0032</t>
  </si>
  <si>
    <t xml:space="preserve">Кемеровская область</t>
  </si>
  <si>
    <t xml:space="preserve">0032001</t>
  </si>
  <si>
    <t xml:space="preserve">Беловский район</t>
  </si>
  <si>
    <t xml:space="preserve">0032002</t>
  </si>
  <si>
    <t xml:space="preserve">Гурьевский район</t>
  </si>
  <si>
    <t xml:space="preserve">0032003</t>
  </si>
  <si>
    <t xml:space="preserve">Ижморский район</t>
  </si>
  <si>
    <t xml:space="preserve">0032004</t>
  </si>
  <si>
    <t xml:space="preserve">Кемеровский район</t>
  </si>
  <si>
    <t xml:space="preserve">0032005</t>
  </si>
  <si>
    <t xml:space="preserve">Крапивинский район</t>
  </si>
  <si>
    <t xml:space="preserve">0032006</t>
  </si>
  <si>
    <t xml:space="preserve">Ленинск-Кузнецкий район</t>
  </si>
  <si>
    <t xml:space="preserve">0032007</t>
  </si>
  <si>
    <t xml:space="preserve">Мариинский район</t>
  </si>
  <si>
    <t xml:space="preserve">0032008</t>
  </si>
  <si>
    <t xml:space="preserve">Новокузнецкий район</t>
  </si>
  <si>
    <t xml:space="preserve">0032009</t>
  </si>
  <si>
    <t xml:space="preserve">Прокопьевский район</t>
  </si>
  <si>
    <t xml:space="preserve">0032010</t>
  </si>
  <si>
    <t xml:space="preserve">Промышленновский район</t>
  </si>
  <si>
    <t xml:space="preserve">0032011</t>
  </si>
  <si>
    <t xml:space="preserve">Таштагольский район</t>
  </si>
  <si>
    <t xml:space="preserve">0032012</t>
  </si>
  <si>
    <t xml:space="preserve">Тисульский район</t>
  </si>
  <si>
    <t xml:space="preserve">0032013</t>
  </si>
  <si>
    <t xml:space="preserve">Топкинский район</t>
  </si>
  <si>
    <t xml:space="preserve">0032014</t>
  </si>
  <si>
    <t xml:space="preserve">Тяжинский район</t>
  </si>
  <si>
    <t xml:space="preserve">0032015</t>
  </si>
  <si>
    <t xml:space="preserve">Чебулинский район</t>
  </si>
  <si>
    <t xml:space="preserve">0032016</t>
  </si>
  <si>
    <t xml:space="preserve">Юргинский район</t>
  </si>
  <si>
    <t xml:space="preserve">0032017</t>
  </si>
  <si>
    <t xml:space="preserve">Яйский район</t>
  </si>
  <si>
    <t xml:space="preserve">0032018</t>
  </si>
  <si>
    <t xml:space="preserve">Яшкинский район</t>
  </si>
  <si>
    <t xml:space="preserve">0032019</t>
  </si>
  <si>
    <t xml:space="preserve">Городской округ Краснобродский</t>
  </si>
  <si>
    <t xml:space="preserve">0032020</t>
  </si>
  <si>
    <t xml:space="preserve">г Анжеро-Судженск</t>
  </si>
  <si>
    <t xml:space="preserve">0032021</t>
  </si>
  <si>
    <t xml:space="preserve">г Белово</t>
  </si>
  <si>
    <t xml:space="preserve">0032022</t>
  </si>
  <si>
    <t xml:space="preserve">г Березовский</t>
  </si>
  <si>
    <t xml:space="preserve">0032023</t>
  </si>
  <si>
    <t xml:space="preserve">г Калтан</t>
  </si>
  <si>
    <t xml:space="preserve">0032024</t>
  </si>
  <si>
    <t xml:space="preserve">г Кемерово</t>
  </si>
  <si>
    <t xml:space="preserve">0032025</t>
  </si>
  <si>
    <t xml:space="preserve">г Киселевск</t>
  </si>
  <si>
    <t xml:space="preserve">0032026</t>
  </si>
  <si>
    <t xml:space="preserve">г Ленинск-Кузнецкий</t>
  </si>
  <si>
    <t xml:space="preserve">0032027</t>
  </si>
  <si>
    <t xml:space="preserve">г Междуреченск</t>
  </si>
  <si>
    <t xml:space="preserve">0032028</t>
  </si>
  <si>
    <t xml:space="preserve">г Мыски</t>
  </si>
  <si>
    <t xml:space="preserve">0032029</t>
  </si>
  <si>
    <t xml:space="preserve">г Новокузнецк</t>
  </si>
  <si>
    <t xml:space="preserve">0032030</t>
  </si>
  <si>
    <t xml:space="preserve">г Полысаево</t>
  </si>
  <si>
    <t xml:space="preserve">0032031</t>
  </si>
  <si>
    <t xml:space="preserve">г Осинники</t>
  </si>
  <si>
    <t xml:space="preserve">0032032</t>
  </si>
  <si>
    <t xml:space="preserve">г Прокопьевск</t>
  </si>
  <si>
    <t xml:space="preserve">0032033</t>
  </si>
  <si>
    <t xml:space="preserve">г Тайга</t>
  </si>
  <si>
    <t xml:space="preserve">0032034</t>
  </si>
  <si>
    <t xml:space="preserve">г Юрга</t>
  </si>
  <si>
    <t xml:space="preserve">0033</t>
  </si>
  <si>
    <t xml:space="preserve">Кировская область</t>
  </si>
  <si>
    <t xml:space="preserve">0033001</t>
  </si>
  <si>
    <t xml:space="preserve">Арбажский район</t>
  </si>
  <si>
    <t xml:space="preserve">0033002</t>
  </si>
  <si>
    <t xml:space="preserve">Афанасьевский район</t>
  </si>
  <si>
    <t xml:space="preserve">0033003</t>
  </si>
  <si>
    <t xml:space="preserve">Белохолуницкий район</t>
  </si>
  <si>
    <t xml:space="preserve">0033004</t>
  </si>
  <si>
    <t xml:space="preserve">0033005</t>
  </si>
  <si>
    <t xml:space="preserve">Верхнекамский район</t>
  </si>
  <si>
    <t xml:space="preserve">0033006</t>
  </si>
  <si>
    <t xml:space="preserve">Верхошижемский район</t>
  </si>
  <si>
    <t xml:space="preserve">0033007</t>
  </si>
  <si>
    <t xml:space="preserve">Вятскополянский район</t>
  </si>
  <si>
    <t xml:space="preserve">0033008</t>
  </si>
  <si>
    <t xml:space="preserve">Даровской район</t>
  </si>
  <si>
    <t xml:space="preserve">0033009</t>
  </si>
  <si>
    <t xml:space="preserve">Зуевский район</t>
  </si>
  <si>
    <t xml:space="preserve">0033010</t>
  </si>
  <si>
    <t xml:space="preserve">Кикнурский район</t>
  </si>
  <si>
    <t xml:space="preserve">0033011</t>
  </si>
  <si>
    <t xml:space="preserve">Кильмезский район</t>
  </si>
  <si>
    <t xml:space="preserve">0033012</t>
  </si>
  <si>
    <t xml:space="preserve">Кирово-Чепецкий район</t>
  </si>
  <si>
    <t xml:space="preserve">0033013</t>
  </si>
  <si>
    <t xml:space="preserve">Котельничский район</t>
  </si>
  <si>
    <t xml:space="preserve">0033014</t>
  </si>
  <si>
    <t xml:space="preserve">Куменский район</t>
  </si>
  <si>
    <t xml:space="preserve">0033015</t>
  </si>
  <si>
    <t xml:space="preserve">Лебяжский район</t>
  </si>
  <si>
    <t xml:space="preserve">0033016</t>
  </si>
  <si>
    <t xml:space="preserve">Лузский район</t>
  </si>
  <si>
    <t xml:space="preserve">0033017</t>
  </si>
  <si>
    <t xml:space="preserve">Малмыжский район</t>
  </si>
  <si>
    <t xml:space="preserve">0033018</t>
  </si>
  <si>
    <t xml:space="preserve">Мурашинский район</t>
  </si>
  <si>
    <t xml:space="preserve">0033019</t>
  </si>
  <si>
    <t xml:space="preserve">Нагорский район</t>
  </si>
  <si>
    <t xml:space="preserve">0033020</t>
  </si>
  <si>
    <t xml:space="preserve">Немский район</t>
  </si>
  <si>
    <t xml:space="preserve">0033021</t>
  </si>
  <si>
    <t xml:space="preserve">Нолинский район</t>
  </si>
  <si>
    <t xml:space="preserve">0033022</t>
  </si>
  <si>
    <t xml:space="preserve">Омутнинский район</t>
  </si>
  <si>
    <t xml:space="preserve">0033023</t>
  </si>
  <si>
    <t xml:space="preserve">Опаринский район</t>
  </si>
  <si>
    <t xml:space="preserve">0033024</t>
  </si>
  <si>
    <t xml:space="preserve">Оричевский район</t>
  </si>
  <si>
    <t xml:space="preserve">0033025</t>
  </si>
  <si>
    <t xml:space="preserve">Орловский район</t>
  </si>
  <si>
    <t xml:space="preserve">0033026</t>
  </si>
  <si>
    <t xml:space="preserve">Пижанский район</t>
  </si>
  <si>
    <t xml:space="preserve">0033027</t>
  </si>
  <si>
    <t xml:space="preserve">Подосиновский район</t>
  </si>
  <si>
    <t xml:space="preserve">0033028</t>
  </si>
  <si>
    <t xml:space="preserve">Санчурский район</t>
  </si>
  <si>
    <t xml:space="preserve">0033029</t>
  </si>
  <si>
    <t xml:space="preserve">Свечинский район</t>
  </si>
  <si>
    <t xml:space="preserve">0033030</t>
  </si>
  <si>
    <t xml:space="preserve">Слободской район</t>
  </si>
  <si>
    <t xml:space="preserve">0033031</t>
  </si>
  <si>
    <t xml:space="preserve">0033032</t>
  </si>
  <si>
    <t xml:space="preserve">Сунский район</t>
  </si>
  <si>
    <t xml:space="preserve">0033033</t>
  </si>
  <si>
    <t xml:space="preserve">Тужинский район</t>
  </si>
  <si>
    <t xml:space="preserve">0033034</t>
  </si>
  <si>
    <t xml:space="preserve">Унинский район</t>
  </si>
  <si>
    <t xml:space="preserve">0033035</t>
  </si>
  <si>
    <t xml:space="preserve">Уржумский район</t>
  </si>
  <si>
    <t xml:space="preserve">0033036</t>
  </si>
  <si>
    <t xml:space="preserve">Фаленский район</t>
  </si>
  <si>
    <t xml:space="preserve">0033037</t>
  </si>
  <si>
    <t xml:space="preserve">Шабалинский район</t>
  </si>
  <si>
    <t xml:space="preserve">0033038</t>
  </si>
  <si>
    <t xml:space="preserve">Юрьянский район</t>
  </si>
  <si>
    <t xml:space="preserve">0033039</t>
  </si>
  <si>
    <t xml:space="preserve">Яранский район</t>
  </si>
  <si>
    <t xml:space="preserve">0033040</t>
  </si>
  <si>
    <t xml:space="preserve">г Вятские Поляны</t>
  </si>
  <si>
    <t xml:space="preserve">0033041</t>
  </si>
  <si>
    <t xml:space="preserve">г Киров</t>
  </si>
  <si>
    <t xml:space="preserve">0033042</t>
  </si>
  <si>
    <t xml:space="preserve">г Кирово-Чепецк</t>
  </si>
  <si>
    <t xml:space="preserve">0033043</t>
  </si>
  <si>
    <t xml:space="preserve">г Котельнич</t>
  </si>
  <si>
    <t xml:space="preserve">0033044</t>
  </si>
  <si>
    <t xml:space="preserve">г Слободской</t>
  </si>
  <si>
    <t xml:space="preserve">0034</t>
  </si>
  <si>
    <t xml:space="preserve">Костромская область</t>
  </si>
  <si>
    <t xml:space="preserve">0034001</t>
  </si>
  <si>
    <t xml:space="preserve">Антроповский район</t>
  </si>
  <si>
    <t xml:space="preserve">0034002</t>
  </si>
  <si>
    <t xml:space="preserve">Буйский район</t>
  </si>
  <si>
    <t xml:space="preserve">0034003</t>
  </si>
  <si>
    <t xml:space="preserve">Вохомский район</t>
  </si>
  <si>
    <t xml:space="preserve">0034004</t>
  </si>
  <si>
    <t xml:space="preserve">Галичский район</t>
  </si>
  <si>
    <t xml:space="preserve">0034005</t>
  </si>
  <si>
    <t xml:space="preserve">Кадыйский район</t>
  </si>
  <si>
    <t xml:space="preserve">0034006</t>
  </si>
  <si>
    <t xml:space="preserve">Кологривский район</t>
  </si>
  <si>
    <t xml:space="preserve">0034007</t>
  </si>
  <si>
    <t xml:space="preserve">Костромской район</t>
  </si>
  <si>
    <t xml:space="preserve">0034008</t>
  </si>
  <si>
    <t xml:space="preserve">Красносельский район</t>
  </si>
  <si>
    <t xml:space="preserve">0034009</t>
  </si>
  <si>
    <t xml:space="preserve">Макарьевский район</t>
  </si>
  <si>
    <t xml:space="preserve">0034010</t>
  </si>
  <si>
    <t xml:space="preserve">Мантуровский район</t>
  </si>
  <si>
    <t xml:space="preserve">0034011</t>
  </si>
  <si>
    <t xml:space="preserve">Межевской район</t>
  </si>
  <si>
    <t xml:space="preserve">0034012</t>
  </si>
  <si>
    <t xml:space="preserve">Нейский район</t>
  </si>
  <si>
    <t xml:space="preserve">0034013</t>
  </si>
  <si>
    <t xml:space="preserve">Нерехтский район</t>
  </si>
  <si>
    <t xml:space="preserve">0034014</t>
  </si>
  <si>
    <t xml:space="preserve">0034015</t>
  </si>
  <si>
    <t xml:space="preserve">Островский район</t>
  </si>
  <si>
    <t xml:space="preserve">0034016</t>
  </si>
  <si>
    <t xml:space="preserve">Павинский район</t>
  </si>
  <si>
    <t xml:space="preserve">0034017</t>
  </si>
  <si>
    <t xml:space="preserve">Парфеньевский район</t>
  </si>
  <si>
    <t xml:space="preserve">0034018</t>
  </si>
  <si>
    <t xml:space="preserve">Поназыревский район</t>
  </si>
  <si>
    <t xml:space="preserve">0034019</t>
  </si>
  <si>
    <t xml:space="preserve">Пыщугский район</t>
  </si>
  <si>
    <t xml:space="preserve">0034020</t>
  </si>
  <si>
    <t xml:space="preserve">Солигаличский район</t>
  </si>
  <si>
    <t xml:space="preserve">0034021</t>
  </si>
  <si>
    <t xml:space="preserve">Судиславский район</t>
  </si>
  <si>
    <t xml:space="preserve">0034022</t>
  </si>
  <si>
    <t xml:space="preserve">Сусанинский район</t>
  </si>
  <si>
    <t xml:space="preserve">0034023</t>
  </si>
  <si>
    <t xml:space="preserve">Чухломский район</t>
  </si>
  <si>
    <t xml:space="preserve">0034024</t>
  </si>
  <si>
    <t xml:space="preserve">Шарьинский район</t>
  </si>
  <si>
    <t xml:space="preserve">0034025</t>
  </si>
  <si>
    <t xml:space="preserve">г Буй</t>
  </si>
  <si>
    <t xml:space="preserve">0034026</t>
  </si>
  <si>
    <t xml:space="preserve">г Волгореченск</t>
  </si>
  <si>
    <t xml:space="preserve">0034027</t>
  </si>
  <si>
    <t xml:space="preserve">г Галич</t>
  </si>
  <si>
    <t xml:space="preserve">0034028</t>
  </si>
  <si>
    <t xml:space="preserve">г Кострома</t>
  </si>
  <si>
    <t xml:space="preserve">0034029</t>
  </si>
  <si>
    <t xml:space="preserve">г Мантурово</t>
  </si>
  <si>
    <t xml:space="preserve">0034030</t>
  </si>
  <si>
    <t xml:space="preserve">г Шарья</t>
  </si>
  <si>
    <t xml:space="preserve">0036</t>
  </si>
  <si>
    <t xml:space="preserve">Самарская область</t>
  </si>
  <si>
    <t xml:space="preserve">0036001</t>
  </si>
  <si>
    <t xml:space="preserve">0036002</t>
  </si>
  <si>
    <t xml:space="preserve">Безенчукский район</t>
  </si>
  <si>
    <t xml:space="preserve">0036003</t>
  </si>
  <si>
    <t xml:space="preserve">Богатовский район</t>
  </si>
  <si>
    <t xml:space="preserve">0036004</t>
  </si>
  <si>
    <t xml:space="preserve">Большеглушицкий район</t>
  </si>
  <si>
    <t xml:space="preserve">0036005</t>
  </si>
  <si>
    <t xml:space="preserve">Большечерниговский район</t>
  </si>
  <si>
    <t xml:space="preserve">0036006</t>
  </si>
  <si>
    <t xml:space="preserve">Борский район</t>
  </si>
  <si>
    <t xml:space="preserve">0036007</t>
  </si>
  <si>
    <t xml:space="preserve">Волжский район</t>
  </si>
  <si>
    <t xml:space="preserve">0036008</t>
  </si>
  <si>
    <t xml:space="preserve">Елховский район</t>
  </si>
  <si>
    <t xml:space="preserve">0036009</t>
  </si>
  <si>
    <t xml:space="preserve">Исаклинский район</t>
  </si>
  <si>
    <t xml:space="preserve">0036010</t>
  </si>
  <si>
    <t xml:space="preserve">Камышлинский район</t>
  </si>
  <si>
    <t xml:space="preserve">0036011</t>
  </si>
  <si>
    <t xml:space="preserve">Кинельский район</t>
  </si>
  <si>
    <t xml:space="preserve">0036012</t>
  </si>
  <si>
    <t xml:space="preserve">Кинель-Черкасский район</t>
  </si>
  <si>
    <t xml:space="preserve">0036013</t>
  </si>
  <si>
    <t xml:space="preserve">Клявлинский район</t>
  </si>
  <si>
    <t xml:space="preserve">0036014</t>
  </si>
  <si>
    <t xml:space="preserve">Кошкинский район</t>
  </si>
  <si>
    <t xml:space="preserve">0036015</t>
  </si>
  <si>
    <t xml:space="preserve">0036016</t>
  </si>
  <si>
    <t xml:space="preserve">0036017</t>
  </si>
  <si>
    <t xml:space="preserve">Нефтегорский район</t>
  </si>
  <si>
    <t xml:space="preserve">0036018</t>
  </si>
  <si>
    <t xml:space="preserve">Пестравский район</t>
  </si>
  <si>
    <t xml:space="preserve">0036019</t>
  </si>
  <si>
    <t xml:space="preserve">Похвистневский район</t>
  </si>
  <si>
    <t xml:space="preserve">0036020</t>
  </si>
  <si>
    <t xml:space="preserve">0036021</t>
  </si>
  <si>
    <t xml:space="preserve">Сергиевский район</t>
  </si>
  <si>
    <t xml:space="preserve">0036022</t>
  </si>
  <si>
    <t xml:space="preserve">Ставропольский район</t>
  </si>
  <si>
    <t xml:space="preserve">0036023</t>
  </si>
  <si>
    <t xml:space="preserve">Сызранский район</t>
  </si>
  <si>
    <t xml:space="preserve">0036024</t>
  </si>
  <si>
    <t xml:space="preserve">Хворостянский район</t>
  </si>
  <si>
    <t xml:space="preserve">0036025</t>
  </si>
  <si>
    <t xml:space="preserve">Челно-Вершинский район</t>
  </si>
  <si>
    <t xml:space="preserve">0036026</t>
  </si>
  <si>
    <t xml:space="preserve">Шенталинский район</t>
  </si>
  <si>
    <t xml:space="preserve">0036027</t>
  </si>
  <si>
    <t xml:space="preserve">Шигонский район</t>
  </si>
  <si>
    <t xml:space="preserve">0036028</t>
  </si>
  <si>
    <t xml:space="preserve">г Жигулевск</t>
  </si>
  <si>
    <t xml:space="preserve">0036029</t>
  </si>
  <si>
    <t xml:space="preserve">г Кинель</t>
  </si>
  <si>
    <t xml:space="preserve">0036030</t>
  </si>
  <si>
    <t xml:space="preserve">г Новокуйбышевск</t>
  </si>
  <si>
    <t xml:space="preserve">0036031</t>
  </si>
  <si>
    <t xml:space="preserve">г Октябрьск</t>
  </si>
  <si>
    <t xml:space="preserve">0036032</t>
  </si>
  <si>
    <t xml:space="preserve">г Отрадный</t>
  </si>
  <si>
    <t xml:space="preserve">0036033</t>
  </si>
  <si>
    <t xml:space="preserve">г Похвистнево</t>
  </si>
  <si>
    <t xml:space="preserve">0036034</t>
  </si>
  <si>
    <t xml:space="preserve">г Самара</t>
  </si>
  <si>
    <t xml:space="preserve">0036035</t>
  </si>
  <si>
    <t xml:space="preserve">г Сызрань</t>
  </si>
  <si>
    <t xml:space="preserve">0036036</t>
  </si>
  <si>
    <t xml:space="preserve">г Тольятти</t>
  </si>
  <si>
    <t xml:space="preserve">0036037</t>
  </si>
  <si>
    <t xml:space="preserve">г Чапаевск</t>
  </si>
  <si>
    <t xml:space="preserve">0037</t>
  </si>
  <si>
    <t xml:space="preserve">Курганская область</t>
  </si>
  <si>
    <t xml:space="preserve">0037001</t>
  </si>
  <si>
    <t xml:space="preserve">Альменевский район</t>
  </si>
  <si>
    <t xml:space="preserve">0037002</t>
  </si>
  <si>
    <t xml:space="preserve">0037003</t>
  </si>
  <si>
    <t xml:space="preserve">Варгашинский район</t>
  </si>
  <si>
    <t xml:space="preserve">0037004</t>
  </si>
  <si>
    <t xml:space="preserve">Далматовский район</t>
  </si>
  <si>
    <t xml:space="preserve">0037005</t>
  </si>
  <si>
    <t xml:space="preserve">Звериноголовский район</t>
  </si>
  <si>
    <t xml:space="preserve">0037006</t>
  </si>
  <si>
    <t xml:space="preserve">Каргапольский район</t>
  </si>
  <si>
    <t xml:space="preserve">0037007</t>
  </si>
  <si>
    <t xml:space="preserve">Катайский район</t>
  </si>
  <si>
    <t xml:space="preserve">0037008</t>
  </si>
  <si>
    <t xml:space="preserve">Кетовский район</t>
  </si>
  <si>
    <t xml:space="preserve">0037009</t>
  </si>
  <si>
    <t xml:space="preserve">Куртамышский район</t>
  </si>
  <si>
    <t xml:space="preserve">0037010</t>
  </si>
  <si>
    <t xml:space="preserve">Лебяжьевский район</t>
  </si>
  <si>
    <t xml:space="preserve">0037011</t>
  </si>
  <si>
    <t xml:space="preserve">Макушинский район</t>
  </si>
  <si>
    <t xml:space="preserve">0037012</t>
  </si>
  <si>
    <t xml:space="preserve">Мишкинский район</t>
  </si>
  <si>
    <t xml:space="preserve">0037013</t>
  </si>
  <si>
    <t xml:space="preserve">Мокроусовский район</t>
  </si>
  <si>
    <t xml:space="preserve">0037014</t>
  </si>
  <si>
    <t xml:space="preserve">Петуховский район</t>
  </si>
  <si>
    <t xml:space="preserve">0037015</t>
  </si>
  <si>
    <t xml:space="preserve">Половинский район</t>
  </si>
  <si>
    <t xml:space="preserve">0037016</t>
  </si>
  <si>
    <t xml:space="preserve">Притобольный район</t>
  </si>
  <si>
    <t xml:space="preserve">0037017</t>
  </si>
  <si>
    <t xml:space="preserve">Сафакулевский район</t>
  </si>
  <si>
    <t xml:space="preserve">0037018</t>
  </si>
  <si>
    <t xml:space="preserve">0037019</t>
  </si>
  <si>
    <t xml:space="preserve">Частоозерский район</t>
  </si>
  <si>
    <t xml:space="preserve">0037020</t>
  </si>
  <si>
    <t xml:space="preserve">Шадринский район</t>
  </si>
  <si>
    <t xml:space="preserve">0037021</t>
  </si>
  <si>
    <t xml:space="preserve">Шатровский район</t>
  </si>
  <si>
    <t xml:space="preserve">0037022</t>
  </si>
  <si>
    <t xml:space="preserve">Шумихинский район</t>
  </si>
  <si>
    <t xml:space="preserve">0037023</t>
  </si>
  <si>
    <t xml:space="preserve">Щучанский район</t>
  </si>
  <si>
    <t xml:space="preserve">0037024</t>
  </si>
  <si>
    <t xml:space="preserve">Юргамышский район</t>
  </si>
  <si>
    <t xml:space="preserve">0037025</t>
  </si>
  <si>
    <t xml:space="preserve">г Курган</t>
  </si>
  <si>
    <t xml:space="preserve">0037026</t>
  </si>
  <si>
    <t xml:space="preserve">г Шадринск</t>
  </si>
  <si>
    <t xml:space="preserve">0038</t>
  </si>
  <si>
    <t xml:space="preserve">Курская область</t>
  </si>
  <si>
    <t xml:space="preserve">0038001</t>
  </si>
  <si>
    <t xml:space="preserve">0038002</t>
  </si>
  <si>
    <t xml:space="preserve">Большесолдатский район</t>
  </si>
  <si>
    <t xml:space="preserve">0038003</t>
  </si>
  <si>
    <t xml:space="preserve">Глушковский район</t>
  </si>
  <si>
    <t xml:space="preserve">0038004</t>
  </si>
  <si>
    <t xml:space="preserve">Горшеченский район</t>
  </si>
  <si>
    <t xml:space="preserve">0038005</t>
  </si>
  <si>
    <t xml:space="preserve">Дмитриевский район</t>
  </si>
  <si>
    <t xml:space="preserve">0038006</t>
  </si>
  <si>
    <t xml:space="preserve">Железногорский район</t>
  </si>
  <si>
    <t xml:space="preserve">0038007</t>
  </si>
  <si>
    <t xml:space="preserve">Золотухинский район</t>
  </si>
  <si>
    <t xml:space="preserve">0038008</t>
  </si>
  <si>
    <t xml:space="preserve">Касторенский район</t>
  </si>
  <si>
    <t xml:space="preserve">0038009</t>
  </si>
  <si>
    <t xml:space="preserve">Конышевский район</t>
  </si>
  <si>
    <t xml:space="preserve">0038010</t>
  </si>
  <si>
    <t xml:space="preserve">Кореневский район</t>
  </si>
  <si>
    <t xml:space="preserve">0038011</t>
  </si>
  <si>
    <t xml:space="preserve">0038012</t>
  </si>
  <si>
    <t xml:space="preserve">Курчатовский район</t>
  </si>
  <si>
    <t xml:space="preserve">0038013</t>
  </si>
  <si>
    <t xml:space="preserve">Льговский район</t>
  </si>
  <si>
    <t xml:space="preserve">0038014</t>
  </si>
  <si>
    <t xml:space="preserve">0038015</t>
  </si>
  <si>
    <t xml:space="preserve">Медвенский район</t>
  </si>
  <si>
    <t xml:space="preserve">0038016</t>
  </si>
  <si>
    <t xml:space="preserve">Обоянский район</t>
  </si>
  <si>
    <t xml:space="preserve">0038017</t>
  </si>
  <si>
    <t xml:space="preserve">0038018</t>
  </si>
  <si>
    <t xml:space="preserve">Поныровский район</t>
  </si>
  <si>
    <t xml:space="preserve">0038019</t>
  </si>
  <si>
    <t xml:space="preserve">Пристенский район</t>
  </si>
  <si>
    <t xml:space="preserve">0038020</t>
  </si>
  <si>
    <t xml:space="preserve">Рыльский район</t>
  </si>
  <si>
    <t xml:space="preserve">0038021</t>
  </si>
  <si>
    <t xml:space="preserve">0038022</t>
  </si>
  <si>
    <t xml:space="preserve">Солнцевский район</t>
  </si>
  <si>
    <t xml:space="preserve">0038023</t>
  </si>
  <si>
    <t xml:space="preserve">Суджанский район</t>
  </si>
  <si>
    <t xml:space="preserve">0038024</t>
  </si>
  <si>
    <t xml:space="preserve">Тимский район</t>
  </si>
  <si>
    <t xml:space="preserve">0038025</t>
  </si>
  <si>
    <t xml:space="preserve">Фатежский район</t>
  </si>
  <si>
    <t xml:space="preserve">0038026</t>
  </si>
  <si>
    <t xml:space="preserve">Хомутовский район</t>
  </si>
  <si>
    <t xml:space="preserve">0038027</t>
  </si>
  <si>
    <t xml:space="preserve">Черемисиновский район</t>
  </si>
  <si>
    <t xml:space="preserve">0038028</t>
  </si>
  <si>
    <t xml:space="preserve">Щигровский район</t>
  </si>
  <si>
    <t xml:space="preserve">0038029</t>
  </si>
  <si>
    <t xml:space="preserve">г Железногорск</t>
  </si>
  <si>
    <t xml:space="preserve">0038030</t>
  </si>
  <si>
    <t xml:space="preserve">г Курск</t>
  </si>
  <si>
    <t xml:space="preserve">0038031</t>
  </si>
  <si>
    <t xml:space="preserve">г Курчатов</t>
  </si>
  <si>
    <t xml:space="preserve">0038032</t>
  </si>
  <si>
    <t xml:space="preserve">г Льгов</t>
  </si>
  <si>
    <t xml:space="preserve">0038033</t>
  </si>
  <si>
    <t xml:space="preserve">г Щигры</t>
  </si>
  <si>
    <t xml:space="preserve">0040</t>
  </si>
  <si>
    <t xml:space="preserve">г Санкт-Петербург</t>
  </si>
  <si>
    <t xml:space="preserve">0041</t>
  </si>
  <si>
    <t xml:space="preserve">Ленинградская область</t>
  </si>
  <si>
    <t xml:space="preserve">0041001</t>
  </si>
  <si>
    <t xml:space="preserve">Бокситогорский район</t>
  </si>
  <si>
    <t xml:space="preserve">0041002</t>
  </si>
  <si>
    <t xml:space="preserve">Волосовский район</t>
  </si>
  <si>
    <t xml:space="preserve">0041003</t>
  </si>
  <si>
    <t xml:space="preserve">Волховский район</t>
  </si>
  <si>
    <t xml:space="preserve">0041004</t>
  </si>
  <si>
    <t xml:space="preserve">Всеволожский район</t>
  </si>
  <si>
    <t xml:space="preserve">0041005</t>
  </si>
  <si>
    <t xml:space="preserve">Выборгский район</t>
  </si>
  <si>
    <t xml:space="preserve">0041006</t>
  </si>
  <si>
    <t xml:space="preserve">Гатчинский район</t>
  </si>
  <si>
    <t xml:space="preserve">0041007</t>
  </si>
  <si>
    <t xml:space="preserve">Кингисеппский район</t>
  </si>
  <si>
    <t xml:space="preserve">0041008</t>
  </si>
  <si>
    <t xml:space="preserve">Киришский район</t>
  </si>
  <si>
    <t xml:space="preserve">0041009</t>
  </si>
  <si>
    <t xml:space="preserve">0041010</t>
  </si>
  <si>
    <t xml:space="preserve">Лодейнопольский район</t>
  </si>
  <si>
    <t xml:space="preserve">0041011</t>
  </si>
  <si>
    <t xml:space="preserve">Ломоносовский район</t>
  </si>
  <si>
    <t xml:space="preserve">0041012</t>
  </si>
  <si>
    <t xml:space="preserve">Лужский район</t>
  </si>
  <si>
    <t xml:space="preserve">0041013</t>
  </si>
  <si>
    <t xml:space="preserve">Подпорожский район</t>
  </si>
  <si>
    <t xml:space="preserve">0041014</t>
  </si>
  <si>
    <t xml:space="preserve">Приозерский район</t>
  </si>
  <si>
    <t xml:space="preserve">0041015</t>
  </si>
  <si>
    <t xml:space="preserve">Сланцевский район</t>
  </si>
  <si>
    <t xml:space="preserve">0041016</t>
  </si>
  <si>
    <t xml:space="preserve">Тихвинский район</t>
  </si>
  <si>
    <t xml:space="preserve">0041017</t>
  </si>
  <si>
    <t xml:space="preserve">Тосненский район</t>
  </si>
  <si>
    <t xml:space="preserve">0041018</t>
  </si>
  <si>
    <t xml:space="preserve">г Сосновый Бор</t>
  </si>
  <si>
    <t xml:space="preserve">0042</t>
  </si>
  <si>
    <t xml:space="preserve">Липецкая область</t>
  </si>
  <si>
    <t xml:space="preserve">0042001</t>
  </si>
  <si>
    <t xml:space="preserve">Воловский район</t>
  </si>
  <si>
    <t xml:space="preserve">0042002</t>
  </si>
  <si>
    <t xml:space="preserve">Грязинский район</t>
  </si>
  <si>
    <t xml:space="preserve">0042003</t>
  </si>
  <si>
    <t xml:space="preserve">Данковский район</t>
  </si>
  <si>
    <t xml:space="preserve">0042004</t>
  </si>
  <si>
    <t xml:space="preserve">Добринский район</t>
  </si>
  <si>
    <t xml:space="preserve">0042005</t>
  </si>
  <si>
    <t xml:space="preserve">Добровский район</t>
  </si>
  <si>
    <t xml:space="preserve">0042006</t>
  </si>
  <si>
    <t xml:space="preserve">Долгоруковский район</t>
  </si>
  <si>
    <t xml:space="preserve">0042007</t>
  </si>
  <si>
    <t xml:space="preserve">Елецкий район</t>
  </si>
  <si>
    <t xml:space="preserve">0042008</t>
  </si>
  <si>
    <t xml:space="preserve">Задонский район</t>
  </si>
  <si>
    <t xml:space="preserve">0042009</t>
  </si>
  <si>
    <t xml:space="preserve">Измалковский район</t>
  </si>
  <si>
    <t xml:space="preserve">0042010</t>
  </si>
  <si>
    <t xml:space="preserve">Краснинский район</t>
  </si>
  <si>
    <t xml:space="preserve">0066011</t>
  </si>
  <si>
    <t xml:space="preserve">0042011</t>
  </si>
  <si>
    <t xml:space="preserve">Лебедянский район</t>
  </si>
  <si>
    <t xml:space="preserve">0042012</t>
  </si>
  <si>
    <t xml:space="preserve">Лев-Толстовский район</t>
  </si>
  <si>
    <t xml:space="preserve">0042013</t>
  </si>
  <si>
    <t xml:space="preserve">Липецкий район</t>
  </si>
  <si>
    <t xml:space="preserve">0042014</t>
  </si>
  <si>
    <t xml:space="preserve">Становлянский район</t>
  </si>
  <si>
    <t xml:space="preserve">0042015</t>
  </si>
  <si>
    <t xml:space="preserve">Тербунский район</t>
  </si>
  <si>
    <t xml:space="preserve">0042016</t>
  </si>
  <si>
    <t xml:space="preserve">Усманский район</t>
  </si>
  <si>
    <t xml:space="preserve">0042017</t>
  </si>
  <si>
    <t xml:space="preserve">Хлевенский район</t>
  </si>
  <si>
    <t xml:space="preserve">0042018</t>
  </si>
  <si>
    <t xml:space="preserve">Чаплыгинский район</t>
  </si>
  <si>
    <t xml:space="preserve">0042019</t>
  </si>
  <si>
    <t xml:space="preserve">г Елец</t>
  </si>
  <si>
    <t xml:space="preserve">0042020</t>
  </si>
  <si>
    <t xml:space="preserve">г Липецк</t>
  </si>
  <si>
    <t xml:space="preserve">0044</t>
  </si>
  <si>
    <t xml:space="preserve">Магаданская область</t>
  </si>
  <si>
    <t xml:space="preserve">0044001</t>
  </si>
  <si>
    <t xml:space="preserve">Ольский район</t>
  </si>
  <si>
    <t xml:space="preserve">0044002</t>
  </si>
  <si>
    <t xml:space="preserve">Омсукчанский район</t>
  </si>
  <si>
    <t xml:space="preserve">0044003</t>
  </si>
  <si>
    <t xml:space="preserve">Северо-Эвенский район</t>
  </si>
  <si>
    <t xml:space="preserve">0044004</t>
  </si>
  <si>
    <t xml:space="preserve">Среднеканский район</t>
  </si>
  <si>
    <t xml:space="preserve">0044005</t>
  </si>
  <si>
    <t xml:space="preserve">Сусуманский район</t>
  </si>
  <si>
    <t xml:space="preserve">0044006</t>
  </si>
  <si>
    <t xml:space="preserve">Тенькинский район</t>
  </si>
  <si>
    <t xml:space="preserve">0044007</t>
  </si>
  <si>
    <t xml:space="preserve">Хасынский район</t>
  </si>
  <si>
    <t xml:space="preserve">0044008</t>
  </si>
  <si>
    <t xml:space="preserve">Ягоднинский район</t>
  </si>
  <si>
    <t xml:space="preserve">0044009</t>
  </si>
  <si>
    <t xml:space="preserve">г Магадан</t>
  </si>
  <si>
    <t xml:space="preserve">0045</t>
  </si>
  <si>
    <t xml:space="preserve">гМосква</t>
  </si>
  <si>
    <t xml:space="preserve">0046</t>
  </si>
  <si>
    <t xml:space="preserve">Московская область</t>
  </si>
  <si>
    <t xml:space="preserve">0046001</t>
  </si>
  <si>
    <t xml:space="preserve">Волоколамский район</t>
  </si>
  <si>
    <t xml:space="preserve">0046002</t>
  </si>
  <si>
    <t xml:space="preserve">0046003</t>
  </si>
  <si>
    <t xml:space="preserve">Дмитровский район</t>
  </si>
  <si>
    <t xml:space="preserve">0046004</t>
  </si>
  <si>
    <t xml:space="preserve">Сергиево-Посадский район</t>
  </si>
  <si>
    <t xml:space="preserve">0046005</t>
  </si>
  <si>
    <t xml:space="preserve">Зарайский район</t>
  </si>
  <si>
    <t xml:space="preserve">0046006</t>
  </si>
  <si>
    <t xml:space="preserve">Истринский район</t>
  </si>
  <si>
    <t xml:space="preserve">0046007</t>
  </si>
  <si>
    <t xml:space="preserve">Клинский район</t>
  </si>
  <si>
    <t xml:space="preserve">0046008</t>
  </si>
  <si>
    <t xml:space="preserve">Коломенский район</t>
  </si>
  <si>
    <t xml:space="preserve">0046009</t>
  </si>
  <si>
    <t xml:space="preserve">0046010</t>
  </si>
  <si>
    <t xml:space="preserve">0046011</t>
  </si>
  <si>
    <t xml:space="preserve">Лотошинский район</t>
  </si>
  <si>
    <t xml:space="preserve">0046012</t>
  </si>
  <si>
    <t xml:space="preserve">Луховицкий район</t>
  </si>
  <si>
    <t xml:space="preserve">0046013</t>
  </si>
  <si>
    <t xml:space="preserve">Люберецкий район</t>
  </si>
  <si>
    <t xml:space="preserve">0046014</t>
  </si>
  <si>
    <t xml:space="preserve">Можайский район</t>
  </si>
  <si>
    <t xml:space="preserve">0046048</t>
  </si>
  <si>
    <t xml:space="preserve">г Мытищи</t>
  </si>
  <si>
    <t xml:space="preserve">0046015</t>
  </si>
  <si>
    <t xml:space="preserve">Наро-Фоминский район</t>
  </si>
  <si>
    <t xml:space="preserve">0046016</t>
  </si>
  <si>
    <t xml:space="preserve">Ногинский район</t>
  </si>
  <si>
    <t xml:space="preserve">0046017</t>
  </si>
  <si>
    <t xml:space="preserve">Одинцовский район</t>
  </si>
  <si>
    <t xml:space="preserve">0046049</t>
  </si>
  <si>
    <t xml:space="preserve">г Озеры</t>
  </si>
  <si>
    <t xml:space="preserve">0046018</t>
  </si>
  <si>
    <t xml:space="preserve">Орехово-Зуевский район</t>
  </si>
  <si>
    <t xml:space="preserve">0046019</t>
  </si>
  <si>
    <t xml:space="preserve">Павлово-Посадский район</t>
  </si>
  <si>
    <t xml:space="preserve">0046020</t>
  </si>
  <si>
    <t xml:space="preserve">Пушкинский район</t>
  </si>
  <si>
    <t xml:space="preserve">0046021</t>
  </si>
  <si>
    <t xml:space="preserve">Раменский район</t>
  </si>
  <si>
    <t xml:space="preserve">0046022</t>
  </si>
  <si>
    <t xml:space="preserve">Рузский район</t>
  </si>
  <si>
    <t xml:space="preserve">0046056</t>
  </si>
  <si>
    <t xml:space="preserve">г Серебряные Пруды</t>
  </si>
  <si>
    <t xml:space="preserve">0046023</t>
  </si>
  <si>
    <t xml:space="preserve">Серпуховский район</t>
  </si>
  <si>
    <t xml:space="preserve">0046024</t>
  </si>
  <si>
    <t xml:space="preserve">Солнечногорский район</t>
  </si>
  <si>
    <t xml:space="preserve">0046025</t>
  </si>
  <si>
    <t xml:space="preserve">Ступинский район</t>
  </si>
  <si>
    <t xml:space="preserve">0046026</t>
  </si>
  <si>
    <t xml:space="preserve">Талдомский район</t>
  </si>
  <si>
    <t xml:space="preserve">0046027</t>
  </si>
  <si>
    <t xml:space="preserve">Чеховский район</t>
  </si>
  <si>
    <t xml:space="preserve">0046028</t>
  </si>
  <si>
    <t xml:space="preserve">Шатурский район</t>
  </si>
  <si>
    <t xml:space="preserve">0046061</t>
  </si>
  <si>
    <t xml:space="preserve">г Шаховская</t>
  </si>
  <si>
    <t xml:space="preserve">0046029</t>
  </si>
  <si>
    <t xml:space="preserve">Щелковский район</t>
  </si>
  <si>
    <t xml:space="preserve">0046030</t>
  </si>
  <si>
    <t xml:space="preserve">г Балашиха</t>
  </si>
  <si>
    <t xml:space="preserve">0046031</t>
  </si>
  <si>
    <t xml:space="preserve">г Бронницы</t>
  </si>
  <si>
    <t xml:space="preserve">0046032</t>
  </si>
  <si>
    <t xml:space="preserve">г Домодедово</t>
  </si>
  <si>
    <t xml:space="preserve">0046033</t>
  </si>
  <si>
    <t xml:space="preserve">г Дзержинский</t>
  </si>
  <si>
    <t xml:space="preserve">0046034</t>
  </si>
  <si>
    <t xml:space="preserve">г Долгопрудный</t>
  </si>
  <si>
    <t xml:space="preserve">0046035</t>
  </si>
  <si>
    <t xml:space="preserve">г Дубна</t>
  </si>
  <si>
    <t xml:space="preserve">0046036</t>
  </si>
  <si>
    <t xml:space="preserve">г Железнодорожный</t>
  </si>
  <si>
    <t xml:space="preserve">0046037</t>
  </si>
  <si>
    <t xml:space="preserve">г Жуковский</t>
  </si>
  <si>
    <t xml:space="preserve">0046038</t>
  </si>
  <si>
    <t xml:space="preserve">г Звенигород</t>
  </si>
  <si>
    <t xml:space="preserve">0046039</t>
  </si>
  <si>
    <t xml:space="preserve">г Ивантеевка</t>
  </si>
  <si>
    <t xml:space="preserve">0046040</t>
  </si>
  <si>
    <t xml:space="preserve">г Королев</t>
  </si>
  <si>
    <t xml:space="preserve">0046041</t>
  </si>
  <si>
    <t xml:space="preserve">г Климовск</t>
  </si>
  <si>
    <t xml:space="preserve">0046042</t>
  </si>
  <si>
    <t xml:space="preserve">г Коломна</t>
  </si>
  <si>
    <t xml:space="preserve">0046043</t>
  </si>
  <si>
    <t xml:space="preserve">г Котельники</t>
  </si>
  <si>
    <t xml:space="preserve">0046044</t>
  </si>
  <si>
    <t xml:space="preserve">г Красноармейск</t>
  </si>
  <si>
    <t xml:space="preserve">0046045</t>
  </si>
  <si>
    <t xml:space="preserve">г Лобня</t>
  </si>
  <si>
    <t xml:space="preserve">0046046</t>
  </si>
  <si>
    <t xml:space="preserve">г Лыткарино</t>
  </si>
  <si>
    <t xml:space="preserve">0046047</t>
  </si>
  <si>
    <t xml:space="preserve">г Лосино-Петровский</t>
  </si>
  <si>
    <t xml:space="preserve">0046050</t>
  </si>
  <si>
    <t xml:space="preserve">г Орехово-Зуево</t>
  </si>
  <si>
    <t xml:space="preserve">0046051</t>
  </si>
  <si>
    <t xml:space="preserve">г Подольск</t>
  </si>
  <si>
    <t xml:space="preserve">0046052</t>
  </si>
  <si>
    <t xml:space="preserve">г Протвино</t>
  </si>
  <si>
    <t xml:space="preserve">0046053</t>
  </si>
  <si>
    <t xml:space="preserve">г Пущино</t>
  </si>
  <si>
    <t xml:space="preserve">0046054</t>
  </si>
  <si>
    <t xml:space="preserve">г Реутов</t>
  </si>
  <si>
    <t xml:space="preserve">0046055</t>
  </si>
  <si>
    <t xml:space="preserve">г Рошаль</t>
  </si>
  <si>
    <t xml:space="preserve">0046057</t>
  </si>
  <si>
    <t xml:space="preserve">г Серпухов</t>
  </si>
  <si>
    <t xml:space="preserve">0046058</t>
  </si>
  <si>
    <t xml:space="preserve">г Фрязино</t>
  </si>
  <si>
    <t xml:space="preserve">0046059</t>
  </si>
  <si>
    <t xml:space="preserve">г Черноголовка</t>
  </si>
  <si>
    <t xml:space="preserve">0046060</t>
  </si>
  <si>
    <t xml:space="preserve">г Химки</t>
  </si>
  <si>
    <t xml:space="preserve">0046062</t>
  </si>
  <si>
    <t xml:space="preserve">г Электросталь</t>
  </si>
  <si>
    <t xml:space="preserve">0046063</t>
  </si>
  <si>
    <t xml:space="preserve">г Электрогорск</t>
  </si>
  <si>
    <t xml:space="preserve">0047</t>
  </si>
  <si>
    <t xml:space="preserve">Мурманская область</t>
  </si>
  <si>
    <t xml:space="preserve">0047001</t>
  </si>
  <si>
    <t xml:space="preserve">Кольский район</t>
  </si>
  <si>
    <t xml:space="preserve">0047002</t>
  </si>
  <si>
    <t xml:space="preserve">Кандалакшский район</t>
  </si>
  <si>
    <t xml:space="preserve">0047003</t>
  </si>
  <si>
    <t xml:space="preserve">Ловозерский район</t>
  </si>
  <si>
    <t xml:space="preserve">0047004</t>
  </si>
  <si>
    <t xml:space="preserve">Печенгский район</t>
  </si>
  <si>
    <t xml:space="preserve">0047005</t>
  </si>
  <si>
    <t xml:space="preserve">Терский район</t>
  </si>
  <si>
    <t xml:space="preserve">0047006</t>
  </si>
  <si>
    <t xml:space="preserve">Ковдорский район</t>
  </si>
  <si>
    <t xml:space="preserve">0047007</t>
  </si>
  <si>
    <t xml:space="preserve">г Апатиты</t>
  </si>
  <si>
    <t xml:space="preserve">0047008</t>
  </si>
  <si>
    <t xml:space="preserve">г Кировск</t>
  </si>
  <si>
    <t xml:space="preserve">0047009</t>
  </si>
  <si>
    <t xml:space="preserve">г Мончегорск</t>
  </si>
  <si>
    <t xml:space="preserve">0047010</t>
  </si>
  <si>
    <t xml:space="preserve">г Мурманск</t>
  </si>
  <si>
    <t xml:space="preserve">0047011</t>
  </si>
  <si>
    <t xml:space="preserve">г Оленегорск</t>
  </si>
  <si>
    <t xml:space="preserve">0047012</t>
  </si>
  <si>
    <t xml:space="preserve">г Полярные Зори</t>
  </si>
  <si>
    <t xml:space="preserve">0049</t>
  </si>
  <si>
    <t xml:space="preserve">Новгородская область</t>
  </si>
  <si>
    <t xml:space="preserve">0049001</t>
  </si>
  <si>
    <t xml:space="preserve">Батецкий район</t>
  </si>
  <si>
    <t xml:space="preserve">0049002</t>
  </si>
  <si>
    <t xml:space="preserve">Боровичский район</t>
  </si>
  <si>
    <t xml:space="preserve">0049003</t>
  </si>
  <si>
    <t xml:space="preserve">Валдайский район</t>
  </si>
  <si>
    <t xml:space="preserve">0049004</t>
  </si>
  <si>
    <t xml:space="preserve">Волотовский район</t>
  </si>
  <si>
    <t xml:space="preserve">0049005</t>
  </si>
  <si>
    <t xml:space="preserve">Демянский район</t>
  </si>
  <si>
    <t xml:space="preserve">0049006</t>
  </si>
  <si>
    <t xml:space="preserve">Крестецкий район</t>
  </si>
  <si>
    <t xml:space="preserve">0049007</t>
  </si>
  <si>
    <t xml:space="preserve">Любытинский район</t>
  </si>
  <si>
    <t xml:space="preserve">0049008</t>
  </si>
  <si>
    <t xml:space="preserve">Маловишерский район</t>
  </si>
  <si>
    <t xml:space="preserve">0049009</t>
  </si>
  <si>
    <t xml:space="preserve">Марёвский район</t>
  </si>
  <si>
    <t xml:space="preserve">0049010</t>
  </si>
  <si>
    <t xml:space="preserve">Мошенской район</t>
  </si>
  <si>
    <t xml:space="preserve">0049011</t>
  </si>
  <si>
    <t xml:space="preserve">Новгородский район</t>
  </si>
  <si>
    <t xml:space="preserve">0049012</t>
  </si>
  <si>
    <t xml:space="preserve">Окуловский район</t>
  </si>
  <si>
    <t xml:space="preserve">0049013</t>
  </si>
  <si>
    <t xml:space="preserve">Парфинский район</t>
  </si>
  <si>
    <t xml:space="preserve">0049014</t>
  </si>
  <si>
    <t xml:space="preserve">Пестовский район</t>
  </si>
  <si>
    <t xml:space="preserve">0049015</t>
  </si>
  <si>
    <t xml:space="preserve">Поддорский район</t>
  </si>
  <si>
    <t xml:space="preserve">0049016</t>
  </si>
  <si>
    <t xml:space="preserve">Солецкий район</t>
  </si>
  <si>
    <t xml:space="preserve">0049017</t>
  </si>
  <si>
    <t xml:space="preserve">Старорусский район</t>
  </si>
  <si>
    <t xml:space="preserve">0049018</t>
  </si>
  <si>
    <t xml:space="preserve">Хвойнинский район</t>
  </si>
  <si>
    <t xml:space="preserve">0049019</t>
  </si>
  <si>
    <t xml:space="preserve">Холмский район</t>
  </si>
  <si>
    <t xml:space="preserve">0049020</t>
  </si>
  <si>
    <t xml:space="preserve">Чудовский район</t>
  </si>
  <si>
    <t xml:space="preserve">0049021</t>
  </si>
  <si>
    <t xml:space="preserve">Шимский район</t>
  </si>
  <si>
    <t xml:space="preserve">0049022</t>
  </si>
  <si>
    <t xml:space="preserve">г Великий Новгород</t>
  </si>
  <si>
    <t xml:space="preserve">0050</t>
  </si>
  <si>
    <t xml:space="preserve">Новосибирская область</t>
  </si>
  <si>
    <t xml:space="preserve">0050001</t>
  </si>
  <si>
    <t xml:space="preserve">Баганский район</t>
  </si>
  <si>
    <t xml:space="preserve">0050002</t>
  </si>
  <si>
    <t xml:space="preserve">Барабинский район</t>
  </si>
  <si>
    <t xml:space="preserve">0050003</t>
  </si>
  <si>
    <t xml:space="preserve">Болотнинский район</t>
  </si>
  <si>
    <t xml:space="preserve">0050004</t>
  </si>
  <si>
    <t xml:space="preserve">Венгеровский район</t>
  </si>
  <si>
    <t xml:space="preserve">0050005</t>
  </si>
  <si>
    <t xml:space="preserve">Доволенский район</t>
  </si>
  <si>
    <t xml:space="preserve">0050006</t>
  </si>
  <si>
    <t xml:space="preserve">Здвинский район</t>
  </si>
  <si>
    <t xml:space="preserve">0050007</t>
  </si>
  <si>
    <t xml:space="preserve">Искитимский район</t>
  </si>
  <si>
    <t xml:space="preserve">0050008</t>
  </si>
  <si>
    <t xml:space="preserve">Карасукский район</t>
  </si>
  <si>
    <t xml:space="preserve">0050009</t>
  </si>
  <si>
    <t xml:space="preserve">Каргатский район</t>
  </si>
  <si>
    <t xml:space="preserve">0050010</t>
  </si>
  <si>
    <t xml:space="preserve">Колыванский район</t>
  </si>
  <si>
    <t xml:space="preserve">0050011</t>
  </si>
  <si>
    <t xml:space="preserve">Коченевский район</t>
  </si>
  <si>
    <t xml:space="preserve">0050012</t>
  </si>
  <si>
    <t xml:space="preserve">Кочковский район</t>
  </si>
  <si>
    <t xml:space="preserve">0050013</t>
  </si>
  <si>
    <t xml:space="preserve">Краснозерский район</t>
  </si>
  <si>
    <t xml:space="preserve">0050014</t>
  </si>
  <si>
    <t xml:space="preserve">0050015</t>
  </si>
  <si>
    <t xml:space="preserve">Купинский район</t>
  </si>
  <si>
    <t xml:space="preserve">0050016</t>
  </si>
  <si>
    <t xml:space="preserve">Кыштовский район</t>
  </si>
  <si>
    <t xml:space="preserve">0050017</t>
  </si>
  <si>
    <t xml:space="preserve">Маслянинский район</t>
  </si>
  <si>
    <t xml:space="preserve">0050018</t>
  </si>
  <si>
    <t xml:space="preserve">Мошковский район</t>
  </si>
  <si>
    <t xml:space="preserve">0050019</t>
  </si>
  <si>
    <t xml:space="preserve">Новосибирский район</t>
  </si>
  <si>
    <t xml:space="preserve">0050020</t>
  </si>
  <si>
    <t xml:space="preserve">Ордынский район</t>
  </si>
  <si>
    <t xml:space="preserve">0050021</t>
  </si>
  <si>
    <t xml:space="preserve">Северный район</t>
  </si>
  <si>
    <t xml:space="preserve">0053026</t>
  </si>
  <si>
    <t xml:space="preserve">0050022</t>
  </si>
  <si>
    <t xml:space="preserve">Сузунский район</t>
  </si>
  <si>
    <t xml:space="preserve">0050023</t>
  </si>
  <si>
    <t xml:space="preserve">Татарский район</t>
  </si>
  <si>
    <t xml:space="preserve">0050024</t>
  </si>
  <si>
    <t xml:space="preserve">Тогучинский район</t>
  </si>
  <si>
    <t xml:space="preserve">0050025</t>
  </si>
  <si>
    <t xml:space="preserve">Убинский район</t>
  </si>
  <si>
    <t xml:space="preserve">0050026</t>
  </si>
  <si>
    <t xml:space="preserve">Усть-Таркский район</t>
  </si>
  <si>
    <t xml:space="preserve">0050027</t>
  </si>
  <si>
    <t xml:space="preserve">Чановский район</t>
  </si>
  <si>
    <t xml:space="preserve">0050028</t>
  </si>
  <si>
    <t xml:space="preserve">Черепановский район</t>
  </si>
  <si>
    <t xml:space="preserve">0050029</t>
  </si>
  <si>
    <t xml:space="preserve">Чистоозерный район</t>
  </si>
  <si>
    <t xml:space="preserve">0050030</t>
  </si>
  <si>
    <t xml:space="preserve">Чулымский район</t>
  </si>
  <si>
    <t xml:space="preserve">0050031</t>
  </si>
  <si>
    <t xml:space="preserve">г Бердск</t>
  </si>
  <si>
    <t xml:space="preserve">0050032</t>
  </si>
  <si>
    <t xml:space="preserve">г Искитим</t>
  </si>
  <si>
    <t xml:space="preserve">0050033</t>
  </si>
  <si>
    <t xml:space="preserve">г Новосибирск</t>
  </si>
  <si>
    <t xml:space="preserve">0050034</t>
  </si>
  <si>
    <t xml:space="preserve">г Обь</t>
  </si>
  <si>
    <t xml:space="preserve">0050035</t>
  </si>
  <si>
    <t xml:space="preserve">рабочий поселок Кольцово</t>
  </si>
  <si>
    <t xml:space="preserve">0052</t>
  </si>
  <si>
    <t xml:space="preserve">0052001</t>
  </si>
  <si>
    <t xml:space="preserve">Азовский немецкий национальный район</t>
  </si>
  <si>
    <t xml:space="preserve">0052002</t>
  </si>
  <si>
    <t xml:space="preserve">Большереченский район</t>
  </si>
  <si>
    <t xml:space="preserve">0052003</t>
  </si>
  <si>
    <t xml:space="preserve">Большеуковский район</t>
  </si>
  <si>
    <t xml:space="preserve">0052004</t>
  </si>
  <si>
    <t xml:space="preserve">Горьковский район</t>
  </si>
  <si>
    <t xml:space="preserve">0052005</t>
  </si>
  <si>
    <t xml:space="preserve">Знаменский район</t>
  </si>
  <si>
    <t xml:space="preserve">0068004</t>
  </si>
  <si>
    <t xml:space="preserve">0052006</t>
  </si>
  <si>
    <t xml:space="preserve">Исилькульский район</t>
  </si>
  <si>
    <t xml:space="preserve">0052007</t>
  </si>
  <si>
    <t xml:space="preserve">Калачинский район</t>
  </si>
  <si>
    <t xml:space="preserve">0052008</t>
  </si>
  <si>
    <t xml:space="preserve">Колосовский район</t>
  </si>
  <si>
    <t xml:space="preserve">0052009</t>
  </si>
  <si>
    <t xml:space="preserve">Кормиловский район</t>
  </si>
  <si>
    <t xml:space="preserve">0052010</t>
  </si>
  <si>
    <t xml:space="preserve">Крутинский район</t>
  </si>
  <si>
    <t xml:space="preserve">0052011</t>
  </si>
  <si>
    <t xml:space="preserve">Любинский район</t>
  </si>
  <si>
    <t xml:space="preserve">0052012</t>
  </si>
  <si>
    <t xml:space="preserve">Марьяновский район</t>
  </si>
  <si>
    <t xml:space="preserve">0052013</t>
  </si>
  <si>
    <t xml:space="preserve">Москаленский район</t>
  </si>
  <si>
    <t xml:space="preserve">0052014</t>
  </si>
  <si>
    <t xml:space="preserve">Муромцевский район</t>
  </si>
  <si>
    <t xml:space="preserve">0052015</t>
  </si>
  <si>
    <t xml:space="preserve">Называевский район</t>
  </si>
  <si>
    <t xml:space="preserve">0052016</t>
  </si>
  <si>
    <t xml:space="preserve">Нижнеомский район</t>
  </si>
  <si>
    <t xml:space="preserve">0052017</t>
  </si>
  <si>
    <t xml:space="preserve">Нововаршавский район</t>
  </si>
  <si>
    <t xml:space="preserve">0052018</t>
  </si>
  <si>
    <t xml:space="preserve">Одесский район</t>
  </si>
  <si>
    <t xml:space="preserve">0052019</t>
  </si>
  <si>
    <t xml:space="preserve">Оконешниковский район</t>
  </si>
  <si>
    <t xml:space="preserve">0052020</t>
  </si>
  <si>
    <t xml:space="preserve">Омский район</t>
  </si>
  <si>
    <t xml:space="preserve">0052021</t>
  </si>
  <si>
    <t xml:space="preserve">Павлоградский район</t>
  </si>
  <si>
    <t xml:space="preserve">0052022</t>
  </si>
  <si>
    <t xml:space="preserve">Полтавский район</t>
  </si>
  <si>
    <t xml:space="preserve">0052023</t>
  </si>
  <si>
    <t xml:space="preserve">Русско-Полянский район</t>
  </si>
  <si>
    <t xml:space="preserve">0052024</t>
  </si>
  <si>
    <t xml:space="preserve">Саргатский район</t>
  </si>
  <si>
    <t xml:space="preserve">0052025</t>
  </si>
  <si>
    <t xml:space="preserve">Седельниковский район</t>
  </si>
  <si>
    <t xml:space="preserve">0052026</t>
  </si>
  <si>
    <t xml:space="preserve">Таврический район</t>
  </si>
  <si>
    <t xml:space="preserve">0052027</t>
  </si>
  <si>
    <t xml:space="preserve">Тарский район</t>
  </si>
  <si>
    <t xml:space="preserve">0052028</t>
  </si>
  <si>
    <t xml:space="preserve">Тевризский район</t>
  </si>
  <si>
    <t xml:space="preserve">0052029</t>
  </si>
  <si>
    <t xml:space="preserve">Тюкалинский район</t>
  </si>
  <si>
    <t xml:space="preserve">0052030</t>
  </si>
  <si>
    <t xml:space="preserve">Усть-Ишимский район</t>
  </si>
  <si>
    <t xml:space="preserve">0052031</t>
  </si>
  <si>
    <t xml:space="preserve">Черлакский район</t>
  </si>
  <si>
    <t xml:space="preserve">0052032</t>
  </si>
  <si>
    <t xml:space="preserve">Шербакульский район</t>
  </si>
  <si>
    <t xml:space="preserve">0052033</t>
  </si>
  <si>
    <t xml:space="preserve">г Омск</t>
  </si>
  <si>
    <t xml:space="preserve">0053</t>
  </si>
  <si>
    <t xml:space="preserve">Оренбургская область</t>
  </si>
  <si>
    <t xml:space="preserve">0053031</t>
  </si>
  <si>
    <t xml:space="preserve">Городской округ Абдулинский</t>
  </si>
  <si>
    <t xml:space="preserve">0053001</t>
  </si>
  <si>
    <t xml:space="preserve">Адамовский район</t>
  </si>
  <si>
    <t xml:space="preserve">0053002</t>
  </si>
  <si>
    <t xml:space="preserve">Акбулакский район</t>
  </si>
  <si>
    <t xml:space="preserve">0053003</t>
  </si>
  <si>
    <t xml:space="preserve">0053004</t>
  </si>
  <si>
    <t xml:space="preserve">Асекеевский район</t>
  </si>
  <si>
    <t xml:space="preserve">0053005</t>
  </si>
  <si>
    <t xml:space="preserve">Беляевский район</t>
  </si>
  <si>
    <t xml:space="preserve">0053006</t>
  </si>
  <si>
    <t xml:space="preserve">Бугурусланский район</t>
  </si>
  <si>
    <t xml:space="preserve">0053007</t>
  </si>
  <si>
    <t xml:space="preserve">Бузулукский район</t>
  </si>
  <si>
    <t xml:space="preserve">0053008</t>
  </si>
  <si>
    <t xml:space="preserve">Городской округ Гайский</t>
  </si>
  <si>
    <t xml:space="preserve">0053009</t>
  </si>
  <si>
    <t xml:space="preserve">0053010</t>
  </si>
  <si>
    <t xml:space="preserve">Домбаровский район</t>
  </si>
  <si>
    <t xml:space="preserve">0053011</t>
  </si>
  <si>
    <t xml:space="preserve">Илекский район</t>
  </si>
  <si>
    <t xml:space="preserve">0053012</t>
  </si>
  <si>
    <t xml:space="preserve">Кваркенский район</t>
  </si>
  <si>
    <t xml:space="preserve">0053013</t>
  </si>
  <si>
    <t xml:space="preserve">0053032</t>
  </si>
  <si>
    <t xml:space="preserve">Городской округ Кувандыкский</t>
  </si>
  <si>
    <t xml:space="preserve">0053014</t>
  </si>
  <si>
    <t xml:space="preserve">Курманаевский район</t>
  </si>
  <si>
    <t xml:space="preserve">0053015</t>
  </si>
  <si>
    <t xml:space="preserve">Матвеевский район</t>
  </si>
  <si>
    <t xml:space="preserve">0053016</t>
  </si>
  <si>
    <t xml:space="preserve">Новоорский район</t>
  </si>
  <si>
    <t xml:space="preserve">0053017</t>
  </si>
  <si>
    <t xml:space="preserve">Новосергиевский район</t>
  </si>
  <si>
    <t xml:space="preserve">0053018</t>
  </si>
  <si>
    <t xml:space="preserve">0053019</t>
  </si>
  <si>
    <t xml:space="preserve">Оренбургский район</t>
  </si>
  <si>
    <t xml:space="preserve">0053020</t>
  </si>
  <si>
    <t xml:space="preserve">0053021</t>
  </si>
  <si>
    <t xml:space="preserve">Переволоцкий район</t>
  </si>
  <si>
    <t xml:space="preserve">0053022</t>
  </si>
  <si>
    <t xml:space="preserve">Пономаревский район</t>
  </si>
  <si>
    <t xml:space="preserve">0053023</t>
  </si>
  <si>
    <t xml:space="preserve">Сакмарский район</t>
  </si>
  <si>
    <t xml:space="preserve">0053024</t>
  </si>
  <si>
    <t xml:space="preserve">Саракташский район</t>
  </si>
  <si>
    <t xml:space="preserve">0053025</t>
  </si>
  <si>
    <t xml:space="preserve">Светлинский район</t>
  </si>
  <si>
    <t xml:space="preserve">0053033</t>
  </si>
  <si>
    <t xml:space="preserve">Городской округ Соль-Илецкий</t>
  </si>
  <si>
    <t xml:space="preserve">0053034</t>
  </si>
  <si>
    <t xml:space="preserve">Городской округ Сорочинский</t>
  </si>
  <si>
    <t xml:space="preserve">0070022</t>
  </si>
  <si>
    <t xml:space="preserve">г Ефремов</t>
  </si>
  <si>
    <t xml:space="preserve">0053027</t>
  </si>
  <si>
    <t xml:space="preserve">Ташлинский район</t>
  </si>
  <si>
    <t xml:space="preserve">0053028</t>
  </si>
  <si>
    <t xml:space="preserve">Тоцкий район</t>
  </si>
  <si>
    <t xml:space="preserve">0053029</t>
  </si>
  <si>
    <t xml:space="preserve">Тюльганский район</t>
  </si>
  <si>
    <t xml:space="preserve">0053030</t>
  </si>
  <si>
    <t xml:space="preserve">Шарлыкский район</t>
  </si>
  <si>
    <t xml:space="preserve">0053035</t>
  </si>
  <si>
    <t xml:space="preserve">Городской округ Ясненский</t>
  </si>
  <si>
    <t xml:space="preserve">0053036</t>
  </si>
  <si>
    <t xml:space="preserve">п Комаровский</t>
  </si>
  <si>
    <t xml:space="preserve">0053037</t>
  </si>
  <si>
    <t xml:space="preserve">г Бугуруслан</t>
  </si>
  <si>
    <t xml:space="preserve">0053038</t>
  </si>
  <si>
    <t xml:space="preserve">г Бузулук</t>
  </si>
  <si>
    <t xml:space="preserve">0053039</t>
  </si>
  <si>
    <t xml:space="preserve">г Медногорск</t>
  </si>
  <si>
    <t xml:space="preserve">0053040</t>
  </si>
  <si>
    <t xml:space="preserve">г Новотроицк</t>
  </si>
  <si>
    <t xml:space="preserve">0053041</t>
  </si>
  <si>
    <t xml:space="preserve">г Оренбург</t>
  </si>
  <si>
    <t xml:space="preserve">0053042</t>
  </si>
  <si>
    <t xml:space="preserve">г Орск</t>
  </si>
  <si>
    <t xml:space="preserve">0054</t>
  </si>
  <si>
    <t xml:space="preserve">Орловская область</t>
  </si>
  <si>
    <t xml:space="preserve">0054001</t>
  </si>
  <si>
    <t xml:space="preserve">Болховский район</t>
  </si>
  <si>
    <t xml:space="preserve">0054002</t>
  </si>
  <si>
    <t xml:space="preserve">Верховский район</t>
  </si>
  <si>
    <t xml:space="preserve">0054003</t>
  </si>
  <si>
    <t xml:space="preserve">Глазуновский район</t>
  </si>
  <si>
    <t xml:space="preserve">0054004</t>
  </si>
  <si>
    <t xml:space="preserve">0054005</t>
  </si>
  <si>
    <t xml:space="preserve">Должанский район</t>
  </si>
  <si>
    <t xml:space="preserve">0054006</t>
  </si>
  <si>
    <t xml:space="preserve">Залегощенский район</t>
  </si>
  <si>
    <t xml:space="preserve">0054007</t>
  </si>
  <si>
    <t xml:space="preserve">0054008</t>
  </si>
  <si>
    <t xml:space="preserve">Колпнянский район</t>
  </si>
  <si>
    <t xml:space="preserve">0054009</t>
  </si>
  <si>
    <t xml:space="preserve">Краснозоренский район</t>
  </si>
  <si>
    <t xml:space="preserve">0054010</t>
  </si>
  <si>
    <t xml:space="preserve">Кромской район</t>
  </si>
  <si>
    <t xml:space="preserve">0054011</t>
  </si>
  <si>
    <t xml:space="preserve">Корсаковский район</t>
  </si>
  <si>
    <t xml:space="preserve">0054012</t>
  </si>
  <si>
    <t xml:space="preserve">Ливенский район</t>
  </si>
  <si>
    <t xml:space="preserve">0054013</t>
  </si>
  <si>
    <t xml:space="preserve">Малоархангельский район</t>
  </si>
  <si>
    <t xml:space="preserve">0054014</t>
  </si>
  <si>
    <t xml:space="preserve">Мценский район</t>
  </si>
  <si>
    <t xml:space="preserve">0054015</t>
  </si>
  <si>
    <t xml:space="preserve">Новодеревеньковский район</t>
  </si>
  <si>
    <t xml:space="preserve">0054016</t>
  </si>
  <si>
    <t xml:space="preserve">Новосильский район</t>
  </si>
  <si>
    <t xml:space="preserve">0054017</t>
  </si>
  <si>
    <t xml:space="preserve">0054018</t>
  </si>
  <si>
    <t xml:space="preserve">Покровский район</t>
  </si>
  <si>
    <t xml:space="preserve">0054019</t>
  </si>
  <si>
    <t xml:space="preserve">Свердловский район</t>
  </si>
  <si>
    <t xml:space="preserve">0054020</t>
  </si>
  <si>
    <t xml:space="preserve">Сосковский район</t>
  </si>
  <si>
    <t xml:space="preserve">0054021</t>
  </si>
  <si>
    <t xml:space="preserve">Троснянский район</t>
  </si>
  <si>
    <t xml:space="preserve">0054022</t>
  </si>
  <si>
    <t xml:space="preserve">Урицкий район</t>
  </si>
  <si>
    <t xml:space="preserve">0054023</t>
  </si>
  <si>
    <t xml:space="preserve">Хотынецкий район</t>
  </si>
  <si>
    <t xml:space="preserve">0054024</t>
  </si>
  <si>
    <t xml:space="preserve">Шаблыкинский район</t>
  </si>
  <si>
    <t xml:space="preserve">0054025</t>
  </si>
  <si>
    <t xml:space="preserve">г Ливны</t>
  </si>
  <si>
    <t xml:space="preserve">0054026</t>
  </si>
  <si>
    <t xml:space="preserve">г Мценск</t>
  </si>
  <si>
    <t xml:space="preserve">0054027</t>
  </si>
  <si>
    <t xml:space="preserve">г Орел</t>
  </si>
  <si>
    <t xml:space="preserve">0056</t>
  </si>
  <si>
    <t xml:space="preserve">Пензенская область</t>
  </si>
  <si>
    <t xml:space="preserve">0056001</t>
  </si>
  <si>
    <t xml:space="preserve">Башмаковский район</t>
  </si>
  <si>
    <t xml:space="preserve">0056002</t>
  </si>
  <si>
    <t xml:space="preserve">0056003</t>
  </si>
  <si>
    <t xml:space="preserve">Бековский район</t>
  </si>
  <si>
    <t xml:space="preserve">0056004</t>
  </si>
  <si>
    <t xml:space="preserve">Белинский район</t>
  </si>
  <si>
    <t xml:space="preserve">0056005</t>
  </si>
  <si>
    <t xml:space="preserve">Бессоновский район</t>
  </si>
  <si>
    <t xml:space="preserve">0056006</t>
  </si>
  <si>
    <t xml:space="preserve">Вадинский район</t>
  </si>
  <si>
    <t xml:space="preserve">0056007</t>
  </si>
  <si>
    <t xml:space="preserve">0056008</t>
  </si>
  <si>
    <t xml:space="preserve">Земетчинский район</t>
  </si>
  <si>
    <t xml:space="preserve">0056009</t>
  </si>
  <si>
    <t xml:space="preserve">Иссинский район</t>
  </si>
  <si>
    <t xml:space="preserve">0056010</t>
  </si>
  <si>
    <t xml:space="preserve">0056011</t>
  </si>
  <si>
    <t xml:space="preserve">Камешкирский район</t>
  </si>
  <si>
    <t xml:space="preserve">0056012</t>
  </si>
  <si>
    <t xml:space="preserve">Колышлейский район</t>
  </si>
  <si>
    <t xml:space="preserve">0056013</t>
  </si>
  <si>
    <t xml:space="preserve">Кузнецкий район</t>
  </si>
  <si>
    <t xml:space="preserve">0056014</t>
  </si>
  <si>
    <t xml:space="preserve">Лопатинский район</t>
  </si>
  <si>
    <t xml:space="preserve">0056015</t>
  </si>
  <si>
    <t xml:space="preserve">Лунинский район</t>
  </si>
  <si>
    <t xml:space="preserve">0056016</t>
  </si>
  <si>
    <t xml:space="preserve">Малосердобинский район</t>
  </si>
  <si>
    <t xml:space="preserve">0056017</t>
  </si>
  <si>
    <t xml:space="preserve">Мокшанский район</t>
  </si>
  <si>
    <t xml:space="preserve">0056018</t>
  </si>
  <si>
    <t xml:space="preserve">Наровчатский район</t>
  </si>
  <si>
    <t xml:space="preserve">0056019</t>
  </si>
  <si>
    <t xml:space="preserve">Неверкинский район</t>
  </si>
  <si>
    <t xml:space="preserve">0056020</t>
  </si>
  <si>
    <t xml:space="preserve">Нижнеломовский район</t>
  </si>
  <si>
    <t xml:space="preserve">0056021</t>
  </si>
  <si>
    <t xml:space="preserve">0056022</t>
  </si>
  <si>
    <t xml:space="preserve">Пачелмский район</t>
  </si>
  <si>
    <t xml:space="preserve">0056023</t>
  </si>
  <si>
    <t xml:space="preserve">Пензенский район</t>
  </si>
  <si>
    <t xml:space="preserve">0056024</t>
  </si>
  <si>
    <t xml:space="preserve">Сердобский район</t>
  </si>
  <si>
    <t xml:space="preserve">0056025</t>
  </si>
  <si>
    <t xml:space="preserve">Сосновоборский район</t>
  </si>
  <si>
    <t xml:space="preserve">0056026</t>
  </si>
  <si>
    <t xml:space="preserve">Тамалинский район</t>
  </si>
  <si>
    <t xml:space="preserve">0056027</t>
  </si>
  <si>
    <t xml:space="preserve">Шемышейский район</t>
  </si>
  <si>
    <t xml:space="preserve">0056028</t>
  </si>
  <si>
    <t xml:space="preserve">г Заречный</t>
  </si>
  <si>
    <t xml:space="preserve">0056029</t>
  </si>
  <si>
    <t xml:space="preserve">г Кузнецк</t>
  </si>
  <si>
    <t xml:space="preserve">0056030</t>
  </si>
  <si>
    <t xml:space="preserve">г Пенза</t>
  </si>
  <si>
    <t xml:space="preserve">0057</t>
  </si>
  <si>
    <t xml:space="preserve">Пермский край</t>
  </si>
  <si>
    <t xml:space="preserve">0057001</t>
  </si>
  <si>
    <t xml:space="preserve">0057002</t>
  </si>
  <si>
    <t xml:space="preserve">Бардымский район</t>
  </si>
  <si>
    <t xml:space="preserve">0057003</t>
  </si>
  <si>
    <t xml:space="preserve">0057004</t>
  </si>
  <si>
    <t xml:space="preserve">Большесосновский район</t>
  </si>
  <si>
    <t xml:space="preserve">0057005</t>
  </si>
  <si>
    <t xml:space="preserve">Верещагинский район</t>
  </si>
  <si>
    <t xml:space="preserve">0057006</t>
  </si>
  <si>
    <t xml:space="preserve">Горнозаводский район</t>
  </si>
  <si>
    <t xml:space="preserve">0057007</t>
  </si>
  <si>
    <t xml:space="preserve">Гремячинский район</t>
  </si>
  <si>
    <t xml:space="preserve">0057008</t>
  </si>
  <si>
    <t xml:space="preserve">Добрянский район</t>
  </si>
  <si>
    <t xml:space="preserve">0057009</t>
  </si>
  <si>
    <t xml:space="preserve">Еловский район</t>
  </si>
  <si>
    <t xml:space="preserve">0057010</t>
  </si>
  <si>
    <t xml:space="preserve">0057011</t>
  </si>
  <si>
    <t xml:space="preserve">Карагайский район</t>
  </si>
  <si>
    <t xml:space="preserve">0057012</t>
  </si>
  <si>
    <t xml:space="preserve">Кизеловский район</t>
  </si>
  <si>
    <t xml:space="preserve">0057013</t>
  </si>
  <si>
    <t xml:space="preserve">Кишертский район</t>
  </si>
  <si>
    <t xml:space="preserve">0057014</t>
  </si>
  <si>
    <t xml:space="preserve">Красновишерский район</t>
  </si>
  <si>
    <t xml:space="preserve">0057015</t>
  </si>
  <si>
    <t xml:space="preserve">Краснокамский район</t>
  </si>
  <si>
    <t xml:space="preserve">0057016</t>
  </si>
  <si>
    <t xml:space="preserve">Куединский район</t>
  </si>
  <si>
    <t xml:space="preserve">0057017</t>
  </si>
  <si>
    <t xml:space="preserve">Кунгурский район</t>
  </si>
  <si>
    <t xml:space="preserve">0057018</t>
  </si>
  <si>
    <t xml:space="preserve">Нытвенский район</t>
  </si>
  <si>
    <t xml:space="preserve">0057019</t>
  </si>
  <si>
    <t xml:space="preserve">0057020</t>
  </si>
  <si>
    <t xml:space="preserve">Ординский район</t>
  </si>
  <si>
    <t xml:space="preserve">0057021</t>
  </si>
  <si>
    <t xml:space="preserve">0057022</t>
  </si>
  <si>
    <t xml:space="preserve">Оханский район</t>
  </si>
  <si>
    <t xml:space="preserve">0057023</t>
  </si>
  <si>
    <t xml:space="preserve">Очерский район</t>
  </si>
  <si>
    <t xml:space="preserve">0057024</t>
  </si>
  <si>
    <t xml:space="preserve">Пермский район</t>
  </si>
  <si>
    <t xml:space="preserve">0057025</t>
  </si>
  <si>
    <t xml:space="preserve">Сивинский район</t>
  </si>
  <si>
    <t xml:space="preserve">0057026</t>
  </si>
  <si>
    <t xml:space="preserve">Соликамский район</t>
  </si>
  <si>
    <t xml:space="preserve">0057027</t>
  </si>
  <si>
    <t xml:space="preserve">Суксунский район</t>
  </si>
  <si>
    <t xml:space="preserve">0057028</t>
  </si>
  <si>
    <t xml:space="preserve">Уинский район</t>
  </si>
  <si>
    <t xml:space="preserve">0057029</t>
  </si>
  <si>
    <t xml:space="preserve">0057030</t>
  </si>
  <si>
    <t xml:space="preserve">Чайковский район</t>
  </si>
  <si>
    <t xml:space="preserve">0057031</t>
  </si>
  <si>
    <t xml:space="preserve">Частинский район</t>
  </si>
  <si>
    <t xml:space="preserve">0057032</t>
  </si>
  <si>
    <t xml:space="preserve">Чердынский район</t>
  </si>
  <si>
    <t xml:space="preserve">0057033</t>
  </si>
  <si>
    <t xml:space="preserve">Чернушинский район</t>
  </si>
  <si>
    <t xml:space="preserve">0057034</t>
  </si>
  <si>
    <t xml:space="preserve">Чусовской район</t>
  </si>
  <si>
    <t xml:space="preserve">0057035</t>
  </si>
  <si>
    <t xml:space="preserve">Гайнский район</t>
  </si>
  <si>
    <t xml:space="preserve">0057036</t>
  </si>
  <si>
    <t xml:space="preserve">Косинский район</t>
  </si>
  <si>
    <t xml:space="preserve">0057037</t>
  </si>
  <si>
    <t xml:space="preserve">Кочевский район</t>
  </si>
  <si>
    <t xml:space="preserve">0057038</t>
  </si>
  <si>
    <t xml:space="preserve">Кудымкарский район</t>
  </si>
  <si>
    <t xml:space="preserve">0057039</t>
  </si>
  <si>
    <t xml:space="preserve">Юрлинский район</t>
  </si>
  <si>
    <t xml:space="preserve">0057040</t>
  </si>
  <si>
    <t xml:space="preserve">Юсьвинский район</t>
  </si>
  <si>
    <t xml:space="preserve">0057041</t>
  </si>
  <si>
    <t xml:space="preserve">Коми-Пермяцкий округ</t>
  </si>
  <si>
    <t xml:space="preserve">0057042</t>
  </si>
  <si>
    <t xml:space="preserve">г Березники</t>
  </si>
  <si>
    <t xml:space="preserve">0057043</t>
  </si>
  <si>
    <t xml:space="preserve">г Губаха</t>
  </si>
  <si>
    <t xml:space="preserve">0057044</t>
  </si>
  <si>
    <t xml:space="preserve">г Кудымкар</t>
  </si>
  <si>
    <t xml:space="preserve">0057045</t>
  </si>
  <si>
    <t xml:space="preserve">г Кунгур</t>
  </si>
  <si>
    <t xml:space="preserve">0057046</t>
  </si>
  <si>
    <t xml:space="preserve">г Лысьва</t>
  </si>
  <si>
    <t xml:space="preserve">0057047</t>
  </si>
  <si>
    <t xml:space="preserve">г Пермь</t>
  </si>
  <si>
    <t xml:space="preserve">0057048</t>
  </si>
  <si>
    <t xml:space="preserve">г Соликамск</t>
  </si>
  <si>
    <t xml:space="preserve">0058</t>
  </si>
  <si>
    <t xml:space="preserve">Псковская область</t>
  </si>
  <si>
    <t xml:space="preserve">0058001</t>
  </si>
  <si>
    <t xml:space="preserve">Бежаницкий район</t>
  </si>
  <si>
    <t xml:space="preserve">0058002</t>
  </si>
  <si>
    <t xml:space="preserve">Великолукский район</t>
  </si>
  <si>
    <t xml:space="preserve">0058003</t>
  </si>
  <si>
    <t xml:space="preserve">Гдовский район</t>
  </si>
  <si>
    <t xml:space="preserve">0058004</t>
  </si>
  <si>
    <t xml:space="preserve">Дедовичский район</t>
  </si>
  <si>
    <t xml:space="preserve">0058005</t>
  </si>
  <si>
    <t xml:space="preserve">Дновский район</t>
  </si>
  <si>
    <t xml:space="preserve">0058006</t>
  </si>
  <si>
    <t xml:space="preserve">Красногородский район</t>
  </si>
  <si>
    <t xml:space="preserve">0058007</t>
  </si>
  <si>
    <t xml:space="preserve">Куньинский район</t>
  </si>
  <si>
    <t xml:space="preserve">0058008</t>
  </si>
  <si>
    <t xml:space="preserve">Локнянский район</t>
  </si>
  <si>
    <t xml:space="preserve">0058009</t>
  </si>
  <si>
    <t xml:space="preserve">Невельский район</t>
  </si>
  <si>
    <t xml:space="preserve">0058010</t>
  </si>
  <si>
    <t xml:space="preserve">Новоржевский район</t>
  </si>
  <si>
    <t xml:space="preserve">0058011</t>
  </si>
  <si>
    <t xml:space="preserve">Новосокольнический район</t>
  </si>
  <si>
    <t xml:space="preserve">0058012</t>
  </si>
  <si>
    <t xml:space="preserve">Опочецкий район</t>
  </si>
  <si>
    <t xml:space="preserve">0058013</t>
  </si>
  <si>
    <t xml:space="preserve">0058014</t>
  </si>
  <si>
    <t xml:space="preserve">Палкинский район</t>
  </si>
  <si>
    <t xml:space="preserve">0058015</t>
  </si>
  <si>
    <t xml:space="preserve">Печорский район</t>
  </si>
  <si>
    <t xml:space="preserve">0058016</t>
  </si>
  <si>
    <t xml:space="preserve">Плюсский район</t>
  </si>
  <si>
    <t xml:space="preserve">0058017</t>
  </si>
  <si>
    <t xml:space="preserve">Порховский район</t>
  </si>
  <si>
    <t xml:space="preserve">0058018</t>
  </si>
  <si>
    <t xml:space="preserve">Псковский район</t>
  </si>
  <si>
    <t xml:space="preserve">0058019</t>
  </si>
  <si>
    <t xml:space="preserve">Пустошкинский район</t>
  </si>
  <si>
    <t xml:space="preserve">0058020</t>
  </si>
  <si>
    <t xml:space="preserve">Пушкиногорский район</t>
  </si>
  <si>
    <t xml:space="preserve">0058021</t>
  </si>
  <si>
    <t xml:space="preserve">Пыталовский район</t>
  </si>
  <si>
    <t xml:space="preserve">0058022</t>
  </si>
  <si>
    <t xml:space="preserve">Себежский район</t>
  </si>
  <si>
    <t xml:space="preserve">0058023</t>
  </si>
  <si>
    <t xml:space="preserve">Струго-Красненский район</t>
  </si>
  <si>
    <t xml:space="preserve">0058024</t>
  </si>
  <si>
    <t xml:space="preserve">Усвятский район</t>
  </si>
  <si>
    <t xml:space="preserve">0058025</t>
  </si>
  <si>
    <t xml:space="preserve">г Великие Луки</t>
  </si>
  <si>
    <t xml:space="preserve">0058026</t>
  </si>
  <si>
    <t xml:space="preserve">г Псков</t>
  </si>
  <si>
    <t xml:space="preserve">0060</t>
  </si>
  <si>
    <t xml:space="preserve">Ростовская область</t>
  </si>
  <si>
    <t xml:space="preserve">0060001</t>
  </si>
  <si>
    <t xml:space="preserve">Азовский район</t>
  </si>
  <si>
    <t xml:space="preserve">0060002</t>
  </si>
  <si>
    <t xml:space="preserve">Аксайский район</t>
  </si>
  <si>
    <t xml:space="preserve">0060003</t>
  </si>
  <si>
    <t xml:space="preserve">Багаевский район</t>
  </si>
  <si>
    <t xml:space="preserve">0060004</t>
  </si>
  <si>
    <t xml:space="preserve">Белокалитвинский район</t>
  </si>
  <si>
    <t xml:space="preserve">0060005</t>
  </si>
  <si>
    <t xml:space="preserve">Боковский район</t>
  </si>
  <si>
    <t xml:space="preserve">0060006</t>
  </si>
  <si>
    <t xml:space="preserve">Верхнедонской район</t>
  </si>
  <si>
    <t xml:space="preserve">0060007</t>
  </si>
  <si>
    <t xml:space="preserve">Веселовский район</t>
  </si>
  <si>
    <t xml:space="preserve">0060008</t>
  </si>
  <si>
    <t xml:space="preserve">Волгодонской район</t>
  </si>
  <si>
    <t xml:space="preserve">0060009</t>
  </si>
  <si>
    <t xml:space="preserve">0060010</t>
  </si>
  <si>
    <t xml:space="preserve">Егорлыкский район</t>
  </si>
  <si>
    <t xml:space="preserve">0060011</t>
  </si>
  <si>
    <t xml:space="preserve">Заветинский район</t>
  </si>
  <si>
    <t xml:space="preserve">0060012</t>
  </si>
  <si>
    <t xml:space="preserve">Зерноградский район</t>
  </si>
  <si>
    <t xml:space="preserve">0060013</t>
  </si>
  <si>
    <t xml:space="preserve">Зимовниковский район</t>
  </si>
  <si>
    <t xml:space="preserve">0060014</t>
  </si>
  <si>
    <t xml:space="preserve">Кагальницкий район</t>
  </si>
  <si>
    <t xml:space="preserve">0060015</t>
  </si>
  <si>
    <t xml:space="preserve">0060016</t>
  </si>
  <si>
    <t xml:space="preserve">Кашарский район</t>
  </si>
  <si>
    <t xml:space="preserve">0060017</t>
  </si>
  <si>
    <t xml:space="preserve">0060018</t>
  </si>
  <si>
    <t xml:space="preserve">Красносулинский район</t>
  </si>
  <si>
    <t xml:space="preserve">0060019</t>
  </si>
  <si>
    <t xml:space="preserve">0060020</t>
  </si>
  <si>
    <t xml:space="preserve">Мартыновский район</t>
  </si>
  <si>
    <t xml:space="preserve">0060021</t>
  </si>
  <si>
    <t xml:space="preserve">Матвеево-Курганский район</t>
  </si>
  <si>
    <t xml:space="preserve">0060022</t>
  </si>
  <si>
    <t xml:space="preserve">Миллеровский район</t>
  </si>
  <si>
    <t xml:space="preserve">0060023</t>
  </si>
  <si>
    <t xml:space="preserve">Милютинский район</t>
  </si>
  <si>
    <t xml:space="preserve">0060024</t>
  </si>
  <si>
    <t xml:space="preserve">Морозовский район</t>
  </si>
  <si>
    <t xml:space="preserve">0060025</t>
  </si>
  <si>
    <t xml:space="preserve">Мясниковский район</t>
  </si>
  <si>
    <t xml:space="preserve">0060026</t>
  </si>
  <si>
    <t xml:space="preserve">Неклиновский район</t>
  </si>
  <si>
    <t xml:space="preserve">0060027</t>
  </si>
  <si>
    <t xml:space="preserve">Обливский район</t>
  </si>
  <si>
    <t xml:space="preserve">0060028</t>
  </si>
  <si>
    <t xml:space="preserve">0060029</t>
  </si>
  <si>
    <t xml:space="preserve">0060030</t>
  </si>
  <si>
    <t xml:space="preserve">Песчанокопский район</t>
  </si>
  <si>
    <t xml:space="preserve">0060031</t>
  </si>
  <si>
    <t xml:space="preserve">Пролетарский район</t>
  </si>
  <si>
    <t xml:space="preserve">0060032</t>
  </si>
  <si>
    <t xml:space="preserve">Ремонтненский район</t>
  </si>
  <si>
    <t xml:space="preserve">0060033</t>
  </si>
  <si>
    <t xml:space="preserve">Родионово-Несветайский район</t>
  </si>
  <si>
    <t xml:space="preserve">0060034</t>
  </si>
  <si>
    <t xml:space="preserve">Сальский район</t>
  </si>
  <si>
    <t xml:space="preserve">0060035</t>
  </si>
  <si>
    <t xml:space="preserve">Семикаракорский район</t>
  </si>
  <si>
    <t xml:space="preserve">0060036</t>
  </si>
  <si>
    <t xml:space="preserve">0060037</t>
  </si>
  <si>
    <t xml:space="preserve">Тарасовский район</t>
  </si>
  <si>
    <t xml:space="preserve">0060038</t>
  </si>
  <si>
    <t xml:space="preserve">Тацинский район</t>
  </si>
  <si>
    <t xml:space="preserve">0060039</t>
  </si>
  <si>
    <t xml:space="preserve">Усть-Донецкий район</t>
  </si>
  <si>
    <t xml:space="preserve">0060040</t>
  </si>
  <si>
    <t xml:space="preserve">Целинский район</t>
  </si>
  <si>
    <t xml:space="preserve">0060041</t>
  </si>
  <si>
    <t xml:space="preserve">Цимлянский район</t>
  </si>
  <si>
    <t xml:space="preserve">0060042</t>
  </si>
  <si>
    <t xml:space="preserve">Чертковский район</t>
  </si>
  <si>
    <t xml:space="preserve">0060043</t>
  </si>
  <si>
    <t xml:space="preserve">Шолоховский район</t>
  </si>
  <si>
    <t xml:space="preserve">0060044</t>
  </si>
  <si>
    <t xml:space="preserve">г Азов</t>
  </si>
  <si>
    <t xml:space="preserve">0060045</t>
  </si>
  <si>
    <t xml:space="preserve">г Батайск</t>
  </si>
  <si>
    <t xml:space="preserve">0060046</t>
  </si>
  <si>
    <t xml:space="preserve">г Волгодонск</t>
  </si>
  <si>
    <t xml:space="preserve">0060047</t>
  </si>
  <si>
    <t xml:space="preserve">г Гуково</t>
  </si>
  <si>
    <t xml:space="preserve">0060048</t>
  </si>
  <si>
    <t xml:space="preserve">г Донецк</t>
  </si>
  <si>
    <t xml:space="preserve">0060049</t>
  </si>
  <si>
    <t xml:space="preserve">г Зверево</t>
  </si>
  <si>
    <t xml:space="preserve">0060050</t>
  </si>
  <si>
    <t xml:space="preserve">г Каменск-Шахтинский</t>
  </si>
  <si>
    <t xml:space="preserve">0060051</t>
  </si>
  <si>
    <t xml:space="preserve">г Новочеркасск</t>
  </si>
  <si>
    <t xml:space="preserve">0060052</t>
  </si>
  <si>
    <t xml:space="preserve">г Новошахтинск</t>
  </si>
  <si>
    <t xml:space="preserve">0060053</t>
  </si>
  <si>
    <t xml:space="preserve">г Ростов-на-Дону</t>
  </si>
  <si>
    <t xml:space="preserve">0060054</t>
  </si>
  <si>
    <t xml:space="preserve">г Таганрог</t>
  </si>
  <si>
    <t xml:space="preserve">0060055</t>
  </si>
  <si>
    <t xml:space="preserve">г Шахты</t>
  </si>
  <si>
    <t xml:space="preserve">0061</t>
  </si>
  <si>
    <t xml:space="preserve">Рязанская область</t>
  </si>
  <si>
    <t xml:space="preserve">0061001</t>
  </si>
  <si>
    <t xml:space="preserve">Ермишинский район</t>
  </si>
  <si>
    <t xml:space="preserve">0061002</t>
  </si>
  <si>
    <t xml:space="preserve">Захаровский район</t>
  </si>
  <si>
    <t xml:space="preserve">0061003</t>
  </si>
  <si>
    <t xml:space="preserve">Кадомский район</t>
  </si>
  <si>
    <t xml:space="preserve">0061004</t>
  </si>
  <si>
    <t xml:space="preserve">Касимовский район</t>
  </si>
  <si>
    <t xml:space="preserve">0061005</t>
  </si>
  <si>
    <t xml:space="preserve">Клепиковский район</t>
  </si>
  <si>
    <t xml:space="preserve">0061006</t>
  </si>
  <si>
    <t xml:space="preserve">Кораблинский район</t>
  </si>
  <si>
    <t xml:space="preserve">0061007</t>
  </si>
  <si>
    <t xml:space="preserve">Милославский район</t>
  </si>
  <si>
    <t xml:space="preserve">0061008</t>
  </si>
  <si>
    <t xml:space="preserve">0061009</t>
  </si>
  <si>
    <t xml:space="preserve">Александро-Невский район</t>
  </si>
  <si>
    <t xml:space="preserve">0061010</t>
  </si>
  <si>
    <t xml:space="preserve">Пителинский район</t>
  </si>
  <si>
    <t xml:space="preserve">0061011</t>
  </si>
  <si>
    <t xml:space="preserve">Пронский район</t>
  </si>
  <si>
    <t xml:space="preserve">0061012</t>
  </si>
  <si>
    <t xml:space="preserve">Путятинский район</t>
  </si>
  <si>
    <t xml:space="preserve">0061013</t>
  </si>
  <si>
    <t xml:space="preserve">Рыбновский район</t>
  </si>
  <si>
    <t xml:space="preserve">0061014</t>
  </si>
  <si>
    <t xml:space="preserve">Ряжский район</t>
  </si>
  <si>
    <t xml:space="preserve">0061015</t>
  </si>
  <si>
    <t xml:space="preserve">Рязанский район</t>
  </si>
  <si>
    <t xml:space="preserve">0061016</t>
  </si>
  <si>
    <t xml:space="preserve">Сапожковский район</t>
  </si>
  <si>
    <t xml:space="preserve">0061017</t>
  </si>
  <si>
    <t xml:space="preserve">Сараевский район</t>
  </si>
  <si>
    <t xml:space="preserve">0061018</t>
  </si>
  <si>
    <t xml:space="preserve">Сасовский район</t>
  </si>
  <si>
    <t xml:space="preserve">0061019</t>
  </si>
  <si>
    <t xml:space="preserve">Скопинский район</t>
  </si>
  <si>
    <t xml:space="preserve">0061020</t>
  </si>
  <si>
    <t xml:space="preserve">0061021</t>
  </si>
  <si>
    <t xml:space="preserve">Старожиловский район</t>
  </si>
  <si>
    <t xml:space="preserve">0061022</t>
  </si>
  <si>
    <t xml:space="preserve">Ухоловский район</t>
  </si>
  <si>
    <t xml:space="preserve">0061023</t>
  </si>
  <si>
    <t xml:space="preserve">Чучковский район</t>
  </si>
  <si>
    <t xml:space="preserve">0061024</t>
  </si>
  <si>
    <t xml:space="preserve">Шацкий район</t>
  </si>
  <si>
    <t xml:space="preserve">0061025</t>
  </si>
  <si>
    <t xml:space="preserve">Шиловский район</t>
  </si>
  <si>
    <t xml:space="preserve">0061026</t>
  </si>
  <si>
    <t xml:space="preserve">г Касимов</t>
  </si>
  <si>
    <t xml:space="preserve">0061027</t>
  </si>
  <si>
    <t xml:space="preserve">г Рязань</t>
  </si>
  <si>
    <t xml:space="preserve">0061028</t>
  </si>
  <si>
    <t xml:space="preserve">г Сасово</t>
  </si>
  <si>
    <t xml:space="preserve">0061029</t>
  </si>
  <si>
    <t xml:space="preserve">г Скопин</t>
  </si>
  <si>
    <t xml:space="preserve">0063</t>
  </si>
  <si>
    <t xml:space="preserve">Саратовская область</t>
  </si>
  <si>
    <t xml:space="preserve">0063001</t>
  </si>
  <si>
    <t xml:space="preserve">Александрово-Гайский район</t>
  </si>
  <si>
    <t xml:space="preserve">0063002</t>
  </si>
  <si>
    <t xml:space="preserve">Аркадакский район</t>
  </si>
  <si>
    <t xml:space="preserve">0063003</t>
  </si>
  <si>
    <t xml:space="preserve">Аткарский район</t>
  </si>
  <si>
    <t xml:space="preserve">0063004</t>
  </si>
  <si>
    <t xml:space="preserve">Базарно-Карабулакский район</t>
  </si>
  <si>
    <t xml:space="preserve">0063005</t>
  </si>
  <si>
    <t xml:space="preserve">Балаковский район</t>
  </si>
  <si>
    <t xml:space="preserve">0063006</t>
  </si>
  <si>
    <t xml:space="preserve">Балашовский район</t>
  </si>
  <si>
    <t xml:space="preserve">0063007</t>
  </si>
  <si>
    <t xml:space="preserve">Балтайский район</t>
  </si>
  <si>
    <t xml:space="preserve">0063008</t>
  </si>
  <si>
    <t xml:space="preserve">Вольский район</t>
  </si>
  <si>
    <t xml:space="preserve">0063009</t>
  </si>
  <si>
    <t xml:space="preserve">0063010</t>
  </si>
  <si>
    <t xml:space="preserve">Дергачевский район</t>
  </si>
  <si>
    <t xml:space="preserve">0063011</t>
  </si>
  <si>
    <t xml:space="preserve">Духовницкий район</t>
  </si>
  <si>
    <t xml:space="preserve">0063012</t>
  </si>
  <si>
    <t xml:space="preserve">Екатериновский район</t>
  </si>
  <si>
    <t xml:space="preserve">0063013</t>
  </si>
  <si>
    <t xml:space="preserve">Ершовский район</t>
  </si>
  <si>
    <t xml:space="preserve">0063014</t>
  </si>
  <si>
    <t xml:space="preserve">Ивантеевский район</t>
  </si>
  <si>
    <t xml:space="preserve">0063015</t>
  </si>
  <si>
    <t xml:space="preserve">0063016</t>
  </si>
  <si>
    <t xml:space="preserve">0063017</t>
  </si>
  <si>
    <t xml:space="preserve">Краснокутский район</t>
  </si>
  <si>
    <t xml:space="preserve">0063018</t>
  </si>
  <si>
    <t xml:space="preserve">Краснопартизанский район</t>
  </si>
  <si>
    <t xml:space="preserve">0063019</t>
  </si>
  <si>
    <t xml:space="preserve">Лысогорский район</t>
  </si>
  <si>
    <t xml:space="preserve">0063020</t>
  </si>
  <si>
    <t xml:space="preserve">Марксовский район</t>
  </si>
  <si>
    <t xml:space="preserve">0063021</t>
  </si>
  <si>
    <t xml:space="preserve">Новобурасский район</t>
  </si>
  <si>
    <t xml:space="preserve">0063022</t>
  </si>
  <si>
    <t xml:space="preserve">Новоузенский район</t>
  </si>
  <si>
    <t xml:space="preserve">0063023</t>
  </si>
  <si>
    <t xml:space="preserve">Озинский район</t>
  </si>
  <si>
    <t xml:space="preserve">0063024</t>
  </si>
  <si>
    <t xml:space="preserve">Перелюбский район</t>
  </si>
  <si>
    <t xml:space="preserve">0063025</t>
  </si>
  <si>
    <t xml:space="preserve">0063026</t>
  </si>
  <si>
    <t xml:space="preserve">Питерский район</t>
  </si>
  <si>
    <t xml:space="preserve">0063027</t>
  </si>
  <si>
    <t xml:space="preserve">Пугачевский район</t>
  </si>
  <si>
    <t xml:space="preserve">0063028</t>
  </si>
  <si>
    <t xml:space="preserve">Ровенский район</t>
  </si>
  <si>
    <t xml:space="preserve">0063029</t>
  </si>
  <si>
    <t xml:space="preserve">0063030</t>
  </si>
  <si>
    <t xml:space="preserve">Ртищевский район</t>
  </si>
  <si>
    <t xml:space="preserve">0063031</t>
  </si>
  <si>
    <t xml:space="preserve">Самойловский район</t>
  </si>
  <si>
    <t xml:space="preserve">0063032</t>
  </si>
  <si>
    <t xml:space="preserve">Саратовский район</t>
  </si>
  <si>
    <t xml:space="preserve">0063033</t>
  </si>
  <si>
    <t xml:space="preserve">0063034</t>
  </si>
  <si>
    <t xml:space="preserve">Татищевский район</t>
  </si>
  <si>
    <t xml:space="preserve">0063035</t>
  </si>
  <si>
    <t xml:space="preserve">Турковский район</t>
  </si>
  <si>
    <t xml:space="preserve">0063036</t>
  </si>
  <si>
    <t xml:space="preserve">Федоровский район</t>
  </si>
  <si>
    <t xml:space="preserve">0063037</t>
  </si>
  <si>
    <t xml:space="preserve">Хвалынский район</t>
  </si>
  <si>
    <t xml:space="preserve">0063038</t>
  </si>
  <si>
    <t xml:space="preserve">Энгельсский район</t>
  </si>
  <si>
    <t xml:space="preserve">0063039</t>
  </si>
  <si>
    <t xml:space="preserve">п Михайловский</t>
  </si>
  <si>
    <t xml:space="preserve">0063040</t>
  </si>
  <si>
    <t xml:space="preserve">п Светлый</t>
  </si>
  <si>
    <t xml:space="preserve">0063041</t>
  </si>
  <si>
    <t xml:space="preserve">г Саратов</t>
  </si>
  <si>
    <t xml:space="preserve">0063042</t>
  </si>
  <si>
    <t xml:space="preserve">г Шиханы</t>
  </si>
  <si>
    <t xml:space="preserve">0064</t>
  </si>
  <si>
    <t xml:space="preserve">Сахалинская область</t>
  </si>
  <si>
    <t xml:space="preserve">0064001</t>
  </si>
  <si>
    <t xml:space="preserve">Александровск-Сахалинский район</t>
  </si>
  <si>
    <t xml:space="preserve">0064002</t>
  </si>
  <si>
    <t xml:space="preserve">Углегорский район</t>
  </si>
  <si>
    <t xml:space="preserve">0064003</t>
  </si>
  <si>
    <t xml:space="preserve">городской округ Ногликский</t>
  </si>
  <si>
    <t xml:space="preserve">0064004</t>
  </si>
  <si>
    <t xml:space="preserve">городской округ Смирныховский</t>
  </si>
  <si>
    <t xml:space="preserve">0064005</t>
  </si>
  <si>
    <t xml:space="preserve">городской округ Тымовский</t>
  </si>
  <si>
    <t xml:space="preserve">0064006</t>
  </si>
  <si>
    <t xml:space="preserve">городской округ Южно-Курильский</t>
  </si>
  <si>
    <t xml:space="preserve">0064007</t>
  </si>
  <si>
    <t xml:space="preserve">г Анива</t>
  </si>
  <si>
    <t xml:space="preserve">0064008</t>
  </si>
  <si>
    <t xml:space="preserve">г Долинск</t>
  </si>
  <si>
    <t xml:space="preserve">0064009</t>
  </si>
  <si>
    <t xml:space="preserve">г Корсаков</t>
  </si>
  <si>
    <t xml:space="preserve">0064010</t>
  </si>
  <si>
    <t xml:space="preserve">г Курильск</t>
  </si>
  <si>
    <t xml:space="preserve">0064011</t>
  </si>
  <si>
    <t xml:space="preserve">г Макаров</t>
  </si>
  <si>
    <t xml:space="preserve">0064012</t>
  </si>
  <si>
    <t xml:space="preserve">г Невельск</t>
  </si>
  <si>
    <t xml:space="preserve">0064013</t>
  </si>
  <si>
    <t xml:space="preserve">г Оха</t>
  </si>
  <si>
    <t xml:space="preserve">0064014</t>
  </si>
  <si>
    <t xml:space="preserve">г Поронайск</t>
  </si>
  <si>
    <t xml:space="preserve">0064015</t>
  </si>
  <si>
    <t xml:space="preserve">г Северо-Курильск</t>
  </si>
  <si>
    <t xml:space="preserve">0064016</t>
  </si>
  <si>
    <t xml:space="preserve">г Томари</t>
  </si>
  <si>
    <t xml:space="preserve">0064017</t>
  </si>
  <si>
    <t xml:space="preserve">г Холмск</t>
  </si>
  <si>
    <t xml:space="preserve">0064018</t>
  </si>
  <si>
    <t xml:space="preserve">г Южно-Сахалинск</t>
  </si>
  <si>
    <t xml:space="preserve">0065</t>
  </si>
  <si>
    <t xml:space="preserve">Свердловская область</t>
  </si>
  <si>
    <t xml:space="preserve">0065001</t>
  </si>
  <si>
    <t xml:space="preserve">Байкаловский район</t>
  </si>
  <si>
    <t xml:space="preserve">0065002</t>
  </si>
  <si>
    <t xml:space="preserve">Камышловский район</t>
  </si>
  <si>
    <t xml:space="preserve">0065003</t>
  </si>
  <si>
    <t xml:space="preserve">Нижнесергинский район</t>
  </si>
  <si>
    <t xml:space="preserve">0065004</t>
  </si>
  <si>
    <t xml:space="preserve">Слободо-Туринский район</t>
  </si>
  <si>
    <t xml:space="preserve">0065005</t>
  </si>
  <si>
    <t xml:space="preserve">Таборинский район</t>
  </si>
  <si>
    <t xml:space="preserve">0065006</t>
  </si>
  <si>
    <t xml:space="preserve">городской округ Алапаевское</t>
  </si>
  <si>
    <t xml:space="preserve">0065007</t>
  </si>
  <si>
    <t xml:space="preserve">городской округ Артинский</t>
  </si>
  <si>
    <t xml:space="preserve">0065008</t>
  </si>
  <si>
    <t xml:space="preserve">городской округ Ачитский</t>
  </si>
  <si>
    <t xml:space="preserve">0065009</t>
  </si>
  <si>
    <t xml:space="preserve">городской округ Белоярский</t>
  </si>
  <si>
    <t xml:space="preserve">0065010</t>
  </si>
  <si>
    <t xml:space="preserve">городской округ Бисертский</t>
  </si>
  <si>
    <t xml:space="preserve">0065011</t>
  </si>
  <si>
    <t xml:space="preserve">городской округ Верхнее Дуброво</t>
  </si>
  <si>
    <t xml:space="preserve">0065012</t>
  </si>
  <si>
    <t xml:space="preserve">городской округ Верх-Нейвинский</t>
  </si>
  <si>
    <t xml:space="preserve">0065013</t>
  </si>
  <si>
    <t xml:space="preserve">городской округ Гаринский</t>
  </si>
  <si>
    <t xml:space="preserve">0065014</t>
  </si>
  <si>
    <t xml:space="preserve">городской округ Горноуральский</t>
  </si>
  <si>
    <t xml:space="preserve">0065015</t>
  </si>
  <si>
    <t xml:space="preserve">городской округ Ирбитский</t>
  </si>
  <si>
    <t xml:space="preserve">0065016</t>
  </si>
  <si>
    <t xml:space="preserve">городской округ Каменский</t>
  </si>
  <si>
    <t xml:space="preserve">0065017</t>
  </si>
  <si>
    <t xml:space="preserve">городской округ Красноуфимский </t>
  </si>
  <si>
    <t xml:space="preserve">0065018</t>
  </si>
  <si>
    <t xml:space="preserve">городской округ Малышевский</t>
  </si>
  <si>
    <t xml:space="preserve">0065019</t>
  </si>
  <si>
    <t xml:space="preserve">городской округ Махнёвское</t>
  </si>
  <si>
    <t xml:space="preserve">0065020</t>
  </si>
  <si>
    <t xml:space="preserve">городской округ Нижнетуринский</t>
  </si>
  <si>
    <t xml:space="preserve">0065021</t>
  </si>
  <si>
    <t xml:space="preserve">городской округ Пелым</t>
  </si>
  <si>
    <t xml:space="preserve">0065022</t>
  </si>
  <si>
    <t xml:space="preserve">городской округ Пышминский</t>
  </si>
  <si>
    <t xml:space="preserve">0065023</t>
  </si>
  <si>
    <t xml:space="preserve">городской округ Рефтинский</t>
  </si>
  <si>
    <t xml:space="preserve">0065024</t>
  </si>
  <si>
    <t xml:space="preserve">городской округ Сосьвинский</t>
  </si>
  <si>
    <t xml:space="preserve">0065025</t>
  </si>
  <si>
    <t xml:space="preserve">городской округ Староуткинск</t>
  </si>
  <si>
    <t xml:space="preserve">0065026</t>
  </si>
  <si>
    <t xml:space="preserve">городской округ Тугулымский</t>
  </si>
  <si>
    <t xml:space="preserve">0065027</t>
  </si>
  <si>
    <t xml:space="preserve">городской округ Шалинский</t>
  </si>
  <si>
    <t xml:space="preserve">0065028</t>
  </si>
  <si>
    <t xml:space="preserve">г Алапаевск</t>
  </si>
  <si>
    <t xml:space="preserve">0065029</t>
  </si>
  <si>
    <t xml:space="preserve">г Арамиль</t>
  </si>
  <si>
    <t xml:space="preserve">0065030</t>
  </si>
  <si>
    <t xml:space="preserve">г Артемовский</t>
  </si>
  <si>
    <t xml:space="preserve">0065031</t>
  </si>
  <si>
    <t xml:space="preserve">г Асбест</t>
  </si>
  <si>
    <t xml:space="preserve">0065032</t>
  </si>
  <si>
    <t xml:space="preserve">0065033</t>
  </si>
  <si>
    <t xml:space="preserve">г Богданович</t>
  </si>
  <si>
    <t xml:space="preserve">0065034</t>
  </si>
  <si>
    <t xml:space="preserve">г Верхний Тагил</t>
  </si>
  <si>
    <t xml:space="preserve">0065035</t>
  </si>
  <si>
    <t xml:space="preserve">г Верхняя Пышма</t>
  </si>
  <si>
    <t xml:space="preserve">0065036</t>
  </si>
  <si>
    <t xml:space="preserve">г Верхняя Салда</t>
  </si>
  <si>
    <t xml:space="preserve">0065037</t>
  </si>
  <si>
    <t xml:space="preserve">г Верхняя Тура</t>
  </si>
  <si>
    <t xml:space="preserve">0065038</t>
  </si>
  <si>
    <t xml:space="preserve">г Верхотурье</t>
  </si>
  <si>
    <t xml:space="preserve">0065039</t>
  </si>
  <si>
    <t xml:space="preserve">г Волчанск</t>
  </si>
  <si>
    <t xml:space="preserve">0065040</t>
  </si>
  <si>
    <t xml:space="preserve">г Дегтярск</t>
  </si>
  <si>
    <t xml:space="preserve">0065041</t>
  </si>
  <si>
    <t xml:space="preserve">г Екатеринбург</t>
  </si>
  <si>
    <t xml:space="preserve">0065042</t>
  </si>
  <si>
    <t xml:space="preserve">0065043</t>
  </si>
  <si>
    <t xml:space="preserve">г Ивдель</t>
  </si>
  <si>
    <t xml:space="preserve">0065044</t>
  </si>
  <si>
    <t xml:space="preserve">г Ирбит</t>
  </si>
  <si>
    <t xml:space="preserve">0065045</t>
  </si>
  <si>
    <t xml:space="preserve">г Каменск-Уральский</t>
  </si>
  <si>
    <t xml:space="preserve">0065046</t>
  </si>
  <si>
    <t xml:space="preserve">г Камышлов</t>
  </si>
  <si>
    <t xml:space="preserve">0065047</t>
  </si>
  <si>
    <t xml:space="preserve">г Карпинск</t>
  </si>
  <si>
    <t xml:space="preserve">0065048</t>
  </si>
  <si>
    <t xml:space="preserve">г Качканар</t>
  </si>
  <si>
    <t xml:space="preserve">0065049</t>
  </si>
  <si>
    <t xml:space="preserve">г Кировград</t>
  </si>
  <si>
    <t xml:space="preserve">0065050</t>
  </si>
  <si>
    <t xml:space="preserve">г Краснотурьинск</t>
  </si>
  <si>
    <t xml:space="preserve">0065051</t>
  </si>
  <si>
    <t xml:space="preserve">г Красноуральск</t>
  </si>
  <si>
    <t xml:space="preserve">0065052</t>
  </si>
  <si>
    <t xml:space="preserve">г Красноуфимск</t>
  </si>
  <si>
    <t xml:space="preserve">0065053</t>
  </si>
  <si>
    <t xml:space="preserve">г Кушва</t>
  </si>
  <si>
    <t xml:space="preserve">0065054</t>
  </si>
  <si>
    <t xml:space="preserve">г Нижняя Салда</t>
  </si>
  <si>
    <t xml:space="preserve">0065055</t>
  </si>
  <si>
    <t xml:space="preserve">г Нижний Тагил</t>
  </si>
  <si>
    <t xml:space="preserve">0065056</t>
  </si>
  <si>
    <t xml:space="preserve">г Невьянск</t>
  </si>
  <si>
    <t xml:space="preserve">0065057</t>
  </si>
  <si>
    <t xml:space="preserve">г Новая Ляля</t>
  </si>
  <si>
    <t xml:space="preserve">0065058</t>
  </si>
  <si>
    <t xml:space="preserve">г Первоуральск</t>
  </si>
  <si>
    <t xml:space="preserve">0065059</t>
  </si>
  <si>
    <t xml:space="preserve">г Полевской</t>
  </si>
  <si>
    <t xml:space="preserve">0065060</t>
  </si>
  <si>
    <t xml:space="preserve">г Ревда</t>
  </si>
  <si>
    <t xml:space="preserve">0065061</t>
  </si>
  <si>
    <t xml:space="preserve">г Реж</t>
  </si>
  <si>
    <t xml:space="preserve">0065062</t>
  </si>
  <si>
    <t xml:space="preserve">г Североуральск</t>
  </si>
  <si>
    <t xml:space="preserve">0065063</t>
  </si>
  <si>
    <t xml:space="preserve">г Серов</t>
  </si>
  <si>
    <t xml:space="preserve">0065064</t>
  </si>
  <si>
    <t xml:space="preserve">г Среднеуральск</t>
  </si>
  <si>
    <t xml:space="preserve">0065065</t>
  </si>
  <si>
    <t xml:space="preserve">г Сухой Лог</t>
  </si>
  <si>
    <t xml:space="preserve">0065066</t>
  </si>
  <si>
    <t xml:space="preserve">г Сысерть</t>
  </si>
  <si>
    <t xml:space="preserve">0065067</t>
  </si>
  <si>
    <t xml:space="preserve">г Тавда</t>
  </si>
  <si>
    <t xml:space="preserve">0065068</t>
  </si>
  <si>
    <t xml:space="preserve">г Талица</t>
  </si>
  <si>
    <t xml:space="preserve">0065069</t>
  </si>
  <si>
    <t xml:space="preserve">г Туринск</t>
  </si>
  <si>
    <t xml:space="preserve">0066</t>
  </si>
  <si>
    <t xml:space="preserve">Смоленская область</t>
  </si>
  <si>
    <t xml:space="preserve">0066001</t>
  </si>
  <si>
    <t xml:space="preserve">Велижский район</t>
  </si>
  <si>
    <t xml:space="preserve">0066002</t>
  </si>
  <si>
    <t xml:space="preserve">0066003</t>
  </si>
  <si>
    <t xml:space="preserve">Гагаринский район</t>
  </si>
  <si>
    <t xml:space="preserve">0066004</t>
  </si>
  <si>
    <t xml:space="preserve">Глинковский район</t>
  </si>
  <si>
    <t xml:space="preserve">0066005</t>
  </si>
  <si>
    <t xml:space="preserve">Демидовский район</t>
  </si>
  <si>
    <t xml:space="preserve">0066006</t>
  </si>
  <si>
    <t xml:space="preserve">Дорогобужский район</t>
  </si>
  <si>
    <t xml:space="preserve">0066007</t>
  </si>
  <si>
    <t xml:space="preserve">Духовщинский район</t>
  </si>
  <si>
    <t xml:space="preserve">0066008</t>
  </si>
  <si>
    <t xml:space="preserve">Ельнинский район</t>
  </si>
  <si>
    <t xml:space="preserve">0066009</t>
  </si>
  <si>
    <t xml:space="preserve">Ершичский район</t>
  </si>
  <si>
    <t xml:space="preserve">0066010</t>
  </si>
  <si>
    <t xml:space="preserve">Кардымовский район</t>
  </si>
  <si>
    <t xml:space="preserve">0066012</t>
  </si>
  <si>
    <t xml:space="preserve">Монастырщинский район</t>
  </si>
  <si>
    <t xml:space="preserve">0066013</t>
  </si>
  <si>
    <t xml:space="preserve">Новодугинский район</t>
  </si>
  <si>
    <t xml:space="preserve">0066014</t>
  </si>
  <si>
    <t xml:space="preserve">0066015</t>
  </si>
  <si>
    <t xml:space="preserve">Рославльский район</t>
  </si>
  <si>
    <t xml:space="preserve">0066016</t>
  </si>
  <si>
    <t xml:space="preserve">0066017</t>
  </si>
  <si>
    <t xml:space="preserve">Сафоновский район</t>
  </si>
  <si>
    <t xml:space="preserve">0066018</t>
  </si>
  <si>
    <t xml:space="preserve">0066019</t>
  </si>
  <si>
    <t xml:space="preserve">Сычевский район</t>
  </si>
  <si>
    <t xml:space="preserve">0066020</t>
  </si>
  <si>
    <t xml:space="preserve">Темкинский район</t>
  </si>
  <si>
    <t xml:space="preserve">0066021</t>
  </si>
  <si>
    <t xml:space="preserve">Угранский район</t>
  </si>
  <si>
    <t xml:space="preserve">0066022</t>
  </si>
  <si>
    <t xml:space="preserve">Хиславичский район</t>
  </si>
  <si>
    <t xml:space="preserve">0066023</t>
  </si>
  <si>
    <t xml:space="preserve">Холм-Жирковский район</t>
  </si>
  <si>
    <t xml:space="preserve">0066024</t>
  </si>
  <si>
    <t xml:space="preserve">Шумячский район</t>
  </si>
  <si>
    <t xml:space="preserve">0066025</t>
  </si>
  <si>
    <t xml:space="preserve">Ярцевский район</t>
  </si>
  <si>
    <t xml:space="preserve">0066026</t>
  </si>
  <si>
    <t xml:space="preserve">г Десногорск</t>
  </si>
  <si>
    <t xml:space="preserve">0066027</t>
  </si>
  <si>
    <t xml:space="preserve">г Смоленск</t>
  </si>
  <si>
    <t xml:space="preserve">0068</t>
  </si>
  <si>
    <t xml:space="preserve">Тамбовская область </t>
  </si>
  <si>
    <t xml:space="preserve">0068001</t>
  </si>
  <si>
    <t xml:space="preserve">Бондарский район</t>
  </si>
  <si>
    <t xml:space="preserve">0068002</t>
  </si>
  <si>
    <t xml:space="preserve">Гавриловский район</t>
  </si>
  <si>
    <t xml:space="preserve">0068003</t>
  </si>
  <si>
    <t xml:space="preserve">Жердевский район</t>
  </si>
  <si>
    <t xml:space="preserve">0068005</t>
  </si>
  <si>
    <t xml:space="preserve">Инжавинский район</t>
  </si>
  <si>
    <t xml:space="preserve">0068006</t>
  </si>
  <si>
    <t xml:space="preserve">Кирсановский район</t>
  </si>
  <si>
    <t xml:space="preserve">0068007</t>
  </si>
  <si>
    <t xml:space="preserve">Мичуринский район</t>
  </si>
  <si>
    <t xml:space="preserve">0068008</t>
  </si>
  <si>
    <t xml:space="preserve">Мордовский район</t>
  </si>
  <si>
    <t xml:space="preserve">0068009</t>
  </si>
  <si>
    <t xml:space="preserve">Моршанский район</t>
  </si>
  <si>
    <t xml:space="preserve">0068010</t>
  </si>
  <si>
    <t xml:space="preserve">Мучкапский район</t>
  </si>
  <si>
    <t xml:space="preserve">0068011</t>
  </si>
  <si>
    <t xml:space="preserve">Никифоровский район</t>
  </si>
  <si>
    <t xml:space="preserve">0068012</t>
  </si>
  <si>
    <t xml:space="preserve">0068013</t>
  </si>
  <si>
    <t xml:space="preserve">0068014</t>
  </si>
  <si>
    <t xml:space="preserve">Пичаевский район</t>
  </si>
  <si>
    <t xml:space="preserve">0068015</t>
  </si>
  <si>
    <t xml:space="preserve">Рассказовский район</t>
  </si>
  <si>
    <t xml:space="preserve">0068016</t>
  </si>
  <si>
    <t xml:space="preserve">Ржаксинский район</t>
  </si>
  <si>
    <t xml:space="preserve">0068017</t>
  </si>
  <si>
    <t xml:space="preserve">Сампурский район</t>
  </si>
  <si>
    <t xml:space="preserve">0068018</t>
  </si>
  <si>
    <t xml:space="preserve">0068019</t>
  </si>
  <si>
    <t xml:space="preserve">Староюрьевский район</t>
  </si>
  <si>
    <t xml:space="preserve">0068020</t>
  </si>
  <si>
    <t xml:space="preserve">0068021</t>
  </si>
  <si>
    <t xml:space="preserve">Токаревский район</t>
  </si>
  <si>
    <t xml:space="preserve">0068022</t>
  </si>
  <si>
    <t xml:space="preserve">Уваровский район</t>
  </si>
  <si>
    <t xml:space="preserve">0068023</t>
  </si>
  <si>
    <t xml:space="preserve">Уметский район</t>
  </si>
  <si>
    <t xml:space="preserve">0068024</t>
  </si>
  <si>
    <t xml:space="preserve">г Кирсанов</t>
  </si>
  <si>
    <t xml:space="preserve">0068025</t>
  </si>
  <si>
    <t xml:space="preserve">г Котовск</t>
  </si>
  <si>
    <t xml:space="preserve">0068026</t>
  </si>
  <si>
    <t xml:space="preserve">г Мичуринск</t>
  </si>
  <si>
    <t xml:space="preserve">0068027</t>
  </si>
  <si>
    <t xml:space="preserve">г Моршанск</t>
  </si>
  <si>
    <t xml:space="preserve">0068028</t>
  </si>
  <si>
    <t xml:space="preserve">г Рассказово</t>
  </si>
  <si>
    <t xml:space="preserve">0068029</t>
  </si>
  <si>
    <t xml:space="preserve">г Тамбов</t>
  </si>
  <si>
    <t xml:space="preserve">0068030</t>
  </si>
  <si>
    <t xml:space="preserve">г Уварово</t>
  </si>
  <si>
    <t xml:space="preserve">0069</t>
  </si>
  <si>
    <t xml:space="preserve">Томская область</t>
  </si>
  <si>
    <t xml:space="preserve">0069001</t>
  </si>
  <si>
    <t xml:space="preserve">0069002</t>
  </si>
  <si>
    <t xml:space="preserve">Асиновский район</t>
  </si>
  <si>
    <t xml:space="preserve">0069003</t>
  </si>
  <si>
    <t xml:space="preserve">Бакчарский район</t>
  </si>
  <si>
    <t xml:space="preserve">0069004</t>
  </si>
  <si>
    <t xml:space="preserve">Верхнекетский район</t>
  </si>
  <si>
    <t xml:space="preserve">0069005</t>
  </si>
  <si>
    <t xml:space="preserve">Зырянский район</t>
  </si>
  <si>
    <t xml:space="preserve">0069006</t>
  </si>
  <si>
    <t xml:space="preserve">Каргасокский район</t>
  </si>
  <si>
    <t xml:space="preserve">0069007</t>
  </si>
  <si>
    <t xml:space="preserve">Кожевниковский район</t>
  </si>
  <si>
    <t xml:space="preserve">0069008</t>
  </si>
  <si>
    <t xml:space="preserve">Колпашевский район</t>
  </si>
  <si>
    <t xml:space="preserve">0069009</t>
  </si>
  <si>
    <t xml:space="preserve">Кривошеинский район</t>
  </si>
  <si>
    <t xml:space="preserve">0069010</t>
  </si>
  <si>
    <t xml:space="preserve">Молчановский район</t>
  </si>
  <si>
    <t xml:space="preserve">0069011</t>
  </si>
  <si>
    <t xml:space="preserve">Парабельский район</t>
  </si>
  <si>
    <t xml:space="preserve">0069012</t>
  </si>
  <si>
    <t xml:space="preserve">0069013</t>
  </si>
  <si>
    <t xml:space="preserve">Тегульдетский район</t>
  </si>
  <si>
    <t xml:space="preserve">0069014</t>
  </si>
  <si>
    <t xml:space="preserve">Томский район</t>
  </si>
  <si>
    <t xml:space="preserve">0069015</t>
  </si>
  <si>
    <t xml:space="preserve">Чаинский район</t>
  </si>
  <si>
    <t xml:space="preserve">0069016</t>
  </si>
  <si>
    <t xml:space="preserve">Шегарский район</t>
  </si>
  <si>
    <t xml:space="preserve">0069017</t>
  </si>
  <si>
    <t xml:space="preserve">г Кедровый</t>
  </si>
  <si>
    <t xml:space="preserve">0069018</t>
  </si>
  <si>
    <t xml:space="preserve">г Стрежевой</t>
  </si>
  <si>
    <t xml:space="preserve">0069019</t>
  </si>
  <si>
    <t xml:space="preserve">г Томск</t>
  </si>
  <si>
    <t xml:space="preserve">0070</t>
  </si>
  <si>
    <t xml:space="preserve">Тульская область</t>
  </si>
  <si>
    <t xml:space="preserve">0070020</t>
  </si>
  <si>
    <t xml:space="preserve">г Алексин</t>
  </si>
  <si>
    <t xml:space="preserve">0070001</t>
  </si>
  <si>
    <t xml:space="preserve">Арсеньевский район</t>
  </si>
  <si>
    <t xml:space="preserve">0070002</t>
  </si>
  <si>
    <t xml:space="preserve">Белевский район</t>
  </si>
  <si>
    <t xml:space="preserve">0070003</t>
  </si>
  <si>
    <t xml:space="preserve">Богородицкий район</t>
  </si>
  <si>
    <t xml:space="preserve">0070004</t>
  </si>
  <si>
    <t xml:space="preserve">Веневский район</t>
  </si>
  <si>
    <t xml:space="preserve">0070005</t>
  </si>
  <si>
    <t xml:space="preserve">0070006</t>
  </si>
  <si>
    <t xml:space="preserve">Дубенский район</t>
  </si>
  <si>
    <t xml:space="preserve">0070007</t>
  </si>
  <si>
    <t xml:space="preserve">Заокский район</t>
  </si>
  <si>
    <t xml:space="preserve">0070008</t>
  </si>
  <si>
    <t xml:space="preserve">0070009</t>
  </si>
  <si>
    <t xml:space="preserve">Кимовский район</t>
  </si>
  <si>
    <t xml:space="preserve">0070010</t>
  </si>
  <si>
    <t xml:space="preserve">Киреевский район</t>
  </si>
  <si>
    <t xml:space="preserve">0070011</t>
  </si>
  <si>
    <t xml:space="preserve">Куркинский район</t>
  </si>
  <si>
    <t xml:space="preserve">0070012</t>
  </si>
  <si>
    <t xml:space="preserve">Одоевский район</t>
  </si>
  <si>
    <t xml:space="preserve">0070013</t>
  </si>
  <si>
    <t xml:space="preserve">Плавский район</t>
  </si>
  <si>
    <t xml:space="preserve">0070014</t>
  </si>
  <si>
    <t xml:space="preserve">Суворовский район</t>
  </si>
  <si>
    <t xml:space="preserve">0070015</t>
  </si>
  <si>
    <t xml:space="preserve">Тепло-Огаревский район</t>
  </si>
  <si>
    <t xml:space="preserve">0070016</t>
  </si>
  <si>
    <t xml:space="preserve">Узловский район</t>
  </si>
  <si>
    <t xml:space="preserve">0070017</t>
  </si>
  <si>
    <t xml:space="preserve">Чернский район</t>
  </si>
  <si>
    <t xml:space="preserve">0070018</t>
  </si>
  <si>
    <t xml:space="preserve">Щекинский район</t>
  </si>
  <si>
    <t xml:space="preserve">0070019</t>
  </si>
  <si>
    <t xml:space="preserve">Ясногорский район</t>
  </si>
  <si>
    <t xml:space="preserve">0070021</t>
  </si>
  <si>
    <t xml:space="preserve">г Донской</t>
  </si>
  <si>
    <t xml:space="preserve">0070023</t>
  </si>
  <si>
    <t xml:space="preserve">г Новомосковск</t>
  </si>
  <si>
    <t xml:space="preserve">0070024</t>
  </si>
  <si>
    <t xml:space="preserve">г Тула</t>
  </si>
  <si>
    <t xml:space="preserve">0070025</t>
  </si>
  <si>
    <t xml:space="preserve">Рабочий поселок Новогуровский</t>
  </si>
  <si>
    <t xml:space="preserve">0070026</t>
  </si>
  <si>
    <t xml:space="preserve">Поселок городского типа Славный</t>
  </si>
  <si>
    <t xml:space="preserve">0071</t>
  </si>
  <si>
    <t xml:space="preserve">Тюменская область</t>
  </si>
  <si>
    <t xml:space="preserve">0071001</t>
  </si>
  <si>
    <t xml:space="preserve">Абатский район</t>
  </si>
  <si>
    <t xml:space="preserve">0071002</t>
  </si>
  <si>
    <t xml:space="preserve">Армизонский район</t>
  </si>
  <si>
    <t xml:space="preserve">0071003</t>
  </si>
  <si>
    <t xml:space="preserve">Аромашевский район</t>
  </si>
  <si>
    <t xml:space="preserve">0071004</t>
  </si>
  <si>
    <t xml:space="preserve">Бердюжский район</t>
  </si>
  <si>
    <t xml:space="preserve">0071005</t>
  </si>
  <si>
    <t xml:space="preserve">Вагайский район</t>
  </si>
  <si>
    <t xml:space="preserve">0071006</t>
  </si>
  <si>
    <t xml:space="preserve">Викуловский район</t>
  </si>
  <si>
    <t xml:space="preserve">0071007</t>
  </si>
  <si>
    <t xml:space="preserve">Голышмановский район</t>
  </si>
  <si>
    <t xml:space="preserve">0071008</t>
  </si>
  <si>
    <t xml:space="preserve">Исетский район</t>
  </si>
  <si>
    <t xml:space="preserve">0071009</t>
  </si>
  <si>
    <t xml:space="preserve">Ишимский район</t>
  </si>
  <si>
    <t xml:space="preserve">0071010</t>
  </si>
  <si>
    <t xml:space="preserve">Казанский район</t>
  </si>
  <si>
    <t xml:space="preserve">0071011</t>
  </si>
  <si>
    <t xml:space="preserve">Нижнетавдинский район</t>
  </si>
  <si>
    <t xml:space="preserve">0071012</t>
  </si>
  <si>
    <t xml:space="preserve">Омутинский район</t>
  </si>
  <si>
    <t xml:space="preserve">0071013</t>
  </si>
  <si>
    <t xml:space="preserve">Сладковский район</t>
  </si>
  <si>
    <t xml:space="preserve">0071014</t>
  </si>
  <si>
    <t xml:space="preserve">Сорокинский район</t>
  </si>
  <si>
    <t xml:space="preserve">0071015</t>
  </si>
  <si>
    <t xml:space="preserve">Тобольский район</t>
  </si>
  <si>
    <t xml:space="preserve">0071016</t>
  </si>
  <si>
    <t xml:space="preserve">Тюменский район</t>
  </si>
  <si>
    <t xml:space="preserve">0071017</t>
  </si>
  <si>
    <t xml:space="preserve">Уватский район</t>
  </si>
  <si>
    <t xml:space="preserve">0071018</t>
  </si>
  <si>
    <t xml:space="preserve">Упоровский район</t>
  </si>
  <si>
    <t xml:space="preserve">0071019</t>
  </si>
  <si>
    <t xml:space="preserve">0071020</t>
  </si>
  <si>
    <t xml:space="preserve">Ялуторовский район</t>
  </si>
  <si>
    <t xml:space="preserve">0071021</t>
  </si>
  <si>
    <t xml:space="preserve">Ярковский район</t>
  </si>
  <si>
    <t xml:space="preserve">0071022</t>
  </si>
  <si>
    <t xml:space="preserve">г Заводоуковск</t>
  </si>
  <si>
    <t xml:space="preserve">0071023</t>
  </si>
  <si>
    <t xml:space="preserve">г Ишим</t>
  </si>
  <si>
    <t xml:space="preserve">0071024</t>
  </si>
  <si>
    <t xml:space="preserve">г Тобольск</t>
  </si>
  <si>
    <t xml:space="preserve">0071025</t>
  </si>
  <si>
    <t xml:space="preserve">г Тюмень</t>
  </si>
  <si>
    <t xml:space="preserve">0071026</t>
  </si>
  <si>
    <t xml:space="preserve">г Ялуторовск</t>
  </si>
  <si>
    <t xml:space="preserve">0073</t>
  </si>
  <si>
    <t xml:space="preserve">Ульяновская область</t>
  </si>
  <si>
    <t xml:space="preserve">0073001</t>
  </si>
  <si>
    <t xml:space="preserve">Базарносызганский район</t>
  </si>
  <si>
    <t xml:space="preserve">0073002</t>
  </si>
  <si>
    <t xml:space="preserve">Барышский район</t>
  </si>
  <si>
    <t xml:space="preserve">0073003</t>
  </si>
  <si>
    <t xml:space="preserve">Вешкаймский район</t>
  </si>
  <si>
    <t xml:space="preserve">0073004</t>
  </si>
  <si>
    <t xml:space="preserve">Инзенский район</t>
  </si>
  <si>
    <t xml:space="preserve">0073005</t>
  </si>
  <si>
    <t xml:space="preserve">Карсунский район</t>
  </si>
  <si>
    <t xml:space="preserve">0073006</t>
  </si>
  <si>
    <t xml:space="preserve">Кузоватовский район</t>
  </si>
  <si>
    <t xml:space="preserve">0073007</t>
  </si>
  <si>
    <t xml:space="preserve">Майнский район</t>
  </si>
  <si>
    <t xml:space="preserve">0073008</t>
  </si>
  <si>
    <t xml:space="preserve">Мелекесский район</t>
  </si>
  <si>
    <t xml:space="preserve">0073009</t>
  </si>
  <si>
    <t xml:space="preserve">0073010</t>
  </si>
  <si>
    <t xml:space="preserve">Новомалыклинский район</t>
  </si>
  <si>
    <t xml:space="preserve">0073011</t>
  </si>
  <si>
    <t xml:space="preserve">Новоспасский район</t>
  </si>
  <si>
    <t xml:space="preserve">0073012</t>
  </si>
  <si>
    <t xml:space="preserve">0073013</t>
  </si>
  <si>
    <t xml:space="preserve">Радищевский район</t>
  </si>
  <si>
    <t xml:space="preserve">0073014</t>
  </si>
  <si>
    <t xml:space="preserve">Сенгилеевский район</t>
  </si>
  <si>
    <t xml:space="preserve">0073015</t>
  </si>
  <si>
    <t xml:space="preserve">Старокулаткинский район</t>
  </si>
  <si>
    <t xml:space="preserve">0073016</t>
  </si>
  <si>
    <t xml:space="preserve">Старомайнский район</t>
  </si>
  <si>
    <t xml:space="preserve">0073017</t>
  </si>
  <si>
    <t xml:space="preserve">Сурский район</t>
  </si>
  <si>
    <t xml:space="preserve">0073018</t>
  </si>
  <si>
    <t xml:space="preserve">Тереньгульский район</t>
  </si>
  <si>
    <t xml:space="preserve">0073019</t>
  </si>
  <si>
    <t xml:space="preserve">0073020</t>
  </si>
  <si>
    <t xml:space="preserve">Цильнинский район</t>
  </si>
  <si>
    <t xml:space="preserve">0073021</t>
  </si>
  <si>
    <t xml:space="preserve">Чердаклинский район</t>
  </si>
  <si>
    <t xml:space="preserve">0073022</t>
  </si>
  <si>
    <t xml:space="preserve">г Ульяновск</t>
  </si>
  <si>
    <t xml:space="preserve">0073023</t>
  </si>
  <si>
    <t xml:space="preserve">г Димитровград</t>
  </si>
  <si>
    <t xml:space="preserve">0073024</t>
  </si>
  <si>
    <t xml:space="preserve">г Новоульяновск</t>
  </si>
  <si>
    <t xml:space="preserve">0075</t>
  </si>
  <si>
    <t xml:space="preserve">Челябинская область</t>
  </si>
  <si>
    <t xml:space="preserve">0075001</t>
  </si>
  <si>
    <t xml:space="preserve">Агаповский район</t>
  </si>
  <si>
    <t xml:space="preserve">0075002</t>
  </si>
  <si>
    <t xml:space="preserve">Аргаяшский район</t>
  </si>
  <si>
    <t xml:space="preserve">0075003</t>
  </si>
  <si>
    <t xml:space="preserve">Ашинский район</t>
  </si>
  <si>
    <t xml:space="preserve">0075004</t>
  </si>
  <si>
    <t xml:space="preserve">Брединский район</t>
  </si>
  <si>
    <t xml:space="preserve">0075005</t>
  </si>
  <si>
    <t xml:space="preserve">Варненский район</t>
  </si>
  <si>
    <t xml:space="preserve">0075006</t>
  </si>
  <si>
    <t xml:space="preserve">Верхнеуральский район</t>
  </si>
  <si>
    <t xml:space="preserve">0075007</t>
  </si>
  <si>
    <t xml:space="preserve">Еманжелинский район</t>
  </si>
  <si>
    <t xml:space="preserve">0075008</t>
  </si>
  <si>
    <t xml:space="preserve">Еткульский район</t>
  </si>
  <si>
    <t xml:space="preserve">0075009</t>
  </si>
  <si>
    <t xml:space="preserve">Карталинский район</t>
  </si>
  <si>
    <t xml:space="preserve">0075010</t>
  </si>
  <si>
    <t xml:space="preserve">Каслинский район</t>
  </si>
  <si>
    <t xml:space="preserve">0075011</t>
  </si>
  <si>
    <t xml:space="preserve">Катав-Ивановский район</t>
  </si>
  <si>
    <t xml:space="preserve">0075012</t>
  </si>
  <si>
    <t xml:space="preserve">Кизильский район</t>
  </si>
  <si>
    <t xml:space="preserve">0075013</t>
  </si>
  <si>
    <t xml:space="preserve">Коркинский район</t>
  </si>
  <si>
    <t xml:space="preserve">0075014</t>
  </si>
  <si>
    <t xml:space="preserve">0075015</t>
  </si>
  <si>
    <t xml:space="preserve">Кунашакский район</t>
  </si>
  <si>
    <t xml:space="preserve">0075016</t>
  </si>
  <si>
    <t xml:space="preserve">Кусинский район</t>
  </si>
  <si>
    <t xml:space="preserve">0075017</t>
  </si>
  <si>
    <t xml:space="preserve">Нагайбакский район</t>
  </si>
  <si>
    <t xml:space="preserve">0075018</t>
  </si>
  <si>
    <t xml:space="preserve">Нязепетровский район</t>
  </si>
  <si>
    <t xml:space="preserve">0075019</t>
  </si>
  <si>
    <t xml:space="preserve">0075020</t>
  </si>
  <si>
    <t xml:space="preserve">Пластовский район</t>
  </si>
  <si>
    <t xml:space="preserve">0075021</t>
  </si>
  <si>
    <t xml:space="preserve">Саткинский район</t>
  </si>
  <si>
    <t xml:space="preserve">0075022</t>
  </si>
  <si>
    <t xml:space="preserve">0075023</t>
  </si>
  <si>
    <t xml:space="preserve">0075024</t>
  </si>
  <si>
    <t xml:space="preserve">Увельский район</t>
  </si>
  <si>
    <t xml:space="preserve">0075025</t>
  </si>
  <si>
    <t xml:space="preserve">Уйский район</t>
  </si>
  <si>
    <t xml:space="preserve">0075026</t>
  </si>
  <si>
    <t xml:space="preserve">Чебаркульский район</t>
  </si>
  <si>
    <t xml:space="preserve">0075027</t>
  </si>
  <si>
    <t xml:space="preserve">Чесменский район</t>
  </si>
  <si>
    <t xml:space="preserve">0075029</t>
  </si>
  <si>
    <t xml:space="preserve">г Верхний Уфалей</t>
  </si>
  <si>
    <t xml:space="preserve">0075030</t>
  </si>
  <si>
    <t xml:space="preserve">г Златоуст</t>
  </si>
  <si>
    <t xml:space="preserve">0075031</t>
  </si>
  <si>
    <t xml:space="preserve">г Карабаш</t>
  </si>
  <si>
    <t xml:space="preserve">0075032</t>
  </si>
  <si>
    <t xml:space="preserve">г Копейск</t>
  </si>
  <si>
    <t xml:space="preserve">0075033</t>
  </si>
  <si>
    <t xml:space="preserve">г Кыштым</t>
  </si>
  <si>
    <t xml:space="preserve">0075034</t>
  </si>
  <si>
    <t xml:space="preserve">г Магнитогорск</t>
  </si>
  <si>
    <t xml:space="preserve">0075035</t>
  </si>
  <si>
    <t xml:space="preserve">г Миасс</t>
  </si>
  <si>
    <t xml:space="preserve">0075036</t>
  </si>
  <si>
    <t xml:space="preserve">г Троицк</t>
  </si>
  <si>
    <t xml:space="preserve">0075037</t>
  </si>
  <si>
    <t xml:space="preserve">г Усть-Катав</t>
  </si>
  <si>
    <t xml:space="preserve">0075038</t>
  </si>
  <si>
    <t xml:space="preserve">г Чебаркуль</t>
  </si>
  <si>
    <t xml:space="preserve">0075028</t>
  </si>
  <si>
    <t xml:space="preserve">г Челябинск</t>
  </si>
  <si>
    <t xml:space="preserve">0075039</t>
  </si>
  <si>
    <t xml:space="preserve">г Южноуральск</t>
  </si>
  <si>
    <t xml:space="preserve">0076</t>
  </si>
  <si>
    <t xml:space="preserve">Забайкальский край</t>
  </si>
  <si>
    <t xml:space="preserve">0076002</t>
  </si>
  <si>
    <t xml:space="preserve">Акшинский район</t>
  </si>
  <si>
    <t xml:space="preserve">0076003</t>
  </si>
  <si>
    <t xml:space="preserve">Александрово-Заводский район</t>
  </si>
  <si>
    <t xml:space="preserve">0076004</t>
  </si>
  <si>
    <t xml:space="preserve">Балейский район</t>
  </si>
  <si>
    <t xml:space="preserve">0076005</t>
  </si>
  <si>
    <t xml:space="preserve">Борзинский район</t>
  </si>
  <si>
    <t xml:space="preserve">0076006</t>
  </si>
  <si>
    <t xml:space="preserve">Газимуро-Заводский район</t>
  </si>
  <si>
    <t xml:space="preserve">0076008</t>
  </si>
  <si>
    <t xml:space="preserve">Забайкальский район</t>
  </si>
  <si>
    <t xml:space="preserve">0076009</t>
  </si>
  <si>
    <t xml:space="preserve">Каларский район</t>
  </si>
  <si>
    <t xml:space="preserve">0076010</t>
  </si>
  <si>
    <t xml:space="preserve">Калганский район</t>
  </si>
  <si>
    <t xml:space="preserve">0076011</t>
  </si>
  <si>
    <t xml:space="preserve">Карымский район</t>
  </si>
  <si>
    <t xml:space="preserve">0076032</t>
  </si>
  <si>
    <t xml:space="preserve">г Краснокаменск</t>
  </si>
  <si>
    <t xml:space="preserve">0076012</t>
  </si>
  <si>
    <t xml:space="preserve">Красночикойский район</t>
  </si>
  <si>
    <t xml:space="preserve">0076013</t>
  </si>
  <si>
    <t xml:space="preserve">Кыринский район</t>
  </si>
  <si>
    <t xml:space="preserve">0076015</t>
  </si>
  <si>
    <t xml:space="preserve">Могочинский район</t>
  </si>
  <si>
    <t xml:space="preserve">0076016</t>
  </si>
  <si>
    <t xml:space="preserve">Нерчинский район</t>
  </si>
  <si>
    <t xml:space="preserve">0076017</t>
  </si>
  <si>
    <t xml:space="preserve">Нерчинско-Заводский район</t>
  </si>
  <si>
    <t xml:space="preserve">0076018</t>
  </si>
  <si>
    <t xml:space="preserve">Оловяннинский район</t>
  </si>
  <si>
    <t xml:space="preserve">0076019</t>
  </si>
  <si>
    <t xml:space="preserve">Ононский район</t>
  </si>
  <si>
    <t xml:space="preserve">0076020</t>
  </si>
  <si>
    <t xml:space="preserve">Петровск-Забайкальский район</t>
  </si>
  <si>
    <t xml:space="preserve">0076021</t>
  </si>
  <si>
    <t xml:space="preserve">Приаргунский район</t>
  </si>
  <si>
    <t xml:space="preserve">0076022</t>
  </si>
  <si>
    <t xml:space="preserve">Сретенский район</t>
  </si>
  <si>
    <t xml:space="preserve">0076023</t>
  </si>
  <si>
    <t xml:space="preserve">Тунгиро-Олекминский район</t>
  </si>
  <si>
    <t xml:space="preserve">0076024</t>
  </si>
  <si>
    <t xml:space="preserve">Тунгокоченский район</t>
  </si>
  <si>
    <t xml:space="preserve">0076025</t>
  </si>
  <si>
    <t xml:space="preserve">Улетовский район</t>
  </si>
  <si>
    <t xml:space="preserve">0076026</t>
  </si>
  <si>
    <t xml:space="preserve">Хилокский район</t>
  </si>
  <si>
    <t xml:space="preserve">0076027</t>
  </si>
  <si>
    <t xml:space="preserve">Чернышевский район</t>
  </si>
  <si>
    <t xml:space="preserve">0076028</t>
  </si>
  <si>
    <t xml:space="preserve">Читинский район</t>
  </si>
  <si>
    <t xml:space="preserve">0076029</t>
  </si>
  <si>
    <t xml:space="preserve">Шелопугинский район</t>
  </si>
  <si>
    <t xml:space="preserve">0076030</t>
  </si>
  <si>
    <t xml:space="preserve">Шилкинский район</t>
  </si>
  <si>
    <t xml:space="preserve">0076031</t>
  </si>
  <si>
    <t xml:space="preserve">Поселок Агинское</t>
  </si>
  <si>
    <t xml:space="preserve">0076001</t>
  </si>
  <si>
    <t xml:space="preserve">Агинский район</t>
  </si>
  <si>
    <t xml:space="preserve">0076007</t>
  </si>
  <si>
    <t xml:space="preserve">Дульдургинский район</t>
  </si>
  <si>
    <t xml:space="preserve">0076014</t>
  </si>
  <si>
    <t xml:space="preserve">Могойтуйский район</t>
  </si>
  <si>
    <t xml:space="preserve">0076034</t>
  </si>
  <si>
    <t xml:space="preserve">г Петровск-Забайкальский</t>
  </si>
  <si>
    <t xml:space="preserve">0076033</t>
  </si>
  <si>
    <t xml:space="preserve">г Чита</t>
  </si>
  <si>
    <t xml:space="preserve">0077</t>
  </si>
  <si>
    <t xml:space="preserve">Чукотский АО</t>
  </si>
  <si>
    <t xml:space="preserve">0077001</t>
  </si>
  <si>
    <t xml:space="preserve">Анадырский район</t>
  </si>
  <si>
    <t xml:space="preserve">0077002</t>
  </si>
  <si>
    <t xml:space="preserve">Билибинский район</t>
  </si>
  <si>
    <t xml:space="preserve">0077003</t>
  </si>
  <si>
    <t xml:space="preserve">Провиденский район</t>
  </si>
  <si>
    <t xml:space="preserve">0077004</t>
  </si>
  <si>
    <t xml:space="preserve">Чукотский район</t>
  </si>
  <si>
    <t xml:space="preserve">0077005</t>
  </si>
  <si>
    <t xml:space="preserve">городской округ Певек</t>
  </si>
  <si>
    <t xml:space="preserve">0077006</t>
  </si>
  <si>
    <t xml:space="preserve">городской округ Эгвекинот</t>
  </si>
  <si>
    <t xml:space="preserve">0077007</t>
  </si>
  <si>
    <t xml:space="preserve">г Анадырь</t>
  </si>
  <si>
    <t xml:space="preserve">0078</t>
  </si>
  <si>
    <t xml:space="preserve">Ярославская область</t>
  </si>
  <si>
    <t xml:space="preserve">0078001</t>
  </si>
  <si>
    <t xml:space="preserve">Большесельский район</t>
  </si>
  <si>
    <t xml:space="preserve">0078002</t>
  </si>
  <si>
    <t xml:space="preserve">Борисоглебский район</t>
  </si>
  <si>
    <t xml:space="preserve">0078003</t>
  </si>
  <si>
    <t xml:space="preserve">Брейтовский район</t>
  </si>
  <si>
    <t xml:space="preserve">0078004</t>
  </si>
  <si>
    <t xml:space="preserve">Гаврилов-Ямский район</t>
  </si>
  <si>
    <t xml:space="preserve">0078005</t>
  </si>
  <si>
    <t xml:space="preserve">0078006</t>
  </si>
  <si>
    <t xml:space="preserve">Любимский район</t>
  </si>
  <si>
    <t xml:space="preserve">0078007</t>
  </si>
  <si>
    <t xml:space="preserve">Мышкинский район</t>
  </si>
  <si>
    <t xml:space="preserve">0078008</t>
  </si>
  <si>
    <t xml:space="preserve">Некоузский район</t>
  </si>
  <si>
    <t xml:space="preserve">0078009</t>
  </si>
  <si>
    <t xml:space="preserve">Некрасовский район</t>
  </si>
  <si>
    <t xml:space="preserve">0078010</t>
  </si>
  <si>
    <t xml:space="preserve">0078011</t>
  </si>
  <si>
    <t xml:space="preserve">Переславский район</t>
  </si>
  <si>
    <t xml:space="preserve">0078012</t>
  </si>
  <si>
    <t xml:space="preserve">Пошехонский район</t>
  </si>
  <si>
    <t xml:space="preserve">0078013</t>
  </si>
  <si>
    <t xml:space="preserve">Ростовский район</t>
  </si>
  <si>
    <t xml:space="preserve">0078014</t>
  </si>
  <si>
    <t xml:space="preserve">0078015</t>
  </si>
  <si>
    <t xml:space="preserve">Тутаевский район</t>
  </si>
  <si>
    <t xml:space="preserve">0078016</t>
  </si>
  <si>
    <t xml:space="preserve">Угличский район</t>
  </si>
  <si>
    <t xml:space="preserve">0078017</t>
  </si>
  <si>
    <t xml:space="preserve">Ярославский район</t>
  </si>
  <si>
    <t xml:space="preserve">0078018</t>
  </si>
  <si>
    <t xml:space="preserve">г Переславль-Залесский</t>
  </si>
  <si>
    <t xml:space="preserve">0078019</t>
  </si>
  <si>
    <t xml:space="preserve">г Рыбинск</t>
  </si>
  <si>
    <t xml:space="preserve">0078020</t>
  </si>
  <si>
    <t xml:space="preserve">г Ярославль</t>
  </si>
  <si>
    <t xml:space="preserve">0079</t>
  </si>
  <si>
    <t xml:space="preserve">Республика Адыгея (Адыгея)</t>
  </si>
  <si>
    <t xml:space="preserve">0079001</t>
  </si>
  <si>
    <t xml:space="preserve">Гиагинский район</t>
  </si>
  <si>
    <t xml:space="preserve">0079002</t>
  </si>
  <si>
    <t xml:space="preserve">Кошехабльский район</t>
  </si>
  <si>
    <t xml:space="preserve">0079003</t>
  </si>
  <si>
    <t xml:space="preserve">0079004</t>
  </si>
  <si>
    <t xml:space="preserve">Майкопский район</t>
  </si>
  <si>
    <t xml:space="preserve">0079005</t>
  </si>
  <si>
    <t xml:space="preserve">Тахтамукайский район</t>
  </si>
  <si>
    <t xml:space="preserve">0079006</t>
  </si>
  <si>
    <t xml:space="preserve">Теучежский район</t>
  </si>
  <si>
    <t xml:space="preserve">0079007</t>
  </si>
  <si>
    <t xml:space="preserve">Шовгеновский район</t>
  </si>
  <si>
    <t xml:space="preserve">0079008</t>
  </si>
  <si>
    <t xml:space="preserve">г Адыгейск</t>
  </si>
  <si>
    <t xml:space="preserve">0079009</t>
  </si>
  <si>
    <t xml:space="preserve">г Майкоп</t>
  </si>
  <si>
    <t xml:space="preserve">0080</t>
  </si>
  <si>
    <t xml:space="preserve">Республика Башкортостан</t>
  </si>
  <si>
    <t xml:space="preserve">0080001</t>
  </si>
  <si>
    <t xml:space="preserve">Абзелиловский район</t>
  </si>
  <si>
    <t xml:space="preserve">0080002</t>
  </si>
  <si>
    <t xml:space="preserve">Альшеевский район</t>
  </si>
  <si>
    <t xml:space="preserve">0080003</t>
  </si>
  <si>
    <t xml:space="preserve">Архангельский район</t>
  </si>
  <si>
    <t xml:space="preserve">0080004</t>
  </si>
  <si>
    <t xml:space="preserve">Аскинский район</t>
  </si>
  <si>
    <t xml:space="preserve">0080005</t>
  </si>
  <si>
    <t xml:space="preserve">Аургазинский район</t>
  </si>
  <si>
    <t xml:space="preserve">0080006</t>
  </si>
  <si>
    <t xml:space="preserve">Баймакский район</t>
  </si>
  <si>
    <t xml:space="preserve">0080007</t>
  </si>
  <si>
    <t xml:space="preserve">Бакалинский район</t>
  </si>
  <si>
    <t xml:space="preserve">0080008</t>
  </si>
  <si>
    <t xml:space="preserve">Балтачевский район</t>
  </si>
  <si>
    <t xml:space="preserve">0080009</t>
  </si>
  <si>
    <t xml:space="preserve">Белебеевский район</t>
  </si>
  <si>
    <t xml:space="preserve">0080010</t>
  </si>
  <si>
    <t xml:space="preserve">Белокатайский район</t>
  </si>
  <si>
    <t xml:space="preserve">0080011</t>
  </si>
  <si>
    <t xml:space="preserve">Белорецкий район</t>
  </si>
  <si>
    <t xml:space="preserve">0080012</t>
  </si>
  <si>
    <t xml:space="preserve">Бижбулякский район</t>
  </si>
  <si>
    <t xml:space="preserve">0080013</t>
  </si>
  <si>
    <t xml:space="preserve">Бирский район</t>
  </si>
  <si>
    <t xml:space="preserve">0080014</t>
  </si>
  <si>
    <t xml:space="preserve">Благоварский район</t>
  </si>
  <si>
    <t xml:space="preserve">0080015</t>
  </si>
  <si>
    <t xml:space="preserve">0080016</t>
  </si>
  <si>
    <t xml:space="preserve">Буздякский район</t>
  </si>
  <si>
    <t xml:space="preserve">0080017</t>
  </si>
  <si>
    <t xml:space="preserve">Бураевский район</t>
  </si>
  <si>
    <t xml:space="preserve">0080018</t>
  </si>
  <si>
    <t xml:space="preserve">Бурзянский район</t>
  </si>
  <si>
    <t xml:space="preserve">0080019</t>
  </si>
  <si>
    <t xml:space="preserve">Гафурийский район</t>
  </si>
  <si>
    <t xml:space="preserve">0080020</t>
  </si>
  <si>
    <t xml:space="preserve">Давлекановский район</t>
  </si>
  <si>
    <t xml:space="preserve">0080021</t>
  </si>
  <si>
    <t xml:space="preserve">Дуванский район</t>
  </si>
  <si>
    <t xml:space="preserve">0080022</t>
  </si>
  <si>
    <t xml:space="preserve">Дюртюлинский район</t>
  </si>
  <si>
    <t xml:space="preserve">0080023</t>
  </si>
  <si>
    <t xml:space="preserve">Ермекеевский район</t>
  </si>
  <si>
    <t xml:space="preserve">0080024</t>
  </si>
  <si>
    <t xml:space="preserve">Зианчуринский район</t>
  </si>
  <si>
    <t xml:space="preserve">0080025</t>
  </si>
  <si>
    <t xml:space="preserve">Зилаирский район</t>
  </si>
  <si>
    <t xml:space="preserve">0080026</t>
  </si>
  <si>
    <t xml:space="preserve">Иглинский район</t>
  </si>
  <si>
    <t xml:space="preserve">0080027</t>
  </si>
  <si>
    <t xml:space="preserve">Илишевский район</t>
  </si>
  <si>
    <t xml:space="preserve">0080028</t>
  </si>
  <si>
    <t xml:space="preserve">Ишимбайский район</t>
  </si>
  <si>
    <t xml:space="preserve">0080029</t>
  </si>
  <si>
    <t xml:space="preserve">Калтасинский район</t>
  </si>
  <si>
    <t xml:space="preserve">0080030</t>
  </si>
  <si>
    <t xml:space="preserve">Караидельский район</t>
  </si>
  <si>
    <t xml:space="preserve">0080031</t>
  </si>
  <si>
    <t xml:space="preserve">Кармаскалинский район</t>
  </si>
  <si>
    <t xml:space="preserve">0080032</t>
  </si>
  <si>
    <t xml:space="preserve">Кигинский район</t>
  </si>
  <si>
    <t xml:space="preserve">0080033</t>
  </si>
  <si>
    <t xml:space="preserve">0080034</t>
  </si>
  <si>
    <t xml:space="preserve">Кугарчинский район</t>
  </si>
  <si>
    <t xml:space="preserve">0080035</t>
  </si>
  <si>
    <t xml:space="preserve">Куюргазинский район</t>
  </si>
  <si>
    <t xml:space="preserve">0080036</t>
  </si>
  <si>
    <t xml:space="preserve">Кушнаренковский район</t>
  </si>
  <si>
    <t xml:space="preserve">0080037</t>
  </si>
  <si>
    <t xml:space="preserve">Мелеузовский район</t>
  </si>
  <si>
    <t xml:space="preserve">0080038</t>
  </si>
  <si>
    <t xml:space="preserve">Мечетлинский район</t>
  </si>
  <si>
    <t xml:space="preserve">0080039</t>
  </si>
  <si>
    <t xml:space="preserve">0080040</t>
  </si>
  <si>
    <t xml:space="preserve">Миякинский район</t>
  </si>
  <si>
    <t xml:space="preserve">0080041</t>
  </si>
  <si>
    <t xml:space="preserve">Нуримановский район</t>
  </si>
  <si>
    <t xml:space="preserve">0080042</t>
  </si>
  <si>
    <t xml:space="preserve">Салаватский район</t>
  </si>
  <si>
    <t xml:space="preserve">0080043</t>
  </si>
  <si>
    <t xml:space="preserve">Стерлибашевский район</t>
  </si>
  <si>
    <t xml:space="preserve">0080044</t>
  </si>
  <si>
    <t xml:space="preserve">Стерлитамакский район</t>
  </si>
  <si>
    <t xml:space="preserve">0080045</t>
  </si>
  <si>
    <t xml:space="preserve">Татышлинский район</t>
  </si>
  <si>
    <t xml:space="preserve">0080046</t>
  </si>
  <si>
    <t xml:space="preserve">Туймазинский район</t>
  </si>
  <si>
    <t xml:space="preserve">0080047</t>
  </si>
  <si>
    <t xml:space="preserve">Уфимский район</t>
  </si>
  <si>
    <t xml:space="preserve">0080048</t>
  </si>
  <si>
    <t xml:space="preserve">Учалинский район</t>
  </si>
  <si>
    <t xml:space="preserve">0080049</t>
  </si>
  <si>
    <t xml:space="preserve">0080050</t>
  </si>
  <si>
    <t xml:space="preserve">Хайбуллинский район</t>
  </si>
  <si>
    <t xml:space="preserve">0080051</t>
  </si>
  <si>
    <t xml:space="preserve">Чекмагушевский район</t>
  </si>
  <si>
    <t xml:space="preserve">0080052</t>
  </si>
  <si>
    <t xml:space="preserve">Чишминский район</t>
  </si>
  <si>
    <t xml:space="preserve">0080053</t>
  </si>
  <si>
    <t xml:space="preserve">Шаранский район</t>
  </si>
  <si>
    <t xml:space="preserve">0080054</t>
  </si>
  <si>
    <t xml:space="preserve">Янаульский район</t>
  </si>
  <si>
    <t xml:space="preserve">0080055</t>
  </si>
  <si>
    <t xml:space="preserve">г Агидель</t>
  </si>
  <si>
    <t xml:space="preserve">0080056</t>
  </si>
  <si>
    <t xml:space="preserve">г Баймак</t>
  </si>
  <si>
    <t xml:space="preserve">0080057</t>
  </si>
  <si>
    <t xml:space="preserve">г Белебей</t>
  </si>
  <si>
    <t xml:space="preserve">0080058</t>
  </si>
  <si>
    <t xml:space="preserve">г Белорецк</t>
  </si>
  <si>
    <t xml:space="preserve">0080059</t>
  </si>
  <si>
    <t xml:space="preserve">г Бирск</t>
  </si>
  <si>
    <t xml:space="preserve">0080060</t>
  </si>
  <si>
    <t xml:space="preserve">0080061</t>
  </si>
  <si>
    <t xml:space="preserve">г Давлеканово</t>
  </si>
  <si>
    <t xml:space="preserve">0080062</t>
  </si>
  <si>
    <t xml:space="preserve">г Дюртюли</t>
  </si>
  <si>
    <t xml:space="preserve">0080063</t>
  </si>
  <si>
    <t xml:space="preserve">г Ишимбай</t>
  </si>
  <si>
    <t xml:space="preserve">0080064</t>
  </si>
  <si>
    <t xml:space="preserve">г Кумертау</t>
  </si>
  <si>
    <t xml:space="preserve">0080065</t>
  </si>
  <si>
    <t xml:space="preserve">г Мелеуз</t>
  </si>
  <si>
    <t xml:space="preserve">0080066</t>
  </si>
  <si>
    <t xml:space="preserve">г Нефтекамск</t>
  </si>
  <si>
    <t xml:space="preserve">0080067</t>
  </si>
  <si>
    <t xml:space="preserve">г Октябрьский</t>
  </si>
  <si>
    <t xml:space="preserve">0080068</t>
  </si>
  <si>
    <t xml:space="preserve">г Салават</t>
  </si>
  <si>
    <t xml:space="preserve">0080069</t>
  </si>
  <si>
    <t xml:space="preserve">г Сибай</t>
  </si>
  <si>
    <t xml:space="preserve">0080070</t>
  </si>
  <si>
    <t xml:space="preserve">г Стерлитамак</t>
  </si>
  <si>
    <t xml:space="preserve">0080071</t>
  </si>
  <si>
    <t xml:space="preserve">г Туймазы</t>
  </si>
  <si>
    <t xml:space="preserve">0080072</t>
  </si>
  <si>
    <t xml:space="preserve">г Уфа</t>
  </si>
  <si>
    <t xml:space="preserve">0080073</t>
  </si>
  <si>
    <t xml:space="preserve">г Учалы</t>
  </si>
  <si>
    <t xml:space="preserve">0080074</t>
  </si>
  <si>
    <t xml:space="preserve">г Янаул</t>
  </si>
  <si>
    <t xml:space="preserve">0081</t>
  </si>
  <si>
    <t xml:space="preserve">Республика Бурятия</t>
  </si>
  <si>
    <t xml:space="preserve">0081001</t>
  </si>
  <si>
    <t xml:space="preserve">Баргузинский район</t>
  </si>
  <si>
    <t xml:space="preserve">0081002</t>
  </si>
  <si>
    <t xml:space="preserve">Баунтовский эвенкийский район</t>
  </si>
  <si>
    <t xml:space="preserve">0081003</t>
  </si>
  <si>
    <t xml:space="preserve">Бичурский район</t>
  </si>
  <si>
    <t xml:space="preserve">0081004</t>
  </si>
  <si>
    <t xml:space="preserve">Джидинский район</t>
  </si>
  <si>
    <t xml:space="preserve">0081005</t>
  </si>
  <si>
    <t xml:space="preserve">Еравнинский район</t>
  </si>
  <si>
    <t xml:space="preserve">0081006</t>
  </si>
  <si>
    <t xml:space="preserve">Заиграевский район</t>
  </si>
  <si>
    <t xml:space="preserve">0081007</t>
  </si>
  <si>
    <t xml:space="preserve">Закаменский район</t>
  </si>
  <si>
    <t xml:space="preserve">0081008</t>
  </si>
  <si>
    <t xml:space="preserve">Иволгинский район</t>
  </si>
  <si>
    <t xml:space="preserve">0081009</t>
  </si>
  <si>
    <t xml:space="preserve">Кабанский район</t>
  </si>
  <si>
    <t xml:space="preserve">0081010</t>
  </si>
  <si>
    <t xml:space="preserve">Кижингинский район</t>
  </si>
  <si>
    <t xml:space="preserve">0081011</t>
  </si>
  <si>
    <t xml:space="preserve">Курумканский район</t>
  </si>
  <si>
    <t xml:space="preserve">0081012</t>
  </si>
  <si>
    <t xml:space="preserve">Кяхтинский район</t>
  </si>
  <si>
    <t xml:space="preserve">0081013</t>
  </si>
  <si>
    <t xml:space="preserve">Муйский район</t>
  </si>
  <si>
    <t xml:space="preserve">0081014</t>
  </si>
  <si>
    <t xml:space="preserve">Мухоршибирский район</t>
  </si>
  <si>
    <t xml:space="preserve">0081015</t>
  </si>
  <si>
    <t xml:space="preserve">Окинский район</t>
  </si>
  <si>
    <t xml:space="preserve">0081016</t>
  </si>
  <si>
    <t xml:space="preserve">Прибайкальский район</t>
  </si>
  <si>
    <t xml:space="preserve">0081017</t>
  </si>
  <si>
    <t xml:space="preserve">Северо-Байкальский район</t>
  </si>
  <si>
    <t xml:space="preserve">0081018</t>
  </si>
  <si>
    <t xml:space="preserve">Селенгинский район</t>
  </si>
  <si>
    <t xml:space="preserve">0081019</t>
  </si>
  <si>
    <t xml:space="preserve">Тарбагатайский район</t>
  </si>
  <si>
    <t xml:space="preserve">0081020</t>
  </si>
  <si>
    <t xml:space="preserve">Тункинский район</t>
  </si>
  <si>
    <t xml:space="preserve">0081021</t>
  </si>
  <si>
    <t xml:space="preserve">Хоринский район</t>
  </si>
  <si>
    <t xml:space="preserve">0081023</t>
  </si>
  <si>
    <t xml:space="preserve">г Северобайкальск</t>
  </si>
  <si>
    <t xml:space="preserve">0081022</t>
  </si>
  <si>
    <t xml:space="preserve">г Улан-Удэ</t>
  </si>
  <si>
    <t xml:space="preserve">0082</t>
  </si>
  <si>
    <t xml:space="preserve">Республика Дагестан</t>
  </si>
  <si>
    <t xml:space="preserve">0082001</t>
  </si>
  <si>
    <t xml:space="preserve">Агульский район </t>
  </si>
  <si>
    <t xml:space="preserve">0082002</t>
  </si>
  <si>
    <t xml:space="preserve">Акушинский район </t>
  </si>
  <si>
    <t xml:space="preserve">0082003</t>
  </si>
  <si>
    <t xml:space="preserve">Ахвахский район </t>
  </si>
  <si>
    <t xml:space="preserve">0082004</t>
  </si>
  <si>
    <t xml:space="preserve">Ахтынский район </t>
  </si>
  <si>
    <t xml:space="preserve">0082005</t>
  </si>
  <si>
    <t xml:space="preserve">Бабаюртовский район </t>
  </si>
  <si>
    <t xml:space="preserve">0082006</t>
  </si>
  <si>
    <t xml:space="preserve">Ботлихский район </t>
  </si>
  <si>
    <t xml:space="preserve">0082007</t>
  </si>
  <si>
    <t xml:space="preserve">Буйнакский район </t>
  </si>
  <si>
    <t xml:space="preserve">0082008</t>
  </si>
  <si>
    <t xml:space="preserve">Гергебильский район </t>
  </si>
  <si>
    <t xml:space="preserve">0082009</t>
  </si>
  <si>
    <t xml:space="preserve">Гумбетовский район </t>
  </si>
  <si>
    <t xml:space="preserve">0082010</t>
  </si>
  <si>
    <t xml:space="preserve">Гунибский район </t>
  </si>
  <si>
    <t xml:space="preserve">0082011</t>
  </si>
  <si>
    <t xml:space="preserve">Дахадаевский район </t>
  </si>
  <si>
    <t xml:space="preserve">0082012</t>
  </si>
  <si>
    <t xml:space="preserve">Дербентский район </t>
  </si>
  <si>
    <t xml:space="preserve">0082013</t>
  </si>
  <si>
    <t xml:space="preserve">Докузпаринский район </t>
  </si>
  <si>
    <t xml:space="preserve">0082014</t>
  </si>
  <si>
    <t xml:space="preserve">Казбековский район </t>
  </si>
  <si>
    <t xml:space="preserve">0082015</t>
  </si>
  <si>
    <t xml:space="preserve">Кайтагский район </t>
  </si>
  <si>
    <t xml:space="preserve">0082016</t>
  </si>
  <si>
    <t xml:space="preserve">Карабудахкентский район </t>
  </si>
  <si>
    <t xml:space="preserve">0082017</t>
  </si>
  <si>
    <t xml:space="preserve">Каякентский район </t>
  </si>
  <si>
    <t xml:space="preserve">0082018</t>
  </si>
  <si>
    <t xml:space="preserve">Кизилюртовский район </t>
  </si>
  <si>
    <t xml:space="preserve">0082019</t>
  </si>
  <si>
    <t xml:space="preserve">Кизлярский район </t>
  </si>
  <si>
    <t xml:space="preserve">0082020</t>
  </si>
  <si>
    <t xml:space="preserve">Кулинский район </t>
  </si>
  <si>
    <t xml:space="preserve">0082021</t>
  </si>
  <si>
    <t xml:space="preserve">Кумторкалинский район </t>
  </si>
  <si>
    <t xml:space="preserve">0082022</t>
  </si>
  <si>
    <t xml:space="preserve">Курахский район </t>
  </si>
  <si>
    <t xml:space="preserve">0082023</t>
  </si>
  <si>
    <t xml:space="preserve">Лакский район </t>
  </si>
  <si>
    <t xml:space="preserve">0082024</t>
  </si>
  <si>
    <t xml:space="preserve">Левашинский район </t>
  </si>
  <si>
    <t xml:space="preserve">0082025</t>
  </si>
  <si>
    <t xml:space="preserve">Магарамкентский район </t>
  </si>
  <si>
    <t xml:space="preserve">0082026</t>
  </si>
  <si>
    <t xml:space="preserve">Новолакский район </t>
  </si>
  <si>
    <t xml:space="preserve">0082027</t>
  </si>
  <si>
    <t xml:space="preserve">Ногайский район </t>
  </si>
  <si>
    <t xml:space="preserve">0082028</t>
  </si>
  <si>
    <t xml:space="preserve">Рутульский район </t>
  </si>
  <si>
    <t xml:space="preserve">0082030</t>
  </si>
  <si>
    <t xml:space="preserve">Сулейман-Стальский район </t>
  </si>
  <si>
    <t xml:space="preserve">0082029</t>
  </si>
  <si>
    <t xml:space="preserve">Сергокалинский район </t>
  </si>
  <si>
    <t xml:space="preserve">0082031</t>
  </si>
  <si>
    <t xml:space="preserve">Табасаранский район </t>
  </si>
  <si>
    <t xml:space="preserve">0082032</t>
  </si>
  <si>
    <t xml:space="preserve">Тарумовский район </t>
  </si>
  <si>
    <t xml:space="preserve">0082033</t>
  </si>
  <si>
    <t xml:space="preserve">Тляратинский район </t>
  </si>
  <si>
    <t xml:space="preserve">0082034</t>
  </si>
  <si>
    <t xml:space="preserve">Унцукульский район </t>
  </si>
  <si>
    <t xml:space="preserve">0082035</t>
  </si>
  <si>
    <t xml:space="preserve">Хасавюртовский район </t>
  </si>
  <si>
    <t xml:space="preserve">0082036</t>
  </si>
  <si>
    <t xml:space="preserve">Хивский район район</t>
  </si>
  <si>
    <t xml:space="preserve">0082037</t>
  </si>
  <si>
    <t xml:space="preserve">Хунзахский район </t>
  </si>
  <si>
    <t xml:space="preserve">0082038</t>
  </si>
  <si>
    <t xml:space="preserve">Цумадинский район </t>
  </si>
  <si>
    <t xml:space="preserve">0082039</t>
  </si>
  <si>
    <t xml:space="preserve">Цунтинский район </t>
  </si>
  <si>
    <t xml:space="preserve">0082040</t>
  </si>
  <si>
    <t xml:space="preserve">Чародинский район </t>
  </si>
  <si>
    <t xml:space="preserve">0082041</t>
  </si>
  <si>
    <t xml:space="preserve">Шамильский район </t>
  </si>
  <si>
    <t xml:space="preserve">0082042</t>
  </si>
  <si>
    <t xml:space="preserve">г Буйнакск</t>
  </si>
  <si>
    <t xml:space="preserve">0082043</t>
  </si>
  <si>
    <t xml:space="preserve">г Дагестанские Огни</t>
  </si>
  <si>
    <t xml:space="preserve">0082044</t>
  </si>
  <si>
    <t xml:space="preserve">г Дербент</t>
  </si>
  <si>
    <t xml:space="preserve">0082045</t>
  </si>
  <si>
    <t xml:space="preserve">г Избербаш</t>
  </si>
  <si>
    <t xml:space="preserve">0082046</t>
  </si>
  <si>
    <t xml:space="preserve">г Каспийск</t>
  </si>
  <si>
    <t xml:space="preserve">0082047</t>
  </si>
  <si>
    <t xml:space="preserve">г Кизилюрт</t>
  </si>
  <si>
    <t xml:space="preserve">0082048</t>
  </si>
  <si>
    <t xml:space="preserve">г Кизляр</t>
  </si>
  <si>
    <t xml:space="preserve">0082049</t>
  </si>
  <si>
    <t xml:space="preserve">г Махачкала</t>
  </si>
  <si>
    <t xml:space="preserve">0082050</t>
  </si>
  <si>
    <t xml:space="preserve">г Хасавюрт</t>
  </si>
  <si>
    <t xml:space="preserve">0082051</t>
  </si>
  <si>
    <t xml:space="preserve">г Южно-Сухокумск</t>
  </si>
  <si>
    <t xml:space="preserve">0083</t>
  </si>
  <si>
    <t xml:space="preserve">Кабардино-Балкарская Республика</t>
  </si>
  <si>
    <t xml:space="preserve">0083001</t>
  </si>
  <si>
    <t xml:space="preserve">Баксанский район</t>
  </si>
  <si>
    <t xml:space="preserve">0083002</t>
  </si>
  <si>
    <t xml:space="preserve">Зольский район</t>
  </si>
  <si>
    <t xml:space="preserve">0083003</t>
  </si>
  <si>
    <t xml:space="preserve">Лескенский район</t>
  </si>
  <si>
    <t xml:space="preserve">0083004</t>
  </si>
  <si>
    <t xml:space="preserve">Майский район</t>
  </si>
  <si>
    <t xml:space="preserve">0083005</t>
  </si>
  <si>
    <t xml:space="preserve">Прохладненский район</t>
  </si>
  <si>
    <t xml:space="preserve">0083006</t>
  </si>
  <si>
    <t xml:space="preserve">Черекский район</t>
  </si>
  <si>
    <t xml:space="preserve">0083007</t>
  </si>
  <si>
    <t xml:space="preserve">0083008</t>
  </si>
  <si>
    <t xml:space="preserve">Урванский район</t>
  </si>
  <si>
    <t xml:space="preserve">0083009</t>
  </si>
  <si>
    <t xml:space="preserve">Чегемский район</t>
  </si>
  <si>
    <t xml:space="preserve">0083010</t>
  </si>
  <si>
    <t xml:space="preserve">Эльбрусский район</t>
  </si>
  <si>
    <t xml:space="preserve">0083012</t>
  </si>
  <si>
    <t xml:space="preserve">г Баксан</t>
  </si>
  <si>
    <t xml:space="preserve">0083011</t>
  </si>
  <si>
    <t xml:space="preserve">г Нальчик</t>
  </si>
  <si>
    <t xml:space="preserve">0083013</t>
  </si>
  <si>
    <t xml:space="preserve">г Прохладный</t>
  </si>
  <si>
    <t xml:space="preserve">0084</t>
  </si>
  <si>
    <t xml:space="preserve">Республика Алтай</t>
  </si>
  <si>
    <t xml:space="preserve">0084001</t>
  </si>
  <si>
    <t xml:space="preserve">Кош-Агачский район</t>
  </si>
  <si>
    <t xml:space="preserve">0084002</t>
  </si>
  <si>
    <t xml:space="preserve">Майминский район</t>
  </si>
  <si>
    <t xml:space="preserve">0084003</t>
  </si>
  <si>
    <t xml:space="preserve">Онгудайский район</t>
  </si>
  <si>
    <t xml:space="preserve">0084004</t>
  </si>
  <si>
    <t xml:space="preserve">Турочакский район </t>
  </si>
  <si>
    <t xml:space="preserve">0084005</t>
  </si>
  <si>
    <t xml:space="preserve">Улаганский район</t>
  </si>
  <si>
    <t xml:space="preserve">0084006</t>
  </si>
  <si>
    <t xml:space="preserve">Усть-Канский район</t>
  </si>
  <si>
    <t xml:space="preserve">0084007</t>
  </si>
  <si>
    <t xml:space="preserve">Усть-Коксинский район</t>
  </si>
  <si>
    <t xml:space="preserve">0084008</t>
  </si>
  <si>
    <t xml:space="preserve">Чемальский район </t>
  </si>
  <si>
    <t xml:space="preserve">0084009</t>
  </si>
  <si>
    <t xml:space="preserve">Чойский район</t>
  </si>
  <si>
    <t xml:space="preserve">0084010</t>
  </si>
  <si>
    <t xml:space="preserve">Шебалинский район</t>
  </si>
  <si>
    <t xml:space="preserve">0084011</t>
  </si>
  <si>
    <t xml:space="preserve">г Горно-Алтайск</t>
  </si>
  <si>
    <t xml:space="preserve">0086</t>
  </si>
  <si>
    <t xml:space="preserve">Республика Карелия</t>
  </si>
  <si>
    <t xml:space="preserve">0086001</t>
  </si>
  <si>
    <t xml:space="preserve">Беломорский район</t>
  </si>
  <si>
    <t xml:space="preserve">0086002</t>
  </si>
  <si>
    <t xml:space="preserve">Калевальский район</t>
  </si>
  <si>
    <t xml:space="preserve">0086003</t>
  </si>
  <si>
    <t xml:space="preserve">Кемский район</t>
  </si>
  <si>
    <t xml:space="preserve">0086004</t>
  </si>
  <si>
    <t xml:space="preserve">Кондопожский район</t>
  </si>
  <si>
    <t xml:space="preserve">0086005</t>
  </si>
  <si>
    <t xml:space="preserve">Лахденпохский район</t>
  </si>
  <si>
    <t xml:space="preserve">0086006</t>
  </si>
  <si>
    <t xml:space="preserve">Лоухский район</t>
  </si>
  <si>
    <t xml:space="preserve">0086007</t>
  </si>
  <si>
    <t xml:space="preserve">Медвежьегорский район</t>
  </si>
  <si>
    <t xml:space="preserve">0086008</t>
  </si>
  <si>
    <t xml:space="preserve">Муезерский район</t>
  </si>
  <si>
    <t xml:space="preserve">0086009</t>
  </si>
  <si>
    <t xml:space="preserve">Олонецкий район</t>
  </si>
  <si>
    <t xml:space="preserve">0086010</t>
  </si>
  <si>
    <t xml:space="preserve">Питкярантский район</t>
  </si>
  <si>
    <t xml:space="preserve">0086011</t>
  </si>
  <si>
    <t xml:space="preserve">Прионежский район</t>
  </si>
  <si>
    <t xml:space="preserve">0086012</t>
  </si>
  <si>
    <t xml:space="preserve">Пряжинский район</t>
  </si>
  <si>
    <t xml:space="preserve">0086013</t>
  </si>
  <si>
    <t xml:space="preserve">Пудожский район</t>
  </si>
  <si>
    <t xml:space="preserve">0086014</t>
  </si>
  <si>
    <t xml:space="preserve">Сегежский район</t>
  </si>
  <si>
    <t xml:space="preserve">0086015</t>
  </si>
  <si>
    <t xml:space="preserve">Сортавальский район</t>
  </si>
  <si>
    <t xml:space="preserve">0086016</t>
  </si>
  <si>
    <t xml:space="preserve">Суоярвский район</t>
  </si>
  <si>
    <t xml:space="preserve">0086017</t>
  </si>
  <si>
    <t xml:space="preserve">г Костомукш</t>
  </si>
  <si>
    <t xml:space="preserve">0086018</t>
  </si>
  <si>
    <t xml:space="preserve">г Петрозаводск</t>
  </si>
  <si>
    <t xml:space="preserve">0087</t>
  </si>
  <si>
    <t xml:space="preserve">Республика Коми</t>
  </si>
  <si>
    <t xml:space="preserve">0087017</t>
  </si>
  <si>
    <t xml:space="preserve">г Вуктыл</t>
  </si>
  <si>
    <t xml:space="preserve">0087001</t>
  </si>
  <si>
    <t xml:space="preserve">Ижемский район</t>
  </si>
  <si>
    <t xml:space="preserve">0087002</t>
  </si>
  <si>
    <t xml:space="preserve">Княжпогостский район</t>
  </si>
  <si>
    <t xml:space="preserve">0087003</t>
  </si>
  <si>
    <t xml:space="preserve">Койгородский район</t>
  </si>
  <si>
    <t xml:space="preserve">0087004</t>
  </si>
  <si>
    <t xml:space="preserve">Корткеросский район</t>
  </si>
  <si>
    <t xml:space="preserve">0087005</t>
  </si>
  <si>
    <t xml:space="preserve">район Печора</t>
  </si>
  <si>
    <t xml:space="preserve">0087006</t>
  </si>
  <si>
    <t xml:space="preserve">Прилузский район</t>
  </si>
  <si>
    <t xml:space="preserve">0087007</t>
  </si>
  <si>
    <t xml:space="preserve">район Сосногорск</t>
  </si>
  <si>
    <t xml:space="preserve">0087008</t>
  </si>
  <si>
    <t xml:space="preserve">Сыктывдинский район</t>
  </si>
  <si>
    <t xml:space="preserve">0087009</t>
  </si>
  <si>
    <t xml:space="preserve">Сысольский район</t>
  </si>
  <si>
    <t xml:space="preserve">0087010</t>
  </si>
  <si>
    <t xml:space="preserve">Троицко-Печорский район</t>
  </si>
  <si>
    <t xml:space="preserve">0087011</t>
  </si>
  <si>
    <t xml:space="preserve">Удорский район</t>
  </si>
  <si>
    <t xml:space="preserve">0087012</t>
  </si>
  <si>
    <t xml:space="preserve">Усть-Вымский район</t>
  </si>
  <si>
    <t xml:space="preserve">0087013</t>
  </si>
  <si>
    <t xml:space="preserve">Усть-Куломский район</t>
  </si>
  <si>
    <t xml:space="preserve">0087014</t>
  </si>
  <si>
    <t xml:space="preserve">Усть-Цилемский район</t>
  </si>
  <si>
    <t xml:space="preserve">0087015</t>
  </si>
  <si>
    <t xml:space="preserve">г Воркута</t>
  </si>
  <si>
    <t xml:space="preserve">0087018</t>
  </si>
  <si>
    <t xml:space="preserve">г Инта</t>
  </si>
  <si>
    <t xml:space="preserve">0087016</t>
  </si>
  <si>
    <t xml:space="preserve">г Сыктывкар</t>
  </si>
  <si>
    <t xml:space="preserve">0087019</t>
  </si>
  <si>
    <t xml:space="preserve">г Усинск</t>
  </si>
  <si>
    <t xml:space="preserve">0087020</t>
  </si>
  <si>
    <t xml:space="preserve">г Ухта</t>
  </si>
  <si>
    <t xml:space="preserve">0088</t>
  </si>
  <si>
    <t xml:space="preserve">Республика Марий Эл</t>
  </si>
  <si>
    <t xml:space="preserve">0088001</t>
  </si>
  <si>
    <t xml:space="preserve">0088002</t>
  </si>
  <si>
    <t xml:space="preserve">Горномарийский район</t>
  </si>
  <si>
    <t xml:space="preserve">0088003</t>
  </si>
  <si>
    <t xml:space="preserve">Звениговский район</t>
  </si>
  <si>
    <t xml:space="preserve">0088004</t>
  </si>
  <si>
    <t xml:space="preserve">Килемарский район</t>
  </si>
  <si>
    <t xml:space="preserve">0088005</t>
  </si>
  <si>
    <t xml:space="preserve">Куженерский район</t>
  </si>
  <si>
    <t xml:space="preserve">0088006</t>
  </si>
  <si>
    <t xml:space="preserve">Мари-турекский район</t>
  </si>
  <si>
    <t xml:space="preserve">0088007</t>
  </si>
  <si>
    <t xml:space="preserve">Медведевский район</t>
  </si>
  <si>
    <t xml:space="preserve">0088008</t>
  </si>
  <si>
    <t xml:space="preserve">Моркинский район</t>
  </si>
  <si>
    <t xml:space="preserve">0088009</t>
  </si>
  <si>
    <t xml:space="preserve">Новоторъяльский район</t>
  </si>
  <si>
    <t xml:space="preserve">0088010</t>
  </si>
  <si>
    <t xml:space="preserve">Оршанский район</t>
  </si>
  <si>
    <t xml:space="preserve">0088011</t>
  </si>
  <si>
    <t xml:space="preserve">Параньгинский район</t>
  </si>
  <si>
    <t xml:space="preserve">0088012</t>
  </si>
  <si>
    <t xml:space="preserve">Сернурский район</t>
  </si>
  <si>
    <t xml:space="preserve">0088013</t>
  </si>
  <si>
    <t xml:space="preserve">0088014</t>
  </si>
  <si>
    <t xml:space="preserve">Юринский район</t>
  </si>
  <si>
    <t xml:space="preserve">0088015</t>
  </si>
  <si>
    <t xml:space="preserve">г Волжск</t>
  </si>
  <si>
    <t xml:space="preserve">0088016</t>
  </si>
  <si>
    <t xml:space="preserve">г Йошкар-Ола</t>
  </si>
  <si>
    <t xml:space="preserve">0088017</t>
  </si>
  <si>
    <t xml:space="preserve">г Козьмодемьянск</t>
  </si>
  <si>
    <t xml:space="preserve">0089</t>
  </si>
  <si>
    <t xml:space="preserve">Республика Мордовия</t>
  </si>
  <si>
    <t xml:space="preserve">0089001</t>
  </si>
  <si>
    <t xml:space="preserve">0089002</t>
  </si>
  <si>
    <t xml:space="preserve">Атюрьевский район</t>
  </si>
  <si>
    <t xml:space="preserve">0089003</t>
  </si>
  <si>
    <t xml:space="preserve">Атяшевский район</t>
  </si>
  <si>
    <t xml:space="preserve">0089004</t>
  </si>
  <si>
    <t xml:space="preserve">Большеберезниковский район</t>
  </si>
  <si>
    <t xml:space="preserve">0089005</t>
  </si>
  <si>
    <t xml:space="preserve">0089006</t>
  </si>
  <si>
    <t xml:space="preserve">Ельниковский район</t>
  </si>
  <si>
    <t xml:space="preserve">0089007</t>
  </si>
  <si>
    <t xml:space="preserve">Зубово-Полянский район</t>
  </si>
  <si>
    <t xml:space="preserve">0089008</t>
  </si>
  <si>
    <t xml:space="preserve">Инсарский район</t>
  </si>
  <si>
    <t xml:space="preserve">0089009</t>
  </si>
  <si>
    <t xml:space="preserve">Ичалковский район</t>
  </si>
  <si>
    <t xml:space="preserve">0089010</t>
  </si>
  <si>
    <t xml:space="preserve">Кадошкинский район</t>
  </si>
  <si>
    <t xml:space="preserve">0089011</t>
  </si>
  <si>
    <t xml:space="preserve">Ковылкинский район</t>
  </si>
  <si>
    <t xml:space="preserve">0089012</t>
  </si>
  <si>
    <t xml:space="preserve">Кочкуровский район</t>
  </si>
  <si>
    <t xml:space="preserve">0089013</t>
  </si>
  <si>
    <t xml:space="preserve">Краснослободский район</t>
  </si>
  <si>
    <t xml:space="preserve">0089014</t>
  </si>
  <si>
    <t xml:space="preserve">Лямбирский район</t>
  </si>
  <si>
    <t xml:space="preserve">0089015</t>
  </si>
  <si>
    <t xml:space="preserve">Ромодановский район</t>
  </si>
  <si>
    <t xml:space="preserve">0089016</t>
  </si>
  <si>
    <t xml:space="preserve">Рузаевский район</t>
  </si>
  <si>
    <t xml:space="preserve">0089017</t>
  </si>
  <si>
    <t xml:space="preserve">Старошайговский район</t>
  </si>
  <si>
    <t xml:space="preserve">0089018</t>
  </si>
  <si>
    <t xml:space="preserve">Темниковский район</t>
  </si>
  <si>
    <t xml:space="preserve">0089019</t>
  </si>
  <si>
    <t xml:space="preserve">Теньгушевский район</t>
  </si>
  <si>
    <t xml:space="preserve">0089020</t>
  </si>
  <si>
    <t xml:space="preserve">Торбеевский район</t>
  </si>
  <si>
    <t xml:space="preserve">0089021</t>
  </si>
  <si>
    <t xml:space="preserve">Чамзинский район</t>
  </si>
  <si>
    <t xml:space="preserve">0089022</t>
  </si>
  <si>
    <t xml:space="preserve">г Саранск</t>
  </si>
  <si>
    <t xml:space="preserve">0090</t>
  </si>
  <si>
    <t xml:space="preserve">Республика Северная Осетия - Алания</t>
  </si>
  <si>
    <t xml:space="preserve">0090001</t>
  </si>
  <si>
    <t xml:space="preserve">Алагирский район</t>
  </si>
  <si>
    <t xml:space="preserve">0090002</t>
  </si>
  <si>
    <t xml:space="preserve">Ардонский район</t>
  </si>
  <si>
    <t xml:space="preserve">0090003</t>
  </si>
  <si>
    <t xml:space="preserve">Дигорский район</t>
  </si>
  <si>
    <t xml:space="preserve">0090004</t>
  </si>
  <si>
    <t xml:space="preserve">Ирафский район</t>
  </si>
  <si>
    <t xml:space="preserve">0090005</t>
  </si>
  <si>
    <t xml:space="preserve">0090006</t>
  </si>
  <si>
    <t xml:space="preserve">Моздокский район</t>
  </si>
  <si>
    <t xml:space="preserve">0090007</t>
  </si>
  <si>
    <t xml:space="preserve">Правобережный район</t>
  </si>
  <si>
    <t xml:space="preserve">0090008</t>
  </si>
  <si>
    <t xml:space="preserve">Пригородный район</t>
  </si>
  <si>
    <t xml:space="preserve">0090009</t>
  </si>
  <si>
    <t xml:space="preserve">г Владикавказ</t>
  </si>
  <si>
    <t xml:space="preserve">0091</t>
  </si>
  <si>
    <t xml:space="preserve">Карачаево-Черкесская Республика</t>
  </si>
  <si>
    <t xml:space="preserve">0091001</t>
  </si>
  <si>
    <t xml:space="preserve">Абазинский район</t>
  </si>
  <si>
    <t xml:space="preserve">0091002</t>
  </si>
  <si>
    <t xml:space="preserve">Адыге-Хабльский район</t>
  </si>
  <si>
    <t xml:space="preserve">0091003</t>
  </si>
  <si>
    <t xml:space="preserve">Зеленчукский район</t>
  </si>
  <si>
    <t xml:space="preserve">0091004</t>
  </si>
  <si>
    <t xml:space="preserve">Карачаевский район</t>
  </si>
  <si>
    <t xml:space="preserve">0091005</t>
  </si>
  <si>
    <t xml:space="preserve">Малокарачаевский район</t>
  </si>
  <si>
    <t xml:space="preserve">0091006</t>
  </si>
  <si>
    <t xml:space="preserve">0091007</t>
  </si>
  <si>
    <t xml:space="preserve">Прикубанский район</t>
  </si>
  <si>
    <t xml:space="preserve">0091008</t>
  </si>
  <si>
    <t xml:space="preserve">Урупский район</t>
  </si>
  <si>
    <t xml:space="preserve">0091009</t>
  </si>
  <si>
    <t xml:space="preserve">Усть-Джегутинский район</t>
  </si>
  <si>
    <t xml:space="preserve">0091010</t>
  </si>
  <si>
    <t xml:space="preserve">Хабезский район</t>
  </si>
  <si>
    <t xml:space="preserve">0091011</t>
  </si>
  <si>
    <t xml:space="preserve">г Карачаевск</t>
  </si>
  <si>
    <t xml:space="preserve">0091012</t>
  </si>
  <si>
    <t xml:space="preserve">г Черкесск</t>
  </si>
  <si>
    <t xml:space="preserve">0092</t>
  </si>
  <si>
    <t xml:space="preserve">Республика Татарстан (Татарстан)</t>
  </si>
  <si>
    <t xml:space="preserve">0092001</t>
  </si>
  <si>
    <t xml:space="preserve">Агрызский район</t>
  </si>
  <si>
    <t xml:space="preserve">0092002</t>
  </si>
  <si>
    <t xml:space="preserve">Азнакаевский район</t>
  </si>
  <si>
    <t xml:space="preserve">0092003</t>
  </si>
  <si>
    <t xml:space="preserve">Аксубаевский район</t>
  </si>
  <si>
    <t xml:space="preserve">0092004</t>
  </si>
  <si>
    <t xml:space="preserve">Актанышский район</t>
  </si>
  <si>
    <t xml:space="preserve">0092005</t>
  </si>
  <si>
    <t xml:space="preserve">0092006</t>
  </si>
  <si>
    <t xml:space="preserve">Алькеевский район</t>
  </si>
  <si>
    <t xml:space="preserve">0092007</t>
  </si>
  <si>
    <t xml:space="preserve">Альметьевский район</t>
  </si>
  <si>
    <t xml:space="preserve">0092008</t>
  </si>
  <si>
    <t xml:space="preserve">Апастовский район</t>
  </si>
  <si>
    <t xml:space="preserve">0092009</t>
  </si>
  <si>
    <t xml:space="preserve">Арский район</t>
  </si>
  <si>
    <t xml:space="preserve">0092010</t>
  </si>
  <si>
    <t xml:space="preserve">Атнинский район</t>
  </si>
  <si>
    <t xml:space="preserve">0092011</t>
  </si>
  <si>
    <t xml:space="preserve">Бавлинский район</t>
  </si>
  <si>
    <t xml:space="preserve">0092012</t>
  </si>
  <si>
    <t xml:space="preserve">Балтасинский район</t>
  </si>
  <si>
    <t xml:space="preserve">0092013</t>
  </si>
  <si>
    <t xml:space="preserve">Бугульминский район</t>
  </si>
  <si>
    <t xml:space="preserve">0092014</t>
  </si>
  <si>
    <t xml:space="preserve">Буинский район</t>
  </si>
  <si>
    <t xml:space="preserve">0092015</t>
  </si>
  <si>
    <t xml:space="preserve">Верхнеуслонский район</t>
  </si>
  <si>
    <t xml:space="preserve">0092016</t>
  </si>
  <si>
    <t xml:space="preserve">Высокогорский район</t>
  </si>
  <si>
    <t xml:space="preserve">0092017</t>
  </si>
  <si>
    <t xml:space="preserve">Дрожжановский район</t>
  </si>
  <si>
    <t xml:space="preserve">0092018</t>
  </si>
  <si>
    <t xml:space="preserve">Елабужский район</t>
  </si>
  <si>
    <t xml:space="preserve">0092019</t>
  </si>
  <si>
    <t xml:space="preserve">Заинский район</t>
  </si>
  <si>
    <t xml:space="preserve">0092020</t>
  </si>
  <si>
    <t xml:space="preserve">Зеленодольский район</t>
  </si>
  <si>
    <t xml:space="preserve">0092021</t>
  </si>
  <si>
    <t xml:space="preserve">Кайбицкий район</t>
  </si>
  <si>
    <t xml:space="preserve">0092022</t>
  </si>
  <si>
    <t xml:space="preserve">Камско-Устьинский район</t>
  </si>
  <si>
    <t xml:space="preserve">0092023</t>
  </si>
  <si>
    <t xml:space="preserve">0092024</t>
  </si>
  <si>
    <t xml:space="preserve">Кукморский район</t>
  </si>
  <si>
    <t xml:space="preserve">0092025</t>
  </si>
  <si>
    <t xml:space="preserve">Лаишевский район</t>
  </si>
  <si>
    <t xml:space="preserve">0092026</t>
  </si>
  <si>
    <t xml:space="preserve">Лениногорский район</t>
  </si>
  <si>
    <t xml:space="preserve">0092027</t>
  </si>
  <si>
    <t xml:space="preserve">Мамадышский район</t>
  </si>
  <si>
    <t xml:space="preserve">0092028</t>
  </si>
  <si>
    <t xml:space="preserve">Менделеевский район</t>
  </si>
  <si>
    <t xml:space="preserve">0092029</t>
  </si>
  <si>
    <t xml:space="preserve">Мензелинский район</t>
  </si>
  <si>
    <t xml:space="preserve">0092030</t>
  </si>
  <si>
    <t xml:space="preserve">Муслюмовский район</t>
  </si>
  <si>
    <t xml:space="preserve">0092031</t>
  </si>
  <si>
    <t xml:space="preserve">Нижнекамский район</t>
  </si>
  <si>
    <t xml:space="preserve">0092032</t>
  </si>
  <si>
    <t xml:space="preserve">Новошешминский район</t>
  </si>
  <si>
    <t xml:space="preserve">0092033</t>
  </si>
  <si>
    <t xml:space="preserve">Нурлатский район</t>
  </si>
  <si>
    <t xml:space="preserve">0092034</t>
  </si>
  <si>
    <t xml:space="preserve">Пестречинский район</t>
  </si>
  <si>
    <t xml:space="preserve">0092035</t>
  </si>
  <si>
    <t xml:space="preserve">Рыбно-Слободский район</t>
  </si>
  <si>
    <t xml:space="preserve">0092036</t>
  </si>
  <si>
    <t xml:space="preserve">Сабинский район</t>
  </si>
  <si>
    <t xml:space="preserve">0092037</t>
  </si>
  <si>
    <t xml:space="preserve">Сармановский район</t>
  </si>
  <si>
    <t xml:space="preserve">0092038</t>
  </si>
  <si>
    <t xml:space="preserve">Ютазинский район</t>
  </si>
  <si>
    <t xml:space="preserve">0092039</t>
  </si>
  <si>
    <t xml:space="preserve">Тетюшский район</t>
  </si>
  <si>
    <t xml:space="preserve">0092040</t>
  </si>
  <si>
    <t xml:space="preserve">Тюлячинский район</t>
  </si>
  <si>
    <t xml:space="preserve">0092041</t>
  </si>
  <si>
    <t xml:space="preserve">Тукаевский район</t>
  </si>
  <si>
    <t xml:space="preserve">0092042</t>
  </si>
  <si>
    <t xml:space="preserve">Черемшанский район</t>
  </si>
  <si>
    <t xml:space="preserve">0092043</t>
  </si>
  <si>
    <t xml:space="preserve">Чистопольский район</t>
  </si>
  <si>
    <t xml:space="preserve">0092044</t>
  </si>
  <si>
    <t xml:space="preserve">г Казань</t>
  </si>
  <si>
    <t xml:space="preserve">0092045</t>
  </si>
  <si>
    <t xml:space="preserve">г Набережные Челны</t>
  </si>
  <si>
    <t xml:space="preserve">0093</t>
  </si>
  <si>
    <t xml:space="preserve">Республика Тыва</t>
  </si>
  <si>
    <t xml:space="preserve">0093001</t>
  </si>
  <si>
    <t xml:space="preserve">Бай-Тайгинский район</t>
  </si>
  <si>
    <t xml:space="preserve">0093002</t>
  </si>
  <si>
    <t xml:space="preserve">Барун-Хемчикский район</t>
  </si>
  <si>
    <t xml:space="preserve">0093003</t>
  </si>
  <si>
    <t xml:space="preserve">Дзун-Хемчикский район</t>
  </si>
  <si>
    <t xml:space="preserve">0093004</t>
  </si>
  <si>
    <t xml:space="preserve">Каа-Хемский район</t>
  </si>
  <si>
    <t xml:space="preserve">0093005</t>
  </si>
  <si>
    <t xml:space="preserve">Кызылский район</t>
  </si>
  <si>
    <t xml:space="preserve">0093006</t>
  </si>
  <si>
    <t xml:space="preserve">Монгун-Тайгинский район</t>
  </si>
  <si>
    <t xml:space="preserve">0093007</t>
  </si>
  <si>
    <t xml:space="preserve">Овюрский район</t>
  </si>
  <si>
    <t xml:space="preserve">0093008</t>
  </si>
  <si>
    <t xml:space="preserve">Пий-Хемский район</t>
  </si>
  <si>
    <t xml:space="preserve">0093009</t>
  </si>
  <si>
    <t xml:space="preserve">Сут-Хольский район</t>
  </si>
  <si>
    <t xml:space="preserve">0093010</t>
  </si>
  <si>
    <t xml:space="preserve">Тандинский район</t>
  </si>
  <si>
    <t xml:space="preserve">0093011</t>
  </si>
  <si>
    <t xml:space="preserve">Тере-Хольский район</t>
  </si>
  <si>
    <t xml:space="preserve">0093012</t>
  </si>
  <si>
    <t xml:space="preserve">Тес-Хемский район</t>
  </si>
  <si>
    <t xml:space="preserve">0093013</t>
  </si>
  <si>
    <t xml:space="preserve">Тоджинский район</t>
  </si>
  <si>
    <t xml:space="preserve">0093014</t>
  </si>
  <si>
    <t xml:space="preserve">Улуг-Хемский район</t>
  </si>
  <si>
    <t xml:space="preserve">0093015</t>
  </si>
  <si>
    <t xml:space="preserve">Чаа-Хольский район</t>
  </si>
  <si>
    <t xml:space="preserve">0093016</t>
  </si>
  <si>
    <t xml:space="preserve">Чеди-Хольский район</t>
  </si>
  <si>
    <t xml:space="preserve">0093017</t>
  </si>
  <si>
    <t xml:space="preserve">Эрзинский район</t>
  </si>
  <si>
    <t xml:space="preserve">0093019</t>
  </si>
  <si>
    <t xml:space="preserve">г Кызыл</t>
  </si>
  <si>
    <t xml:space="preserve">0093018</t>
  </si>
  <si>
    <t xml:space="preserve">г Ак-Довурак</t>
  </si>
  <si>
    <t xml:space="preserve">0094</t>
  </si>
  <si>
    <t xml:space="preserve">Удмуртская республика</t>
  </si>
  <si>
    <t xml:space="preserve">0094001</t>
  </si>
  <si>
    <t xml:space="preserve">Алнашский район район</t>
  </si>
  <si>
    <t xml:space="preserve">0094002</t>
  </si>
  <si>
    <t xml:space="preserve">Балезинский район</t>
  </si>
  <si>
    <t xml:space="preserve">0094003</t>
  </si>
  <si>
    <t xml:space="preserve">Вавожский район</t>
  </si>
  <si>
    <t xml:space="preserve">0094004</t>
  </si>
  <si>
    <t xml:space="preserve">Воткинский район</t>
  </si>
  <si>
    <t xml:space="preserve">0094005</t>
  </si>
  <si>
    <t xml:space="preserve">Глазовский район</t>
  </si>
  <si>
    <t xml:space="preserve">0094006</t>
  </si>
  <si>
    <t xml:space="preserve">Граховский район</t>
  </si>
  <si>
    <t xml:space="preserve">0094007</t>
  </si>
  <si>
    <t xml:space="preserve">Дебесский район</t>
  </si>
  <si>
    <t xml:space="preserve">0094008</t>
  </si>
  <si>
    <t xml:space="preserve">0094009</t>
  </si>
  <si>
    <t xml:space="preserve">Игринский район</t>
  </si>
  <si>
    <t xml:space="preserve">0094010</t>
  </si>
  <si>
    <t xml:space="preserve">Камбарский район</t>
  </si>
  <si>
    <t xml:space="preserve">0094011</t>
  </si>
  <si>
    <t xml:space="preserve">Каракулинский район</t>
  </si>
  <si>
    <t xml:space="preserve">0094012</t>
  </si>
  <si>
    <t xml:space="preserve">Кезский район</t>
  </si>
  <si>
    <t xml:space="preserve">0094013</t>
  </si>
  <si>
    <t xml:space="preserve">Кизнерский район</t>
  </si>
  <si>
    <t xml:space="preserve">0094014</t>
  </si>
  <si>
    <t xml:space="preserve">Киясовский район</t>
  </si>
  <si>
    <t xml:space="preserve">0094015</t>
  </si>
  <si>
    <t xml:space="preserve">0094016</t>
  </si>
  <si>
    <t xml:space="preserve">Малопургинский район</t>
  </si>
  <si>
    <t xml:space="preserve">0094017</t>
  </si>
  <si>
    <t xml:space="preserve">Можгинский район</t>
  </si>
  <si>
    <t xml:space="preserve">0094018</t>
  </si>
  <si>
    <t xml:space="preserve">Сарапульский район</t>
  </si>
  <si>
    <t xml:space="preserve">0094019</t>
  </si>
  <si>
    <t xml:space="preserve">Селтинский район</t>
  </si>
  <si>
    <t xml:space="preserve">0094020</t>
  </si>
  <si>
    <t xml:space="preserve">Сюмсинский район</t>
  </si>
  <si>
    <t xml:space="preserve">0094021</t>
  </si>
  <si>
    <t xml:space="preserve">Увинский район</t>
  </si>
  <si>
    <t xml:space="preserve">0094022</t>
  </si>
  <si>
    <t xml:space="preserve">Шарканский район</t>
  </si>
  <si>
    <t xml:space="preserve">0094023</t>
  </si>
  <si>
    <t xml:space="preserve">Юкаменский район</t>
  </si>
  <si>
    <t xml:space="preserve">0094024</t>
  </si>
  <si>
    <t xml:space="preserve">Якшур-Бодьинский район</t>
  </si>
  <si>
    <t xml:space="preserve">0094025</t>
  </si>
  <si>
    <t xml:space="preserve">Ярский район</t>
  </si>
  <si>
    <t xml:space="preserve">0094027</t>
  </si>
  <si>
    <t xml:space="preserve">г Воткинск</t>
  </si>
  <si>
    <t xml:space="preserve">0094028</t>
  </si>
  <si>
    <t xml:space="preserve">г Глазов</t>
  </si>
  <si>
    <t xml:space="preserve">0094026</t>
  </si>
  <si>
    <t xml:space="preserve">г Ижевск</t>
  </si>
  <si>
    <t xml:space="preserve">0094029</t>
  </si>
  <si>
    <t xml:space="preserve">г Можга</t>
  </si>
  <si>
    <t xml:space="preserve">0094030</t>
  </si>
  <si>
    <t xml:space="preserve">г Сарапул</t>
  </si>
  <si>
    <t xml:space="preserve">0095</t>
  </si>
  <si>
    <t xml:space="preserve">Республика Хакасия</t>
  </si>
  <si>
    <t xml:space="preserve">0095001</t>
  </si>
  <si>
    <t xml:space="preserve">0095002</t>
  </si>
  <si>
    <t xml:space="preserve">Аскизский район</t>
  </si>
  <si>
    <t xml:space="preserve">0095003</t>
  </si>
  <si>
    <t xml:space="preserve">Бейский район</t>
  </si>
  <si>
    <t xml:space="preserve">0095004</t>
  </si>
  <si>
    <t xml:space="preserve">Боградский район</t>
  </si>
  <si>
    <t xml:space="preserve">0095005</t>
  </si>
  <si>
    <t xml:space="preserve">Орджоникидзевский район</t>
  </si>
  <si>
    <t xml:space="preserve">0095006</t>
  </si>
  <si>
    <t xml:space="preserve">Таштыпский район</t>
  </si>
  <si>
    <t xml:space="preserve">0095007</t>
  </si>
  <si>
    <t xml:space="preserve">Усть-Абаканский район</t>
  </si>
  <si>
    <t xml:space="preserve">0095008</t>
  </si>
  <si>
    <t xml:space="preserve">Ширинский район</t>
  </si>
  <si>
    <t xml:space="preserve">0095009</t>
  </si>
  <si>
    <t xml:space="preserve">г Абакан</t>
  </si>
  <si>
    <t xml:space="preserve">0095010</t>
  </si>
  <si>
    <t xml:space="preserve">г Абаза</t>
  </si>
  <si>
    <t xml:space="preserve">0095011</t>
  </si>
  <si>
    <t xml:space="preserve">г Саяногорск</t>
  </si>
  <si>
    <t xml:space="preserve">0095012</t>
  </si>
  <si>
    <t xml:space="preserve">г Сорск</t>
  </si>
  <si>
    <t xml:space="preserve">0095013</t>
  </si>
  <si>
    <t xml:space="preserve">г Черногорск</t>
  </si>
  <si>
    <t xml:space="preserve">0096</t>
  </si>
  <si>
    <t xml:space="preserve">Чеченская Республика</t>
  </si>
  <si>
    <t xml:space="preserve">0096001</t>
  </si>
  <si>
    <t xml:space="preserve">Ачхой-Мартановский район</t>
  </si>
  <si>
    <t xml:space="preserve">0096002</t>
  </si>
  <si>
    <t xml:space="preserve">Веденский район</t>
  </si>
  <si>
    <t xml:space="preserve">0096003</t>
  </si>
  <si>
    <t xml:space="preserve">Грозненский район</t>
  </si>
  <si>
    <t xml:space="preserve">0096004</t>
  </si>
  <si>
    <t xml:space="preserve">Гудермесский район</t>
  </si>
  <si>
    <t xml:space="preserve">0096007</t>
  </si>
  <si>
    <t xml:space="preserve">Надтеречный район</t>
  </si>
  <si>
    <t xml:space="preserve">0096008</t>
  </si>
  <si>
    <t xml:space="preserve">Наурский район</t>
  </si>
  <si>
    <t xml:space="preserve">0096009</t>
  </si>
  <si>
    <t xml:space="preserve">Ножай-Юртовский район</t>
  </si>
  <si>
    <t xml:space="preserve">0096011</t>
  </si>
  <si>
    <t xml:space="preserve">Урус-Мартановский район</t>
  </si>
  <si>
    <t xml:space="preserve">0096006</t>
  </si>
  <si>
    <t xml:space="preserve">Курчалоевский район</t>
  </si>
  <si>
    <t xml:space="preserve">0096010</t>
  </si>
  <si>
    <t xml:space="preserve">0096012</t>
  </si>
  <si>
    <t xml:space="preserve">Шалинский район</t>
  </si>
  <si>
    <t xml:space="preserve">0096013</t>
  </si>
  <si>
    <t xml:space="preserve">Шатоевский район</t>
  </si>
  <si>
    <t xml:space="preserve">0096015</t>
  </si>
  <si>
    <t xml:space="preserve">Шаройский район</t>
  </si>
  <si>
    <t xml:space="preserve">0096014</t>
  </si>
  <si>
    <t xml:space="preserve">Шелковской район</t>
  </si>
  <si>
    <t xml:space="preserve">0096005</t>
  </si>
  <si>
    <t xml:space="preserve">Итум-Калинский район</t>
  </si>
  <si>
    <t xml:space="preserve">0096016</t>
  </si>
  <si>
    <t xml:space="preserve">г Аргун</t>
  </si>
  <si>
    <t xml:space="preserve">0096017</t>
  </si>
  <si>
    <t xml:space="preserve">г Грозный</t>
  </si>
  <si>
    <t xml:space="preserve">0097</t>
  </si>
  <si>
    <t xml:space="preserve">Чувашская Республика - Чувашия</t>
  </si>
  <si>
    <t xml:space="preserve">0097001</t>
  </si>
  <si>
    <t xml:space="preserve">Алатырский район</t>
  </si>
  <si>
    <t xml:space="preserve">0097002</t>
  </si>
  <si>
    <t xml:space="preserve">Аликовский район</t>
  </si>
  <si>
    <t xml:space="preserve">0097003</t>
  </si>
  <si>
    <t xml:space="preserve">Батыревский район</t>
  </si>
  <si>
    <t xml:space="preserve">0097004</t>
  </si>
  <si>
    <t xml:space="preserve">Вурнарский район</t>
  </si>
  <si>
    <t xml:space="preserve">0097005</t>
  </si>
  <si>
    <t xml:space="preserve">Ибресинский район</t>
  </si>
  <si>
    <t xml:space="preserve">0097006</t>
  </si>
  <si>
    <t xml:space="preserve">Канашский район</t>
  </si>
  <si>
    <t xml:space="preserve">0097007</t>
  </si>
  <si>
    <t xml:space="preserve">Козловский район</t>
  </si>
  <si>
    <t xml:space="preserve">0097008</t>
  </si>
  <si>
    <t xml:space="preserve">0097009</t>
  </si>
  <si>
    <t xml:space="preserve">0097010</t>
  </si>
  <si>
    <t xml:space="preserve">Красночетайский район</t>
  </si>
  <si>
    <t xml:space="preserve">0097011</t>
  </si>
  <si>
    <t xml:space="preserve">Мариинско-Посадский район</t>
  </si>
  <si>
    <t xml:space="preserve">0097012</t>
  </si>
  <si>
    <t xml:space="preserve">Моргаушский район</t>
  </si>
  <si>
    <t xml:space="preserve">0097013</t>
  </si>
  <si>
    <t xml:space="preserve">Порецкий район</t>
  </si>
  <si>
    <t xml:space="preserve">0097014</t>
  </si>
  <si>
    <t xml:space="preserve">Урмарский район</t>
  </si>
  <si>
    <t xml:space="preserve">0097015</t>
  </si>
  <si>
    <t xml:space="preserve">Цивильский район</t>
  </si>
  <si>
    <t xml:space="preserve">0097016</t>
  </si>
  <si>
    <t xml:space="preserve">Чебоксарский район</t>
  </si>
  <si>
    <t xml:space="preserve">0097017</t>
  </si>
  <si>
    <t xml:space="preserve">Шемуршинский район</t>
  </si>
  <si>
    <t xml:space="preserve">0097018</t>
  </si>
  <si>
    <t xml:space="preserve">Шумерлинский район</t>
  </si>
  <si>
    <t xml:space="preserve">0097019</t>
  </si>
  <si>
    <t xml:space="preserve">Ядринский район</t>
  </si>
  <si>
    <t xml:space="preserve">0097020</t>
  </si>
  <si>
    <t xml:space="preserve">Яльчикский район</t>
  </si>
  <si>
    <t xml:space="preserve">0097021</t>
  </si>
  <si>
    <t xml:space="preserve">Янтиковский район</t>
  </si>
  <si>
    <t xml:space="preserve">0097022</t>
  </si>
  <si>
    <t xml:space="preserve">г Алатырь</t>
  </si>
  <si>
    <t xml:space="preserve">0097023</t>
  </si>
  <si>
    <t xml:space="preserve">г Канаш</t>
  </si>
  <si>
    <t xml:space="preserve">0097024</t>
  </si>
  <si>
    <t xml:space="preserve">г Новочебоксарск</t>
  </si>
  <si>
    <t xml:space="preserve">0097025</t>
  </si>
  <si>
    <t xml:space="preserve">г Чебоксары</t>
  </si>
  <si>
    <t xml:space="preserve">0097026</t>
  </si>
  <si>
    <t xml:space="preserve">г Шумерля</t>
  </si>
  <si>
    <t xml:space="preserve">0098</t>
  </si>
  <si>
    <t xml:space="preserve">Республика Саха (Якутия)</t>
  </si>
  <si>
    <t xml:space="preserve">0098001</t>
  </si>
  <si>
    <t xml:space="preserve">Абыйский район</t>
  </si>
  <si>
    <t xml:space="preserve">0098002</t>
  </si>
  <si>
    <t xml:space="preserve">Алданский район</t>
  </si>
  <si>
    <t xml:space="preserve">0098003</t>
  </si>
  <si>
    <t xml:space="preserve">Таттинский район</t>
  </si>
  <si>
    <t xml:space="preserve">0098004</t>
  </si>
  <si>
    <t xml:space="preserve">Аллаиховский район</t>
  </si>
  <si>
    <t xml:space="preserve">0098005</t>
  </si>
  <si>
    <t xml:space="preserve">Амгинский район</t>
  </si>
  <si>
    <t xml:space="preserve">0098006</t>
  </si>
  <si>
    <t xml:space="preserve">Анабарский национальный (долгано-эвенкийский) район</t>
  </si>
  <si>
    <t xml:space="preserve">0098007</t>
  </si>
  <si>
    <t xml:space="preserve">Булунский район</t>
  </si>
  <si>
    <t xml:space="preserve">0098008</t>
  </si>
  <si>
    <t xml:space="preserve">Верхневилюйский район</t>
  </si>
  <si>
    <t xml:space="preserve">0098009</t>
  </si>
  <si>
    <t xml:space="preserve">Верхнеколымский район</t>
  </si>
  <si>
    <t xml:space="preserve">0098010</t>
  </si>
  <si>
    <t xml:space="preserve">Верхоянский район</t>
  </si>
  <si>
    <t xml:space="preserve">0098011</t>
  </si>
  <si>
    <t xml:space="preserve">Вилюйский район</t>
  </si>
  <si>
    <t xml:space="preserve">0098012</t>
  </si>
  <si>
    <t xml:space="preserve">Горный район</t>
  </si>
  <si>
    <t xml:space="preserve">0098013</t>
  </si>
  <si>
    <t xml:space="preserve">Жиганский район</t>
  </si>
  <si>
    <t xml:space="preserve">0098014</t>
  </si>
  <si>
    <t xml:space="preserve">Кобяйский район</t>
  </si>
  <si>
    <t xml:space="preserve">0098015</t>
  </si>
  <si>
    <t xml:space="preserve">Нюрбинский район</t>
  </si>
  <si>
    <t xml:space="preserve">0098016</t>
  </si>
  <si>
    <t xml:space="preserve">0098017</t>
  </si>
  <si>
    <t xml:space="preserve">Мегино-Кангаласский район</t>
  </si>
  <si>
    <t xml:space="preserve">0098018</t>
  </si>
  <si>
    <t xml:space="preserve">Мирнинский район</t>
  </si>
  <si>
    <t xml:space="preserve">0098019</t>
  </si>
  <si>
    <t xml:space="preserve">Момский район</t>
  </si>
  <si>
    <t xml:space="preserve">0098020</t>
  </si>
  <si>
    <t xml:space="preserve">Намский район</t>
  </si>
  <si>
    <t xml:space="preserve">0098021</t>
  </si>
  <si>
    <t xml:space="preserve">Нижнеколымский район</t>
  </si>
  <si>
    <t xml:space="preserve">0098022</t>
  </si>
  <si>
    <t xml:space="preserve">Оймяконский район</t>
  </si>
  <si>
    <t xml:space="preserve">0098023</t>
  </si>
  <si>
    <t xml:space="preserve">Олекминский район</t>
  </si>
  <si>
    <t xml:space="preserve">0098024</t>
  </si>
  <si>
    <t xml:space="preserve">Оленекский район</t>
  </si>
  <si>
    <t xml:space="preserve">0098025</t>
  </si>
  <si>
    <t xml:space="preserve">Хангаласский район</t>
  </si>
  <si>
    <t xml:space="preserve">0098026</t>
  </si>
  <si>
    <t xml:space="preserve">Среднеколымский район</t>
  </si>
  <si>
    <t xml:space="preserve">0098027</t>
  </si>
  <si>
    <t xml:space="preserve">Сунтарский район</t>
  </si>
  <si>
    <t xml:space="preserve">0098028</t>
  </si>
  <si>
    <t xml:space="preserve">Томпонский район</t>
  </si>
  <si>
    <t xml:space="preserve">0098029</t>
  </si>
  <si>
    <t xml:space="preserve">Усть-Алданский район</t>
  </si>
  <si>
    <t xml:space="preserve">0098030</t>
  </si>
  <si>
    <t xml:space="preserve">Усть-Майский район</t>
  </si>
  <si>
    <t xml:space="preserve">0098031</t>
  </si>
  <si>
    <t xml:space="preserve">Усть-Янский район</t>
  </si>
  <si>
    <t xml:space="preserve">0098032</t>
  </si>
  <si>
    <t xml:space="preserve">Чурапчинский район</t>
  </si>
  <si>
    <t xml:space="preserve">0098033</t>
  </si>
  <si>
    <t xml:space="preserve">Эвено-Бытантайский национальный район</t>
  </si>
  <si>
    <t xml:space="preserve">0098034</t>
  </si>
  <si>
    <t xml:space="preserve">Нерюнгринский район</t>
  </si>
  <si>
    <t xml:space="preserve">0098035</t>
  </si>
  <si>
    <t xml:space="preserve">Городской округ Жатай</t>
  </si>
  <si>
    <t xml:space="preserve">0098036</t>
  </si>
  <si>
    <t xml:space="preserve">г Якутск</t>
  </si>
  <si>
    <t xml:space="preserve">0099</t>
  </si>
  <si>
    <t xml:space="preserve">Еврейская АО</t>
  </si>
  <si>
    <t xml:space="preserve">0099001</t>
  </si>
  <si>
    <t xml:space="preserve">Биробиджанский район</t>
  </si>
  <si>
    <t xml:space="preserve">0099002</t>
  </si>
  <si>
    <t xml:space="preserve">0099003</t>
  </si>
  <si>
    <t xml:space="preserve">Облученский район</t>
  </si>
  <si>
    <t xml:space="preserve">0099004</t>
  </si>
  <si>
    <t xml:space="preserve">0099005</t>
  </si>
  <si>
    <t xml:space="preserve">Смидовичский район</t>
  </si>
  <si>
    <t xml:space="preserve">0099006</t>
  </si>
  <si>
    <t xml:space="preserve">г Биробиджан</t>
  </si>
  <si>
    <t xml:space="preserve">0085</t>
  </si>
  <si>
    <t xml:space="preserve">Ненецкий АО</t>
  </si>
  <si>
    <t xml:space="preserve">0085002</t>
  </si>
  <si>
    <t xml:space="preserve">г Нарьян-Мар</t>
  </si>
  <si>
    <t xml:space="preserve">0072</t>
  </si>
  <si>
    <t xml:space="preserve">Ханты-Мансийский АО-Югра</t>
  </si>
  <si>
    <t xml:space="preserve">0072001</t>
  </si>
  <si>
    <t xml:space="preserve">Белоярский район</t>
  </si>
  <si>
    <t xml:space="preserve">0072002</t>
  </si>
  <si>
    <t xml:space="preserve">0072003</t>
  </si>
  <si>
    <t xml:space="preserve">Кондинский район</t>
  </si>
  <si>
    <t xml:space="preserve">0072004</t>
  </si>
  <si>
    <t xml:space="preserve">Нефтеюганский район</t>
  </si>
  <si>
    <t xml:space="preserve">0072005</t>
  </si>
  <si>
    <t xml:space="preserve">Нижневартовский район</t>
  </si>
  <si>
    <t xml:space="preserve">0072006</t>
  </si>
  <si>
    <t xml:space="preserve">0072007</t>
  </si>
  <si>
    <t xml:space="preserve">0072008</t>
  </si>
  <si>
    <t xml:space="preserve">Сургутский район</t>
  </si>
  <si>
    <t xml:space="preserve">0072009</t>
  </si>
  <si>
    <t xml:space="preserve">Ханты-Мансийский район</t>
  </si>
  <si>
    <t xml:space="preserve">0072021</t>
  </si>
  <si>
    <t xml:space="preserve">г Ханты-Мансийск</t>
  </si>
  <si>
    <t xml:space="preserve">0072011</t>
  </si>
  <si>
    <t xml:space="preserve">г Лангепас</t>
  </si>
  <si>
    <t xml:space="preserve">0072012</t>
  </si>
  <si>
    <t xml:space="preserve">г Мегион</t>
  </si>
  <si>
    <t xml:space="preserve">0072013</t>
  </si>
  <si>
    <t xml:space="preserve">г Нефтеюганск</t>
  </si>
  <si>
    <t xml:space="preserve">0072014</t>
  </si>
  <si>
    <t xml:space="preserve">г Нижневартовск</t>
  </si>
  <si>
    <t xml:space="preserve">0072018</t>
  </si>
  <si>
    <t xml:space="preserve">г Сургут</t>
  </si>
  <si>
    <t xml:space="preserve">0072019</t>
  </si>
  <si>
    <t xml:space="preserve">г Радужный</t>
  </si>
  <si>
    <t xml:space="preserve">0072020</t>
  </si>
  <si>
    <t xml:space="preserve">г Урай</t>
  </si>
  <si>
    <t xml:space="preserve">0072015</t>
  </si>
  <si>
    <t xml:space="preserve">г Нягань</t>
  </si>
  <si>
    <t xml:space="preserve">0072010</t>
  </si>
  <si>
    <t xml:space="preserve">г Когалым</t>
  </si>
  <si>
    <t xml:space="preserve">0072016</t>
  </si>
  <si>
    <t xml:space="preserve">г Покачи</t>
  </si>
  <si>
    <t xml:space="preserve">0072017</t>
  </si>
  <si>
    <t xml:space="preserve">г Пыть-Ях</t>
  </si>
  <si>
    <t xml:space="preserve">0072022</t>
  </si>
  <si>
    <t xml:space="preserve">г Югорск</t>
  </si>
  <si>
    <t xml:space="preserve">0074</t>
  </si>
  <si>
    <t xml:space="preserve">Ямало-Ненецкий АО</t>
  </si>
  <si>
    <t xml:space="preserve">0074001</t>
  </si>
  <si>
    <t xml:space="preserve">Красноселькупский район</t>
  </si>
  <si>
    <t xml:space="preserve">0074002</t>
  </si>
  <si>
    <t xml:space="preserve">Надымский район</t>
  </si>
  <si>
    <t xml:space="preserve">0074003</t>
  </si>
  <si>
    <t xml:space="preserve">Приуральский район</t>
  </si>
  <si>
    <t xml:space="preserve">0074004</t>
  </si>
  <si>
    <t xml:space="preserve">Пуровский район</t>
  </si>
  <si>
    <t xml:space="preserve">0074005</t>
  </si>
  <si>
    <t xml:space="preserve">Тазовский район</t>
  </si>
  <si>
    <t xml:space="preserve">0074006</t>
  </si>
  <si>
    <t xml:space="preserve">Шурышкарский район</t>
  </si>
  <si>
    <t xml:space="preserve">0074007</t>
  </si>
  <si>
    <t xml:space="preserve">Ямальский район</t>
  </si>
  <si>
    <t xml:space="preserve">0074008</t>
  </si>
  <si>
    <t xml:space="preserve">г Губкинский</t>
  </si>
  <si>
    <t xml:space="preserve">0074009</t>
  </si>
  <si>
    <t xml:space="preserve">г Лабытнанги</t>
  </si>
  <si>
    <t xml:space="preserve">0074010</t>
  </si>
  <si>
    <t xml:space="preserve">г Муравленко</t>
  </si>
  <si>
    <t xml:space="preserve">0074011</t>
  </si>
  <si>
    <t xml:space="preserve">г Новый Уренгой</t>
  </si>
  <si>
    <t xml:space="preserve">0074012</t>
  </si>
  <si>
    <t xml:space="preserve">г Ноябрьск</t>
  </si>
  <si>
    <t xml:space="preserve">0074013</t>
  </si>
  <si>
    <t xml:space="preserve">г Салехард</t>
  </si>
  <si>
    <t xml:space="preserve">Республика Крым</t>
  </si>
  <si>
    <t xml:space="preserve">г Севастополь</t>
  </si>
  <si>
    <t xml:space="preserve">Сложные индикаторы, необходимые для вычисления нормальности, когерентности, дохода и определения кластера</t>
  </si>
  <si>
    <t xml:space="preserve">1. Фиксированные вспомогательные индикаторы (могут быть рассчитаны во всех анкетах)</t>
  </si>
  <si>
    <t xml:space="preserve">#</t>
  </si>
  <si>
    <t xml:space="preserve">Indicator ITA</t>
  </si>
  <si>
    <t xml:space="preserve">Indicator RUS</t>
  </si>
  <si>
    <t xml:space="preserve">Formula (text)</t>
  </si>
  <si>
    <t xml:space="preserve">Formula</t>
  </si>
  <si>
    <t xml:space="preserve">Ricavi dichiarati</t>
  </si>
  <si>
    <t xml:space="preserve">Заявленные доходы</t>
  </si>
  <si>
    <t xml:space="preserve">(F00101+F00201)</t>
  </si>
  <si>
    <t xml:space="preserve">Valore aggiunto lordo</t>
  </si>
  <si>
    <t xml:space="preserve">Валовая добавленная стоимость</t>
  </si>
  <si>
    <t xml:space="preserve">#1-(F01401+F01601+F01701+F02201)</t>
  </si>
  <si>
    <t xml:space="preserve">Margine</t>
  </si>
  <si>
    <t xml:space="preserve">Фиг знает, как это перевести, пресловутая маржа пусть будет</t>
  </si>
  <si>
    <t xml:space="preserve">#2-F01901</t>
  </si>
  <si>
    <t xml:space="preserve">Margine netto</t>
  </si>
  <si>
    <t xml:space="preserve">Так же до конца не понятно, как margine, пусть будет чистая маржа</t>
  </si>
  <si>
    <t xml:space="preserve">#3 - [#13 * 1000 * #6]</t>
  </si>
  <si>
    <t xml:space="preserve">Numero addetti</t>
  </si>
  <si>
    <t xml:space="preserve">Общее количество сотрудников</t>
  </si>
  <si>
    <t xml:space="preserve">(A00101+A00201)/365+ #6</t>
  </si>
  <si>
    <t xml:space="preserve">Numero addetti non dipendenti</t>
  </si>
  <si>
    <t xml:space="preserve">Гугл переводит это как "внештатные", но это не совсем так, судя по формуле, потому что сюда входят владельцы и наемные руководители (A01201)</t>
  </si>
  <si>
    <t xml:space="preserve">(A01002+A01102)/100+A01201</t>
  </si>
  <si>
    <t xml:space="preserve">Costi annui</t>
  </si>
  <si>
    <t xml:space="preserve">Основные операционные затраты</t>
  </si>
  <si>
    <t xml:space="preserve">F01401+F01601+F01701+F01803+F01901</t>
  </si>
  <si>
    <t xml:space="preserve">Costo del venduto e per la produzione di servizi (CVPROD)</t>
  </si>
  <si>
    <t xml:space="preserve">Стоимость производства/закупки</t>
  </si>
  <si>
    <t xml:space="preserve">F01401</t>
  </si>
  <si>
    <t xml:space="preserve">Costi residuali di gestione</t>
  </si>
  <si>
    <t xml:space="preserve">Прочие расходы</t>
  </si>
  <si>
    <t xml:space="preserve">F02201</t>
  </si>
  <si>
    <t xml:space="preserve">Valore dei beni strumentali mobili</t>
  </si>
  <si>
    <t xml:space="preserve">Стоимость основных средств (за исключением арендованных)</t>
  </si>
  <si>
    <t xml:space="preserve">F02901-F02902</t>
  </si>
  <si>
    <t xml:space="preserve">Valore dei beni strumentali mobili in proprietà</t>
  </si>
  <si>
    <t xml:space="preserve">Стоимость собственных основных средств (за исключением арендованных и находящихся в лизинге)</t>
  </si>
  <si>
    <t xml:space="preserve">#10-F02903</t>
  </si>
  <si>
    <t xml:space="preserve">Valore della produzione</t>
  </si>
  <si>
    <t xml:space="preserve">Прямой перевод - стоимость пр-ва, но по смыслу - это доход от основного вида деятельности</t>
  </si>
  <si>
    <t xml:space="preserve">F00101</t>
  </si>
  <si>
    <t xml:space="preserve">Soglia minima di coerenza del margine per addetto non dipendente</t>
  </si>
  <si>
    <t xml:space="preserve">Минимальный порог стабильности маржи на одного сотрудника</t>
  </si>
  <si>
    <t xml:space="preserve">Soglia minima для текущего кластера в Valore aggiunto lordo per addetto (in migliaia di euro)</t>
  </si>
  <si>
    <t xml:space="preserve">2. Индикаторы когерентности</t>
  </si>
  <si>
    <t xml:space="preserve">Ricarico</t>
  </si>
  <si>
    <t xml:space="preserve">Наценка</t>
  </si>
  <si>
    <t xml:space="preserve">F00101/F01401</t>
  </si>
  <si>
    <t xml:space="preserve">Valore aggiunto lordo per addetto (in migliaia di euro)</t>
  </si>
  <si>
    <t xml:space="preserve">Валовая добавленная стоимость  на сотрудника</t>
  </si>
  <si>
    <t xml:space="preserve">(#2/1000)/#5</t>
  </si>
  <si>
    <t xml:space="preserve">3. Индикаторы нормальности</t>
  </si>
  <si>
    <t xml:space="preserve">Incidenza degli ammortamenti per beni strumentali mobili rispetto al valore degli stessi beni strumentali mobili ammortizzabili</t>
  </si>
  <si>
    <t xml:space="preserve">Индекс амортизация на стоимость амортизируемого оборудования</t>
  </si>
  <si>
    <t xml:space="preserve">F02001*100/#11</t>
  </si>
  <si>
    <t xml:space="preserve">Incidenza dei costi per beni mobili acquisiti in dipendenza di contratti di locazione finanziaria rispetto al valore degli stessi</t>
  </si>
  <si>
    <t xml:space="preserve">Индекс расходов на лизинг и аренду оборудования на стоимость этого оборудования</t>
  </si>
  <si>
    <t xml:space="preserve">(F01803+F01804)*100/(F02902+F02903)</t>
  </si>
  <si>
    <t xml:space="preserve">Incidenza dei costi residuali di gestione sui ricavi</t>
  </si>
  <si>
    <t xml:space="preserve">Индекс прочих расходов на доходы</t>
  </si>
  <si>
    <t xml:space="preserve">F02201*100/#1</t>
  </si>
  <si>
    <t xml:space="preserve">Indice di copertura del costo per il godimento di beni di terzi e degli ammortamenti</t>
  </si>
  <si>
    <t xml:space="preserve">Индекс покрытия маржой затрат на аренду и амортизацию основных средств</t>
  </si>
  <si>
    <t xml:space="preserve">#4/(F01801+F02001)</t>
  </si>
  <si>
    <t xml:space="preserve">Incidenza del costo del venduto e del costo per la produzione di servizi sui ricavi</t>
  </si>
  <si>
    <t xml:space="preserve">Индекс стоимости продаж и стоимости производства услуг на доходы</t>
  </si>
  <si>
    <t xml:space="preserve">F01401*100/#1</t>
  </si>
  <si>
    <t xml:space="preserve">4. Собственные индикаторы</t>
  </si>
  <si>
    <t xml:space="preserve">Индекс зарплаты на общее количество сотрудников</t>
  </si>
  <si>
    <t xml:space="preserve">F01901/(A00101+A00201)/12</t>
  </si>
  <si>
    <t xml:space="preserve">Арифметика vs Заявка</t>
  </si>
  <si>
    <t xml:space="preserve">F02801/['(F00101+F00201)-(F01401+F01501+F01601+F01701+F02201+F01901+F01801+F02001+F02501)]</t>
  </si>
  <si>
    <t xml:space="preserve">Рентабельность клиента vs Рентабельность кластера</t>
  </si>
  <si>
    <t xml:space="preserve">F02801/(F00101+F00201)</t>
  </si>
  <si>
    <t xml:space="preserve">Определение кластера</t>
  </si>
  <si>
    <t xml:space="preserve">Дискриминантные переменные выбираются пошаговым методом, начиная с тех, которые используются в анализе главных компонентов.</t>
  </si>
  <si>
    <t xml:space="preserve">классификационная функция определяется следующим образом</t>
  </si>
  <si>
    <t xml:space="preserve">где это:</t>
  </si>
  <si>
    <t xml:space="preserve">wi - отличительный балл относительно однородной группы i; ai0 - точка пересечения;</t>
  </si>
  <si>
    <t xml:space="preserve">aij - различающие веса, выбранные для максимального разделения между группами;</t>
  </si>
  <si>
    <t xml:space="preserve">vardis j - j-я дискриминантная переменная.</t>
  </si>
  <si>
    <t xml:space="preserve">16 Вероятность принадлежности к однородной группе i рассчитывается следующим образом:</t>
  </si>
  <si>
    <t xml:space="preserve">где n - общее количество однородных групп.</t>
  </si>
  <si>
    <t xml:space="preserve">VARIABILE</t>
  </si>
  <si>
    <t xml:space="preserve">CLUSTER 1</t>
  </si>
  <si>
    <t xml:space="preserve">CLUSTER 2</t>
  </si>
  <si>
    <t xml:space="preserve">CLUSTER 3</t>
  </si>
  <si>
    <t xml:space="preserve">CLUSTER 4</t>
  </si>
  <si>
    <t xml:space="preserve">CLUSTER 5</t>
  </si>
  <si>
    <t xml:space="preserve">CLUSTER 6</t>
  </si>
  <si>
    <t xml:space="preserve">CLUSTER 7</t>
  </si>
  <si>
    <t xml:space="preserve">CLUSTER 8</t>
  </si>
  <si>
    <t xml:space="preserve">CLUSTER 9</t>
  </si>
  <si>
    <t xml:space="preserve">CLUSTER 10</t>
  </si>
  <si>
    <t xml:space="preserve">CLUSTER 11</t>
  </si>
  <si>
    <t xml:space="preserve">CLUSTER 12</t>
  </si>
  <si>
    <t xml:space="preserve">CLUSTER 13</t>
  </si>
  <si>
    <t xml:space="preserve">CLUSTER 14</t>
  </si>
  <si>
    <t xml:space="preserve">CLUSTER 15</t>
  </si>
  <si>
    <t xml:space="preserve">CLUSTER 16</t>
  </si>
  <si>
    <t xml:space="preserve">CLUSTER 17</t>
  </si>
  <si>
    <t xml:space="preserve">CLUSTER 18</t>
  </si>
  <si>
    <t xml:space="preserve">Фиксированное число</t>
  </si>
  <si>
    <t xml:space="preserve">Intercetta</t>
  </si>
  <si>
    <t xml:space="preserve">D01601</t>
  </si>
  <si>
    <t xml:space="preserve">Проданная продукция: Галстуки</t>
  </si>
  <si>
    <t xml:space="preserve">Prodotti merceologici venduti: Cravatte</t>
  </si>
  <si>
    <t xml:space="preserve">D02001</t>
  </si>
  <si>
    <t xml:space="preserve">Проданные товары: свадебные платья</t>
  </si>
  <si>
    <t xml:space="preserve">Prodotti merceologici venduti: Abiti da sposa</t>
  </si>
  <si>
    <t xml:space="preserve">B00401+B01601+B02801+B04001+B05201+B06401+B07601+B08801+B10001+B11201+B12401+B13601+B14801+B16001+B17201, если B00001 &gt; 1</t>
  </si>
  <si>
    <t xml:space="preserve">Общая кв. м. помещения, предназначенные для хранения для многоточечного</t>
  </si>
  <si>
    <t xml:space="preserve">Totale mq locali destinati a magazzino per il Multipunto</t>
  </si>
  <si>
    <t xml:space="preserve">B00301+B01501+B02701+B03901+B05101+B06301+B07501+B08701+B09901+B11101+B12301+B13501+B14701+B15901+B17101, если B00001 &gt; 1</t>
  </si>
  <si>
    <t xml:space="preserve">Всего кв. м. помещения, предназначенные для продажи для многоточечного</t>
  </si>
  <si>
    <t xml:space="preserve">Totale mq locali destinati alla vendita per il Multipunto</t>
  </si>
  <si>
    <t xml:space="preserve">D04301</t>
  </si>
  <si>
    <t xml:space="preserve">Затраты, взимаемые покупающими группами, франчайзерами</t>
  </si>
  <si>
    <t xml:space="preserve">Costi addebitati da gruppi di acquisto, franchisor</t>
  </si>
  <si>
    <t xml:space="preserve">Numero addetti, если B00001 &gt; 1</t>
  </si>
  <si>
    <t xml:space="preserve">Количество сотрудников для многоточечного</t>
  </si>
  <si>
    <t xml:space="preserve">Numero addetti per il Multipunto</t>
  </si>
  <si>
    <t xml:space="preserve">B00401, если B00001 = 1</t>
  </si>
  <si>
    <t xml:space="preserve">Общая кв. м. помещения, предназначенные для склада для одной точки</t>
  </si>
  <si>
    <t xml:space="preserve">Totale mq locali destinati a magazzino per il Monopunto</t>
  </si>
  <si>
    <t xml:space="preserve">B00301, если B00001 = 1</t>
  </si>
  <si>
    <t xml:space="preserve">Общая кв. м. помещения, предназначенные для продажи для одной точки</t>
  </si>
  <si>
    <t xml:space="preserve">Totale mq locali destinati alla vendita per il Monopunto</t>
  </si>
  <si>
    <t xml:space="preserve">Numero addetti, если B00001 = 1</t>
  </si>
  <si>
    <t xml:space="preserve">Количество сотрудников для одной точки</t>
  </si>
  <si>
    <t xml:space="preserve">Numero addetti per il Monopunto</t>
  </si>
  <si>
    <t xml:space="preserve">D00701, если D04101 или D04201 = 1</t>
  </si>
  <si>
    <t xml:space="preserve">Детская одежда по франчайзингу</t>
  </si>
  <si>
    <t xml:space="preserve">Abbigliamento bambino in franchising</t>
  </si>
  <si>
    <t xml:space="preserve">D01301, если D04101 или D04201 = 1</t>
  </si>
  <si>
    <t xml:space="preserve">Женское нижнее белье и пляжная одежда по франчайзингу</t>
  </si>
  <si>
    <t xml:space="preserve">Intimo e mare donna in franchising</t>
  </si>
  <si>
    <t xml:space="preserve">D01201, если D04101 или D04201 = 1</t>
  </si>
  <si>
    <t xml:space="preserve">Мужское нижнее белье и пляжная одежда по франчайзингу</t>
  </si>
  <si>
    <t xml:space="preserve">Intimo e mare uomo in franchising</t>
  </si>
  <si>
    <t xml:space="preserve">100-D01201-D01301-D01501-D00701, если D04101 или D04201 = 1</t>
  </si>
  <si>
    <t xml:space="preserve">Другие франчайзинговые магазины</t>
  </si>
  <si>
    <t xml:space="preserve">Altri negozi in franchising = (100 - “Intimo e/o abbigliamento mare uomo” - “Intimo e/o abbigliamento mare donna” - “Calzetteria” - “Abbigliamento bambino”) </t>
  </si>
  <si>
    <t xml:space="preserve">D01501, если D04101 или D04201 = 1</t>
  </si>
  <si>
    <t xml:space="preserve">Франчайзинговые чулочно-носочные изделия</t>
  </si>
  <si>
    <t xml:space="preserve">Calzetteria in franchising</t>
  </si>
  <si>
    <t xml:space="preserve">(D02601+D02701)*(D00601+D00501+D01101)</t>
  </si>
  <si>
    <t xml:space="preserve">Верхняя одежда класса люкс</t>
  </si>
  <si>
    <t xml:space="preserve">Abbigliamento esterno fascia fine lusso</t>
  </si>
  <si>
    <t xml:space="preserve">(D02601+D02701)*(D01701+D01801)</t>
  </si>
  <si>
    <t xml:space="preserve">Обувь класса люкс</t>
  </si>
  <si>
    <t xml:space="preserve">Calzature fascia fine lusso</t>
  </si>
  <si>
    <t xml:space="preserve">(D02601+D02701)*D01401</t>
  </si>
  <si>
    <t xml:space="preserve">Кожгалантерея, изысканные аксессуары класса люкс</t>
  </si>
  <si>
    <t xml:space="preserve">Pelletterie, accessori fascia fine lusso</t>
  </si>
  <si>
    <t xml:space="preserve">D00701</t>
  </si>
  <si>
    <t xml:space="preserve">Детская одежда</t>
  </si>
  <si>
    <t xml:space="preserve">Abbigliamento bambino</t>
  </si>
  <si>
    <t xml:space="preserve">D01301</t>
  </si>
  <si>
    <t xml:space="preserve">Женское нижнее белье и пляжная одежда</t>
  </si>
  <si>
    <t xml:space="preserve">Intimo e mare donna</t>
  </si>
  <si>
    <t xml:space="preserve">D01201</t>
  </si>
  <si>
    <t xml:space="preserve">Нижнее белье и пляжная одежда для мужчин</t>
  </si>
  <si>
    <t xml:space="preserve">Intimo e mare uomo</t>
  </si>
  <si>
    <t xml:space="preserve">D01901</t>
  </si>
  <si>
    <t xml:space="preserve">Детская обувь</t>
  </si>
  <si>
    <t xml:space="preserve">Calzature bambino</t>
  </si>
  <si>
    <t xml:space="preserve">D01501</t>
  </si>
  <si>
    <t xml:space="preserve">Трикотаж</t>
  </si>
  <si>
    <t xml:space="preserve">Calzetteria</t>
  </si>
  <si>
    <t xml:space="preserve">D01401</t>
  </si>
  <si>
    <t xml:space="preserve">Кожгалантерея, аксессуары</t>
  </si>
  <si>
    <t xml:space="preserve">Pelletterie, accessori</t>
  </si>
  <si>
    <t xml:space="preserve">D00601, если B00001 = 1</t>
  </si>
  <si>
    <t xml:space="preserve">Женская верхняя одежда для одной точки</t>
  </si>
  <si>
    <t xml:space="preserve">Abbigliamento esterno donna per il Monopunto</t>
  </si>
  <si>
    <t xml:space="preserve">D00501, если B00001 = 1</t>
  </si>
  <si>
    <t xml:space="preserve">Мужская верхняя одежда для одной точки</t>
  </si>
  <si>
    <t xml:space="preserve">Abbigliamento esterno uomo per il Monopunto</t>
  </si>
  <si>
    <t xml:space="preserve">D01801, если B00001 = 1</t>
  </si>
  <si>
    <t xml:space="preserve">Женская обувь для одной точки</t>
  </si>
  <si>
    <t xml:space="preserve">Calzature donna per il Monopunto</t>
  </si>
  <si>
    <t xml:space="preserve">D01701, если B00001 = 1</t>
  </si>
  <si>
    <t xml:space="preserve">Мужская обувь для одной точки</t>
  </si>
  <si>
    <t xml:space="preserve">Calzature uomo per il Monopunto</t>
  </si>
  <si>
    <t xml:space="preserve">D01101, если B00001 = 1</t>
  </si>
  <si>
    <t xml:space="preserve">Женские рубашки и рубашки для одной точки</t>
  </si>
  <si>
    <t xml:space="preserve">Camicie e maglie donna per il Monopunto</t>
  </si>
  <si>
    <t xml:space="preserve">D01001, если B00001 = 1</t>
  </si>
  <si>
    <t xml:space="preserve">Мужские рубашки и майки для одной точки</t>
  </si>
  <si>
    <t xml:space="preserve">Camicie e maglie uomo per il Monopunto</t>
  </si>
  <si>
    <t xml:space="preserve">D01801, если B00001 &gt; 1</t>
  </si>
  <si>
    <t xml:space="preserve">Женская обувь для многоточечного</t>
  </si>
  <si>
    <t xml:space="preserve">Calzature donna per il Multipunto</t>
  </si>
  <si>
    <t xml:space="preserve">D01701, если B00001 &gt; 1</t>
  </si>
  <si>
    <t xml:space="preserve">Мужская обувь для многоточечного</t>
  </si>
  <si>
    <t xml:space="preserve">Calzature uomo per il Multipunto</t>
  </si>
  <si>
    <t xml:space="preserve">axvardis1</t>
  </si>
  <si>
    <t xml:space="preserve">axvardis2</t>
  </si>
  <si>
    <t xml:space="preserve">axvardis3</t>
  </si>
  <si>
    <t xml:space="preserve">axvardis4</t>
  </si>
  <si>
    <t xml:space="preserve">axvardis5</t>
  </si>
  <si>
    <t xml:space="preserve">axvardis6</t>
  </si>
  <si>
    <t xml:space="preserve">axvardis7</t>
  </si>
  <si>
    <t xml:space="preserve">axvardis8</t>
  </si>
  <si>
    <t xml:space="preserve">axvardis9</t>
  </si>
  <si>
    <t xml:space="preserve">axvardis10</t>
  </si>
  <si>
    <t xml:space="preserve">axvardis11</t>
  </si>
  <si>
    <t xml:space="preserve">axvardis12</t>
  </si>
  <si>
    <t xml:space="preserve">axvardis13</t>
  </si>
  <si>
    <t xml:space="preserve">axvardis14</t>
  </si>
  <si>
    <t xml:space="preserve">axvardis15</t>
  </si>
  <si>
    <t xml:space="preserve">axvardis16</t>
  </si>
  <si>
    <t xml:space="preserve">axvardis17</t>
  </si>
  <si>
    <t xml:space="preserve">axvardis18</t>
  </si>
  <si>
    <t xml:space="preserve">Sum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</si>
  <si>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</si>
  <si>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</si>
  <si>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</si>
  <si>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</si>
  <si>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</si>
  <si>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</si>
  <si>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</si>
  <si>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w8</t>
  </si>
  <si>
    <t xml:space="preserve">w9</t>
  </si>
  <si>
    <t xml:space="preserve">w10</t>
  </si>
  <si>
    <t xml:space="preserve">w11</t>
  </si>
  <si>
    <t xml:space="preserve">w12</t>
  </si>
  <si>
    <t xml:space="preserve">w13</t>
  </si>
  <si>
    <t xml:space="preserve">w14</t>
  </si>
  <si>
    <t xml:space="preserve">w15</t>
  </si>
  <si>
    <t xml:space="preserve">w16</t>
  </si>
  <si>
    <t xml:space="preserve">w17</t>
  </si>
  <si>
    <t xml:space="preserve">w18</t>
  </si>
  <si>
    <t xml:space="preserve">MAX Wi</t>
  </si>
  <si>
    <t xml:space="preserve">EXP (Wi-MAX Wi)</t>
  </si>
  <si>
    <t xml:space="preserve">PROBi</t>
  </si>
  <si>
    <t xml:space="preserve">Cluster</t>
  </si>
  <si>
    <t xml:space="preserve">Верхние и нижние границы индикаторов когерентности с распределением по территориальным группам и кластерам</t>
  </si>
  <si>
    <t xml:space="preserve">Валовая добавленная стоимость  на сотрудника (в тыс евро)</t>
  </si>
  <si>
    <t xml:space="preserve">Soglia minima</t>
  </si>
  <si>
    <t xml:space="preserve">Soglia massima</t>
  </si>
  <si>
    <t xml:space="preserve">Верхние и нижние границы индикаторов нормальности с распределением по территориальным группам и кластерам</t>
  </si>
  <si>
    <t xml:space="preserve">Индекс покрытия затрат на использование сторонних активов и амортизацию</t>
  </si>
  <si>
    <t xml:space="preserve">Modalità di distribuzione | Территориальные группы</t>
  </si>
  <si>
    <t xml:space="preserve">Tutti i soggetti</t>
  </si>
  <si>
    <t xml:space="preserve">Расчет дохода, на основании введенных пользователем данных</t>
  </si>
  <si>
    <t xml:space="preserve">Расходы на приобретение услуг - Компенсация, выплачиваемая акционерам за деятельность директора (компании и организации, подпадающие под действие IRES) + Прочие расходы на услуги + Стоимость движимого имущества, приобретенного в результате нефинансового лизинга и договоров аренды + Расходы на трудоустройство и для других услуг, кроме сотрудников, связанных с бизнесом компании - Компенсация, выплачиваемая акционерам за деятельность директора (партнерство) + Подписка на журналы и газеты, покупка книг, канцелярские расходы + Расходы на подарки клиентам и рекламные товары</t>
  </si>
  <si>
    <t xml:space="preserve">F01601+F01701+F1803+F01901+F02201</t>
  </si>
  <si>
    <t xml:space="preserve">Spese per acquisti di servizi - Compensi corrisposti ai soci per l’attività di amministratore (società ed enti soggetti all’Ires) + Altri costi per servizi + Costo per beni mobili acquisiti in dipendenza di contratti di locazione non finanziaria e di noleggio + Spese per lavoro dipendente e per altre prestazioni diverse da lavoro dipendente afferenti l'attività dell'impresa - Compensi corrisposti ai soci per l'attività di amministratore (società di persone) + Abbonamenti a riviste e giornali, acquisto di libri, spese per cancelleria + Spese per omaggio a clienti ed articoli promozionali</t>
  </si>
  <si>
    <t xml:space="preserve">Расходы на сотрудников и другие услуги, кроме сотрудников, относящиеся к бизнесу компании - Компенсация, выплачиваемая акционерам за деятельность директора (товарищества)</t>
  </si>
  <si>
    <t xml:space="preserve">F01901</t>
  </si>
  <si>
    <t xml:space="preserve">Spese per lavoro dipendente e per altre prestazioni diverse da lavoro dipendente afferenti l'attività dell'impresa - Compensi corrisposti ai soci per l'attività di amministratore (società di
persone)</t>
  </si>
  <si>
    <t xml:space="preserve">CVPROD, дифференциал, связанный с продажей продуктов, относящихся к качественному диапазону предложения «Fine» и «Luxury»</t>
  </si>
  <si>
    <t xml:space="preserve">CVPROD, differenziale relativo alla vendita di prodotti appartenenti alla fascia qualitativa dell'offerta "Fine" e "Lusso"</t>
  </si>
  <si>
    <t xml:space="preserve">CVPROD</t>
  </si>
  <si>
    <t xml:space="preserve">CVPROD, дифференциал, относящийся к 1 и 4 группам территориальности торговли на муниципальном уровне</t>
  </si>
  <si>
    <t xml:space="preserve">CVPROD, differenziale relativo ai gruppi 1 e 4 della territorialità del commercio a livello comunale</t>
  </si>
  <si>
    <t xml:space="preserve">CVPROD, дифференциал, относящийся к группе 5 территориальности торговли на муниципальном уровне</t>
  </si>
  <si>
    <t xml:space="preserve">CVPROD, differenziale relativo al gruppo 5 della territorialità
del commercio a livello comunale</t>
  </si>
  <si>
    <t xml:space="preserve">Сотрудники семейного бизнеса и супруги в супружеской компании и разные члены семьи (процент выполненной работы делится на 100), партнеры в участии (процент выполненной работы делится на 100) и партнеры (процент выполненной работы делится на 100), исключая первый партнер (*)</t>
  </si>
  <si>
    <t xml:space="preserve">A01002/100+A01102/100-1</t>
  </si>
  <si>
    <t xml:space="preserve">Collaboratori dell’impresa familiare e coniuge dell’azienda coniugale e familiari diversi (percentuale di lavoro prestato diviso 100), Associati in partecipazione (percentuale di lavoro prestato diviso 100) e Soci (percentuale di lavoro prestato
diviso 100) escluso il primo socio(*)</t>
  </si>
  <si>
    <t xml:space="preserve">Сотрудники семейного бизнеса и супруги в супружеской компании и разные члены семьи (процент выполненной работы делится на 100), партнеры в участии (процент выполненной работы делится на 100) и партнеры (процент выполненной работы делится на 100), исключая первый партнер (*), дифференциал по территориальности уровня заработной платы</t>
  </si>
  <si>
    <t xml:space="preserve">Collaboratori dell’impresa familiare e coniuge dell’azienda coniugale e familiari diversi (percentuale di lavoro prestato diviso 100), Associati in partecipazione (percentuale di lavoro prestato diviso 100) e Soci (percentuale di lavoro prestato diviso 100) escluso il primo socio(*), differenziale relativo alla territorialità del livello delle retribuzioni</t>
  </si>
  <si>
    <t xml:space="preserve">Расходы на приобретение услуг - Компенсация, выплачиваемая акционерам за деятельность директора (компании и организации, подпадающие под действие IRES) + Прочие расходы на услуги + Стоимость движимого имущества, приобретенного в результате нефинансового лизинга и договоров аренды + Подписки на журналы и газеты, покупка книг, расходы на канцелярские товары + расходы на подарки покупателям и рекламную продукцию</t>
  </si>
  <si>
    <t xml:space="preserve">F01601+F01701+F01803+F02201</t>
  </si>
  <si>
    <t xml:space="preserve">Spese per acquisti di servizi - Compensi corrisposti ai soci per l’attività di amministratore (società ed enti soggetti all’Ires) + Altri costi per servizi + Costo per beni mobili acquisiti in dipendenza di contratti di locazione non finanziaria e di noleggio + Abbonamenti a riviste e giornali, acquisto di libri, spese per cancelleria + Spese per omaggio a clienti ed articoli promozionali</t>
  </si>
  <si>
    <t xml:space="preserve">Стоимость движимого капитала повышена до 0,3</t>
  </si>
  <si>
    <t xml:space="preserve">(F02901-F02902)^0,3</t>
  </si>
  <si>
    <t xml:space="preserve">Valore beni strumentali mobili elevato a 0,3(*)</t>
  </si>
  <si>
    <t xml:space="preserve">Стоимость движимого капитала повышена до 0,4</t>
  </si>
  <si>
    <t xml:space="preserve">(F02901-F02902)^0,4</t>
  </si>
  <si>
    <t xml:space="preserve">Valore beni strumentali mobili elevato a 0,4(*)</t>
  </si>
  <si>
    <t xml:space="preserve">Логарифм по основанию 10 [Стоимость движимого капитала + 10]</t>
  </si>
  <si>
    <t xml:space="preserve">LOG10((F02901-F02902)+10)</t>
  </si>
  <si>
    <t xml:space="preserve">Logaritmo in base 10 di [Valore beni strumentali mobili + 10](*)</t>
  </si>
  <si>
    <t xml:space="preserve">Логарифм по основанию 10 [Стоимость квоты движимого капитала до 100 000 + 10]</t>
  </si>
  <si>
    <t xml:space="preserve">LOG10((F02901-F02902)+10), если F02901-F02902&lt;100000*60</t>
  </si>
  <si>
    <t xml:space="preserve">Logaritmo in base 10 di [Valore beni strumentali mobili quota fino a 100.000 + 10] (*)</t>
  </si>
  <si>
    <t xml:space="preserve">Логарифм по основанию 10 [Стоимость квоты движимого капитала до 70 000 + 10]</t>
  </si>
  <si>
    <t xml:space="preserve">LOG10((F02901-F02902)+10), если F02901-F02902&lt;70000*60</t>
  </si>
  <si>
    <t xml:space="preserve">Logaritmo in base 10 di [Valore beni strumentali mobili quota
fino a 70.000 + 10] (*)</t>
  </si>
  <si>
    <t xml:space="preserve">C          A          L          C          U          L          A          T          I          O          N</t>
  </si>
  <si>
    <t xml:space="preserve">variableхcoeff</t>
  </si>
  <si>
    <t xml:space="preserve">Total results by cluster</t>
  </si>
  <si>
    <t xml:space="preserve">result X cluster weight</t>
  </si>
  <si>
    <t xml:space="preserve">Integrated result</t>
  </si>
  <si>
    <t xml:space="preserve">N</t>
  </si>
  <si>
    <t xml:space="preserve">Описание параметра из входных данных</t>
  </si>
  <si>
    <t xml:space="preserve">Код параметра</t>
  </si>
  <si>
    <t xml:space="preserve">Сотрудники, работающие полный день</t>
  </si>
  <si>
    <t xml:space="preserve">A00101</t>
  </si>
  <si>
    <t xml:space="preserve">Общее количество структурных единиц</t>
  </si>
  <si>
    <t xml:space="preserve">A00201</t>
  </si>
  <si>
    <t xml:space="preserve">Доходы</t>
  </si>
  <si>
    <t xml:space="preserve">A00301</t>
  </si>
  <si>
    <t xml:space="preserve">Прибыль компании (или убытки)</t>
  </si>
  <si>
    <t xml:space="preserve">A00401</t>
  </si>
  <si>
    <t xml:space="preserve">Прибыль компании (или убытки). Знак (0 при доходе и 1 при убытках)</t>
  </si>
  <si>
    <t xml:space="preserve">A00501</t>
  </si>
  <si>
    <t xml:space="preserve">Остатки на начало года по работам, поставкам и услугам продолжительностью более одного года.</t>
  </si>
  <si>
    <t xml:space="preserve">A01001</t>
  </si>
  <si>
    <t xml:space="preserve">Остатки на конец года по работам, поставкам и услугам продолжительностью более одного года</t>
  </si>
  <si>
    <t xml:space="preserve">A01002</t>
  </si>
  <si>
    <t xml:space="preserve">Прочие поступления, учитываемые как доходы (не связаны с основной деятельностью организации)</t>
  </si>
  <si>
    <t xml:space="preserve">A01101</t>
  </si>
  <si>
    <t xml:space="preserve">в том числе компенсации (в т.ч. от страхования) за потерянные или поврежденные товары</t>
  </si>
  <si>
    <t xml:space="preserve">A01102</t>
  </si>
  <si>
    <t xml:space="preserve">Увеличение основных средств для проведения внутренних работ</t>
  </si>
  <si>
    <t xml:space="preserve">A01201</t>
  </si>
  <si>
    <t xml:space="preserve">Прочие операционные доходы и положительные составляющие</t>
  </si>
  <si>
    <t xml:space="preserve">B00001</t>
  </si>
  <si>
    <t xml:space="preserve">Непредвиденные чрезвычайные доходы</t>
  </si>
  <si>
    <t xml:space="preserve">B00101</t>
  </si>
  <si>
    <t xml:space="preserve">Затраты на закупку сырья и материалов, полуфабрикатов и товаров</t>
  </si>
  <si>
    <t xml:space="preserve">B00301</t>
  </si>
  <si>
    <t xml:space="preserve">Затраты на производство и оказание услуг по основной деятельности компании</t>
  </si>
  <si>
    <t xml:space="preserve">B00401</t>
  </si>
  <si>
    <t xml:space="preserve">Номер кредитной заявки, присвоенный в банке</t>
  </si>
  <si>
    <t xml:space="preserve">B00501</t>
  </si>
  <si>
    <t xml:space="preserve">B00601</t>
  </si>
  <si>
    <t xml:space="preserve">B00701</t>
  </si>
  <si>
    <t xml:space="preserve">B00801</t>
  </si>
  <si>
    <t xml:space="preserve">B00901</t>
  </si>
  <si>
    <t xml:space="preserve">B01001</t>
  </si>
  <si>
    <t xml:space="preserve">B01101</t>
  </si>
  <si>
    <t xml:space="preserve">B01201</t>
  </si>
  <si>
    <t xml:space="preserve">B01301</t>
  </si>
  <si>
    <t xml:space="preserve">B01401</t>
  </si>
  <si>
    <t xml:space="preserve">БЛОК 0 - ПАРАМЕТРЫ КРЕДИТНОЙ ЗАЯВКИ (заполняется банком)</t>
  </si>
  <si>
    <t xml:space="preserve">Кол-во дней, оплаченных за год всем сотрудникам, работающим полный рабочий день (например, если работало 2 постоянных сотрудника по 365 дней в году, то указываем 730 дней)</t>
  </si>
  <si>
    <t xml:space="preserve">B01501</t>
  </si>
  <si>
    <t xml:space="preserve">БЛОК A - ПЕРСОНАЛ, ЗАНЯТЫЙ В ДЕЯТЕЛЬНОСТИ КОМПАНИИ</t>
  </si>
  <si>
    <t xml:space="preserve">﻿Кол-во дней, оплаченных за год всем сотрудникам, работающим неполный рабочий день (работа по совместительству, временный контракт, на полставки и т. п.)﻿</t>
  </si>
  <si>
    <t xml:space="preserve">B01601</t>
  </si>
  <si>
    <t xml:space="preserve">Кол-во владельцев компании, выполняющих функции руководителя</t>
  </si>
  <si>
    <t xml:space="preserve">B01701</t>
  </si>
  <si>
    <t xml:space="preserve">Доля дней, отработанных владельцами, выполняющими функции руководителя, в % от общего числа рабочих дней в году (например, если 2 владельца проработали все рабочие дни, то указываем 200%)</t>
  </si>
  <si>
    <t xml:space="preserve">B01901</t>
  </si>
  <si>
    <t xml:space="preserve">Общее кол-во отдельно расположенных структурных единиц в компании (точек продаж, производственных подразделений и т.п.)</t>
  </si>
  <si>
    <t xml:space="preserve">B02001</t>
  </si>
  <si>
    <t xml:space="preserve">БЛОК B - ОПИСАНИЕ ОТДЕЛЬНЫХ ПРОИЗВОДСТВЕННЫХ СТРУКТУР КОМПАНИИ</t>
  </si>
  <si>
    <t xml:space="preserve">Почтовый индекс по адресу расположения структурной единицы</t>
  </si>
  <si>
    <t xml:space="preserve">B02101</t>
  </si>
  <si>
    <t xml:space="preserve">Площадь помещений, отведенных под продажу и экспозицию товаров</t>
  </si>
  <si>
    <t xml:space="preserve">B02201</t>
  </si>
  <si>
    <t xml:space="preserve">Площадь помещений, отведенных под склад</t>
  </si>
  <si>
    <t xml:space="preserve">B02301</t>
  </si>
  <si>
    <t xml:space="preserve">Кол-во дней работы в текущем году</t>
  </si>
  <si>
    <t xml:space="preserve">B02401</t>
  </si>
  <si>
    <t xml:space="preserve">Расположение магазина/торговой точки (1=независимое расположение/отдельный магазин; 2= на территории гипермаркета; 3=на территории розничного торгового центра/на рынках)</t>
  </si>
  <si>
    <t xml:space="preserve">B02501</t>
  </si>
  <si>
    <t xml:space="preserve">Расходы, связанные с использованием помещений общего пользования (заполнять, если точка расположена в торговом центре; включают доп.платежи, помимо арендных, например за охрану, уборку, т.д.)</t>
  </si>
  <si>
    <t xml:space="preserve">B02601</t>
  </si>
  <si>
    <t xml:space="preserve">Доход от этой торговой точки в % к общему доходу</t>
  </si>
  <si>
    <t xml:space="preserve">B02701</t>
  </si>
  <si>
    <t xml:space="preserve">верхней мужской одежды, в % к общему доходу</t>
  </si>
  <si>
    <t xml:space="preserve">B02801</t>
  </si>
  <si>
    <t xml:space="preserve">БЛОК D - ОСНОВНЫЕ ПРОИЗВОДСТВЕННЫЕ ПОКАЗАТЕЛИ|Доход от продажи (cумма в полях от D00501 до D02101 должна быть =100%)</t>
  </si>
  <si>
    <t xml:space="preserve">головных уборов, в % к общему доходу</t>
  </si>
  <si>
    <t xml:space="preserve">B02901</t>
  </si>
  <si>
    <t xml:space="preserve">мужских рубашек и/или трикотажа, в % к общему доходу</t>
  </si>
  <si>
    <t xml:space="preserve">B03001</t>
  </si>
  <si>
    <t xml:space="preserve">кожаных изделий, аксессуаров и/или сумок, в % к общему доходу</t>
  </si>
  <si>
    <t xml:space="preserve">B03101</t>
  </si>
  <si>
    <t xml:space="preserve">чулочно-носочной продукции, в % к общему доходу</t>
  </si>
  <si>
    <t xml:space="preserve">B03201</t>
  </si>
  <si>
    <t xml:space="preserve">мужской обуви, в % к общему доходу</t>
  </si>
  <si>
    <t xml:space="preserve">B03301</t>
  </si>
  <si>
    <t xml:space="preserve">женской обуви, в % к общему доходу</t>
  </si>
  <si>
    <t xml:space="preserve">B03501</t>
  </si>
  <si>
    <t xml:space="preserve">Отметьте, если вы продаете одежду категории "выше средней"</t>
  </si>
  <si>
    <t xml:space="preserve">B03601</t>
  </si>
  <si>
    <t xml:space="preserve">БЛОК D - ОСНОВНЫЕ ПРОИЗВОДСТВЕННЫЕ ПОКАЗАТЕЛИ|Категория качества продаваемого товара</t>
  </si>
  <si>
    <t xml:space="preserve">у оптовых продавцов, в % к общим затратам на покупку товара</t>
  </si>
  <si>
    <t xml:space="preserve">B03701</t>
  </si>
  <si>
    <t xml:space="preserve">БЛОК D - ОСНОВНЫЕ ПРОИЗВОДСТВЕННЫЕ ПОКАЗАТЕЛИ|Затраты на закупку (cумма в полях от D03101 до D03401 должна быть =100%)</t>
  </si>
  <si>
    <t xml:space="preserve">напрямую у фирм-производителей, в % к общим затратам на закупку товара</t>
  </si>
  <si>
    <t xml:space="preserve">B03801</t>
  </si>
  <si>
    <t xml:space="preserve">Отметьте если вы независимый продавец</t>
  </si>
  <si>
    <t xml:space="preserve">B03901</t>
  </si>
  <si>
    <t xml:space="preserve">БЛОК D - ОСНОВНЫЕ ПРОИЗВОДСТВЕННЫЕ ПОКАЗАТЕЛИ|Вид отношений с рыночными субъектами</t>
  </si>
  <si>
    <t xml:space="preserve">Сумма расходов на рекламу, продвижение товара и представительские расходы</t>
  </si>
  <si>
    <t xml:space="preserve">B04001</t>
  </si>
  <si>
    <t xml:space="preserve">БЛОК D - ОСНОВНЫЕ ПРОИЗВОДСТВЕННЫЕ ПОКАЗАТЕЛИ|Прочие данные</t>
  </si>
  <si>
    <t xml:space="preserve">Годовая выручка (поступления только от основного вида деятельности за год)</t>
  </si>
  <si>
    <t xml:space="preserve">B04101</t>
  </si>
  <si>
    <t xml:space="preserve">ДАННЫЕ УПРАВЛЕНЧЕСКОГО УЧЕТА (все данные должны быть указаны за последние 12 мес.)</t>
  </si>
  <si>
    <t xml:space="preserve">Прочие поступления, учитываемые как доходы (не связанные с основной деятельностью организации)</t>
  </si>
  <si>
    <t xml:space="preserve">B04201</t>
  </si>
  <si>
    <t xml:space="preserve">Затраты на закупку товаров для дальнейшей реализации, а также на услуги, материалы, сырье и полуфабрикаты, используемые для получения конечных товаров и услуг (например, бензин для Т/С и т.п.</t>
  </si>
  <si>
    <t xml:space="preserve">B04301</t>
  </si>
  <si>
    <t xml:space="preserve">Расходы на внешнюю бухгалтерию, транспортные и курьерские услуги, агентские комиссионные, интернет, телефонию, и ЖКУ</t>
  </si>
  <si>
    <t xml:space="preserve">B04401</t>
  </si>
  <si>
    <t xml:space="preserve">Затраты на оплату труда</t>
  </si>
  <si>
    <t xml:space="preserve">B04501</t>
  </si>
  <si>
    <t xml:space="preserve">Прибыль до налогообложения (все доходы минус все расходы)</t>
  </si>
  <si>
    <t xml:space="preserve">B04601</t>
  </si>
  <si>
    <t xml:space="preserve">Стоимость основных средств без объектов недвижимости (только инструменты, оборудование, техника и т.п.)</t>
  </si>
  <si>
    <t xml:space="preserve">B04701</t>
  </si>
  <si>
    <t xml:space="preserve">B04801</t>
  </si>
  <si>
    <t xml:space="preserve">B04901</t>
  </si>
  <si>
    <t xml:space="preserve">B05101</t>
  </si>
  <si>
    <t xml:space="preserve">B05201</t>
  </si>
  <si>
    <t xml:space="preserve">B05301</t>
  </si>
  <si>
    <t xml:space="preserve">B05401</t>
  </si>
  <si>
    <t xml:space="preserve">B05501</t>
  </si>
  <si>
    <t xml:space="preserve">B05601</t>
  </si>
  <si>
    <t xml:space="preserve">B05701</t>
  </si>
  <si>
    <t xml:space="preserve">B05801</t>
  </si>
  <si>
    <t xml:space="preserve">B05901</t>
  </si>
  <si>
    <t xml:space="preserve">B06001</t>
  </si>
  <si>
    <t xml:space="preserve">B06101</t>
  </si>
  <si>
    <t xml:space="preserve">B06201</t>
  </si>
  <si>
    <t xml:space="preserve">B06301</t>
  </si>
  <si>
    <t xml:space="preserve">B06401</t>
  </si>
  <si>
    <t xml:space="preserve">B06501</t>
  </si>
  <si>
    <t xml:space="preserve">B06701</t>
  </si>
  <si>
    <t xml:space="preserve">B06801</t>
  </si>
  <si>
    <t xml:space="preserve">B06901</t>
  </si>
  <si>
    <t xml:space="preserve">B07001</t>
  </si>
  <si>
    <t xml:space="preserve">B07101</t>
  </si>
  <si>
    <t xml:space="preserve">B07201</t>
  </si>
  <si>
    <t xml:space="preserve">B07301</t>
  </si>
  <si>
    <t xml:space="preserve">B07401</t>
  </si>
  <si>
    <t xml:space="preserve">B07501</t>
  </si>
  <si>
    <t xml:space="preserve">B07601</t>
  </si>
  <si>
    <t xml:space="preserve">B07701</t>
  </si>
  <si>
    <t xml:space="preserve">B07801</t>
  </si>
  <si>
    <t xml:space="preserve">B07901</t>
  </si>
  <si>
    <t xml:space="preserve">B08001</t>
  </si>
  <si>
    <t xml:space="preserve">B08101</t>
  </si>
  <si>
    <t xml:space="preserve">B08301</t>
  </si>
  <si>
    <t xml:space="preserve">B08401</t>
  </si>
  <si>
    <t xml:space="preserve">B08501</t>
  </si>
  <si>
    <t xml:space="preserve">B08601</t>
  </si>
  <si>
    <t xml:space="preserve">B08701</t>
  </si>
  <si>
    <t xml:space="preserve">B08801</t>
  </si>
  <si>
    <t xml:space="preserve">B08901</t>
  </si>
  <si>
    <t xml:space="preserve">B09001</t>
  </si>
  <si>
    <t xml:space="preserve">B09101</t>
  </si>
  <si>
    <t xml:space="preserve">B09201</t>
  </si>
  <si>
    <t xml:space="preserve">B09301</t>
  </si>
  <si>
    <t xml:space="preserve">B09401</t>
  </si>
  <si>
    <t xml:space="preserve">B09501</t>
  </si>
  <si>
    <t xml:space="preserve">B09601</t>
  </si>
  <si>
    <t xml:space="preserve">B09701</t>
  </si>
  <si>
    <t xml:space="preserve">B09901</t>
  </si>
  <si>
    <t xml:space="preserve">B10001</t>
  </si>
  <si>
    <t xml:space="preserve">B10101</t>
  </si>
  <si>
    <t xml:space="preserve">B10201</t>
  </si>
  <si>
    <t xml:space="preserve">B10301</t>
  </si>
  <si>
    <t xml:space="preserve">B10401</t>
  </si>
  <si>
    <t xml:space="preserve">B10501</t>
  </si>
  <si>
    <t xml:space="preserve">B10601</t>
  </si>
  <si>
    <t xml:space="preserve">B10701</t>
  </si>
  <si>
    <t xml:space="preserve">B10801</t>
  </si>
  <si>
    <t xml:space="preserve">B10901</t>
  </si>
  <si>
    <t xml:space="preserve">B11001</t>
  </si>
  <si>
    <t xml:space="preserve">B11101</t>
  </si>
  <si>
    <t xml:space="preserve">B11201</t>
  </si>
  <si>
    <t xml:space="preserve">B11301</t>
  </si>
  <si>
    <t xml:space="preserve">B11501</t>
  </si>
  <si>
    <t xml:space="preserve">B11601</t>
  </si>
  <si>
    <t xml:space="preserve">B11701</t>
  </si>
  <si>
    <t xml:space="preserve">B11801</t>
  </si>
  <si>
    <t xml:space="preserve">B11901</t>
  </si>
  <si>
    <t xml:space="preserve">B12001</t>
  </si>
  <si>
    <t xml:space="preserve">B12101</t>
  </si>
  <si>
    <t xml:space="preserve">B12201</t>
  </si>
  <si>
    <t xml:space="preserve">B12301</t>
  </si>
  <si>
    <t xml:space="preserve">B12401</t>
  </si>
  <si>
    <t xml:space="preserve">B12501</t>
  </si>
  <si>
    <t xml:space="preserve">B12601</t>
  </si>
  <si>
    <t xml:space="preserve">B12701</t>
  </si>
  <si>
    <t xml:space="preserve">B12801</t>
  </si>
  <si>
    <t xml:space="preserve">B12901</t>
  </si>
  <si>
    <t xml:space="preserve">B13101</t>
  </si>
  <si>
    <t xml:space="preserve">B13201</t>
  </si>
  <si>
    <t xml:space="preserve">B13301</t>
  </si>
  <si>
    <t xml:space="preserve">B13401</t>
  </si>
  <si>
    <t xml:space="preserve">B13501</t>
  </si>
  <si>
    <t xml:space="preserve">B13601</t>
  </si>
  <si>
    <t xml:space="preserve">B13701</t>
  </si>
  <si>
    <t xml:space="preserve">B13801</t>
  </si>
  <si>
    <t xml:space="preserve">B13901</t>
  </si>
  <si>
    <t xml:space="preserve">B14001</t>
  </si>
  <si>
    <t xml:space="preserve">B14101</t>
  </si>
  <si>
    <t xml:space="preserve">B14201</t>
  </si>
  <si>
    <t xml:space="preserve">B14301</t>
  </si>
  <si>
    <t xml:space="preserve">B14401</t>
  </si>
  <si>
    <t xml:space="preserve">B14501</t>
  </si>
  <si>
    <t xml:space="preserve">B14701</t>
  </si>
  <si>
    <t xml:space="preserve">B14801</t>
  </si>
  <si>
    <t xml:space="preserve">B14901</t>
  </si>
  <si>
    <t xml:space="preserve">B15001</t>
  </si>
  <si>
    <t xml:space="preserve">B15101</t>
  </si>
  <si>
    <t xml:space="preserve">B15201</t>
  </si>
  <si>
    <t xml:space="preserve">B15301</t>
  </si>
  <si>
    <t xml:space="preserve">B15401</t>
  </si>
  <si>
    <t xml:space="preserve">B15501</t>
  </si>
  <si>
    <t xml:space="preserve">B15601</t>
  </si>
  <si>
    <t xml:space="preserve">B15701</t>
  </si>
  <si>
    <t xml:space="preserve">B15801</t>
  </si>
  <si>
    <t xml:space="preserve">B15901</t>
  </si>
  <si>
    <t xml:space="preserve">B16001</t>
  </si>
  <si>
    <t xml:space="preserve">D00101</t>
  </si>
  <si>
    <t xml:space="preserve">D00201</t>
  </si>
  <si>
    <t xml:space="preserve">D00301</t>
  </si>
  <si>
    <t xml:space="preserve">D00401</t>
  </si>
  <si>
    <t xml:space="preserve">D00501</t>
  </si>
  <si>
    <t xml:space="preserve">D00601</t>
  </si>
  <si>
    <t xml:space="preserve">D00801</t>
  </si>
  <si>
    <t xml:space="preserve">D00901</t>
  </si>
  <si>
    <t xml:space="preserve">D01001</t>
  </si>
  <si>
    <t xml:space="preserve">D01101</t>
  </si>
  <si>
    <t xml:space="preserve">D01701</t>
  </si>
  <si>
    <t xml:space="preserve">D01801</t>
  </si>
  <si>
    <t xml:space="preserve">D02101</t>
  </si>
  <si>
    <t xml:space="preserve">D02201</t>
  </si>
  <si>
    <t xml:space="preserve">D02301</t>
  </si>
  <si>
    <t xml:space="preserve">D02401</t>
  </si>
  <si>
    <t xml:space="preserve">D02501</t>
  </si>
  <si>
    <t xml:space="preserve">D02601</t>
  </si>
  <si>
    <t xml:space="preserve">D02701</t>
  </si>
  <si>
    <t xml:space="preserve">D02801</t>
  </si>
  <si>
    <t xml:space="preserve">D02901</t>
  </si>
  <si>
    <t xml:space="preserve">D03001</t>
  </si>
  <si>
    <t xml:space="preserve">D03101</t>
  </si>
  <si>
    <t xml:space="preserve">D03201</t>
  </si>
  <si>
    <t xml:space="preserve">D03301</t>
  </si>
  <si>
    <t xml:space="preserve">D03401</t>
  </si>
  <si>
    <t xml:space="preserve">D03501</t>
  </si>
  <si>
    <t xml:space="preserve">D03601</t>
  </si>
  <si>
    <t xml:space="preserve">D03701</t>
  </si>
  <si>
    <t xml:space="preserve">D03801</t>
  </si>
  <si>
    <t xml:space="preserve">D03901</t>
  </si>
  <si>
    <t xml:space="preserve">D04001</t>
  </si>
  <si>
    <t xml:space="preserve">D04101</t>
  </si>
  <si>
    <t xml:space="preserve">D04201</t>
  </si>
  <si>
    <t xml:space="preserve">D04401</t>
  </si>
  <si>
    <t xml:space="preserve">D04501</t>
  </si>
  <si>
    <t xml:space="preserve">D04601</t>
  </si>
  <si>
    <t xml:space="preserve">D04701</t>
  </si>
  <si>
    <t xml:space="preserve">D04801</t>
  </si>
  <si>
    <t xml:space="preserve">D04901</t>
  </si>
  <si>
    <t xml:space="preserve">D05001</t>
  </si>
  <si>
    <t xml:space="preserve">D05101</t>
  </si>
  <si>
    <t xml:space="preserve">D05102</t>
  </si>
  <si>
    <t xml:space="preserve">D05201</t>
  </si>
  <si>
    <t xml:space="preserve">D05202</t>
  </si>
  <si>
    <t xml:space="preserve">D05301</t>
  </si>
  <si>
    <t xml:space="preserve">D05302</t>
  </si>
  <si>
    <t xml:space="preserve">D05401</t>
  </si>
  <si>
    <t xml:space="preserve">D05402</t>
  </si>
  <si>
    <t xml:space="preserve">D05501</t>
  </si>
  <si>
    <t xml:space="preserve">D05502</t>
  </si>
  <si>
    <t xml:space="preserve">D05601</t>
  </si>
  <si>
    <t xml:space="preserve">D05602</t>
  </si>
  <si>
    <t xml:space="preserve">D05701</t>
  </si>
  <si>
    <t xml:space="preserve">D05702</t>
  </si>
  <si>
    <t xml:space="preserve">D05801</t>
  </si>
  <si>
    <t xml:space="preserve">D05901</t>
  </si>
  <si>
    <t xml:space="preserve">D06001</t>
  </si>
  <si>
    <t xml:space="preserve">D06101</t>
  </si>
  <si>
    <t xml:space="preserve">D06201</t>
  </si>
  <si>
    <t xml:space="preserve">D06301</t>
  </si>
  <si>
    <t xml:space="preserve">D06401</t>
  </si>
  <si>
    <t xml:space="preserve">D06501</t>
  </si>
  <si>
    <t xml:space="preserve">D06601</t>
  </si>
  <si>
    <t xml:space="preserve">D06701</t>
  </si>
  <si>
    <t xml:space="preserve">D06801</t>
  </si>
  <si>
    <t xml:space="preserve">D06901</t>
  </si>
  <si>
    <t xml:space="preserve">D07001</t>
  </si>
  <si>
    <t xml:space="preserve">D07101</t>
  </si>
  <si>
    <t xml:space="preserve">D07201</t>
  </si>
  <si>
    <t xml:space="preserve">E00101</t>
  </si>
  <si>
    <t xml:space="preserve">E00201</t>
  </si>
  <si>
    <t xml:space="preserve">E00202</t>
  </si>
  <si>
    <t xml:space="preserve">E00301</t>
  </si>
  <si>
    <t xml:space="preserve">E00302</t>
  </si>
  <si>
    <t xml:space="preserve">E00401</t>
  </si>
  <si>
    <t xml:space="preserve">E00402</t>
  </si>
  <si>
    <t xml:space="preserve">E00501</t>
  </si>
  <si>
    <t xml:space="preserve">E00502</t>
  </si>
  <si>
    <t xml:space="preserve">E00601</t>
  </si>
  <si>
    <t xml:space="preserve">E00602</t>
  </si>
  <si>
    <t xml:space="preserve">E00701</t>
  </si>
  <si>
    <t xml:space="preserve">E00702</t>
  </si>
  <si>
    <t xml:space="preserve">F00001</t>
  </si>
  <si>
    <t xml:space="preserve">F00201</t>
  </si>
  <si>
    <t xml:space="preserve">F00202</t>
  </si>
  <si>
    <t xml:space="preserve">F00401</t>
  </si>
  <si>
    <t xml:space="preserve">F01501</t>
  </si>
  <si>
    <t xml:space="preserve">F01601</t>
  </si>
  <si>
    <t xml:space="preserve">F01602</t>
  </si>
  <si>
    <t xml:space="preserve">F01701</t>
  </si>
  <si>
    <t xml:space="preserve">F01801</t>
  </si>
  <si>
    <t xml:space="preserve">F01802</t>
  </si>
  <si>
    <t xml:space="preserve">F01803</t>
  </si>
  <si>
    <t xml:space="preserve">F01804</t>
  </si>
  <si>
    <t xml:space="preserve">F01902</t>
  </si>
  <si>
    <t xml:space="preserve">F01903</t>
  </si>
  <si>
    <t xml:space="preserve">F01904</t>
  </si>
  <si>
    <t xml:space="preserve">F02001</t>
  </si>
  <si>
    <t xml:space="preserve">F02002</t>
  </si>
  <si>
    <t xml:space="preserve">F02101</t>
  </si>
  <si>
    <t xml:space="preserve">F02501</t>
  </si>
  <si>
    <t xml:space="preserve">F02801</t>
  </si>
  <si>
    <t xml:space="preserve">F02802</t>
  </si>
  <si>
    <t xml:space="preserve">F02901</t>
  </si>
  <si>
    <t xml:space="preserve">F02902</t>
  </si>
  <si>
    <t xml:space="preserve">F02903</t>
  </si>
  <si>
    <t xml:space="preserve">F03001</t>
  </si>
  <si>
    <t xml:space="preserve">F03101</t>
  </si>
  <si>
    <t xml:space="preserve">F03301</t>
  </si>
  <si>
    <t xml:space="preserve">F03601</t>
  </si>
  <si>
    <t xml:space="preserve">F03901</t>
  </si>
  <si>
    <t xml:space="preserve">X00101</t>
  </si>
  <si>
    <t xml:space="preserve">X00201</t>
  </si>
  <si>
    <t xml:space="preserve">Z00101</t>
  </si>
  <si>
    <t xml:space="preserve">Z00102</t>
  </si>
  <si>
    <t xml:space="preserve">Z00201</t>
  </si>
  <si>
    <t xml:space="preserve">Z00301</t>
  </si>
  <si>
    <t xml:space="preserve">Z00401</t>
  </si>
  <si>
    <t xml:space="preserve">Z00501</t>
  </si>
  <si>
    <t xml:space="preserve">Z00601</t>
  </si>
  <si>
    <t xml:space="preserve">Z00701</t>
  </si>
  <si>
    <t xml:space="preserve">Z00801</t>
  </si>
  <si>
    <t xml:space="preserve">Z00901</t>
  </si>
  <si>
    <t xml:space="preserve">Z01001</t>
  </si>
  <si>
    <t xml:space="preserve">Z01101</t>
  </si>
  <si>
    <t xml:space="preserve">Z01201</t>
  </si>
  <si>
    <t xml:space="preserve">Z01301</t>
  </si>
  <si>
    <t xml:space="preserve">Z01401</t>
  </si>
  <si>
    <t xml:space="preserve">Z01501</t>
  </si>
  <si>
    <t xml:space="preserve">Z01601</t>
  </si>
  <si>
    <t xml:space="preserve">Z01701</t>
  </si>
  <si>
    <t xml:space="preserve">Z01801</t>
  </si>
  <si>
    <t xml:space="preserve">Z01901</t>
  </si>
  <si>
    <t xml:space="preserve">Z02001</t>
  </si>
  <si>
    <t xml:space="preserve">Z02101</t>
  </si>
  <si>
    <t xml:space="preserve">Z02201</t>
  </si>
  <si>
    <t xml:space="preserve">Z02301</t>
  </si>
  <si>
    <t xml:space="preserve">Z02401</t>
  </si>
  <si>
    <t xml:space="preserve">Z02501</t>
  </si>
  <si>
    <t xml:space="preserve">Z02601</t>
  </si>
  <si>
    <t xml:space="preserve">Z02701</t>
  </si>
  <si>
    <t xml:space="preserve">Z02801</t>
  </si>
  <si>
    <t xml:space="preserve">Z02901</t>
  </si>
  <si>
    <t xml:space="preserve">Z03001</t>
  </si>
  <si>
    <t xml:space="preserve">Z03101</t>
  </si>
  <si>
    <t xml:space="preserve">Z03201</t>
  </si>
  <si>
    <t xml:space="preserve">D04802</t>
  </si>
  <si>
    <t xml:space="preserve">E00102</t>
  </si>
  <si>
    <t xml:space="preserve">B01801</t>
  </si>
  <si>
    <t xml:space="preserve">B03401</t>
  </si>
  <si>
    <t xml:space="preserve">B05001</t>
  </si>
  <si>
    <t xml:space="preserve">B06601</t>
  </si>
  <si>
    <t xml:space="preserve">B08201</t>
  </si>
  <si>
    <t xml:space="preserve">D06202</t>
  </si>
  <si>
    <t xml:space="preserve">D07301</t>
  </si>
  <si>
    <t xml:space="preserve">D07401</t>
  </si>
  <si>
    <t xml:space="preserve">D07501</t>
  </si>
  <si>
    <t xml:space="preserve">D07601</t>
  </si>
  <si>
    <t xml:space="preserve">D07701</t>
  </si>
  <si>
    <t xml:space="preserve">D07801</t>
  </si>
  <si>
    <t xml:space="preserve">D07901</t>
  </si>
  <si>
    <t xml:space="preserve">B11401</t>
  </si>
  <si>
    <t xml:space="preserve">D00802</t>
  </si>
  <si>
    <t xml:space="preserve">D00902</t>
  </si>
  <si>
    <t xml:space="preserve">D01002</t>
  </si>
  <si>
    <t xml:space="preserve">D01102</t>
  </si>
  <si>
    <t xml:space="preserve">D01202</t>
  </si>
  <si>
    <t xml:space="preserve">D01302</t>
  </si>
  <si>
    <t xml:space="preserve">D01402</t>
  </si>
  <si>
    <t xml:space="preserve">D01502</t>
  </si>
  <si>
    <t xml:space="preserve">D01602</t>
  </si>
  <si>
    <t xml:space="preserve">D01702</t>
  </si>
  <si>
    <t xml:space="preserve">D04302</t>
  </si>
  <si>
    <t xml:space="preserve">D04202</t>
  </si>
  <si>
    <t xml:space="preserve">D05802</t>
  </si>
  <si>
    <t xml:space="preserve">D05902</t>
  </si>
  <si>
    <t xml:space="preserve">D06002</t>
  </si>
  <si>
    <t xml:space="preserve">D06102</t>
  </si>
  <si>
    <t xml:space="preserve">D06302</t>
  </si>
  <si>
    <t xml:space="preserve">D06402</t>
  </si>
  <si>
    <t xml:space="preserve">D06502</t>
  </si>
  <si>
    <t xml:space="preserve">D06602</t>
  </si>
  <si>
    <t xml:space="preserve">D06702</t>
  </si>
  <si>
    <t xml:space="preserve">D06802</t>
  </si>
  <si>
    <t xml:space="preserve">B09801</t>
  </si>
  <si>
    <t xml:space="preserve">D04402</t>
  </si>
  <si>
    <t xml:space="preserve">D04102</t>
  </si>
  <si>
    <t xml:space="preserve">D04902</t>
  </si>
  <si>
    <t xml:space="preserve">D01902</t>
  </si>
  <si>
    <t xml:space="preserve">D04002</t>
  </si>
  <si>
    <t xml:space="preserve">D07202</t>
  </si>
  <si>
    <t xml:space="preserve">D07203</t>
  </si>
  <si>
    <t xml:space="preserve">D07302</t>
  </si>
  <si>
    <t xml:space="preserve">D07303</t>
  </si>
  <si>
    <t xml:space="preserve">D03502</t>
  </si>
  <si>
    <t xml:space="preserve">E00801</t>
  </si>
  <si>
    <t xml:space="preserve">E00901</t>
  </si>
  <si>
    <t xml:space="preserve">D03402</t>
  </si>
  <si>
    <t xml:space="preserve">D04502</t>
  </si>
  <si>
    <t xml:space="preserve">B13001</t>
  </si>
  <si>
    <t xml:space="preserve">D07002</t>
  </si>
  <si>
    <t xml:space="preserve">D07003</t>
  </si>
  <si>
    <t xml:space="preserve">D07102</t>
  </si>
  <si>
    <t xml:space="preserve">A00701</t>
  </si>
  <si>
    <t xml:space="preserve">A00702</t>
  </si>
  <si>
    <t xml:space="preserve">A00801</t>
  </si>
  <si>
    <t xml:space="preserve">A00802</t>
  </si>
  <si>
    <t xml:space="preserve">LD02201</t>
  </si>
  <si>
    <t xml:space="preserve">LD02301</t>
  </si>
  <si>
    <t xml:space="preserve">LD02401</t>
  </si>
  <si>
    <t xml:space="preserve">LD02501</t>
  </si>
  <si>
    <t xml:space="preserve">LD02801</t>
  </si>
  <si>
    <t xml:space="preserve">LD02901</t>
  </si>
  <si>
    <t xml:space="preserve">LD03601</t>
  </si>
  <si>
    <t xml:space="preserve">LD03701</t>
  </si>
  <si>
    <t xml:space="preserve">LD03801</t>
  </si>
  <si>
    <t xml:space="preserve">LD03901</t>
  </si>
  <si>
    <t xml:space="preserve">LD04002</t>
  </si>
  <si>
    <t xml:space="preserve">LD04201</t>
  </si>
  <si>
    <t xml:space="preserve">LD04301</t>
  </si>
  <si>
    <t xml:space="preserve">LD04401</t>
  </si>
  <si>
    <t xml:space="preserve">LD04501</t>
  </si>
  <si>
    <t xml:space="preserve">LD04601</t>
  </si>
  <si>
    <t xml:space="preserve">LD04701</t>
  </si>
  <si>
    <t xml:space="preserve">LD04801</t>
  </si>
  <si>
    <t xml:space="preserve">LD04901</t>
  </si>
  <si>
    <t xml:space="preserve">Z00802</t>
  </si>
  <si>
    <t xml:space="preserve">LZ01001</t>
  </si>
  <si>
    <t xml:space="preserve">LZ01101</t>
  </si>
  <si>
    <t xml:space="preserve">LZ03001</t>
  </si>
  <si>
    <t xml:space="preserve">LZ03301</t>
  </si>
  <si>
    <t xml:space="preserve">LZ03401</t>
  </si>
  <si>
    <t xml:space="preserve">LZ03501</t>
  </si>
  <si>
    <t xml:space="preserve">LZ03601</t>
  </si>
  <si>
    <t xml:space="preserve">D00102</t>
  </si>
  <si>
    <t xml:space="preserve">D00202</t>
  </si>
  <si>
    <t xml:space="preserve">D00302</t>
  </si>
  <si>
    <t xml:space="preserve">D00402</t>
  </si>
  <si>
    <t xml:space="preserve">D00502</t>
  </si>
  <si>
    <t xml:space="preserve">D00602</t>
  </si>
  <si>
    <t xml:space="preserve">D00702</t>
  </si>
  <si>
    <t xml:space="preserve">Z03301</t>
  </si>
  <si>
    <t xml:space="preserve">Z03401</t>
  </si>
  <si>
    <t xml:space="preserve">D06603</t>
  </si>
  <si>
    <t xml:space="preserve">D06703</t>
  </si>
  <si>
    <t xml:space="preserve">D06803</t>
  </si>
  <si>
    <t xml:space="preserve">D06902</t>
  </si>
  <si>
    <t xml:space="preserve">D06903</t>
  </si>
  <si>
    <t xml:space="preserve">D08001</t>
  </si>
  <si>
    <t xml:space="preserve">Z03501</t>
  </si>
  <si>
    <t xml:space="preserve">Z03601</t>
  </si>
  <si>
    <t xml:space="preserve">Z03701</t>
  </si>
  <si>
    <t xml:space="preserve">Z03801</t>
  </si>
  <si>
    <t xml:space="preserve">D04602</t>
  </si>
  <si>
    <t xml:space="preserve">D05603</t>
  </si>
  <si>
    <t xml:space="preserve">LD00801</t>
  </si>
  <si>
    <t xml:space="preserve">LD04001</t>
  </si>
  <si>
    <t xml:space="preserve">LD04101</t>
  </si>
  <si>
    <t xml:space="preserve">LD05001</t>
  </si>
  <si>
    <t xml:space="preserve">LD05101</t>
  </si>
  <si>
    <t xml:space="preserve">LD05701</t>
  </si>
  <si>
    <t xml:space="preserve">LD06101</t>
  </si>
  <si>
    <t xml:space="preserve">LD06102</t>
  </si>
  <si>
    <t xml:space="preserve">LD06201</t>
  </si>
  <si>
    <t xml:space="preserve">LF01903</t>
  </si>
  <si>
    <t xml:space="preserve">LF02002</t>
  </si>
  <si>
    <t xml:space="preserve">LF02101</t>
  </si>
  <si>
    <t xml:space="preserve">LF03901</t>
  </si>
  <si>
    <t xml:space="preserve">LZ00101</t>
  </si>
  <si>
    <t xml:space="preserve">LZ00102</t>
  </si>
  <si>
    <t xml:space="preserve">LZ00201</t>
  </si>
  <si>
    <t xml:space="preserve">LZ00301</t>
  </si>
  <si>
    <t xml:space="preserve">LZ00401</t>
  </si>
  <si>
    <t xml:space="preserve">LZ00501</t>
  </si>
  <si>
    <t xml:space="preserve">LZ00601</t>
  </si>
  <si>
    <t xml:space="preserve">LZ00701</t>
  </si>
  <si>
    <t xml:space="preserve">LZ00901</t>
  </si>
  <si>
    <t xml:space="preserve">LZ01401</t>
  </si>
  <si>
    <t xml:space="preserve">Z01502</t>
  </si>
  <si>
    <t xml:space="preserve">Z02702</t>
  </si>
  <si>
    <t xml:space="preserve">E00802</t>
  </si>
  <si>
    <t xml:space="preserve">E01001</t>
  </si>
  <si>
    <t xml:space="preserve">E01101</t>
  </si>
  <si>
    <t xml:space="preserve">E01201</t>
  </si>
  <si>
    <t xml:space="preserve">E01301</t>
  </si>
  <si>
    <t xml:space="preserve">B14601</t>
  </si>
  <si>
    <t xml:space="preserve">D02002</t>
  </si>
  <si>
    <t xml:space="preserve">D02102</t>
  </si>
  <si>
    <t xml:space="preserve">D02202</t>
  </si>
  <si>
    <t xml:space="preserve">D02302</t>
  </si>
  <si>
    <t xml:space="preserve">D02402</t>
  </si>
  <si>
    <t xml:space="preserve">D02502</t>
  </si>
  <si>
    <t xml:space="preserve">D02602</t>
  </si>
  <si>
    <t xml:space="preserve">D02702</t>
  </si>
  <si>
    <t xml:space="preserve">D02802</t>
  </si>
  <si>
    <t xml:space="preserve">D02902</t>
  </si>
  <si>
    <t xml:space="preserve">D05002</t>
  </si>
  <si>
    <t xml:space="preserve">B16101</t>
  </si>
  <si>
    <t xml:space="preserve">B16201</t>
  </si>
  <si>
    <t xml:space="preserve">B16301</t>
  </si>
  <si>
    <t xml:space="preserve">B16401</t>
  </si>
  <si>
    <t xml:space="preserve">B16501</t>
  </si>
  <si>
    <t xml:space="preserve">B16601</t>
  </si>
  <si>
    <t xml:space="preserve">B16701</t>
  </si>
  <si>
    <t xml:space="preserve">B16801</t>
  </si>
  <si>
    <t xml:space="preserve">B16901</t>
  </si>
  <si>
    <t xml:space="preserve">B17101</t>
  </si>
  <si>
    <t xml:space="preserve">B17201</t>
  </si>
  <si>
    <t xml:space="preserve">B17301</t>
  </si>
  <si>
    <t xml:space="preserve">B17401</t>
  </si>
  <si>
    <t xml:space="preserve">B17501</t>
  </si>
  <si>
    <t xml:space="preserve">B17601</t>
  </si>
  <si>
    <t xml:space="preserve">B17701</t>
  </si>
  <si>
    <t xml:space="preserve">B17801</t>
  </si>
  <si>
    <t xml:space="preserve">B17901</t>
  </si>
  <si>
    <t xml:space="preserve">B18001</t>
  </si>
  <si>
    <t xml:space="preserve">B18101</t>
  </si>
  <si>
    <t xml:space="preserve">B18201</t>
  </si>
  <si>
    <t xml:space="preserve">B17001</t>
  </si>
  <si>
    <t xml:space="preserve">B18301</t>
  </si>
  <si>
    <t xml:space="preserve">B18501</t>
  </si>
  <si>
    <t xml:space="preserve">B18601</t>
  </si>
  <si>
    <t xml:space="preserve">B18701</t>
  </si>
  <si>
    <t xml:space="preserve">B18801</t>
  </si>
  <si>
    <t xml:space="preserve">B18901</t>
  </si>
  <si>
    <t xml:space="preserve">B19001</t>
  </si>
  <si>
    <t xml:space="preserve">B19101</t>
  </si>
  <si>
    <t xml:space="preserve">B19201</t>
  </si>
  <si>
    <t xml:space="preserve">B19301</t>
  </si>
  <si>
    <t xml:space="preserve">B19401</t>
  </si>
  <si>
    <t xml:space="preserve">B19501</t>
  </si>
  <si>
    <t xml:space="preserve">B19601</t>
  </si>
  <si>
    <t xml:space="preserve">B19701</t>
  </si>
  <si>
    <t xml:space="preserve">B19801</t>
  </si>
  <si>
    <t xml:space="preserve">Z03901</t>
  </si>
  <si>
    <t xml:space="preserve">Z04001</t>
  </si>
  <si>
    <t xml:space="preserve">Z04101</t>
  </si>
  <si>
    <t xml:space="preserve">Z04201</t>
  </si>
  <si>
    <t xml:space="preserve">Z04301</t>
  </si>
  <si>
    <t xml:space="preserve">Z04401</t>
  </si>
  <si>
    <t xml:space="preserve">Z04501</t>
  </si>
  <si>
    <t xml:space="preserve">Z04601</t>
  </si>
  <si>
    <t xml:space="preserve">Z04701</t>
  </si>
  <si>
    <t xml:space="preserve">Z04801</t>
  </si>
  <si>
    <t xml:space="preserve">Z04901</t>
  </si>
  <si>
    <t xml:space="preserve">Z05001</t>
  </si>
  <si>
    <t xml:space="preserve">Z05101</t>
  </si>
  <si>
    <t xml:space="preserve">Z05201</t>
  </si>
  <si>
    <t xml:space="preserve">Z05301</t>
  </si>
  <si>
    <t xml:space="preserve">Z05401</t>
  </si>
  <si>
    <t xml:space="preserve">Z05501</t>
  </si>
  <si>
    <t xml:space="preserve">Z05601</t>
  </si>
  <si>
    <t xml:space="preserve">Z05701</t>
  </si>
  <si>
    <t xml:space="preserve">Z05801</t>
  </si>
  <si>
    <t xml:space="preserve">Z05901</t>
  </si>
  <si>
    <t xml:space="preserve">Z06001</t>
  </si>
  <si>
    <t xml:space="preserve">Z06101</t>
  </si>
  <si>
    <t xml:space="preserve">Z06201</t>
  </si>
  <si>
    <t xml:space="preserve">Z06301</t>
  </si>
  <si>
    <t xml:space="preserve">Z06401</t>
  </si>
  <si>
    <t xml:space="preserve">Z06501</t>
  </si>
  <si>
    <t xml:space="preserve">Z06601</t>
  </si>
  <si>
    <t xml:space="preserve">Z06701</t>
  </si>
  <si>
    <t xml:space="preserve">Z06801</t>
  </si>
  <si>
    <t xml:space="preserve">Z06901</t>
  </si>
  <si>
    <t xml:space="preserve">Z07001</t>
  </si>
  <si>
    <t xml:space="preserve">Z07101</t>
  </si>
  <si>
    <t xml:space="preserve">Z07201</t>
  </si>
  <si>
    <t xml:space="preserve">Z07301</t>
  </si>
  <si>
    <t xml:space="preserve">Z07401</t>
  </si>
  <si>
    <t xml:space="preserve">Z07501</t>
  </si>
  <si>
    <t xml:space="preserve">Z07601</t>
  </si>
  <si>
    <t xml:space="preserve">Z07701</t>
  </si>
  <si>
    <t xml:space="preserve">Z07702</t>
  </si>
  <si>
    <t xml:space="preserve">Z07801</t>
  </si>
  <si>
    <t xml:space="preserve">Z07901</t>
  </si>
  <si>
    <t xml:space="preserve">Z08001</t>
  </si>
  <si>
    <t xml:space="preserve">Z00702</t>
  </si>
  <si>
    <t xml:space="preserve">Z00703</t>
  </si>
  <si>
    <t xml:space="preserve">Z00704</t>
  </si>
  <si>
    <t xml:space="preserve">Z00705</t>
  </si>
  <si>
    <t xml:space="preserve">Z00803</t>
  </si>
  <si>
    <t xml:space="preserve">Z00804</t>
  </si>
  <si>
    <t xml:space="preserve">Z00805</t>
  </si>
  <si>
    <t xml:space="preserve">D05203</t>
  </si>
  <si>
    <t xml:space="preserve">D05303</t>
  </si>
  <si>
    <t xml:space="preserve">D02403</t>
  </si>
  <si>
    <t xml:space="preserve">D02503</t>
  </si>
  <si>
    <t xml:space="preserve">D02603</t>
  </si>
  <si>
    <t xml:space="preserve">D02703</t>
  </si>
  <si>
    <t xml:space="preserve">Z07102</t>
  </si>
  <si>
    <t xml:space="preserve">D02803</t>
  </si>
  <si>
    <t xml:space="preserve">D02903</t>
  </si>
  <si>
    <t xml:space="preserve">F006X1</t>
  </si>
  <si>
    <t xml:space="preserve">F007X1</t>
  </si>
  <si>
    <t xml:space="preserve">C00101</t>
  </si>
  <si>
    <t xml:space="preserve">C00102</t>
  </si>
  <si>
    <t xml:space="preserve">C00201</t>
  </si>
  <si>
    <t xml:space="preserve">C00202</t>
  </si>
  <si>
    <t xml:space="preserve">C00301</t>
  </si>
  <si>
    <t xml:space="preserve">C00302</t>
  </si>
  <si>
    <t xml:space="preserve">C00401</t>
  </si>
  <si>
    <t xml:space="preserve">C00402</t>
  </si>
  <si>
    <t xml:space="preserve">C00501</t>
  </si>
  <si>
    <t xml:space="preserve">C00502</t>
  </si>
  <si>
    <t xml:space="preserve">C00601</t>
  </si>
  <si>
    <t xml:space="preserve">C00602</t>
  </si>
  <si>
    <t xml:space="preserve">C00701</t>
  </si>
  <si>
    <t xml:space="preserve">C00702</t>
  </si>
  <si>
    <t xml:space="preserve">C00801</t>
  </si>
  <si>
    <t xml:space="preserve">C00802</t>
  </si>
  <si>
    <t xml:space="preserve">C00901</t>
  </si>
  <si>
    <t xml:space="preserve">C00902</t>
  </si>
  <si>
    <t xml:space="preserve">C01001</t>
  </si>
  <si>
    <t xml:space="preserve">C01002</t>
  </si>
  <si>
    <t xml:space="preserve">C01101</t>
  </si>
  <si>
    <t xml:space="preserve">C01102</t>
  </si>
  <si>
    <t xml:space="preserve">C01201</t>
  </si>
  <si>
    <t xml:space="preserve">C01202</t>
  </si>
  <si>
    <t xml:space="preserve">C01301</t>
  </si>
  <si>
    <t xml:space="preserve">C01302</t>
  </si>
  <si>
    <t xml:space="preserve">C01401</t>
  </si>
  <si>
    <t xml:space="preserve">C01402</t>
  </si>
  <si>
    <t xml:space="preserve">C01501</t>
  </si>
  <si>
    <t xml:space="preserve">C01502</t>
  </si>
  <si>
    <t xml:space="preserve">C01601</t>
  </si>
  <si>
    <t xml:space="preserve">C01602</t>
  </si>
  <si>
    <t xml:space="preserve">C01701</t>
  </si>
  <si>
    <t xml:space="preserve">C01702</t>
  </si>
  <si>
    <t xml:space="preserve">C01801</t>
  </si>
  <si>
    <t xml:space="preserve">C01802</t>
  </si>
  <si>
    <t xml:space="preserve">C01901</t>
  </si>
  <si>
    <t xml:space="preserve">C01902</t>
  </si>
  <si>
    <t xml:space="preserve">C02001</t>
  </si>
  <si>
    <t xml:space="preserve">C02002</t>
  </si>
  <si>
    <t xml:space="preserve">C02101</t>
  </si>
  <si>
    <t xml:space="preserve">C02102</t>
  </si>
  <si>
    <t xml:space="preserve">C02201</t>
  </si>
  <si>
    <t xml:space="preserve">C02202</t>
  </si>
  <si>
    <t xml:space="preserve">C02301</t>
  </si>
  <si>
    <t xml:space="preserve">C02302</t>
  </si>
  <si>
    <t xml:space="preserve">C02401</t>
  </si>
  <si>
    <t xml:space="preserve">C02402</t>
  </si>
  <si>
    <t xml:space="preserve">C02501</t>
  </si>
  <si>
    <t xml:space="preserve">C02502</t>
  </si>
  <si>
    <t xml:space="preserve">C02601</t>
  </si>
  <si>
    <t xml:space="preserve">C02602</t>
  </si>
  <si>
    <t xml:space="preserve">C02701</t>
  </si>
  <si>
    <t xml:space="preserve">C02702</t>
  </si>
  <si>
    <t xml:space="preserve">C02801</t>
  </si>
  <si>
    <t xml:space="preserve">C02802</t>
  </si>
  <si>
    <t xml:space="preserve">C02901</t>
  </si>
  <si>
    <t xml:space="preserve">C03001</t>
  </si>
  <si>
    <t xml:space="preserve">C03101</t>
  </si>
  <si>
    <t xml:space="preserve">C03201</t>
  </si>
  <si>
    <t xml:space="preserve">C03301</t>
  </si>
  <si>
    <t xml:space="preserve">C03401</t>
  </si>
  <si>
    <t xml:space="preserve">C03501</t>
  </si>
  <si>
    <t xml:space="preserve">C03601</t>
  </si>
  <si>
    <t xml:space="preserve">C03701</t>
  </si>
  <si>
    <t xml:space="preserve">C03801</t>
  </si>
  <si>
    <t xml:space="preserve">C03901</t>
  </si>
  <si>
    <t xml:space="preserve">C04001</t>
  </si>
  <si>
    <t xml:space="preserve">C04101</t>
  </si>
  <si>
    <t xml:space="preserve">C04201</t>
  </si>
  <si>
    <t xml:space="preserve">C04301</t>
  </si>
  <si>
    <t xml:space="preserve">C04401</t>
  </si>
  <si>
    <t xml:space="preserve">C04501</t>
  </si>
  <si>
    <t xml:space="preserve">C04601</t>
  </si>
  <si>
    <t xml:space="preserve">C04701</t>
  </si>
  <si>
    <t xml:space="preserve">C04801</t>
  </si>
  <si>
    <t xml:space="preserve">C04901</t>
  </si>
  <si>
    <t xml:space="preserve">C05001</t>
  </si>
  <si>
    <t xml:space="preserve">C05101</t>
  </si>
  <si>
    <t xml:space="preserve">C05201</t>
  </si>
  <si>
    <t xml:space="preserve">C05301</t>
  </si>
  <si>
    <t xml:space="preserve">E01401</t>
  </si>
  <si>
    <t xml:space="preserve">E01501</t>
  </si>
  <si>
    <t xml:space="preserve">E01601</t>
  </si>
  <si>
    <t xml:space="preserve">E01701</t>
  </si>
  <si>
    <t xml:space="preserve">E01801</t>
  </si>
  <si>
    <t xml:space="preserve">E01901</t>
  </si>
  <si>
    <t xml:space="preserve">E02001</t>
  </si>
  <si>
    <t xml:space="preserve">E02101</t>
  </si>
  <si>
    <t xml:space="preserve">E02201</t>
  </si>
  <si>
    <t xml:space="preserve">E02301</t>
  </si>
  <si>
    <t xml:space="preserve">E02401</t>
  </si>
  <si>
    <t xml:space="preserve">E02501</t>
  </si>
  <si>
    <t xml:space="preserve">B00201</t>
  </si>
  <si>
    <t xml:space="preserve">D03102</t>
  </si>
  <si>
    <t xml:space="preserve">D03103</t>
  </si>
  <si>
    <t xml:space="preserve">D03104</t>
  </si>
  <si>
    <t xml:space="preserve">D08101</t>
  </si>
  <si>
    <t xml:space="preserve">D08201</t>
  </si>
  <si>
    <t xml:space="preserve">D08301</t>
  </si>
  <si>
    <t xml:space="preserve">D08401</t>
  </si>
  <si>
    <t xml:space="preserve">D08501</t>
  </si>
  <si>
    <t xml:space="preserve">D08601</t>
  </si>
  <si>
    <t xml:space="preserve">D08701</t>
  </si>
  <si>
    <t xml:space="preserve">D08801</t>
  </si>
  <si>
    <t xml:space="preserve">D08901</t>
  </si>
  <si>
    <t xml:space="preserve">E02601</t>
  </si>
  <si>
    <t xml:space="preserve">E02701</t>
  </si>
  <si>
    <t xml:space="preserve">E02801</t>
  </si>
  <si>
    <t xml:space="preserve">E02901</t>
  </si>
  <si>
    <t xml:space="preserve">E03001</t>
  </si>
  <si>
    <t xml:space="preserve">E03101</t>
  </si>
  <si>
    <t xml:space="preserve">E03201</t>
  </si>
  <si>
    <t xml:space="preserve">E03301</t>
  </si>
  <si>
    <t xml:space="preserve">A00901</t>
  </si>
  <si>
    <t xml:space="preserve">A01401</t>
  </si>
  <si>
    <t xml:space="preserve">A01402</t>
  </si>
  <si>
    <t xml:space="preserve">A01501</t>
  </si>
  <si>
    <t xml:space="preserve">A01502</t>
  </si>
  <si>
    <t xml:space="preserve">A01601</t>
  </si>
  <si>
    <t xml:space="preserve">B18401</t>
  </si>
  <si>
    <t xml:space="preserve">B19901</t>
  </si>
  <si>
    <t xml:space="preserve">B20001</t>
  </si>
  <si>
    <t xml:space="preserve">D09001</t>
  </si>
  <si>
    <t xml:space="preserve">D09101</t>
  </si>
  <si>
    <t xml:space="preserve">D09201</t>
  </si>
  <si>
    <t xml:space="preserve">D09301</t>
  </si>
  <si>
    <t xml:space="preserve">D09401</t>
  </si>
  <si>
    <t xml:space="preserve">D09501</t>
  </si>
  <si>
    <t xml:space="preserve">D09601</t>
  </si>
  <si>
    <t xml:space="preserve">D09701</t>
  </si>
  <si>
    <t xml:space="preserve">D09801</t>
  </si>
  <si>
    <t xml:space="preserve">D09901</t>
  </si>
  <si>
    <t xml:space="preserve">D10001</t>
  </si>
  <si>
    <t xml:space="preserve">D10101</t>
  </si>
  <si>
    <t xml:space="preserve">D10201</t>
  </si>
  <si>
    <t xml:space="preserve">D10301</t>
  </si>
  <si>
    <t xml:space="preserve">D10401</t>
  </si>
  <si>
    <t xml:space="preserve">D10501</t>
  </si>
  <si>
    <t xml:space="preserve">D10601</t>
  </si>
  <si>
    <t xml:space="preserve">D10701</t>
  </si>
  <si>
    <t xml:space="preserve">D10801</t>
  </si>
  <si>
    <t xml:space="preserve">D10901</t>
  </si>
  <si>
    <t xml:space="preserve">D11001</t>
  </si>
  <si>
    <t xml:space="preserve">D11101</t>
  </si>
  <si>
    <t xml:space="preserve">D11201</t>
  </si>
  <si>
    <t xml:space="preserve">D11301</t>
  </si>
  <si>
    <t xml:space="preserve">D11401</t>
  </si>
  <si>
    <t xml:space="preserve">D11501</t>
  </si>
  <si>
    <t xml:space="preserve">D11601</t>
  </si>
  <si>
    <t xml:space="preserve">D11701</t>
  </si>
  <si>
    <t xml:space="preserve">D11801</t>
  </si>
  <si>
    <t xml:space="preserve">D11901</t>
  </si>
  <si>
    <t xml:space="preserve">D11902</t>
  </si>
  <si>
    <t xml:space="preserve">D11903</t>
  </si>
  <si>
    <t xml:space="preserve">D11904</t>
  </si>
  <si>
    <t xml:space="preserve">D11905</t>
  </si>
  <si>
    <t xml:space="preserve">D12001</t>
  </si>
  <si>
    <t xml:space="preserve">D12101</t>
  </si>
  <si>
    <t xml:space="preserve">D12201</t>
  </si>
  <si>
    <t xml:space="preserve">D12202</t>
  </si>
  <si>
    <t xml:space="preserve">D12301</t>
  </si>
  <si>
    <t xml:space="preserve">D12302</t>
  </si>
  <si>
    <t xml:space="preserve">D12401</t>
  </si>
  <si>
    <t xml:space="preserve">D12402</t>
  </si>
  <si>
    <t xml:space="preserve">D12501</t>
  </si>
  <si>
    <t xml:space="preserve">D12502</t>
  </si>
  <si>
    <t xml:space="preserve">D12601</t>
  </si>
  <si>
    <t xml:space="preserve">D12602</t>
  </si>
  <si>
    <t xml:space="preserve">D12701</t>
  </si>
  <si>
    <t xml:space="preserve">D12702</t>
  </si>
  <si>
    <t xml:space="preserve">D12801</t>
  </si>
  <si>
    <t xml:space="preserve">E00503</t>
  </si>
  <si>
    <t xml:space="preserve">D01703</t>
  </si>
  <si>
    <t xml:space="preserve">D01802</t>
  </si>
  <si>
    <t xml:space="preserve">D01803</t>
  </si>
  <si>
    <t xml:space="preserve">D01903</t>
  </si>
  <si>
    <t xml:space="preserve">D02003</t>
  </si>
  <si>
    <t xml:space="preserve">D02103</t>
  </si>
  <si>
    <t xml:space="preserve">D03002</t>
  </si>
  <si>
    <t xml:space="preserve">D03202</t>
  </si>
  <si>
    <t xml:space="preserve">D03302</t>
  </si>
  <si>
    <t xml:space="preserve">D03602</t>
  </si>
  <si>
    <t xml:space="preserve">D03702</t>
  </si>
  <si>
    <t xml:space="preserve">D01503</t>
  </si>
  <si>
    <t xml:space="preserve">D01504</t>
  </si>
  <si>
    <t xml:space="preserve">D01603</t>
  </si>
  <si>
    <t xml:space="preserve">D01604</t>
  </si>
  <si>
    <t xml:space="preserve">D01704</t>
  </si>
  <si>
    <t xml:space="preserve">D01804</t>
  </si>
  <si>
    <t xml:space="preserve">D01904</t>
  </si>
  <si>
    <t xml:space="preserve">D02004</t>
  </si>
  <si>
    <t xml:space="preserve">D02104</t>
  </si>
  <si>
    <t xml:space="preserve">D02203</t>
  </si>
  <si>
    <t xml:space="preserve">D02204</t>
  </si>
  <si>
    <t xml:space="preserve">D02303</t>
  </si>
  <si>
    <t xml:space="preserve">D02304</t>
  </si>
  <si>
    <t xml:space="preserve">D02404</t>
  </si>
  <si>
    <t xml:space="preserve">D02504</t>
  </si>
  <si>
    <t xml:space="preserve">D02604</t>
  </si>
  <si>
    <t xml:space="preserve">D03303</t>
  </si>
  <si>
    <t xml:space="preserve">D03304</t>
  </si>
  <si>
    <t xml:space="preserve">D03403</t>
  </si>
  <si>
    <t xml:space="preserve">D03404</t>
  </si>
  <si>
    <t xml:space="preserve">D03802</t>
  </si>
  <si>
    <t xml:space="preserve">D03902</t>
  </si>
  <si>
    <t xml:space="preserve">D04003</t>
  </si>
  <si>
    <t xml:space="preserve">D04103</t>
  </si>
  <si>
    <t xml:space="preserve">D04104</t>
  </si>
  <si>
    <t xml:space="preserve">D04203</t>
  </si>
  <si>
    <t xml:space="preserve">D04204</t>
  </si>
  <si>
    <t xml:space="preserve">D04303</t>
  </si>
  <si>
    <t xml:space="preserve">D04304</t>
  </si>
  <si>
    <t xml:space="preserve">D04403</t>
  </si>
  <si>
    <t xml:space="preserve">D04404</t>
  </si>
  <si>
    <t xml:space="preserve">D04503</t>
  </si>
  <si>
    <t xml:space="preserve">D04504</t>
  </si>
  <si>
    <t xml:space="preserve">D04603</t>
  </si>
  <si>
    <t xml:space="preserve">D04604</t>
  </si>
  <si>
    <t xml:space="preserve">D04702</t>
  </si>
  <si>
    <t xml:space="preserve">D04703</t>
  </si>
  <si>
    <t xml:space="preserve">D04704</t>
  </si>
  <si>
    <t xml:space="preserve">D04803</t>
  </si>
  <si>
    <t xml:space="preserve">D04804</t>
  </si>
  <si>
    <t xml:space="preserve">D04903</t>
  </si>
  <si>
    <t xml:space="preserve">D04904</t>
  </si>
  <si>
    <t xml:space="preserve">D05003</t>
  </si>
  <si>
    <t xml:space="preserve">D05004</t>
  </si>
  <si>
    <t xml:space="preserve">D05103</t>
  </si>
  <si>
    <t xml:space="preserve">D05104</t>
  </si>
  <si>
    <t xml:space="preserve">D05204</t>
  </si>
  <si>
    <t xml:space="preserve">D05403</t>
  </si>
  <si>
    <t xml:space="preserve">D05503</t>
  </si>
  <si>
    <t xml:space="preserve">D05703</t>
  </si>
  <si>
    <t xml:space="preserve">D06103</t>
  </si>
  <si>
    <t xml:space="preserve">D10102</t>
  </si>
  <si>
    <t xml:space="preserve">D10202</t>
  </si>
  <si>
    <t xml:space="preserve">D10302</t>
  </si>
  <si>
    <t xml:space="preserve">B01602</t>
  </si>
  <si>
    <t xml:space="preserve">B01702</t>
  </si>
  <si>
    <t xml:space="preserve">B01802</t>
  </si>
  <si>
    <t xml:space="preserve">B01902</t>
  </si>
  <si>
    <t xml:space="preserve">B03102</t>
  </si>
  <si>
    <t xml:space="preserve">B03202</t>
  </si>
  <si>
    <t xml:space="preserve">B03302</t>
  </si>
  <si>
    <t xml:space="preserve">B03402</t>
  </si>
  <si>
    <t xml:space="preserve">B03502</t>
  </si>
  <si>
    <t xml:space="preserve">B03503</t>
  </si>
  <si>
    <t xml:space="preserve">B03602</t>
  </si>
  <si>
    <t xml:space="preserve">B03603</t>
  </si>
  <si>
    <t xml:space="preserve">B03702</t>
  </si>
  <si>
    <t xml:space="preserve">B03703</t>
  </si>
  <si>
    <t xml:space="preserve">B03802</t>
  </si>
  <si>
    <t xml:space="preserve">B03803</t>
  </si>
  <si>
    <t xml:space="preserve">B05402</t>
  </si>
  <si>
    <t xml:space="preserve">B05502</t>
  </si>
  <si>
    <t xml:space="preserve">B05602</t>
  </si>
  <si>
    <t xml:space="preserve">B05702</t>
  </si>
  <si>
    <t xml:space="preserve">B06902</t>
  </si>
  <si>
    <t xml:space="preserve">B07002</t>
  </si>
  <si>
    <t xml:space="preserve">B07102</t>
  </si>
  <si>
    <t xml:space="preserve">B07202</t>
  </si>
  <si>
    <t xml:space="preserve">B07302</t>
  </si>
  <si>
    <t xml:space="preserve">B07303</t>
  </si>
  <si>
    <t xml:space="preserve">B07402</t>
  </si>
  <si>
    <t xml:space="preserve">B07403</t>
  </si>
  <si>
    <t xml:space="preserve">B07502</t>
  </si>
  <si>
    <t xml:space="preserve">B07503</t>
  </si>
  <si>
    <t xml:space="preserve">B07602</t>
  </si>
  <si>
    <t xml:space="preserve">B07603</t>
  </si>
  <si>
    <t xml:space="preserve">B09202</t>
  </si>
  <si>
    <t xml:space="preserve">B09302</t>
  </si>
  <si>
    <t xml:space="preserve">B09402</t>
  </si>
  <si>
    <t xml:space="preserve">B09502</t>
  </si>
  <si>
    <t xml:space="preserve">B10702</t>
  </si>
  <si>
    <t xml:space="preserve">B10802</t>
  </si>
  <si>
    <t xml:space="preserve">B10902</t>
  </si>
  <si>
    <t xml:space="preserve">B11002</t>
  </si>
  <si>
    <t xml:space="preserve">B11102</t>
  </si>
  <si>
    <t xml:space="preserve">B11103</t>
  </si>
  <si>
    <t xml:space="preserve">B11202</t>
  </si>
  <si>
    <t xml:space="preserve">B11203</t>
  </si>
  <si>
    <t xml:space="preserve">B11302</t>
  </si>
  <si>
    <t xml:space="preserve">B11303</t>
  </si>
  <si>
    <t xml:space="preserve">B11402</t>
  </si>
  <si>
    <t xml:space="preserve">B11403</t>
  </si>
  <si>
    <t xml:space="preserve">B13002</t>
  </si>
  <si>
    <t xml:space="preserve">B13102</t>
  </si>
  <si>
    <t xml:space="preserve">B13202</t>
  </si>
  <si>
    <t xml:space="preserve">B13302</t>
  </si>
  <si>
    <t xml:space="preserve">B14502</t>
  </si>
  <si>
    <t xml:space="preserve">B14602</t>
  </si>
  <si>
    <t xml:space="preserve">B14702</t>
  </si>
  <si>
    <t xml:space="preserve">B14802</t>
  </si>
  <si>
    <t xml:space="preserve">B14902</t>
  </si>
  <si>
    <t xml:space="preserve">B14903</t>
  </si>
  <si>
    <t xml:space="preserve">B15002</t>
  </si>
  <si>
    <t xml:space="preserve">B15003</t>
  </si>
  <si>
    <t xml:space="preserve">B15102</t>
  </si>
  <si>
    <t xml:space="preserve">B15103</t>
  </si>
  <si>
    <t xml:space="preserve">B15202</t>
  </si>
  <si>
    <t xml:space="preserve">B15203</t>
  </si>
  <si>
    <t xml:space="preserve">B16802</t>
  </si>
  <si>
    <t xml:space="preserve">B16902</t>
  </si>
  <si>
    <t xml:space="preserve">B17002</t>
  </si>
  <si>
    <t xml:space="preserve">B17102</t>
  </si>
  <si>
    <t xml:space="preserve">B18302</t>
  </si>
  <si>
    <t xml:space="preserve">B18402</t>
  </si>
  <si>
    <t xml:space="preserve">B18502</t>
  </si>
  <si>
    <t xml:space="preserve">B18602</t>
  </si>
  <si>
    <t xml:space="preserve">B18702</t>
  </si>
  <si>
    <t xml:space="preserve">B18703</t>
  </si>
  <si>
    <t xml:space="preserve">B18802</t>
  </si>
  <si>
    <t xml:space="preserve">B18803</t>
  </si>
  <si>
    <t xml:space="preserve">B18902</t>
  </si>
  <si>
    <t xml:space="preserve">B18903</t>
  </si>
  <si>
    <t xml:space="preserve">B19002</t>
  </si>
  <si>
    <t xml:space="preserve">B19003</t>
  </si>
  <si>
    <t xml:space="preserve">B20101</t>
  </si>
  <si>
    <t xml:space="preserve">B20201</t>
  </si>
  <si>
    <t xml:space="preserve">B20301</t>
  </si>
  <si>
    <t xml:space="preserve">B20401</t>
  </si>
  <si>
    <t xml:space="preserve">B20501</t>
  </si>
  <si>
    <t xml:space="preserve">B20601</t>
  </si>
  <si>
    <t xml:space="preserve">B20602</t>
  </si>
  <si>
    <t xml:space="preserve">B20701</t>
  </si>
  <si>
    <t xml:space="preserve">B20702</t>
  </si>
  <si>
    <t xml:space="preserve">B20801</t>
  </si>
  <si>
    <t xml:space="preserve">B20802</t>
  </si>
  <si>
    <t xml:space="preserve">B20901</t>
  </si>
  <si>
    <t xml:space="preserve">B20902</t>
  </si>
  <si>
    <t xml:space="preserve">B21001</t>
  </si>
  <si>
    <t xml:space="preserve">B21101</t>
  </si>
  <si>
    <t xml:space="preserve">B21201</t>
  </si>
  <si>
    <t xml:space="preserve">B21301</t>
  </si>
  <si>
    <t xml:space="preserve">B21401</t>
  </si>
  <si>
    <t xml:space="preserve">B21501</t>
  </si>
  <si>
    <t xml:space="preserve">B21601</t>
  </si>
  <si>
    <t xml:space="preserve">B21701</t>
  </si>
  <si>
    <t xml:space="preserve">B21801</t>
  </si>
  <si>
    <t xml:space="preserve">B21901</t>
  </si>
  <si>
    <t xml:space="preserve">B22001</t>
  </si>
  <si>
    <t xml:space="preserve">B22101</t>
  </si>
  <si>
    <t xml:space="preserve">B22102</t>
  </si>
  <si>
    <t xml:space="preserve">B22201</t>
  </si>
  <si>
    <t xml:space="preserve">B22202</t>
  </si>
  <si>
    <t xml:space="preserve">B22301</t>
  </si>
  <si>
    <t xml:space="preserve">B22302</t>
  </si>
  <si>
    <t xml:space="preserve">B22401</t>
  </si>
  <si>
    <t xml:space="preserve">B22402</t>
  </si>
  <si>
    <t xml:space="preserve">B22501</t>
  </si>
  <si>
    <t xml:space="preserve">B22502</t>
  </si>
  <si>
    <t xml:space="preserve">B22503</t>
  </si>
  <si>
    <t xml:space="preserve">B22601</t>
  </si>
  <si>
    <t xml:space="preserve">B22602</t>
  </si>
  <si>
    <t xml:space="preserve">B22603</t>
  </si>
  <si>
    <t xml:space="preserve">B22701</t>
  </si>
  <si>
    <t xml:space="preserve">B22702</t>
  </si>
  <si>
    <t xml:space="preserve">B22703</t>
  </si>
  <si>
    <t xml:space="preserve">B22801</t>
  </si>
  <si>
    <t xml:space="preserve">B22802</t>
  </si>
  <si>
    <t xml:space="preserve">B22803</t>
  </si>
  <si>
    <t xml:space="preserve">B22901</t>
  </si>
  <si>
    <t xml:space="preserve">B23101</t>
  </si>
  <si>
    <t xml:space="preserve">B23201</t>
  </si>
  <si>
    <t xml:space="preserve">B23301</t>
  </si>
  <si>
    <t xml:space="preserve">B23401</t>
  </si>
  <si>
    <t xml:space="preserve">B23501</t>
  </si>
  <si>
    <t xml:space="preserve">B23601</t>
  </si>
  <si>
    <t xml:space="preserve">B23701</t>
  </si>
  <si>
    <t xml:space="preserve">B23801</t>
  </si>
  <si>
    <t xml:space="preserve">B23901</t>
  </si>
  <si>
    <t xml:space="preserve">B24001</t>
  </si>
  <si>
    <t xml:space="preserve">B24101</t>
  </si>
  <si>
    <t xml:space="preserve">B24201</t>
  </si>
  <si>
    <t xml:space="preserve">B24301</t>
  </si>
  <si>
    <t xml:space="preserve">B24401</t>
  </si>
  <si>
    <t xml:space="preserve">B24402</t>
  </si>
  <si>
    <t xml:space="preserve">B24501</t>
  </si>
  <si>
    <t xml:space="preserve">B24502</t>
  </si>
  <si>
    <t xml:space="preserve">B24601</t>
  </si>
  <si>
    <t xml:space="preserve">B24602</t>
  </si>
  <si>
    <t xml:space="preserve">B24701</t>
  </si>
  <si>
    <t xml:space="preserve">B24702</t>
  </si>
  <si>
    <t xml:space="preserve">B24801</t>
  </si>
  <si>
    <t xml:space="preserve">B24901</t>
  </si>
  <si>
    <t xml:space="preserve">B25001</t>
  </si>
  <si>
    <t xml:space="preserve">B25101</t>
  </si>
  <si>
    <t xml:space="preserve">B25201</t>
  </si>
  <si>
    <t xml:space="preserve">B25301</t>
  </si>
  <si>
    <t xml:space="preserve">B25401</t>
  </si>
  <si>
    <t xml:space="preserve">B25501</t>
  </si>
  <si>
    <t xml:space="preserve">B25601</t>
  </si>
  <si>
    <t xml:space="preserve">B25701</t>
  </si>
  <si>
    <t xml:space="preserve">B25801</t>
  </si>
  <si>
    <t xml:space="preserve">B25901</t>
  </si>
  <si>
    <t xml:space="preserve">B25902</t>
  </si>
  <si>
    <t xml:space="preserve">B26001</t>
  </si>
  <si>
    <t xml:space="preserve">B26002</t>
  </si>
  <si>
    <t xml:space="preserve">B26101</t>
  </si>
  <si>
    <t xml:space="preserve">B26102</t>
  </si>
  <si>
    <t xml:space="preserve">B26201</t>
  </si>
  <si>
    <t xml:space="preserve">B26202</t>
  </si>
  <si>
    <t xml:space="preserve">B26301</t>
  </si>
  <si>
    <t xml:space="preserve">B26302</t>
  </si>
  <si>
    <t xml:space="preserve">B26303</t>
  </si>
  <si>
    <t xml:space="preserve">B26401</t>
  </si>
  <si>
    <t xml:space="preserve">B26402</t>
  </si>
  <si>
    <t xml:space="preserve">B26403</t>
  </si>
  <si>
    <t xml:space="preserve">B26501</t>
  </si>
  <si>
    <t xml:space="preserve">B26502</t>
  </si>
  <si>
    <t xml:space="preserve">B26503</t>
  </si>
  <si>
    <t xml:space="preserve">B26601</t>
  </si>
  <si>
    <t xml:space="preserve">B26602</t>
  </si>
  <si>
    <t xml:space="preserve">B26603</t>
  </si>
  <si>
    <t xml:space="preserve">B26701</t>
  </si>
  <si>
    <t xml:space="preserve">B26901</t>
  </si>
  <si>
    <t xml:space="preserve">B27001</t>
  </si>
  <si>
    <t xml:space="preserve">B27101</t>
  </si>
  <si>
    <t xml:space="preserve">B27201</t>
  </si>
  <si>
    <t xml:space="preserve">B27301</t>
  </si>
  <si>
    <t xml:space="preserve">B27401</t>
  </si>
  <si>
    <t xml:space="preserve">B27501</t>
  </si>
  <si>
    <t xml:space="preserve">B27601</t>
  </si>
  <si>
    <t xml:space="preserve">B27701</t>
  </si>
  <si>
    <t xml:space="preserve">B27801</t>
  </si>
  <si>
    <t xml:space="preserve">B27901</t>
  </si>
  <si>
    <t xml:space="preserve">B28001</t>
  </si>
  <si>
    <t xml:space="preserve">B28101</t>
  </si>
  <si>
    <t xml:space="preserve">B28201</t>
  </si>
  <si>
    <t xml:space="preserve">B28202</t>
  </si>
  <si>
    <t xml:space="preserve">B28301</t>
  </si>
  <si>
    <t xml:space="preserve">B28302</t>
  </si>
  <si>
    <t xml:space="preserve">B28401</t>
  </si>
  <si>
    <t xml:space="preserve">B28402</t>
  </si>
  <si>
    <t xml:space="preserve">B28501</t>
  </si>
  <si>
    <t xml:space="preserve">B28502</t>
  </si>
  <si>
    <t xml:space="preserve">B28601</t>
  </si>
  <si>
    <t xml:space="preserve">B28701</t>
  </si>
  <si>
    <t xml:space="preserve">B28801</t>
  </si>
  <si>
    <t xml:space="preserve">B28901</t>
  </si>
  <si>
    <t xml:space="preserve">B29001</t>
  </si>
  <si>
    <t xml:space="preserve">B29101</t>
  </si>
  <si>
    <t xml:space="preserve">B29201</t>
  </si>
  <si>
    <t xml:space="preserve">B29301</t>
  </si>
  <si>
    <t xml:space="preserve">B29401</t>
  </si>
  <si>
    <t xml:space="preserve">B29501</t>
  </si>
  <si>
    <t xml:space="preserve">B29601</t>
  </si>
  <si>
    <t xml:space="preserve">B29701</t>
  </si>
  <si>
    <t xml:space="preserve">B29702</t>
  </si>
  <si>
    <t xml:space="preserve">B29801</t>
  </si>
  <si>
    <t xml:space="preserve">B29802</t>
  </si>
  <si>
    <t xml:space="preserve">B29901</t>
  </si>
  <si>
    <t xml:space="preserve">B29902</t>
  </si>
  <si>
    <t xml:space="preserve">B30001</t>
  </si>
  <si>
    <t xml:space="preserve">B30002</t>
  </si>
  <si>
    <t xml:space="preserve">B30101</t>
  </si>
  <si>
    <t xml:space="preserve">B30102</t>
  </si>
  <si>
    <t xml:space="preserve">B30103</t>
  </si>
  <si>
    <t xml:space="preserve">B30201</t>
  </si>
  <si>
    <t xml:space="preserve">B30202</t>
  </si>
  <si>
    <t xml:space="preserve">B30203</t>
  </si>
  <si>
    <t xml:space="preserve">B30301</t>
  </si>
  <si>
    <t xml:space="preserve">B30302</t>
  </si>
  <si>
    <t xml:space="preserve">B30303</t>
  </si>
  <si>
    <t xml:space="preserve">B30401</t>
  </si>
  <si>
    <t xml:space="preserve">B30402</t>
  </si>
  <si>
    <t xml:space="preserve">B30403</t>
  </si>
  <si>
    <t xml:space="preserve">B30501</t>
  </si>
  <si>
    <t xml:space="preserve">B30701</t>
  </si>
  <si>
    <t xml:space="preserve">B30801</t>
  </si>
  <si>
    <t xml:space="preserve">B30901</t>
  </si>
  <si>
    <t xml:space="preserve">B31001</t>
  </si>
  <si>
    <t xml:space="preserve">B31101</t>
  </si>
  <si>
    <t xml:space="preserve">B31201</t>
  </si>
  <si>
    <t xml:space="preserve">B31301</t>
  </si>
  <si>
    <t xml:space="preserve">B31401</t>
  </si>
  <si>
    <t xml:space="preserve">B31501</t>
  </si>
  <si>
    <t xml:space="preserve">B31601</t>
  </si>
  <si>
    <t xml:space="preserve">B31701</t>
  </si>
  <si>
    <t xml:space="preserve">B31801</t>
  </si>
  <si>
    <t xml:space="preserve">B31901</t>
  </si>
  <si>
    <t xml:space="preserve">B32001</t>
  </si>
  <si>
    <t xml:space="preserve">B32002</t>
  </si>
  <si>
    <t xml:space="preserve">B32101</t>
  </si>
  <si>
    <t xml:space="preserve">B32102</t>
  </si>
  <si>
    <t xml:space="preserve">B32201</t>
  </si>
  <si>
    <t xml:space="preserve">B32202</t>
  </si>
  <si>
    <t xml:space="preserve">B32301</t>
  </si>
  <si>
    <t xml:space="preserve">B32302</t>
  </si>
  <si>
    <t xml:space="preserve">B32401</t>
  </si>
  <si>
    <t xml:space="preserve">B32501</t>
  </si>
  <si>
    <t xml:space="preserve">B32601</t>
  </si>
  <si>
    <t xml:space="preserve">B32701</t>
  </si>
  <si>
    <t xml:space="preserve">B32801</t>
  </si>
  <si>
    <t xml:space="preserve">B32901</t>
  </si>
  <si>
    <t xml:space="preserve">B33001</t>
  </si>
  <si>
    <t xml:space="preserve">B33101</t>
  </si>
  <si>
    <t xml:space="preserve">B33201</t>
  </si>
  <si>
    <t xml:space="preserve">B33301</t>
  </si>
  <si>
    <t xml:space="preserve">B33401</t>
  </si>
  <si>
    <t xml:space="preserve">B33501</t>
  </si>
  <si>
    <t xml:space="preserve">B33502</t>
  </si>
  <si>
    <t xml:space="preserve">B33601</t>
  </si>
  <si>
    <t xml:space="preserve">B33602</t>
  </si>
  <si>
    <t xml:space="preserve">B33701</t>
  </si>
  <si>
    <t xml:space="preserve">B33702</t>
  </si>
  <si>
    <t xml:space="preserve">B33801</t>
  </si>
  <si>
    <t xml:space="preserve">B33802</t>
  </si>
  <si>
    <t xml:space="preserve">B33901</t>
  </si>
  <si>
    <t xml:space="preserve">B33902</t>
  </si>
  <si>
    <t xml:space="preserve">B33903</t>
  </si>
  <si>
    <t xml:space="preserve">B34001</t>
  </si>
  <si>
    <t xml:space="preserve">B34002</t>
  </si>
  <si>
    <t xml:space="preserve">B34003</t>
  </si>
  <si>
    <t xml:space="preserve">B34101</t>
  </si>
  <si>
    <t xml:space="preserve">B34102</t>
  </si>
  <si>
    <t xml:space="preserve">B34103</t>
  </si>
  <si>
    <t xml:space="preserve">B34201</t>
  </si>
  <si>
    <t xml:space="preserve">B34202</t>
  </si>
  <si>
    <t xml:space="preserve">B34203</t>
  </si>
  <si>
    <t xml:space="preserve">B34301</t>
  </si>
  <si>
    <t xml:space="preserve">B34501</t>
  </si>
  <si>
    <t xml:space="preserve">B34601</t>
  </si>
  <si>
    <t xml:space="preserve">B34701</t>
  </si>
  <si>
    <t xml:space="preserve">B34801</t>
  </si>
  <si>
    <t xml:space="preserve">B34901</t>
  </si>
  <si>
    <t xml:space="preserve">B35001</t>
  </si>
  <si>
    <t xml:space="preserve">B35101</t>
  </si>
  <si>
    <t xml:space="preserve">B35201</t>
  </si>
  <si>
    <t xml:space="preserve">B35301</t>
  </si>
  <si>
    <t xml:space="preserve">B35401</t>
  </si>
  <si>
    <t xml:space="preserve">B35501</t>
  </si>
  <si>
    <t xml:space="preserve">B35601</t>
  </si>
  <si>
    <t xml:space="preserve">B35701</t>
  </si>
  <si>
    <t xml:space="preserve">B35801</t>
  </si>
  <si>
    <t xml:space="preserve">B35802</t>
  </si>
  <si>
    <t xml:space="preserve">B35901</t>
  </si>
  <si>
    <t xml:space="preserve">B35902</t>
  </si>
  <si>
    <t xml:space="preserve">B36001</t>
  </si>
  <si>
    <t xml:space="preserve">B36002</t>
  </si>
  <si>
    <t xml:space="preserve">B36101</t>
  </si>
  <si>
    <t xml:space="preserve">B36102</t>
  </si>
  <si>
    <t xml:space="preserve">B36201</t>
  </si>
  <si>
    <t xml:space="preserve">B36301</t>
  </si>
  <si>
    <t xml:space="preserve">B36401</t>
  </si>
  <si>
    <t xml:space="preserve">B36501</t>
  </si>
  <si>
    <t xml:space="preserve">B36601</t>
  </si>
  <si>
    <t xml:space="preserve">B36701</t>
  </si>
  <si>
    <t xml:space="preserve">B36801</t>
  </si>
  <si>
    <t xml:space="preserve">B36901</t>
  </si>
  <si>
    <t xml:space="preserve">B37001</t>
  </si>
  <si>
    <t xml:space="preserve">B37101</t>
  </si>
  <si>
    <t xml:space="preserve">B37201</t>
  </si>
  <si>
    <t xml:space="preserve">B37301</t>
  </si>
  <si>
    <t xml:space="preserve">B37302</t>
  </si>
  <si>
    <t xml:space="preserve">B37401</t>
  </si>
  <si>
    <t xml:space="preserve">B37402</t>
  </si>
  <si>
    <t xml:space="preserve">B37501</t>
  </si>
  <si>
    <t xml:space="preserve">B37502</t>
  </si>
  <si>
    <t xml:space="preserve">B37601</t>
  </si>
  <si>
    <t xml:space="preserve">B37602</t>
  </si>
  <si>
    <t xml:space="preserve">B37701</t>
  </si>
  <si>
    <t xml:space="preserve">B37702</t>
  </si>
  <si>
    <t xml:space="preserve">B37703</t>
  </si>
  <si>
    <t xml:space="preserve">B37801</t>
  </si>
  <si>
    <t xml:space="preserve">B37802</t>
  </si>
  <si>
    <t xml:space="preserve">B37803</t>
  </si>
  <si>
    <t xml:space="preserve">B37901</t>
  </si>
  <si>
    <t xml:space="preserve">B37902</t>
  </si>
  <si>
    <t xml:space="preserve">B37903</t>
  </si>
  <si>
    <t xml:space="preserve">B38001</t>
  </si>
  <si>
    <t xml:space="preserve">B38002</t>
  </si>
  <si>
    <t xml:space="preserve">B38003</t>
  </si>
  <si>
    <t xml:space="preserve">D03503</t>
  </si>
  <si>
    <t xml:space="preserve">D03603</t>
  </si>
  <si>
    <t xml:space="preserve">D03703</t>
  </si>
  <si>
    <t xml:space="preserve">D03803</t>
  </si>
  <si>
    <t xml:space="preserve">D03903</t>
  </si>
  <si>
    <t xml:space="preserve">E00103</t>
  </si>
  <si>
    <t xml:space="preserve">E00203</t>
  </si>
  <si>
    <t xml:space="preserve">E00303</t>
  </si>
  <si>
    <t xml:space="preserve">E00603</t>
  </si>
  <si>
    <t xml:space="preserve">E00703</t>
  </si>
  <si>
    <t xml:space="preserve">E00803</t>
  </si>
  <si>
    <t xml:space="preserve">E00902</t>
  </si>
  <si>
    <t xml:space="preserve">E00903</t>
  </si>
  <si>
    <t xml:space="preserve">E01002</t>
  </si>
  <si>
    <t xml:space="preserve">E01003</t>
  </si>
  <si>
    <t xml:space="preserve">E01102</t>
  </si>
  <si>
    <t xml:space="preserve">E01103</t>
  </si>
  <si>
    <t xml:space="preserve">E01202</t>
  </si>
  <si>
    <t xml:space="preserve">E01203</t>
  </si>
  <si>
    <t xml:space="preserve">E01302</t>
  </si>
  <si>
    <t xml:space="preserve">E01303</t>
  </si>
  <si>
    <t xml:space="preserve">E01402</t>
  </si>
  <si>
    <t xml:space="preserve">E01403</t>
  </si>
  <si>
    <t xml:space="preserve">E01502</t>
  </si>
  <si>
    <t xml:space="preserve">E03401</t>
  </si>
  <si>
    <t xml:space="preserve">E03501</t>
  </si>
  <si>
    <t xml:space="preserve">E03601</t>
  </si>
  <si>
    <t xml:space="preserve">E03701</t>
  </si>
  <si>
    <t xml:space="preserve">E03801</t>
  </si>
  <si>
    <t xml:space="preserve">A01602</t>
  </si>
  <si>
    <t xml:space="preserve">A01701</t>
  </si>
  <si>
    <t xml:space="preserve">E00104</t>
  </si>
  <si>
    <t xml:space="preserve">E00204</t>
  </si>
  <si>
    <t xml:space="preserve">E00304</t>
  </si>
  <si>
    <t xml:space="preserve">E00403</t>
  </si>
  <si>
    <t xml:space="preserve">E00404</t>
  </si>
  <si>
    <t xml:space="preserve">E00504</t>
  </si>
  <si>
    <t xml:space="preserve">E00604</t>
  </si>
  <si>
    <t xml:space="preserve">E00704</t>
  </si>
  <si>
    <t xml:space="preserve">E00804</t>
  </si>
  <si>
    <t xml:space="preserve">E00904</t>
  </si>
  <si>
    <t xml:space="preserve">E01004</t>
  </si>
  <si>
    <t xml:space="preserve">E01104</t>
  </si>
  <si>
    <t xml:space="preserve">E01204</t>
  </si>
  <si>
    <t xml:space="preserve">E01304</t>
  </si>
  <si>
    <t xml:space="preserve">E01404</t>
  </si>
  <si>
    <t xml:space="preserve">E01503</t>
  </si>
  <si>
    <t xml:space="preserve">E01504</t>
  </si>
  <si>
    <t xml:space="preserve">E01602</t>
  </si>
  <si>
    <t xml:space="preserve">E01603</t>
  </si>
  <si>
    <t xml:space="preserve">E01604</t>
  </si>
  <si>
    <t xml:space="preserve">E01702</t>
  </si>
  <si>
    <t xml:space="preserve">E01703</t>
  </si>
  <si>
    <t xml:space="preserve">E01704</t>
  </si>
  <si>
    <t xml:space="preserve">E01802</t>
  </si>
  <si>
    <t xml:space="preserve">E01803</t>
  </si>
  <si>
    <t xml:space="preserve">E01804</t>
  </si>
  <si>
    <t xml:space="preserve">E01902</t>
  </si>
  <si>
    <t xml:space="preserve">E01903</t>
  </si>
  <si>
    <t xml:space="preserve">E01904</t>
  </si>
  <si>
    <t xml:space="preserve">E02002</t>
  </si>
  <si>
    <t xml:space="preserve">E02003</t>
  </si>
  <si>
    <t xml:space="preserve">E02004</t>
  </si>
  <si>
    <t xml:space="preserve">E02202</t>
  </si>
  <si>
    <t xml:space="preserve">E02302</t>
  </si>
  <si>
    <t xml:space="preserve">D01403</t>
  </si>
  <si>
    <t xml:space="preserve">A01301</t>
  </si>
  <si>
    <t xml:space="preserve">A01302</t>
  </si>
  <si>
    <t xml:space="preserve">A01202</t>
  </si>
  <si>
    <t xml:space="preserve">D07402</t>
  </si>
  <si>
    <t xml:space="preserve">D07502</t>
  </si>
  <si>
    <t xml:space="preserve">D07602</t>
  </si>
  <si>
    <t xml:space="preserve">D09002</t>
  </si>
  <si>
    <t xml:space="preserve">D09102</t>
  </si>
  <si>
    <t xml:space="preserve">D03203</t>
  </si>
  <si>
    <t xml:space="preserve">D03604</t>
  </si>
  <si>
    <t xml:space="preserve">D03704</t>
  </si>
  <si>
    <t xml:space="preserve">D03804</t>
  </si>
  <si>
    <t xml:space="preserve">D03904</t>
  </si>
  <si>
    <t xml:space="preserve">B02502</t>
  </si>
  <si>
    <t xml:space="preserve">B02602</t>
  </si>
  <si>
    <t xml:space="preserve">B02702</t>
  </si>
  <si>
    <t xml:space="preserve">B03103</t>
  </si>
  <si>
    <t xml:space="preserve">B03203</t>
  </si>
  <si>
    <t xml:space="preserve">B03303</t>
  </si>
  <si>
    <t xml:space="preserve">B03403</t>
  </si>
  <si>
    <t xml:space="preserve">B03903</t>
  </si>
  <si>
    <t xml:space="preserve">B04003</t>
  </si>
  <si>
    <t xml:space="preserve">B04103</t>
  </si>
  <si>
    <t xml:space="preserve">B06602</t>
  </si>
  <si>
    <t xml:space="preserve">B06702</t>
  </si>
  <si>
    <t xml:space="preserve">B06802</t>
  </si>
  <si>
    <t xml:space="preserve">B07203</t>
  </si>
  <si>
    <t xml:space="preserve">B07703</t>
  </si>
  <si>
    <t xml:space="preserve">B07803</t>
  </si>
  <si>
    <t xml:space="preserve">B07903</t>
  </si>
  <si>
    <t xml:space="preserve">B08003</t>
  </si>
  <si>
    <t xml:space="preserve">B08103</t>
  </si>
  <si>
    <t xml:space="preserve">B08203</t>
  </si>
  <si>
    <t xml:space="preserve">B11503</t>
  </si>
  <si>
    <t xml:space="preserve">B11603</t>
  </si>
  <si>
    <t xml:space="preserve">B11703</t>
  </si>
  <si>
    <t xml:space="preserve">B11803</t>
  </si>
  <si>
    <t xml:space="preserve">B11903</t>
  </si>
  <si>
    <t xml:space="preserve">B12003</t>
  </si>
  <si>
    <t xml:space="preserve">B12103</t>
  </si>
  <si>
    <t xml:space="preserve">B12203</t>
  </si>
  <si>
    <t xml:space="preserve">B12303</t>
  </si>
  <si>
    <t xml:space="preserve">B15403</t>
  </si>
  <si>
    <t xml:space="preserve">B15503</t>
  </si>
  <si>
    <t xml:space="preserve">B15603</t>
  </si>
  <si>
    <t xml:space="preserve">B15703</t>
  </si>
  <si>
    <t xml:space="preserve">B15803</t>
  </si>
  <si>
    <t xml:space="preserve">B15903</t>
  </si>
  <si>
    <t xml:space="preserve">B16003</t>
  </si>
  <si>
    <t xml:space="preserve">B16103</t>
  </si>
  <si>
    <t xml:space="preserve">B16203</t>
  </si>
  <si>
    <t xml:space="preserve">B16303</t>
  </si>
  <si>
    <t xml:space="preserve">B16403</t>
  </si>
  <si>
    <t xml:space="preserve">B19102</t>
  </si>
  <si>
    <t xml:space="preserve">B19503</t>
  </si>
  <si>
    <t xml:space="preserve">B19603</t>
  </si>
  <si>
    <t xml:space="preserve">B19703</t>
  </si>
  <si>
    <t xml:space="preserve">B19803</t>
  </si>
  <si>
    <t xml:space="preserve">B19903</t>
  </si>
  <si>
    <t xml:space="preserve">B20003</t>
  </si>
  <si>
    <t xml:space="preserve">B20103</t>
  </si>
  <si>
    <t xml:space="preserve">B20203</t>
  </si>
  <si>
    <t xml:space="preserve">B20303</t>
  </si>
  <si>
    <t xml:space="preserve">B20403</t>
  </si>
  <si>
    <t xml:space="preserve">B20503</t>
  </si>
  <si>
    <t xml:space="preserve">B23001</t>
  </si>
  <si>
    <t xml:space="preserve">B23002</t>
  </si>
  <si>
    <t xml:space="preserve">B23102</t>
  </si>
  <si>
    <t xml:space="preserve">B23202</t>
  </si>
  <si>
    <t xml:space="preserve">B23603</t>
  </si>
  <si>
    <t xml:space="preserve">B23703</t>
  </si>
  <si>
    <t xml:space="preserve">B23803</t>
  </si>
  <si>
    <t xml:space="preserve">B23903</t>
  </si>
  <si>
    <t xml:space="preserve">B24003</t>
  </si>
  <si>
    <t xml:space="preserve">B24103</t>
  </si>
  <si>
    <t xml:space="preserve">B24203</t>
  </si>
  <si>
    <t xml:space="preserve">B24303</t>
  </si>
  <si>
    <t xml:space="preserve">B24403</t>
  </si>
  <si>
    <t xml:space="preserve">B24503</t>
  </si>
  <si>
    <t xml:space="preserve">B24603</t>
  </si>
  <si>
    <t xml:space="preserve">B26801</t>
  </si>
  <si>
    <t xml:space="preserve">B27102</t>
  </si>
  <si>
    <t xml:space="preserve">B27202</t>
  </si>
  <si>
    <t xml:space="preserve">B27302</t>
  </si>
  <si>
    <t xml:space="preserve">B27703</t>
  </si>
  <si>
    <t xml:space="preserve">B27803</t>
  </si>
  <si>
    <t xml:space="preserve">B27903</t>
  </si>
  <si>
    <t xml:space="preserve">B28003</t>
  </si>
  <si>
    <t xml:space="preserve">B28103</t>
  </si>
  <si>
    <t xml:space="preserve">B28203</t>
  </si>
  <si>
    <t xml:space="preserve">B28303</t>
  </si>
  <si>
    <t xml:space="preserve">B28403</t>
  </si>
  <si>
    <t xml:space="preserve">B28503</t>
  </si>
  <si>
    <t xml:space="preserve">B28603</t>
  </si>
  <si>
    <t xml:space="preserve">B28703</t>
  </si>
  <si>
    <t xml:space="preserve">B30601</t>
  </si>
  <si>
    <t xml:space="preserve">B31202</t>
  </si>
  <si>
    <t xml:space="preserve">B31302</t>
  </si>
  <si>
    <t xml:space="preserve">B31402</t>
  </si>
  <si>
    <t xml:space="preserve">B31803</t>
  </si>
  <si>
    <t xml:space="preserve">B31903</t>
  </si>
  <si>
    <t xml:space="preserve">B32003</t>
  </si>
  <si>
    <t xml:space="preserve">B32103</t>
  </si>
  <si>
    <t xml:space="preserve">B32203</t>
  </si>
  <si>
    <t xml:space="preserve">B32303</t>
  </si>
  <si>
    <t xml:space="preserve">B32403</t>
  </si>
  <si>
    <t xml:space="preserve">B32503</t>
  </si>
  <si>
    <t xml:space="preserve">B32603</t>
  </si>
  <si>
    <t xml:space="preserve">B32703</t>
  </si>
  <si>
    <t xml:space="preserve">B32803</t>
  </si>
  <si>
    <t xml:space="preserve">B34401</t>
  </si>
  <si>
    <t xml:space="preserve">B35302</t>
  </si>
  <si>
    <t xml:space="preserve">B35402</t>
  </si>
  <si>
    <t xml:space="preserve">B35502</t>
  </si>
  <si>
    <t xml:space="preserve">B35903</t>
  </si>
  <si>
    <t xml:space="preserve">B36003</t>
  </si>
  <si>
    <t xml:space="preserve">B36103</t>
  </si>
  <si>
    <t xml:space="preserve">B36203</t>
  </si>
  <si>
    <t xml:space="preserve">B36303</t>
  </si>
  <si>
    <t xml:space="preserve">B36403</t>
  </si>
  <si>
    <t xml:space="preserve">B36503</t>
  </si>
  <si>
    <t xml:space="preserve">B36603</t>
  </si>
  <si>
    <t xml:space="preserve">B36703</t>
  </si>
  <si>
    <t xml:space="preserve">B36803</t>
  </si>
  <si>
    <t xml:space="preserve">B36903</t>
  </si>
  <si>
    <t xml:space="preserve">B38101</t>
  </si>
  <si>
    <t xml:space="preserve">B38201</t>
  </si>
  <si>
    <t xml:space="preserve">B38301</t>
  </si>
  <si>
    <t xml:space="preserve">B38401</t>
  </si>
  <si>
    <t xml:space="preserve">B38501</t>
  </si>
  <si>
    <t xml:space="preserve">B38601</t>
  </si>
  <si>
    <t xml:space="preserve">B38701</t>
  </si>
  <si>
    <t xml:space="preserve">B38801</t>
  </si>
  <si>
    <t xml:space="preserve">B38901</t>
  </si>
  <si>
    <t xml:space="preserve">B39001</t>
  </si>
  <si>
    <t xml:space="preserve">B39101</t>
  </si>
  <si>
    <t xml:space="preserve">B39201</t>
  </si>
  <si>
    <t xml:space="preserve">B39301</t>
  </si>
  <si>
    <t xml:space="preserve">B39401</t>
  </si>
  <si>
    <t xml:space="preserve">B39402</t>
  </si>
  <si>
    <t xml:space="preserve">B39501</t>
  </si>
  <si>
    <t xml:space="preserve">B39502</t>
  </si>
  <si>
    <t xml:space="preserve">B39601</t>
  </si>
  <si>
    <t xml:space="preserve">B39602</t>
  </si>
  <si>
    <t xml:space="preserve">B39701</t>
  </si>
  <si>
    <t xml:space="preserve">B39801</t>
  </si>
  <si>
    <t xml:space="preserve">B39901</t>
  </si>
  <si>
    <t xml:space="preserve">B40001</t>
  </si>
  <si>
    <t xml:space="preserve">B40003</t>
  </si>
  <si>
    <t xml:space="preserve">B40101</t>
  </si>
  <si>
    <t xml:space="preserve">B40103</t>
  </si>
  <si>
    <t xml:space="preserve">B40201</t>
  </si>
  <si>
    <t xml:space="preserve">B40203</t>
  </si>
  <si>
    <t xml:space="preserve">B40301</t>
  </si>
  <si>
    <t xml:space="preserve">B40303</t>
  </si>
  <si>
    <t xml:space="preserve">B40401</t>
  </si>
  <si>
    <t xml:space="preserve">B40403</t>
  </si>
  <si>
    <t xml:space="preserve">B40501</t>
  </si>
  <si>
    <t xml:space="preserve">B40503</t>
  </si>
  <si>
    <t xml:space="preserve">B40601</t>
  </si>
  <si>
    <t xml:space="preserve">B40603</t>
  </si>
  <si>
    <t xml:space="preserve">B40701</t>
  </si>
  <si>
    <t xml:space="preserve">B40703</t>
  </si>
  <si>
    <t xml:space="preserve">B40801</t>
  </si>
  <si>
    <t xml:space="preserve">B40803</t>
  </si>
  <si>
    <t xml:space="preserve">B40901</t>
  </si>
  <si>
    <t xml:space="preserve">B40903</t>
  </si>
  <si>
    <t xml:space="preserve">B41001</t>
  </si>
  <si>
    <t xml:space="preserve">B41003</t>
  </si>
  <si>
    <t xml:space="preserve">B02402</t>
  </si>
  <si>
    <t xml:space="preserve">B02802</t>
  </si>
  <si>
    <t xml:space="preserve">B02902</t>
  </si>
  <si>
    <t xml:space="preserve">B03902</t>
  </si>
  <si>
    <t xml:space="preserve">B04002</t>
  </si>
  <si>
    <t xml:space="preserve">B04102</t>
  </si>
  <si>
    <t xml:space="preserve">B04202</t>
  </si>
  <si>
    <t xml:space="preserve">B04302</t>
  </si>
  <si>
    <t xml:space="preserve">B04402</t>
  </si>
  <si>
    <t xml:space="preserve">B04502</t>
  </si>
  <si>
    <t xml:space="preserve">B07702</t>
  </si>
  <si>
    <t xml:space="preserve">B08002</t>
  </si>
  <si>
    <t xml:space="preserve">B08102</t>
  </si>
  <si>
    <t xml:space="preserve">B08202</t>
  </si>
  <si>
    <t xml:space="preserve">B08302</t>
  </si>
  <si>
    <t xml:space="preserve">B08402</t>
  </si>
  <si>
    <t xml:space="preserve">B08502</t>
  </si>
  <si>
    <t xml:space="preserve">B08602</t>
  </si>
  <si>
    <t xml:space="preserve">B08702</t>
  </si>
  <si>
    <t xml:space="preserve">B08802</t>
  </si>
  <si>
    <t xml:space="preserve">B08902</t>
  </si>
  <si>
    <t xml:space="preserve">B09002</t>
  </si>
  <si>
    <t xml:space="preserve">B11502</t>
  </si>
  <si>
    <t xml:space="preserve">B11602</t>
  </si>
  <si>
    <t xml:space="preserve">B11802</t>
  </si>
  <si>
    <t xml:space="preserve">B11902</t>
  </si>
  <si>
    <t xml:space="preserve">B12202</t>
  </si>
  <si>
    <t xml:space="preserve">B12502</t>
  </si>
  <si>
    <t xml:space="preserve">B12602</t>
  </si>
  <si>
    <t xml:space="preserve">B12702</t>
  </si>
  <si>
    <t xml:space="preserve">B12802</t>
  </si>
  <si>
    <t xml:space="preserve">B12902</t>
  </si>
  <si>
    <t xml:space="preserve">B13402</t>
  </si>
  <si>
    <t xml:space="preserve">B13502</t>
  </si>
  <si>
    <t xml:space="preserve">B15902</t>
  </si>
  <si>
    <t xml:space="preserve">B16002</t>
  </si>
  <si>
    <t xml:space="preserve">B16102</t>
  </si>
  <si>
    <t xml:space="preserve">B16302</t>
  </si>
  <si>
    <t xml:space="preserve">B16402</t>
  </si>
  <si>
    <t xml:space="preserve">B16702</t>
  </si>
  <si>
    <t xml:space="preserve">B17202</t>
  </si>
  <si>
    <t xml:space="preserve">B17302</t>
  </si>
  <si>
    <t xml:space="preserve">B17402</t>
  </si>
  <si>
    <t xml:space="preserve">B17502</t>
  </si>
  <si>
    <t xml:space="preserve">B17602</t>
  </si>
  <si>
    <t xml:space="preserve">B17702</t>
  </si>
  <si>
    <t xml:space="preserve">B17802</t>
  </si>
  <si>
    <t xml:space="preserve">B17902</t>
  </si>
  <si>
    <t xml:space="preserve">B18002</t>
  </si>
  <si>
    <t xml:space="preserve">B20402</t>
  </si>
  <si>
    <t xml:space="preserve">B20502</t>
  </si>
  <si>
    <t xml:space="preserve">B21202</t>
  </si>
  <si>
    <t xml:space="preserve">B21502</t>
  </si>
  <si>
    <t xml:space="preserve">B21602</t>
  </si>
  <si>
    <t xml:space="preserve">B21702</t>
  </si>
  <si>
    <t xml:space="preserve">B21802</t>
  </si>
  <si>
    <t xml:space="preserve">B21902</t>
  </si>
  <si>
    <t xml:space="preserve">B22002</t>
  </si>
  <si>
    <t xml:space="preserve">B24902</t>
  </si>
  <si>
    <t xml:space="preserve">B25002</t>
  </si>
  <si>
    <t xml:space="preserve">B25102</t>
  </si>
  <si>
    <t xml:space="preserve">B25302</t>
  </si>
  <si>
    <t xml:space="preserve">B25402</t>
  </si>
  <si>
    <t xml:space="preserve">B25702</t>
  </si>
  <si>
    <t xml:space="preserve">B26702</t>
  </si>
  <si>
    <t xml:space="preserve">B26802</t>
  </si>
  <si>
    <t xml:space="preserve">B26902</t>
  </si>
  <si>
    <t xml:space="preserve">B27002</t>
  </si>
  <si>
    <t xml:space="preserve">B29402</t>
  </si>
  <si>
    <t xml:space="preserve">B29502</t>
  </si>
  <si>
    <t xml:space="preserve">B29602</t>
  </si>
  <si>
    <t xml:space="preserve">B30502</t>
  </si>
  <si>
    <t xml:space="preserve">B30602</t>
  </si>
  <si>
    <t xml:space="preserve">B30702</t>
  </si>
  <si>
    <t xml:space="preserve">B30802</t>
  </si>
  <si>
    <t xml:space="preserve">B30902</t>
  </si>
  <si>
    <t xml:space="preserve">B31002</t>
  </si>
  <si>
    <t xml:space="preserve">B31102</t>
  </si>
  <si>
    <t xml:space="preserve">B31502</t>
  </si>
  <si>
    <t xml:space="preserve">B34302</t>
  </si>
  <si>
    <t xml:space="preserve">B34402</t>
  </si>
  <si>
    <t xml:space="preserve">B34702</t>
  </si>
  <si>
    <t xml:space="preserve">B35002</t>
  </si>
  <si>
    <t xml:space="preserve">B35102</t>
  </si>
  <si>
    <t xml:space="preserve">B35202</t>
  </si>
  <si>
    <t xml:space="preserve">B35602</t>
  </si>
  <si>
    <t xml:space="preserve">B35702</t>
  </si>
  <si>
    <t xml:space="preserve">B38402</t>
  </si>
  <si>
    <t xml:space="preserve">B38502</t>
  </si>
  <si>
    <t xml:space="preserve">B38602</t>
  </si>
  <si>
    <t xml:space="preserve">B38802</t>
  </si>
  <si>
    <t xml:space="preserve">B38902</t>
  </si>
  <si>
    <t xml:space="preserve">B39202</t>
  </si>
  <si>
    <t xml:space="preserve">B39702</t>
  </si>
  <si>
    <t xml:space="preserve">B39802</t>
  </si>
  <si>
    <t xml:space="preserve">B39902</t>
  </si>
  <si>
    <t xml:space="preserve">B40002</t>
  </si>
  <si>
    <t xml:space="preserve">B40102</t>
  </si>
  <si>
    <t xml:space="preserve">B40202</t>
  </si>
  <si>
    <t xml:space="preserve">B40302</t>
  </si>
  <si>
    <t xml:space="preserve">B40402</t>
  </si>
  <si>
    <t xml:space="preserve">B40502</t>
  </si>
  <si>
    <t xml:space="preserve">B41101</t>
  </si>
  <si>
    <t xml:space="preserve">B41201</t>
  </si>
  <si>
    <t xml:space="preserve">B41301</t>
  </si>
  <si>
    <t xml:space="preserve">B41401</t>
  </si>
  <si>
    <t xml:space="preserve">B41501</t>
  </si>
  <si>
    <t xml:space="preserve">B41601</t>
  </si>
  <si>
    <t xml:space="preserve">B41701</t>
  </si>
  <si>
    <t xml:space="preserve">B41801</t>
  </si>
  <si>
    <t xml:space="preserve">B41901</t>
  </si>
  <si>
    <t xml:space="preserve">B42001</t>
  </si>
  <si>
    <t xml:space="preserve">B42101</t>
  </si>
  <si>
    <t xml:space="preserve">B42201</t>
  </si>
  <si>
    <t xml:space="preserve">B42301</t>
  </si>
  <si>
    <t xml:space="preserve">B42401</t>
  </si>
  <si>
    <t xml:space="preserve">B42501</t>
  </si>
  <si>
    <t xml:space="preserve">B42601</t>
  </si>
  <si>
    <t xml:space="preserve">B42701</t>
  </si>
  <si>
    <t xml:space="preserve">B42801</t>
  </si>
  <si>
    <t xml:space="preserve">B42901</t>
  </si>
  <si>
    <t xml:space="preserve">B42902</t>
  </si>
  <si>
    <t xml:space="preserve">B43001</t>
  </si>
  <si>
    <t xml:space="preserve">B43002</t>
  </si>
  <si>
    <t xml:space="preserve">B43101</t>
  </si>
  <si>
    <t xml:space="preserve">B43102</t>
  </si>
  <si>
    <t xml:space="preserve">B43201</t>
  </si>
  <si>
    <t xml:space="preserve">B43301</t>
  </si>
  <si>
    <t xml:space="preserve">B43302</t>
  </si>
  <si>
    <t xml:space="preserve">B43401</t>
  </si>
  <si>
    <t xml:space="preserve">B43402</t>
  </si>
  <si>
    <t xml:space="preserve">B43501</t>
  </si>
  <si>
    <t xml:space="preserve">B43601</t>
  </si>
  <si>
    <t xml:space="preserve">B43701</t>
  </si>
  <si>
    <t xml:space="preserve">B43702</t>
  </si>
  <si>
    <t xml:space="preserve">B43801</t>
  </si>
  <si>
    <t xml:space="preserve">B43901</t>
  </si>
  <si>
    <t xml:space="preserve">B44001</t>
  </si>
  <si>
    <t xml:space="preserve">B44002</t>
  </si>
  <si>
    <t xml:space="preserve">B44101</t>
  </si>
  <si>
    <t xml:space="preserve">B44102</t>
  </si>
  <si>
    <t xml:space="preserve">B44201</t>
  </si>
  <si>
    <t xml:space="preserve">B44202</t>
  </si>
  <si>
    <t xml:space="preserve">B44301</t>
  </si>
  <si>
    <t xml:space="preserve">B44302</t>
  </si>
  <si>
    <t xml:space="preserve">B44401</t>
  </si>
  <si>
    <t xml:space="preserve">B44402</t>
  </si>
  <si>
    <t xml:space="preserve">B44501</t>
  </si>
  <si>
    <t xml:space="preserve">B44502</t>
  </si>
  <si>
    <t xml:space="preserve">B44601</t>
  </si>
  <si>
    <t xml:space="preserve">B44602</t>
  </si>
  <si>
    <t xml:space="preserve">B44701</t>
  </si>
  <si>
    <t xml:space="preserve">B44702</t>
  </si>
  <si>
    <t xml:space="preserve">B44801</t>
  </si>
  <si>
    <t xml:space="preserve">B44802</t>
  </si>
  <si>
    <t xml:space="preserve">B44901</t>
  </si>
  <si>
    <t xml:space="preserve">B44902</t>
  </si>
  <si>
    <t xml:space="preserve">B45001</t>
  </si>
  <si>
    <t xml:space="preserve">B45002</t>
  </si>
  <si>
    <t xml:space="preserve">D00903</t>
  </si>
  <si>
    <t xml:space="preserve">D00904</t>
  </si>
  <si>
    <t xml:space="preserve">D01003</t>
  </si>
  <si>
    <t xml:space="preserve">D01004</t>
  </si>
  <si>
    <t xml:space="preserve">D01103</t>
  </si>
  <si>
    <t xml:space="preserve">D01104</t>
  </si>
  <si>
    <t xml:space="preserve">D01203</t>
  </si>
  <si>
    <t xml:space="preserve">D01204</t>
  </si>
  <si>
    <t xml:space="preserve">D01303</t>
  </si>
  <si>
    <t xml:space="preserve">D01304</t>
  </si>
  <si>
    <t xml:space="preserve">D01404</t>
  </si>
  <si>
    <t xml:space="preserve">Z00902</t>
  </si>
  <si>
    <t xml:space="preserve">Z01002</t>
  </si>
  <si>
    <t xml:space="preserve">E02102</t>
  </si>
  <si>
    <t xml:space="preserve">E02402</t>
  </si>
  <si>
    <t xml:space="preserve">E03002</t>
  </si>
  <si>
    <t xml:space="preserve">E03202</t>
  </si>
  <si>
    <t xml:space="preserve">B02903</t>
  </si>
  <si>
    <t xml:space="preserve">B03003</t>
  </si>
  <si>
    <t xml:space="preserve">B06603</t>
  </si>
  <si>
    <t xml:space="preserve">B06703</t>
  </si>
  <si>
    <t xml:space="preserve">B06803</t>
  </si>
  <si>
    <t xml:space="preserve">B06903</t>
  </si>
  <si>
    <t xml:space="preserve">B07003</t>
  </si>
  <si>
    <t xml:space="preserve">B07103</t>
  </si>
  <si>
    <t xml:space="preserve">B10303</t>
  </si>
  <si>
    <t xml:space="preserve">B10403</t>
  </si>
  <si>
    <t xml:space="preserve">B10503</t>
  </si>
  <si>
    <t xml:space="preserve">B10603</t>
  </si>
  <si>
    <t xml:space="preserve">B10703</t>
  </si>
  <si>
    <t xml:space="preserve">B10803</t>
  </si>
  <si>
    <t xml:space="preserve">B10903</t>
  </si>
  <si>
    <t xml:space="preserve">B11003</t>
  </si>
  <si>
    <t xml:space="preserve">B14003</t>
  </si>
  <si>
    <t xml:space="preserve">B14103</t>
  </si>
  <si>
    <t xml:space="preserve">B14203</t>
  </si>
  <si>
    <t xml:space="preserve">B14303</t>
  </si>
  <si>
    <t xml:space="preserve">B14403</t>
  </si>
  <si>
    <t xml:space="preserve">B14503</t>
  </si>
  <si>
    <t xml:space="preserve">B14603</t>
  </si>
  <si>
    <t xml:space="preserve">B14703</t>
  </si>
  <si>
    <t xml:space="preserve">B17703</t>
  </si>
  <si>
    <t xml:space="preserve">B17803</t>
  </si>
  <si>
    <t xml:space="preserve">B17903</t>
  </si>
  <si>
    <t xml:space="preserve">B18003</t>
  </si>
  <si>
    <t xml:space="preserve">B18103</t>
  </si>
  <si>
    <t xml:space="preserve">B18203</t>
  </si>
  <si>
    <t xml:space="preserve">B18303</t>
  </si>
  <si>
    <t xml:space="preserve">B18403</t>
  </si>
  <si>
    <t xml:space="preserve">B21403</t>
  </si>
  <si>
    <t xml:space="preserve">B21503</t>
  </si>
  <si>
    <t xml:space="preserve">B21603</t>
  </si>
  <si>
    <t xml:space="preserve">B21703</t>
  </si>
  <si>
    <t xml:space="preserve">B21803</t>
  </si>
  <si>
    <t xml:space="preserve">B21903</t>
  </si>
  <si>
    <t xml:space="preserve">B22003</t>
  </si>
  <si>
    <t xml:space="preserve">B22103</t>
  </si>
  <si>
    <t xml:space="preserve">B25103</t>
  </si>
  <si>
    <t xml:space="preserve">B25203</t>
  </si>
  <si>
    <t xml:space="preserve">B25303</t>
  </si>
  <si>
    <t xml:space="preserve">B25403</t>
  </si>
  <si>
    <t xml:space="preserve">B25503</t>
  </si>
  <si>
    <t xml:space="preserve">B25603</t>
  </si>
  <si>
    <t xml:space="preserve">B25703</t>
  </si>
  <si>
    <t xml:space="preserve">B25803</t>
  </si>
  <si>
    <t xml:space="preserve">B28803</t>
  </si>
  <si>
    <t xml:space="preserve">B28903</t>
  </si>
  <si>
    <t xml:space="preserve">B29003</t>
  </si>
  <si>
    <t xml:space="preserve">B29103</t>
  </si>
  <si>
    <t xml:space="preserve">B29203</t>
  </si>
  <si>
    <t xml:space="preserve">B29303</t>
  </si>
  <si>
    <t xml:space="preserve">B29403</t>
  </si>
  <si>
    <t xml:space="preserve">B29503</t>
  </si>
  <si>
    <t xml:space="preserve">B32903</t>
  </si>
  <si>
    <t xml:space="preserve">B33003</t>
  </si>
  <si>
    <t xml:space="preserve">B33103</t>
  </si>
  <si>
    <t xml:space="preserve">B33203</t>
  </si>
  <si>
    <t xml:space="preserve">E02602</t>
  </si>
  <si>
    <t xml:space="preserve">E02702</t>
  </si>
  <si>
    <t xml:space="preserve">E02802</t>
  </si>
  <si>
    <t xml:space="preserve">B02203</t>
  </si>
  <si>
    <t xml:space="preserve">B02303</t>
  </si>
  <si>
    <t xml:space="preserve">B02403</t>
  </si>
  <si>
    <t xml:space="preserve">B02503</t>
  </si>
  <si>
    <t xml:space="preserve">B02603</t>
  </si>
  <si>
    <t xml:space="preserve">B02703</t>
  </si>
  <si>
    <t xml:space="preserve">B05303</t>
  </si>
  <si>
    <t xml:space="preserve">B05403</t>
  </si>
  <si>
    <t xml:space="preserve">B05503</t>
  </si>
  <si>
    <t xml:space="preserve">B05603</t>
  </si>
  <si>
    <t xml:space="preserve">B05703</t>
  </si>
  <si>
    <t xml:space="preserve">B05803</t>
  </si>
  <si>
    <t xml:space="preserve">B08403</t>
  </si>
  <si>
    <t xml:space="preserve">B08503</t>
  </si>
  <si>
    <t xml:space="preserve">B08603</t>
  </si>
  <si>
    <t xml:space="preserve">B08703</t>
  </si>
  <si>
    <t xml:space="preserve">B08803</t>
  </si>
  <si>
    <t xml:space="preserve">B08903</t>
  </si>
  <si>
    <t xml:space="preserve">B14803</t>
  </si>
  <si>
    <t xml:space="preserve">B20803</t>
  </si>
  <si>
    <t xml:space="preserve">B20903</t>
  </si>
  <si>
    <t xml:space="preserve">B21003</t>
  </si>
  <si>
    <t xml:space="preserve">B21103</t>
  </si>
  <si>
    <t xml:space="preserve">B21203</t>
  </si>
  <si>
    <t xml:space="preserve">B21303</t>
  </si>
  <si>
    <t xml:space="preserve">B27003</t>
  </si>
  <si>
    <t xml:space="preserve">B27103</t>
  </si>
  <si>
    <t xml:space="preserve">B27203</t>
  </si>
  <si>
    <t xml:space="preserve">B27303</t>
  </si>
  <si>
    <t xml:space="preserve">B27403</t>
  </si>
  <si>
    <t xml:space="preserve">B27503</t>
  </si>
  <si>
    <t xml:space="preserve">B30503</t>
  </si>
  <si>
    <t xml:space="preserve">B30603</t>
  </si>
  <si>
    <t xml:space="preserve">E02902</t>
  </si>
  <si>
    <t xml:space="preserve">D07702</t>
  </si>
  <si>
    <t xml:space="preserve">D07703</t>
  </si>
  <si>
    <t xml:space="preserve">D07802</t>
  </si>
  <si>
    <t xml:space="preserve">D07803</t>
  </si>
  <si>
    <t xml:space="preserve">D07902</t>
  </si>
  <si>
    <t xml:space="preserve">D07903</t>
  </si>
  <si>
    <t xml:space="preserve">D08002</t>
  </si>
  <si>
    <t xml:space="preserve">D08003</t>
  </si>
  <si>
    <t xml:space="preserve">D08102</t>
  </si>
  <si>
    <t xml:space="preserve">D08103</t>
  </si>
  <si>
    <t xml:space="preserve">D08202</t>
  </si>
  <si>
    <t xml:space="preserve">D08203</t>
  </si>
  <si>
    <t xml:space="preserve">D08302</t>
  </si>
  <si>
    <t xml:space="preserve">D08303</t>
  </si>
  <si>
    <t xml:space="preserve">D02804</t>
  </si>
  <si>
    <t xml:space="preserve">D02904</t>
  </si>
  <si>
    <t xml:space="preserve">D03003</t>
  </si>
  <si>
    <t xml:space="preserve">D03004</t>
  </si>
  <si>
    <t xml:space="preserve">D03204</t>
  </si>
  <si>
    <t xml:space="preserve">D03504</t>
  </si>
  <si>
    <t xml:space="preserve">Z00402</t>
  </si>
  <si>
    <t xml:space="preserve">Z00502</t>
  </si>
  <si>
    <t xml:space="preserve">E03901</t>
  </si>
  <si>
    <t xml:space="preserve">E04001</t>
  </si>
  <si>
    <t xml:space="preserve">E04101</t>
  </si>
  <si>
    <t xml:space="preserve">E04201</t>
  </si>
  <si>
    <t xml:space="preserve">E04301</t>
  </si>
  <si>
    <t xml:space="preserve">E04401</t>
  </si>
  <si>
    <t xml:space="preserve">E04501</t>
  </si>
  <si>
    <t xml:space="preserve">E04601</t>
  </si>
  <si>
    <t xml:space="preserve">E04701</t>
  </si>
  <si>
    <t xml:space="preserve">E04801</t>
  </si>
  <si>
    <t xml:space="preserve">E04901</t>
  </si>
  <si>
    <t xml:space="preserve">E05001</t>
  </si>
  <si>
    <t xml:space="preserve">E05101</t>
  </si>
  <si>
    <t xml:space="preserve">E05201</t>
  </si>
  <si>
    <t xml:space="preserve">C05401</t>
  </si>
  <si>
    <t xml:space="preserve">C05501</t>
  </si>
  <si>
    <t xml:space="preserve">E007X1</t>
  </si>
  <si>
    <t xml:space="preserve">Z00202</t>
  </si>
  <si>
    <t xml:space="preserve">Z00302</t>
  </si>
  <si>
    <t xml:space="preserve">Z00602</t>
  </si>
  <si>
    <t xml:space="preserve">Z01102</t>
  </si>
  <si>
    <t xml:space="preserve">Z01202</t>
  </si>
  <si>
    <t xml:space="preserve">Z01302</t>
  </si>
  <si>
    <t xml:space="preserve">Z01402</t>
  </si>
  <si>
    <t xml:space="preserve">Z01602</t>
  </si>
  <si>
    <t xml:space="preserve">B01903</t>
  </si>
  <si>
    <t xml:space="preserve">B02003</t>
  </si>
  <si>
    <t xml:space="preserve">B02103</t>
  </si>
  <si>
    <t xml:space="preserve">B04703</t>
  </si>
  <si>
    <t xml:space="preserve">B04803</t>
  </si>
  <si>
    <t xml:space="preserve">B04903</t>
  </si>
  <si>
    <t xml:space="preserve">B05003</t>
  </si>
  <si>
    <t xml:space="preserve">B05103</t>
  </si>
  <si>
    <t xml:space="preserve">B05203</t>
  </si>
  <si>
    <t xml:space="preserve">B08303</t>
  </si>
  <si>
    <t xml:space="preserve">B13103</t>
  </si>
  <si>
    <t xml:space="preserve">B13203</t>
  </si>
  <si>
    <t xml:space="preserve">B13303</t>
  </si>
  <si>
    <t xml:space="preserve">B13403</t>
  </si>
  <si>
    <t xml:space="preserve">B13503</t>
  </si>
  <si>
    <t xml:space="preserve">B13603</t>
  </si>
  <si>
    <t xml:space="preserve">B13703</t>
  </si>
  <si>
    <t xml:space="preserve">B13803</t>
  </si>
  <si>
    <t xml:space="preserve">B13903</t>
  </si>
  <si>
    <t xml:space="preserve">B16503</t>
  </si>
  <si>
    <t xml:space="preserve">B16603</t>
  </si>
  <si>
    <t xml:space="preserve">B16703</t>
  </si>
  <si>
    <t xml:space="preserve">B19103</t>
  </si>
  <si>
    <t xml:space="preserve">B19203</t>
  </si>
  <si>
    <t xml:space="preserve">B19303</t>
  </si>
  <si>
    <t xml:space="preserve">B19403</t>
  </si>
  <si>
    <t xml:space="preserve">B22203</t>
  </si>
  <si>
    <t xml:space="preserve">B22303</t>
  </si>
  <si>
    <t xml:space="preserve">B24703</t>
  </si>
  <si>
    <t xml:space="preserve">B24803</t>
  </si>
  <si>
    <t xml:space="preserve">B24903</t>
  </si>
  <si>
    <t xml:space="preserve">B25003</t>
  </si>
  <si>
    <t xml:space="preserve">B27603</t>
  </si>
  <si>
    <t xml:space="preserve">E02502</t>
  </si>
  <si>
    <t xml:space="preserve">D12901</t>
  </si>
  <si>
    <t xml:space="preserve">D05803</t>
  </si>
  <si>
    <t xml:space="preserve">D05903</t>
  </si>
  <si>
    <t xml:space="preserve">D06003</t>
  </si>
  <si>
    <t xml:space="preserve">D06203</t>
  </si>
  <si>
    <t xml:space="preserve">D06303</t>
  </si>
  <si>
    <t xml:space="preserve">D06403</t>
  </si>
  <si>
    <t xml:space="preserve">D02704</t>
  </si>
  <si>
    <t xml:space="preserve">D06004</t>
  </si>
  <si>
    <t xml:space="preserve">D06104</t>
  </si>
  <si>
    <t xml:space="preserve">D06204</t>
  </si>
  <si>
    <t xml:space="preserve">D06304</t>
  </si>
  <si>
    <t xml:space="preserve">D06404</t>
  </si>
  <si>
    <t xml:space="preserve">D06503</t>
  </si>
  <si>
    <t xml:space="preserve">D06504</t>
  </si>
  <si>
    <t xml:space="preserve">D06604</t>
  </si>
  <si>
    <t xml:space="preserve">D06704</t>
  </si>
  <si>
    <t xml:space="preserve">D06804</t>
  </si>
  <si>
    <t xml:space="preserve">D06904</t>
  </si>
  <si>
    <t xml:space="preserve">D07004</t>
  </si>
  <si>
    <t xml:space="preserve">D07103</t>
  </si>
  <si>
    <t xml:space="preserve">D07104</t>
  </si>
  <si>
    <t xml:space="preserve">D07204</t>
  </si>
  <si>
    <t xml:space="preserve">D07304</t>
  </si>
  <si>
    <t xml:space="preserve">D07403</t>
  </si>
  <si>
    <t xml:space="preserve">D07404</t>
  </si>
  <si>
    <t xml:space="preserve">D07503</t>
  </si>
  <si>
    <t xml:space="preserve">D07504</t>
  </si>
  <si>
    <t xml:space="preserve">D07603</t>
  </si>
  <si>
    <t xml:space="preserve">D07604</t>
  </si>
  <si>
    <t xml:space="preserve">D07704</t>
  </si>
  <si>
    <t xml:space="preserve">D07804</t>
  </si>
  <si>
    <t xml:space="preserve">E03102</t>
  </si>
  <si>
    <t xml:space="preserve">E03302</t>
  </si>
  <si>
    <t xml:space="preserve">E03402</t>
  </si>
  <si>
    <t xml:space="preserve">E03502</t>
  </si>
  <si>
    <t xml:space="preserve">E03802</t>
  </si>
  <si>
    <t xml:space="preserve">E03902</t>
  </si>
  <si>
    <t xml:space="preserve">E04002</t>
  </si>
  <si>
    <t xml:space="preserve">D00703</t>
  </si>
  <si>
    <t xml:space="preserve">D00803</t>
  </si>
  <si>
    <t xml:space="preserve">D050X1</t>
  </si>
  <si>
    <t xml:space="preserve">D051X1</t>
  </si>
  <si>
    <t xml:space="preserve">D052X1</t>
  </si>
  <si>
    <t xml:space="preserve">D053X1</t>
  </si>
  <si>
    <t xml:space="preserve">0000X1</t>
  </si>
  <si>
    <t xml:space="preserve">0001X1</t>
  </si>
  <si>
    <t xml:space="preserve">Поля из анкеты с данными пользователя</t>
  </si>
  <si>
    <t xml:space="preserve">Study code</t>
  </si>
  <si>
    <t xml:space="preserve">Parameter code</t>
  </si>
  <si>
    <t xml:space="preserve">Descritpion (Ita)</t>
  </si>
  <si>
    <t xml:space="preserve">Description (Rus)</t>
  </si>
  <si>
    <t xml:space="preserve">Type</t>
  </si>
  <si>
    <t xml:space="preserve">Units</t>
  </si>
  <si>
    <t xml:space="preserve">Group</t>
  </si>
  <si>
    <t xml:space="preserve">Subchapter (Ita)</t>
  </si>
  <si>
    <t xml:space="preserve">Subchapter (Rus)</t>
  </si>
  <si>
    <t xml:space="preserve">Panel</t>
  </si>
  <si>
    <t xml:space="preserve">Dipendenti a tempo pieno</t>
  </si>
  <si>
    <t xml:space="preserve">Количество дней, оплаченных сотрудникам, работающим полный рабочий день. </t>
  </si>
  <si>
    <t xml:space="preserve">N5</t>
  </si>
  <si>
    <t xml:space="preserve">Numero giornate retribuite</t>
  </si>
  <si>
    <t xml:space="preserve">Quadro A</t>
  </si>
  <si>
    <t xml:space="preserve">Dipendenti a tempo parziale, assunti con contratto di lavoro intermittente, di lavoro ripartito</t>
  </si>
  <si>
    <t xml:space="preserve">Количество дней, оплаченных сотрудникам, работающим неполный рабочий день, на временном контракте, на частичной работе.</t>
  </si>
  <si>
    <t xml:space="preserve">Soci amministratori</t>
  </si>
  <si>
    <t xml:space="preserve">Количество совладельцов компании, выполняющих функции руководителя</t>
  </si>
  <si>
    <t xml:space="preserve">N3</t>
  </si>
  <si>
    <t xml:space="preserve">Numero</t>
  </si>
  <si>
    <t xml:space="preserve">Доля дней, отработанных  совладельцами компании, выполняющих функции руководителя, в % от общего числа рабочих дней в году</t>
  </si>
  <si>
    <t xml:space="preserve">N4</t>
  </si>
  <si>
    <t xml:space="preserve">Percentuale di lavoro prestato</t>
  </si>
  <si>
    <t xml:space="preserve">Soci non amministratori</t>
  </si>
  <si>
    <t xml:space="preserve">Количество совладельцев компании, НЕ выполняющих функции руководителя</t>
  </si>
  <si>
    <t xml:space="preserve">Доля дней, отработанных  сотрудниками, НЕ выполняющих функции руководителя, в % от общего числа рабочих дней в году</t>
  </si>
  <si>
    <t xml:space="preserve">Amministratori non soci</t>
  </si>
  <si>
    <t xml:space="preserve">Количество руководителей компании, не владеющих акциями компании</t>
  </si>
  <si>
    <t xml:space="preserve">Numero complessivo</t>
  </si>
  <si>
    <t xml:space="preserve">Общее количество помещений</t>
  </si>
  <si>
    <t xml:space="preserve">N2</t>
  </si>
  <si>
    <t xml:space="preserve">Quadro B</t>
  </si>
  <si>
    <t xml:space="preserve">Comune</t>
  </si>
  <si>
    <t xml:space="preserve">Муниципалитет/Мэрия, к которой относится торговое место</t>
  </si>
  <si>
    <t xml:space="preserve">CAT</t>
  </si>
  <si>
    <t xml:space="preserve">A1</t>
  </si>
  <si>
    <t xml:space="preserve">Locali per la vendita e l'esposizione interna della merce</t>
  </si>
  <si>
    <t xml:space="preserve">Площадь зон, отведенных под продажу и экспозицию товара внутри помещения</t>
  </si>
  <si>
    <t xml:space="preserve">N11</t>
  </si>
  <si>
    <t xml:space="preserve">Mq</t>
  </si>
  <si>
    <t xml:space="preserve">Locali destinati a magazzino </t>
  </si>
  <si>
    <t xml:space="preserve">площади под склад </t>
  </si>
  <si>
    <t xml:space="preserve">Locali destinati ad uffici</t>
  </si>
  <si>
    <t xml:space="preserve">Площадь зон, отведенных под офис</t>
  </si>
  <si>
    <t xml:space="preserve">Locali destinati a laboratorio per le modifiche e l'adeguamento dei capi di abbigliamento venduti</t>
  </si>
  <si>
    <t xml:space="preserve">площади зон ателье для подгонки продаваемой одежды</t>
  </si>
  <si>
    <t xml:space="preserve">Esposizione fronte strada (vetrine)</t>
  </si>
  <si>
    <t xml:space="preserve">Длина уличной экспозиции товара  ( длина витрин),м.кв.</t>
  </si>
  <si>
    <t xml:space="preserve">Metri lineari</t>
  </si>
  <si>
    <t xml:space="preserve">Giorni di apertura nel periodo d'imposta</t>
  </si>
  <si>
    <t xml:space="preserve">Количество дней работы  в текущем году</t>
  </si>
  <si>
    <t xml:space="preserve">Localizzazione (1 = autonoma; 2 = in ipermercato; 3 = in centro commerciale al dettaglio)</t>
  </si>
  <si>
    <t xml:space="preserve">Расположение магазина/торговой точки(1=независимое расположение/отдельный магазин 2= на территории гипермаркета 3=на территории розничного торгового центра)</t>
  </si>
  <si>
    <t xml:space="preserve">CBN</t>
  </si>
  <si>
    <t xml:space="preserve">Ubicazione (1 = in isola pedonale; 2 = in zona a traffico limitato)</t>
  </si>
  <si>
    <t xml:space="preserve">Расположение ТТ(1= пешеходная зона;2=в зоне ограниченного движения транспорта)</t>
  </si>
  <si>
    <t xml:space="preserve">Spese sostenute per beni e/o servizi comuni</t>
  </si>
  <si>
    <t xml:space="preserve">Расходы, связанные с использованием помещений общего пользования (в случае,если торговая точка расположена на территории коммерческого центра/торгового комплекса/торговой зоны) например: охрана паркинга, уход за зелеными насаждениями и т.п.)</t>
  </si>
  <si>
    <t xml:space="preserve">VAL</t>
  </si>
  <si>
    <t xml:space="preserve">Percentuale dei corrispettivi relativi al punto vendita</t>
  </si>
  <si>
    <t xml:space="preserve">Доход от торговой точки в процентах к общему доходу</t>
  </si>
  <si>
    <t xml:space="preserve">PC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</si>
  <si>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</si>
  <si>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</si>
  <si>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</si>
  <si>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</si>
  <si>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</si>
  <si>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</si>
  <si>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</si>
  <si>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</si>
  <si>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</si>
  <si>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</si>
  <si>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</si>
  <si>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</si>
  <si>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</si>
  <si>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</si>
  <si>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Locali destinati a magazzini e/o depositi</t>
  </si>
  <si>
    <t xml:space="preserve">Площадь складов и/или помещений для хранений товара</t>
  </si>
  <si>
    <t xml:space="preserve">Strutture non annesse all'unità locale destinata all’attività di vendita</t>
  </si>
  <si>
    <t xml:space="preserve">Структуры , расположенные отдельно от торговых точек/не смежные с ТТ</t>
  </si>
  <si>
    <t xml:space="preserve">Abbigliamento classico</t>
  </si>
  <si>
    <t xml:space="preserve">Доход от продаж классической одежды, в процентах к общему доходу</t>
  </si>
  <si>
    <t xml:space="preserve">Percentuale dei ricavi</t>
  </si>
  <si>
    <t xml:space="preserve">Quadro D</t>
  </si>
  <si>
    <t xml:space="preserve">Tipologia dell'offerta di abbigliamento</t>
  </si>
  <si>
    <t xml:space="preserve">Категория товара</t>
  </si>
  <si>
    <t xml:space="preserve">Abbigliamento modale</t>
  </si>
  <si>
    <t xml:space="preserve">Доход от продаж особой одежды, в процентах к общему доходу</t>
  </si>
  <si>
    <t xml:space="preserve">Abbigliamento sportivo</t>
  </si>
  <si>
    <t xml:space="preserve">Доход от продаж спортивной одежды , в процентах к общему доходу</t>
  </si>
  <si>
    <t xml:space="preserve">Abbigliamento casual-jeans</t>
  </si>
  <si>
    <t xml:space="preserve">Доход от продаж одежды кэжуал(повседневной) и джинсов , в процентах к общему доходу</t>
  </si>
  <si>
    <t xml:space="preserve">Abbigliamento esterno uomo</t>
  </si>
  <si>
    <t xml:space="preserve">Доход от продаж верхней мужской одежды , в процентах к общему доходу</t>
  </si>
  <si>
    <t xml:space="preserve">Prodotti merceologici venduti</t>
  </si>
  <si>
    <t xml:space="preserve">Продаваемый товар</t>
  </si>
  <si>
    <t xml:space="preserve">Abbigliamento esterno donna</t>
  </si>
  <si>
    <t xml:space="preserve">Доход от продаж верхней женской одежды , в процентах к общему доходу</t>
  </si>
  <si>
    <t xml:space="preserve">Доход от продаж детской одежды , в процентах к общему доходу</t>
  </si>
  <si>
    <t xml:space="preserve">Cappelli</t>
  </si>
  <si>
    <t xml:space="preserve">Доход от продаж головных уборов, в процентах к общему доходу</t>
  </si>
  <si>
    <t xml:space="preserve">Confezioni in pelle</t>
  </si>
  <si>
    <t xml:space="preserve">Доход от продаж одежды из кожи , в процентах к общему доходу</t>
  </si>
  <si>
    <t xml:space="preserve">Camicie e/ o maglie uomo</t>
  </si>
  <si>
    <t xml:space="preserve">Доход от продаж рубашки и/или трикотаж мужской , в процентах к общему доходу</t>
  </si>
  <si>
    <t xml:space="preserve">Camicie e/o maglie donna</t>
  </si>
  <si>
    <t xml:space="preserve">Доход от продаж рубашки и/или трикотаж женский , в процентах к общему доходу</t>
  </si>
  <si>
    <t xml:space="preserve">Intimo e/o abbigliamento mare uomo</t>
  </si>
  <si>
    <t xml:space="preserve">Доход от продаж нижнего белья/одежды для купания мужская, в процентах к общему доходу</t>
  </si>
  <si>
    <t xml:space="preserve">Intimo e/o abbigliamento mare donna</t>
  </si>
  <si>
    <t xml:space="preserve">Доход от продаж нижнего белья/одежды для купания женская, в процентах к общему доходу</t>
  </si>
  <si>
    <t xml:space="preserve">Pelletteria, accessori e/o valigeria</t>
  </si>
  <si>
    <t xml:space="preserve">Доход от продаж кожаных изделий, аксессуаров и/или сумок, в процентах к общему доходу</t>
  </si>
  <si>
    <t xml:space="preserve">Доход от продаж чулочно-носочной продукции, в процентах к совокупному доходу</t>
  </si>
  <si>
    <t xml:space="preserve">Cravatte</t>
  </si>
  <si>
    <t xml:space="preserve">Доход от продаж галстуков, в процентах к совокупному доходу</t>
  </si>
  <si>
    <t xml:space="preserve">Calzature uomo</t>
  </si>
  <si>
    <t xml:space="preserve">Доход от продаж мужской обуви, в процентах к совокупному доходу</t>
  </si>
  <si>
    <t xml:space="preserve">Calzature donna</t>
  </si>
  <si>
    <t xml:space="preserve">Доход от продаж женской обуви, в процентах к совокупному доходу</t>
  </si>
  <si>
    <t xml:space="preserve">Доход от продаж детской обуви , в процентах к совокупному доходу</t>
  </si>
  <si>
    <t xml:space="preserve">Abiti da sposa</t>
  </si>
  <si>
    <t xml:space="preserve">Доход от продаж свадебных платьев , в процентах к общему доходу</t>
  </si>
  <si>
    <t xml:space="preserve">Altro</t>
  </si>
  <si>
    <t xml:space="preserve">Доход от продаж прочих изделий, в процентах к совокупному доходу</t>
  </si>
  <si>
    <t xml:space="preserve">Abiti da lavoro</t>
  </si>
  <si>
    <t xml:space="preserve">Доход от продаж рабочей одежды, в процентах к совокупному доходу</t>
  </si>
  <si>
    <t xml:space="preserve">Accessori in tessuto e maglia (scialli, sciarpe, foulard, ecc.)</t>
  </si>
  <si>
    <t xml:space="preserve">Доход от продаж аксессуаров из текстиля и трикотажа (шали, шарфы, косынки и т,п,)</t>
  </si>
  <si>
    <t xml:space="preserve">Pantofoleria, ciabatteria e simili</t>
  </si>
  <si>
    <t xml:space="preserve">Доход от продаж тапочек, домашней обуви и похожее , в процентах к совокупному доходу</t>
  </si>
  <si>
    <t xml:space="preserve">Calzature comode (comfort)</t>
  </si>
  <si>
    <t xml:space="preserve">Доход от продаж удобной обуви (категория "комфорт"), в процентах к совокупному доходу</t>
  </si>
  <si>
    <t xml:space="preserve">Lusso</t>
  </si>
  <si>
    <t xml:space="preserve">Отметьте, если вы продаете одежду категории "люкс"</t>
  </si>
  <si>
    <t xml:space="preserve">CB</t>
  </si>
  <si>
    <t xml:space="preserve">Fascia qualitativa dell'offerta</t>
  </si>
  <si>
    <t xml:space="preserve">Категория качества продаваемого товара</t>
  </si>
  <si>
    <t xml:space="preserve">Fine</t>
  </si>
  <si>
    <t xml:space="preserve">Отметьте, если вы продаете одежду категории "элегантная"</t>
  </si>
  <si>
    <t xml:space="preserve">Media</t>
  </si>
  <si>
    <t xml:space="preserve">Отметьте, если вы продаете одежду категории "средняя"</t>
  </si>
  <si>
    <t xml:space="preserve">Economica</t>
  </si>
  <si>
    <t xml:space="preserve">Отметьте, если вы продаете одежду категории "дешевая"</t>
  </si>
  <si>
    <t xml:space="preserve">Acquisto da e/o attraverso gruppi d'acquisto, unioni volontarie, consorzi, cooperative, franchisor, affiliante</t>
  </si>
  <si>
    <t xml:space="preserve">Затраты на покупку товара у оптовых продавцов ( напрямую или через торговых посредников), в процентах к общим затратам на закупку товара</t>
  </si>
  <si>
    <t xml:space="preserve">Percentuale sugli acquisti</t>
  </si>
  <si>
    <t xml:space="preserve">Modalità di acquisto</t>
  </si>
  <si>
    <t xml:space="preserve">Способ закупки</t>
  </si>
  <si>
    <t xml:space="preserve">Acquisto tramite intermediari del commercio</t>
  </si>
  <si>
    <t xml:space="preserve">Затраты на покупку товара через торговых посредников, в процентах к общим затратам на покупку товара</t>
  </si>
  <si>
    <t xml:space="preserve">Acquisto da commercianti all'ingrosso</t>
  </si>
  <si>
    <t xml:space="preserve">Затраты на покупку у оптовых продавцов, в процентах к общим затратам на покупку товара </t>
  </si>
  <si>
    <t xml:space="preserve">Acquisto diretto da produttori</t>
  </si>
  <si>
    <t xml:space="preserve">Затраты на покупку товара напрямую у фирм-производителей, в процентах к общим затратам на закупку товара</t>
  </si>
  <si>
    <t xml:space="preserve">Acquisti con fatture estere</t>
  </si>
  <si>
    <t xml:space="preserve">Затраты на покупку товаров у иностранных поставщиков (находящихся на терриориии и за пределами таможенного союза Россия, Беларусь, Казахстан), в процентах к общим затратам на покупку товара</t>
  </si>
  <si>
    <t xml:space="preserve">Merce in conto vendita</t>
  </si>
  <si>
    <t xml:space="preserve">Затраты на покупку товара по договорам "счет реализации", в процентах к общим затратам на покупку товара </t>
  </si>
  <si>
    <t xml:space="preserve">Ricavi derivanti dalla vendita su licenza esclusiva e/o selettiva</t>
  </si>
  <si>
    <t xml:space="preserve">Доходы от продаж по эксклюзивной лицензии и/или селективной ( производитель выдал лицензию ограниченному кругу продавцов) лицензии, в процентах к общему доходу</t>
  </si>
  <si>
    <t xml:space="preserve">Modalità di vendita</t>
  </si>
  <si>
    <t xml:space="preserve">Вид продаж</t>
  </si>
  <si>
    <t xml:space="preserve">Corrispettivi conseguiti con vendite di fine stagione</t>
  </si>
  <si>
    <t xml:space="preserve">Выручка от продажи в конце сезона/ сезонных распродаж </t>
  </si>
  <si>
    <t xml:space="preserve">Corrispettivi conseguiti con vendite promozionali</t>
  </si>
  <si>
    <t xml:space="preserve">Выручка от продажи в рамках промо-акций</t>
  </si>
  <si>
    <t xml:space="preserve">In proprio</t>
  </si>
  <si>
    <t xml:space="preserve">Независимый продавец</t>
  </si>
  <si>
    <t xml:space="preserve">Modalità organizzativa</t>
  </si>
  <si>
    <t xml:space="preserve">Вид отношений с рыночными субъектами</t>
  </si>
  <si>
    <t xml:space="preserve">Associato a gruppo di acquisto e/o unione volontaria</t>
  </si>
  <si>
    <t xml:space="preserve">входите в состав  группы закупок и/или добровольного союза</t>
  </si>
  <si>
    <t xml:space="preserve">In franchising</t>
  </si>
  <si>
    <t xml:space="preserve">по франшизе</t>
  </si>
  <si>
    <t xml:space="preserve">Affiliato</t>
  </si>
  <si>
    <t xml:space="preserve">Аффилирована</t>
  </si>
  <si>
    <t xml:space="preserve">Costi e spese addebitati da gruppi d'acquisto, unioni volontarie, consorzi, cooperative, franchisor, affiliante per voci diverse dall'acquisto delle merci</t>
  </si>
  <si>
    <t xml:space="preserve">Сумма расходов и издержек,к уплате добровольным объединениям, консорциумам, кооперациям , за вычетом  стоимости приобретенного у них  товара</t>
  </si>
  <si>
    <t xml:space="preserve">Altri dati</t>
  </si>
  <si>
    <t xml:space="preserve">Прочие данные</t>
  </si>
  <si>
    <t xml:space="preserve">Servizio di adeguamento e modifica ai capi di abbigliamento venduti, effettuato all'interno</t>
  </si>
  <si>
    <t xml:space="preserve">Отметьте, если вы оказываете услуги  по перешиву/подгонке проданной одежды, своими силами</t>
  </si>
  <si>
    <t xml:space="preserve">Servizio di adeguamento e modifica ai capi di abbigliamento venduti, affidato a terzi esterni all'impresa</t>
  </si>
  <si>
    <t xml:space="preserve">Отметьте, если вы оказываете услуги  по перешиву/подгонке проданной одежды силами сторонних организаций</t>
  </si>
  <si>
    <t xml:space="preserve">Spese per servizio di adeguamento e modifica capi affidato a terzi</t>
  </si>
  <si>
    <t xml:space="preserve">Расходы по перешиву/подгонке проданной одежды силами сторонних организаций</t>
  </si>
  <si>
    <t xml:space="preserve">Ricavi derivanti dalla vendita di prodotti a marchio tramite corner</t>
  </si>
  <si>
    <t xml:space="preserve">Доходы от продаж через "корнеры" марок,  обустроенных на территории торговых помещений, в процентах к общим доходам</t>
  </si>
  <si>
    <t xml:space="preserve">Ammontare dei ricavi conseguiti con le vendite a stock</t>
  </si>
  <si>
    <t xml:space="preserve">сумма доходов от продаж в стоке</t>
  </si>
  <si>
    <t xml:space="preserve">Costi sostenuti per l'acquisto delle merci vendute a stock</t>
  </si>
  <si>
    <t xml:space="preserve">доходы от закупок проданных товаров в стоке</t>
  </si>
  <si>
    <t xml:space="preserve">Vendite con emissione di fattura</t>
  </si>
  <si>
    <t xml:space="preserve">Доход от продаж с выставлением счетов-фактур</t>
  </si>
  <si>
    <t xml:space="preserve">Spese di pubblicita', propaganda e rappresentanza</t>
  </si>
  <si>
    <t xml:space="preserve">Сумма расходов на рекламу, продвижение товара и представительские расходы( в полном объеме)</t>
  </si>
  <si>
    <t xml:space="preserve">Merci acquistate nell'anno di imposta</t>
  </si>
  <si>
    <t xml:space="preserve">Доля  товарных остатков на конец отчетного периода, приобретенных в отчетном периоде</t>
  </si>
  <si>
    <t xml:space="preserve">Composizione percentuale, secondo l'anno di acquisto, del valore delle rimanenze finali relative a merci</t>
  </si>
  <si>
    <t xml:space="preserve">Процентный состав стоимости товарных остатков в соответствии с годом их приобретения</t>
  </si>
  <si>
    <t xml:space="preserve">Merci acquistate nell'anno precedente</t>
  </si>
  <si>
    <t xml:space="preserve">Доля  товарных остатков на конец отчетного периода, приобретенных в предыдущем отчетном периоде</t>
  </si>
  <si>
    <t xml:space="preserve">Merci acquistate due anni prima</t>
  </si>
  <si>
    <t xml:space="preserve">Доля  товарных остатков на конец отчетного периода, приобретенных в 2 года назад</t>
  </si>
  <si>
    <t xml:space="preserve">Merci acquistate tre anni prima</t>
  </si>
  <si>
    <t xml:space="preserve">Доля  товарных остатков на конец отчетного периода, приобретенных в 3 года назад</t>
  </si>
  <si>
    <t xml:space="preserve">Merci acquistate quattro anni prima</t>
  </si>
  <si>
    <t xml:space="preserve">Доля  товарных остатков на конец отчетного периода, приобретенных в 4 года назад</t>
  </si>
  <si>
    <t xml:space="preserve">Merci acquistate cinque o piu' anni prima</t>
  </si>
  <si>
    <t xml:space="preserve">Доля  товарных остатков на конец отчетного периода, приобретенных в 5 и более лет назад</t>
  </si>
  <si>
    <t xml:space="preserve">Merci acquistate nell'anno precedente all'anno di imposta</t>
  </si>
  <si>
    <t xml:space="preserve">Доля  товарных остатков на начало отчетного периода, приобретенных в предыдущем отчетном периоде</t>
  </si>
  <si>
    <t xml:space="preserve">Composizione percentuale, secondo l'anno di acquisto,</t>
  </si>
  <si>
    <t xml:space="preserve">Процентный состав  в соответствии с годом приобретения</t>
  </si>
  <si>
    <t xml:space="preserve">Доля  товарных остатков на начало отчетного периода, приобретенных 2 года назад</t>
  </si>
  <si>
    <t xml:space="preserve">Доля  товарных остатков на начало отчетного периода, приобретенных 3 года назад</t>
  </si>
  <si>
    <t xml:space="preserve">Доля  товарных остатков на начало отчетного периода, приобретенных 4 года назад</t>
  </si>
  <si>
    <t xml:space="preserve">Доля  товарных остатков на начало отчетного периода, приобретенных 5 и более лет назад</t>
  </si>
  <si>
    <t xml:space="preserve">Contabilita' ordinaria per opzione</t>
  </si>
  <si>
    <t xml:space="preserve"> Работаете ли вы по неупрощенному бухгалтерскому учету?</t>
  </si>
  <si>
    <t xml:space="preserve">Quadro F</t>
  </si>
  <si>
    <t xml:space="preserve">Ricavi di cui ai commi 1 (Lett. a) e b)) e 2 dell'art. 85 del TUIR (esclusi aggi o ricavi fissi)</t>
  </si>
  <si>
    <t xml:space="preserve">Доходы без учета премий или фиксированного дохода
</t>
  </si>
  <si>
    <t xml:space="preserve">Altri proventi considerati ricavi</t>
  </si>
  <si>
    <t xml:space="preserve">Прочие поступления, учитываемые как доходы (не связаны с основной деятельностью организации) </t>
  </si>
  <si>
    <t xml:space="preserve">  di cui alla lettera f dell'art. 85, comma 1, del TUIR </t>
  </si>
  <si>
    <t xml:space="preserve">Включая компенсацию (в т.ч. от страхования) за потерянные или поврежденные товары</t>
  </si>
  <si>
    <t xml:space="preserve">F00301</t>
  </si>
  <si>
    <t xml:space="preserve">Adeguamento da studi di settore</t>
  </si>
  <si>
    <t xml:space="preserve">Уточнение дохода компании с учетом разницы между декларируемым доходом и доходом, подсчитанным по данной методике</t>
  </si>
  <si>
    <t xml:space="preserve">Incrementi di immobilizzazioni per lavori interni</t>
  </si>
  <si>
    <t xml:space="preserve">F00501</t>
  </si>
  <si>
    <t xml:space="preserve">Altri proventi e componenti positivi</t>
  </si>
  <si>
    <t xml:space="preserve">F00601</t>
  </si>
  <si>
    <t xml:space="preserve">Esistenze iniziali relative ad opere, forniture e servizi di durata ultrannuale</t>
  </si>
  <si>
    <t xml:space="preserve">F00701</t>
  </si>
  <si>
    <t xml:space="preserve">Rimanenze finali relative ad opere, forniture e servizi di durata ultrannuale</t>
  </si>
  <si>
    <t xml:space="preserve">остатки на конец года по работам, поставкам и услугам продолжительностью более одного года</t>
  </si>
  <si>
    <t xml:space="preserve">F00801</t>
  </si>
  <si>
    <t xml:space="preserve">Ricavi derivanti dalla vendita di generi soggetti ad aggio o ricavo fisso</t>
  </si>
  <si>
    <t xml:space="preserve">Поступления от продаж товаров, подлежащие премии и фиксированным доходам.</t>
  </si>
  <si>
    <t xml:space="preserve">F00901</t>
  </si>
  <si>
    <t xml:space="preserve">Esistenze iniziali relative a prodotti soggetti ad aggio o ricavo fisso</t>
  </si>
  <si>
    <t xml:space="preserve">остатки на начало года по товарам, подлежащей премии и фиксированным доходам</t>
  </si>
  <si>
    <t xml:space="preserve">F01001</t>
  </si>
  <si>
    <t xml:space="preserve">Rimanenze finali relative a prodotti soggetti ad aggio o ricavo fisso</t>
  </si>
  <si>
    <t xml:space="preserve">остатки на конец года по товарам, подлежащей премии и фиксированным доходам</t>
  </si>
  <si>
    <t xml:space="preserve">F01101</t>
  </si>
  <si>
    <t xml:space="preserve">Costi per l'acquisto di prodotti soggetti ad aggio o ricavo fisso</t>
  </si>
  <si>
    <t xml:space="preserve">Расходы на приобретение товаров, подлежащих премии и фиксированным доходам </t>
  </si>
  <si>
    <t xml:space="preserve">F01201</t>
  </si>
  <si>
    <t xml:space="preserve">Esistenze iniziali relative a merci, prodotti finiti, materie prime e sussidiarie, semilavorati e ai servizi non di durata ultrannuale (escluse quelle relative a prodotti soggetti ad aggio o ricavo fisso)</t>
  </si>
  <si>
    <t xml:space="preserve">Остатки на начало года по товарам, готовой продукции, сырья и расходных материалов, запасов и услуг, продолжительностью МЕНЕЕ одного года (за исключением тех, которые касаются товаров, подлежащих премии и фиксированным доходам )</t>
  </si>
  <si>
    <t xml:space="preserve">F01301</t>
  </si>
  <si>
    <t xml:space="preserve">Rimanenze finali relative a merci, prodotti finiti, materie prime e sussidiarie, semilavorati e ai servizi non di durata ultrannuale (escluse quelle relative a prodotti soggetti ad aggio o ricavo fisso)</t>
  </si>
  <si>
    <t xml:space="preserve">Остатки на конец года по товарам, готовой продукции, сырья и расходных материалов, запасов и услуг, продолжительностью МЕНЕЕ одного года (за исключением тех, которые касаются товаров, подлежащих премии и фиксированным доходам )</t>
  </si>
  <si>
    <t xml:space="preserve">Costi per l'acquisto di materie prime, sussidiarie, semilavorati e merci (esclusi quelli relativi a prodotti soggetti ad aggio o ricavo fisso)</t>
  </si>
  <si>
    <t xml:space="preserve">Затраты на закупку сырья и материалов, полуфабрикатов и товаров (за исключением тех, которые касаются товаров, подлежащих премии и фиксированным доходам )</t>
  </si>
  <si>
    <t xml:space="preserve">Costo per la produzione di servizi</t>
  </si>
  <si>
    <t xml:space="preserve">Spese per acquisti di servizi</t>
  </si>
  <si>
    <t xml:space="preserve">Затраты на управление деятельностью компании (администрация, бухгалтерия, транспорт, страховки,телефон, стоимость электроэнергии, покупка горючего)</t>
  </si>
  <si>
    <t xml:space="preserve">-   di cui per compensi corrisposti ai soci per l'attivita' di amministratore (società ed enti soggetti all'Ires)</t>
  </si>
  <si>
    <t xml:space="preserve">В том числе выплаты владельцам компании (для компаний, подпадающих под подоходный налог)</t>
  </si>
  <si>
    <t xml:space="preserve">Altri costi per servizi</t>
  </si>
  <si>
    <t xml:space="preserve">Другие расходы (не вошедшие в F015 e F016, такие как оплата ревизоров, расходы на рекламу, на отопление,охрану, уборку помещений сторонними компаниями, банковские расходы,почтовые расходы, обучение персонала и т.п) </t>
  </si>
  <si>
    <t xml:space="preserve">Costo per il godimento di beni di terzi (canoni di locazione finanziaria e non finanziaria, di noleggio, ecc.)</t>
  </si>
  <si>
    <t xml:space="preserve">Затраты за пользование арендованными активами ( комерческая и некомерческая аренда, лизинг и т.д.).</t>
  </si>
  <si>
    <t xml:space="preserve">-   di cui per canoni relativi a beni immobili</t>
  </si>
  <si>
    <t xml:space="preserve">в том числе расходы на аренду недвижимого имущества</t>
  </si>
  <si>
    <t xml:space="preserve">-   di cui per beni mobili acquisiti in dipendenza di contratti di locazione non finanziaria e di noleggio</t>
  </si>
  <si>
    <t xml:space="preserve">В том числе расходы на движимое имущество, приобретенное по контрактам  некомерческой аренды и проката</t>
  </si>
  <si>
    <t xml:space="preserve">-   di cui per beni mobili acquisiti in dipendenza di contratti di locazione finanziaria</t>
  </si>
  <si>
    <t xml:space="preserve">В том числе расходы на движимое имущество, приобретенное по контрактам  комерческой аренды</t>
  </si>
  <si>
    <t xml:space="preserve">Spese per lavoro dipendente e per altre prestazioni diverse da lavoro dipendente afferenti l'attivita' dell'impresa</t>
  </si>
  <si>
    <t xml:space="preserve">Затраты на оплату постоянных сотрудников и не постоянных сотрудников, занятых на основной деятельности компании. </t>
  </si>
  <si>
    <t xml:space="preserve">-   di cui per prestazioni rese da professionisti esterni</t>
  </si>
  <si>
    <t xml:space="preserve">в том числе выплаты внешним специалистам</t>
  </si>
  <si>
    <t xml:space="preserve">-   di cui per personale di terzi distaccato presso l'impresa o con contratto di somministrazione di lavoro</t>
  </si>
  <si>
    <t xml:space="preserve">в том числе выплаты персоналу, командированному из других компаний или  взятому в долг от трудовых агенств</t>
  </si>
  <si>
    <t xml:space="preserve">-   di cui per collaboratori coordinati e continuativi</t>
  </si>
  <si>
    <t xml:space="preserve">в том числе выплаты постоянным сотрудникам</t>
  </si>
  <si>
    <t xml:space="preserve">F01905</t>
  </si>
  <si>
    <t xml:space="preserve">-   di cui per compensi corrisposti ai soci per l'attivita' di amministratore (societa' di persone)</t>
  </si>
  <si>
    <t xml:space="preserve">в том числе выплаты совладельцам компании за работу в качестве управляющих компании ( для компаний , не являющимися ООО и ОАО)</t>
  </si>
  <si>
    <t xml:space="preserve">Ammortamenti</t>
  </si>
  <si>
    <t xml:space="preserve">Амортизация. </t>
  </si>
  <si>
    <t xml:space="preserve">-   di cui per beni mobili strumentali</t>
  </si>
  <si>
    <t xml:space="preserve">в том числе на движимое имущество, необходимое для производства</t>
  </si>
  <si>
    <t xml:space="preserve">Accantonamenti</t>
  </si>
  <si>
    <t xml:space="preserve">амортизационные отчисления (в точ числе в фонды страхования рисков)</t>
  </si>
  <si>
    <t xml:space="preserve">Oneri diversi di gestione</t>
  </si>
  <si>
    <t xml:space="preserve">Прочие операционные расходы</t>
  </si>
  <si>
    <t xml:space="preserve">F02202</t>
  </si>
  <si>
    <t xml:space="preserve">-   di cui per abbonamenti a riviste e giornali, acquisto di libri, spese per cancelleria</t>
  </si>
  <si>
    <t xml:space="preserve"> в том числе  расходы на подписку на газеты и журналы, книги и канцелярские принадлежности. </t>
  </si>
  <si>
    <t xml:space="preserve">F02203</t>
  </si>
  <si>
    <t xml:space="preserve">-   di cui per spese per omaggio a clienti ed articoli promozionali</t>
  </si>
  <si>
    <t xml:space="preserve">в том числе  расходы на подарки клиентам и рекламную продукцию . </t>
  </si>
  <si>
    <t xml:space="preserve">F02204</t>
  </si>
  <si>
    <t xml:space="preserve">-   di cui per perdite su crediti</t>
  </si>
  <si>
    <t xml:space="preserve">в том числе  потери по кредитам. </t>
  </si>
  <si>
    <t xml:space="preserve">F02301</t>
  </si>
  <si>
    <t xml:space="preserve">Altri componenti negativi</t>
  </si>
  <si>
    <t xml:space="preserve">Другие отрицательные составляющие</t>
  </si>
  <si>
    <t xml:space="preserve">F02401</t>
  </si>
  <si>
    <t xml:space="preserve">Risultato della gestione finanziaria</t>
  </si>
  <si>
    <t xml:space="preserve">результат финансовой деятельности компании (разница между процентной ставкой по вкладам (доходами) и процентной ставкой по привлекаемым кредитам (расходами))</t>
  </si>
  <si>
    <t xml:space="preserve">F02402</t>
  </si>
  <si>
    <t xml:space="preserve">Risultato della gestione finanziaria - Segno</t>
  </si>
  <si>
    <t xml:space="preserve">Результаты финансовых операций. Знак "-"  или "+"</t>
  </si>
  <si>
    <t xml:space="preserve">Interessi e altri oneri finanziari</t>
  </si>
  <si>
    <t xml:space="preserve">Интересы и прочие финансовые расходы. </t>
  </si>
  <si>
    <t xml:space="preserve">F02601</t>
  </si>
  <si>
    <t xml:space="preserve">Proventi straordinari</t>
  </si>
  <si>
    <t xml:space="preserve">непредвиденные чрезвычайные доходы</t>
  </si>
  <si>
    <t xml:space="preserve">N1</t>
  </si>
  <si>
    <t xml:space="preserve">F02701</t>
  </si>
  <si>
    <t xml:space="preserve">Oneri straordinari</t>
  </si>
  <si>
    <t xml:space="preserve">Сверхзатраты 
(чрезвычайные расходы)</t>
  </si>
  <si>
    <t xml:space="preserve">Reddito d'impresa (o perdita)</t>
  </si>
  <si>
    <t xml:space="preserve">Reddito d'impresa (o perdita) - Segno</t>
  </si>
  <si>
    <t xml:space="preserve">Прибыль компании (или убытки).  Знак "-" или "+"</t>
  </si>
  <si>
    <t xml:space="preserve">Valore dei beni strumentali</t>
  </si>
  <si>
    <t xml:space="preserve">Стоимость оборудования и техники. </t>
  </si>
  <si>
    <t xml:space="preserve">-   di cui 'valore relativo a beni acquisiti in dipendenza di contratti di locazione non finanziaria'</t>
  </si>
  <si>
    <t xml:space="preserve"> в том числе стоимость оборудования, полученного в некоммерческую аренду</t>
  </si>
  <si>
    <t xml:space="preserve">-   di cui 'valore relativo a beni acquisiti in dipendenza di contratti di locazione finanziaria'</t>
  </si>
  <si>
    <t xml:space="preserve"> в том числе стоимость оборудования, полученного в коммерческую аренду</t>
  </si>
  <si>
    <t xml:space="preserve">Esenzione I.V.A.</t>
  </si>
  <si>
    <t xml:space="preserve">ваша компания освобождена от уплаты НДС?
</t>
  </si>
  <si>
    <t xml:space="preserve">Volume di affari</t>
  </si>
  <si>
    <t xml:space="preserve">Объемы операций (термин не применяется для неналогооблагаемых видов деятельности)</t>
  </si>
  <si>
    <t xml:space="preserve">F03201</t>
  </si>
  <si>
    <t xml:space="preserve">Altre operazioni, sempre che diano luogo a ricavi, quali operazioni fuori campo e operazioni non soggette a dichiarazione</t>
  </si>
  <si>
    <t xml:space="preserve">Прочие операции, приносящие доход, вне основной деятельности компании и не подлежащие декларации. </t>
  </si>
  <si>
    <t xml:space="preserve">I.V.A. sulle operazioni imponibili</t>
  </si>
  <si>
    <t xml:space="preserve">НДС на налогооблагаемые операции</t>
  </si>
  <si>
    <t xml:space="preserve">F03401</t>
  </si>
  <si>
    <t xml:space="preserve">I.V.A. sulle operazioni di intrattenimento</t>
  </si>
  <si>
    <t xml:space="preserve">НДС на развлекательные услуги. </t>
  </si>
  <si>
    <t xml:space="preserve">F03501</t>
  </si>
  <si>
    <t xml:space="preserve">Altra I.V.A. (I.V.A. sulle cessioni dei beni ammortizzabili + I.V.A. sui passaggi interni + I.V.A. detraibile forfettariamente)</t>
  </si>
  <si>
    <t xml:space="preserve">Другие НДС (НДС от продажи амортизирумого имущества + НДС на продажи внутри компании + НДС учитываемая единовременно)</t>
  </si>
  <si>
    <t xml:space="preserve">Beni distrutti o sottratti (esclusi quelli soggetti ad aggio o ricavo fisso)</t>
  </si>
  <si>
    <t xml:space="preserve">Украденное или уничтоженное имущество (не считая товаров без учета премий или фиксированного дохода)</t>
  </si>
  <si>
    <t xml:space="preserve">F03701</t>
  </si>
  <si>
    <t xml:space="preserve">Beni soggetti ad aggio o ricavo fisso distrutti o sottratti</t>
  </si>
  <si>
    <t xml:space="preserve">Имущество, подлежащее премии и фиксированному доходу, которое было уничтожено или украдено</t>
  </si>
  <si>
    <t xml:space="preserve">F03801</t>
  </si>
  <si>
    <t xml:space="preserve">Beni distrutti o sottratti</t>
  </si>
  <si>
    <t xml:space="preserve">Уничтоженное или украденное имущество. </t>
  </si>
  <si>
    <t xml:space="preserve">Spese per l'acquisto di beni strumentali di costo unitario non superiore a 516,46 euro </t>
  </si>
  <si>
    <t xml:space="preserve">Расходы на покупку необходимого оборудования, амортизируемого в течение одного года</t>
  </si>
  <si>
    <t xml:space="preserve">Spese per le prestazioni di lavoro degli apprendisti</t>
  </si>
  <si>
    <t xml:space="preserve">Расходы на оплату работ стажеров за весь год</t>
  </si>
  <si>
    <t xml:space="preserve">Quadro X</t>
  </si>
  <si>
    <t xml:space="preserve">Ammontare delle spese di cui al rigo X01 utilizzate ai fini del calcolo</t>
  </si>
  <si>
    <t xml:space="preserve">Расходы на оплату стажеров за последние 6 месяцев</t>
  </si>
  <si>
    <t xml:space="preserve">Поля для добавления в анкету</t>
  </si>
  <si>
    <t xml:space="preserve">Value</t>
  </si>
  <si>
    <t xml:space="preserve">Расчет нормальности, когерентности, верхней и нижней границ дохода и прибыли</t>
  </si>
  <si>
    <t xml:space="preserve">ID Банка</t>
  </si>
  <si>
    <t xml:space="preserve">Normalita</t>
  </si>
  <si>
    <t xml:space="preserve">Минимальное значение</t>
  </si>
  <si>
    <t xml:space="preserve">Максимальное значение</t>
  </si>
  <si>
    <t xml:space="preserve">Рассчитанное значение</t>
  </si>
  <si>
    <t xml:space="preserve">Нормальность</t>
  </si>
  <si>
    <t xml:space="preserve">Coerenza</t>
  </si>
  <si>
    <t xml:space="preserve">Когерентность</t>
  </si>
  <si>
    <t xml:space="preserve">Точность попадания</t>
  </si>
  <si>
    <t xml:space="preserve">корректирующий коеф</t>
  </si>
  <si>
    <t xml:space="preserve">Доход</t>
  </si>
  <si>
    <t xml:space="preserve">коеф</t>
  </si>
  <si>
    <t xml:space="preserve">Степень отклонения</t>
  </si>
  <si>
    <t xml:space="preserve">Нижняя граница Дохода</t>
  </si>
  <si>
    <t xml:space="preserve">Верхняя граница Дохода</t>
  </si>
  <si>
    <t xml:space="preserve">Redditività</t>
  </si>
  <si>
    <t xml:space="preserve">Нижняя граница Прибыли</t>
  </si>
  <si>
    <t xml:space="preserve">Верхняя граница Прибыли</t>
  </si>
  <si>
    <t xml:space="preserve">Variable </t>
  </si>
  <si>
    <t xml:space="preserve">Fixed</t>
  </si>
  <si>
    <t xml:space="preserve">Lower line</t>
  </si>
  <si>
    <t xml:space="preserve">Upper line</t>
  </si>
  <si>
    <t xml:space="preserve">Client</t>
  </si>
  <si>
    <t xml:space="preserve">Estimated revenue</t>
  </si>
  <si>
    <t xml:space="preserve">F14 costs current</t>
  </si>
  <si>
    <t xml:space="preserve">Estimated profit</t>
  </si>
  <si>
    <t xml:space="preserve">F14 costs estimated</t>
  </si>
  <si>
    <t xml:space="preserve">Variable costs current</t>
  </si>
  <si>
    <t xml:space="preserve">BM05U</t>
  </si>
  <si>
    <t xml:space="preserve">PERSONE FISICHE</t>
  </si>
  <si>
    <t xml:space="preserve">SOCIETA' DI PERSONE</t>
  </si>
  <si>
    <t xml:space="preserve">SOCIETA' DI CAPITALI ED ENTI NON COMMERCIALI</t>
  </si>
  <si>
    <t xml:space="preserve">TOTALI</t>
  </si>
  <si>
    <t xml:space="preserve">Variable costs estimated</t>
  </si>
  <si>
    <t xml:space="preserve">Ricavi/Compensi (media)</t>
  </si>
  <si>
    <t xml:space="preserve">Fixed costs</t>
  </si>
  <si>
    <t xml:space="preserve">Stimati</t>
  </si>
  <si>
    <t xml:space="preserve">137269</t>
  </si>
  <si>
    <t xml:space="preserve">262779</t>
  </si>
  <si>
    <t xml:space="preserve">619336</t>
  </si>
  <si>
    <t xml:space="preserve">259778</t>
  </si>
  <si>
    <t xml:space="preserve">Reddito (media)</t>
  </si>
  <si>
    <t xml:space="preserve">Stimato</t>
  </si>
  <si>
    <t xml:space="preserve">22742</t>
  </si>
  <si>
    <t xml:space="preserve">33767</t>
  </si>
  <si>
    <t xml:space="preserve">45530</t>
  </si>
  <si>
    <t xml:space="preserve">29371</t>
  </si>
  <si>
    <t xml:space="preserve">Рентабельность по группам</t>
  </si>
  <si>
    <t xml:space="preserve">124.008</t>
  </si>
  <si>
    <t xml:space="preserve">258.340</t>
  </si>
  <si>
    <t xml:space="preserve">618.263</t>
  </si>
  <si>
    <t xml:space="preserve">269.157</t>
  </si>
  <si>
    <t xml:space="preserve">18.501</t>
  </si>
  <si>
    <t xml:space="preserve">29.228</t>
  </si>
  <si>
    <t xml:space="preserve">37.905</t>
  </si>
  <si>
    <t xml:space="preserve">25.301</t>
  </si>
  <si>
    <t xml:space="preserve">Подготовленный отчет</t>
  </si>
  <si>
    <t xml:space="preserve">ОТЧЕТ ДЛЯ КРЕДИТНОГО КОМИТЕТА БАНКА</t>
  </si>
  <si>
    <t xml:space="preserve">Общая информация</t>
  </si>
  <si>
    <t xml:space="preserve">Проверка входных данных заполненной клиентом анкеты</t>
  </si>
  <si>
    <t xml:space="preserve">мин. уровень
Банка</t>
  </si>
  <si>
    <t xml:space="preserve">НОРМАЛЬНОСТЬ
Согласованность введенных в анкете данных между собой
(доля нормальных показателей)</t>
  </si>
  <si>
    <t xml:space="preserve">КОГЕРЕНТНОСТЬ
Соответствие введенных данных сегментному и территориальному кластеру компании
(совокупная степень попадания в проверочные интервалы)</t>
  </si>
  <si>
    <t xml:space="preserve">Годовой доход и прибыль, соответствующие текущей структуре бизнеса:</t>
  </si>
  <si>
    <t xml:space="preserve">  Доход          Прибыль</t>
  </si>
  <si>
    <t xml:space="preserve"> Расчет ECOLO
(нижняя граница)</t>
  </si>
  <si>
    <t xml:space="preserve">        Расчет ECOLO
     (верхняя граница)</t>
  </si>
  <si>
    <t xml:space="preserve">По заявлению клиента на 21/01/2020</t>
  </si>
  <si>
    <t xml:space="preserve">Качество входных данных не соответствует установленному Банком уровню – расчет предполагаемого годового дохода и прибыли не произведен</t>
  </si>
  <si>
    <t xml:space="preserve">Bank 1</t>
  </si>
  <si>
    <t xml:space="preserve">Bank 2</t>
  </si>
  <si>
    <t xml:space="preserve">Bank 3</t>
  </si>
  <si>
    <t xml:space="preserve">Bank 4</t>
  </si>
  <si>
    <t xml:space="preserve">bank 5</t>
  </si>
  <si>
    <t xml:space="preserve">Bank 6</t>
  </si>
  <si>
    <t xml:space="preserve">Bank 7</t>
  </si>
  <si>
    <t xml:space="preserve">Bank 8</t>
  </si>
  <si>
    <t xml:space="preserve">Bank 9</t>
  </si>
  <si>
    <t xml:space="preserve">Current</t>
  </si>
  <si>
    <t xml:space="preserve">Качество входных данных соответствует установленному Банком уровню – осуществлен расчет предполагаемого годового дохода и прибыли</t>
  </si>
  <si>
    <t xml:space="preserve">OTP</t>
  </si>
  <si>
    <t xml:space="preserve">Alfa</t>
  </si>
  <si>
    <t xml:space="preserve">Expo</t>
  </si>
  <si>
    <t xml:space="preserve">MTB</t>
  </si>
  <si>
    <t xml:space="preserve">KB</t>
  </si>
  <si>
    <t xml:space="preserve">MIN</t>
  </si>
  <si>
    <t xml:space="preserve">Уровень качества входных данных в серой зоне - расчет осуществлен по отдельной просьбе Банка и может быть нерепрезентативным</t>
  </si>
  <si>
    <t xml:space="preserve">min уровень по индексу нормальности показателей</t>
  </si>
  <si>
    <t xml:space="preserve">min уровень по индексу когерентности показателей</t>
  </si>
  <si>
    <t xml:space="preserve">min Уровень "серого диапазона" по обобщенному индексу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</si>
</sst>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,##0.00"/>
    <numFmt numFmtId="166" formatCode="#,##0.000000000"/>
    <numFmt numFmtId="167" formatCode="General"/>
    <numFmt numFmtId="168" formatCode="0.00"/>
    <numFmt numFmtId="169" formatCode="#,##0"/>
    <numFmt numFmtId="170" formatCode="0"/>
    <numFmt numFmtId="171" formatCode="_-* #,##0_-;\-* #,##0_-;_-* \-??_-;_-@_-"/>
    <numFmt numFmtId="172" formatCode="_-* #\ ##0_-;\-* #\ ##0_-;_-* \-??_-;_-@_-"/>
    <numFmt numFmtId="173" formatCode="0.00%"/>
  </numFmts>
  <fonts count="3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i val="true"/>
      <sz val="22"/>
      <color rgb="FF000000"/>
      <name val="Calibri"/>
      <family val="2"/>
      <charset val="204"/>
    </font>
    <font>
      <sz val="11"/>
      <name val="Calibri"/>
      <family val="2"/>
      <charset val="204"/>
    </font>
    <font>
      <sz val="24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22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b val="true"/>
      <sz val="10"/>
      <color rgb="FF000000"/>
      <name val="Garamond"/>
      <family val="1"/>
      <charset val="204"/>
    </font>
    <font>
      <i val="true"/>
      <sz val="11"/>
      <color rgb="FF000000"/>
      <name val="Calibri"/>
      <family val="2"/>
      <charset val="204"/>
    </font>
    <font>
      <b val="true"/>
      <sz val="14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 val="true"/>
      <sz val="11"/>
      <color rgb="FFFFFFFF"/>
      <name val="Garamond"/>
      <family val="1"/>
      <charset val="204"/>
    </font>
    <font>
      <b val="true"/>
      <sz val="10"/>
      <color rgb="FF000000"/>
      <name val="Calibri"/>
      <family val="2"/>
      <charset val="204"/>
    </font>
    <font>
      <sz val="38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9"/>
      <name val="Arial"/>
      <family val="2"/>
      <charset val="1"/>
    </font>
    <font>
      <sz val="12"/>
      <color rgb="FF19191A"/>
      <name val="Segoe UI"/>
      <family val="2"/>
      <charset val="204"/>
    </font>
    <font>
      <sz val="12"/>
      <color rgb="FF212529"/>
      <name val="Segoe UI"/>
      <family val="2"/>
      <charset val="204"/>
    </font>
    <font>
      <sz val="12"/>
      <color rgb="FF000000"/>
      <name val="Century Gothic"/>
      <family val="2"/>
      <charset val="204"/>
    </font>
    <font>
      <b val="true"/>
      <sz val="10"/>
      <name val="Arial"/>
      <family val="2"/>
      <charset val="204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2D2D2"/>
        <bgColor rgb="FFCBCCCE"/>
      </patternFill>
    </fill>
    <fill>
      <patternFill patternType="solid">
        <fgColor rgb="FF0070C0"/>
        <bgColor rgb="FF008080"/>
      </patternFill>
    </fill>
    <fill>
      <patternFill patternType="solid">
        <fgColor rgb="FF92D050"/>
        <bgColor rgb="FFBFBFBF"/>
      </patternFill>
    </fill>
    <fill>
      <patternFill patternType="solid">
        <fgColor rgb="FFBFBFBF"/>
        <bgColor rgb="FFCBCCCE"/>
      </patternFill>
    </fill>
    <fill>
      <patternFill patternType="solid">
        <fgColor rgb="FFFFFFFF"/>
        <bgColor rgb="FFF0F1F3"/>
      </patternFill>
    </fill>
    <fill>
      <patternFill patternType="solid">
        <fgColor rgb="FFF0F1F3"/>
        <bgColor rgb="FFE2F0D9"/>
      </patternFill>
    </fill>
    <fill>
      <patternFill patternType="solid">
        <fgColor rgb="FFE2F0D9"/>
        <bgColor rgb="FFF0F1F3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/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medium">
        <color rgb="FFBFBFB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 diagonalUp="false" diagonalDown="false"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 diagonalUp="false" diagonalDown="false"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 diagonalUp="false" diagonalDown="false"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BFBFBF"/>
      </left>
      <right/>
      <top/>
      <bottom/>
      <diagonal/>
    </border>
    <border diagonalUp="false" diagonalDown="false"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 diagonalUp="false" diagonalDown="false">
      <left/>
      <right/>
      <top style="medium">
        <color rgb="FFCBCCCE"/>
      </top>
      <bottom style="medium">
        <color rgb="FF004080"/>
      </bottom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6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13" fillId="3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9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6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6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6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2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6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0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0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20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6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6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7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2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71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4" borderId="1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3" fillId="7" borderId="2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4" fillId="8" borderId="29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26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2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1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3" xfId="21"/>
    <cellStyle name="Обычный 4" xfId="22"/>
    <cellStyle name="Обычный 5" xfId="23"/>
    <cellStyle name="Обычный 6" xfId="24"/>
    <cellStyle name="Финансовый 2" xfId="25"/>
    <cellStyle name="Excel Built-in Normal" xfId="26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548235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BFBFBF"/>
      <rgbColor rgb="FF808080"/>
      <rgbColor rgb="FF9999FF"/>
      <rgbColor rgb="FF993366"/>
      <rgbColor rgb="FFF0F1F3"/>
      <rgbColor rgb="FFE2F0D9"/>
      <rgbColor rgb="FF660066"/>
      <rgbColor rgb="FFFF8080"/>
      <rgbColor rgb="FF0070C0"/>
      <rgbColor rgb="FFD2D2D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C6EFCE"/>
      <rgbColor rgb="FFFFFF99"/>
      <rgbColor rgb="FFCBCCCE"/>
      <rgbColor rgb="FFFF99CC"/>
      <rgbColor rgb="FFCC99FF"/>
      <rgbColor rgb="FFFFC7CE"/>
      <rgbColor rgb="FF4472C4"/>
      <rgbColor rgb="FF33CCCC"/>
      <rgbColor rgb="FF92D050"/>
      <rgbColor rgb="FFFFCC00"/>
      <rgbColor rgb="FFFF9900"/>
      <rgbColor rgb="FFFF6600"/>
      <rgbColor rgb="FF666699"/>
      <rgbColor rgb="FF8B8B8B"/>
      <rgbColor rgb="FF004080"/>
      <rgbColor rgb="FF339966"/>
      <rgbColor rgb="FF19191A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204767363719018"/>
          <c:y val="0.15137354856981"/>
          <c:w val="0.958927936118907"/>
          <c:h val="0.83262531860662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numFmt formatCode="_-* #\ ##0_-;\-* #\ ##0_-;_-* \-??_-;_-@_-" sourceLinked="1"/>
            <c:txPr>
              <a:bodyPr wrap="square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'Report '!$J$28:$L$28</c:f>
              <c:numCache>
                <c:formatCode>General</c:formatCode>
                <c:ptCount val="3"/>
                <c:pt idx="0">
                  <c:v>33177747.039816</c:v>
                </c:pt>
                <c:pt idx="1">
                  <c:v>35773109.8990983</c:v>
                </c:pt>
                <c:pt idx="2">
                  <c:v>42000000</c:v>
                </c:pt>
              </c:numCache>
            </c:numRef>
          </c:val>
        </c:ser>
        <c:ser>
          <c:idx val="1"/>
          <c:order val="1"/>
          <c:spPr>
            <a:solidFill>
              <a:srgbClr val="808080"/>
            </a:solidFill>
            <a:ln w="0">
              <a:noFill/>
            </a:ln>
          </c:spPr>
          <c:invertIfNegative val="0"/>
          <c:dLbls>
            <c:numFmt formatCode="_-* #\ ##0_-;\-* #\ ##0_-;_-* \-??_-;_-@_-" sourceLinked="1"/>
            <c:txPr>
              <a:bodyPr wrap="square"/>
              <a:lstStyle/>
              <a:p>
                <a:pPr>
                  <a:defRPr b="0" sz="1200" spc="-1" strike="noStrike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'Report '!$J$29:$L$29</c:f>
              <c:numCache>
                <c:formatCode>General</c:formatCode>
                <c:ptCount val="3"/>
                <c:pt idx="0">
                  <c:v>9670402.48115028</c:v>
                </c:pt>
                <c:pt idx="1">
                  <c:v>10624853.2242877</c:v>
                </c:pt>
                <c:pt idx="2">
                  <c:v>21688000</c:v>
                </c:pt>
              </c:numCache>
            </c:numRef>
          </c:val>
        </c:ser>
        <c:gapWidth val="64"/>
        <c:overlap val="0"/>
        <c:axId val="45636442"/>
        <c:axId val="57349452"/>
      </c:barChart>
      <c:catAx>
        <c:axId val="4563644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57349452"/>
        <c:auto val="1"/>
        <c:lblAlgn val="ctr"/>
        <c:lblOffset val="100"/>
        <c:noMultiLvlLbl val="0"/>
      </c:catAx>
      <c:valAx>
        <c:axId val="573494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  <a:ea typeface="Calibri"/>
              </a:defRPr>
            </a:pPr>
          </a:p>
        </c:txPr>
        <c:crossAx val="45636442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18</xdr:row>
      <xdr:rowOff>152280</xdr:rowOff>
    </xdr:from>
    <xdr:to>
      <xdr:col>5</xdr:col>
      <xdr:colOff>1065600</xdr:colOff>
      <xdr:row>22</xdr:row>
      <xdr:rowOff>255960</xdr:rowOff>
    </xdr:to>
    <xdr:graphicFrame>
      <xdr:nvGraphicFramePr>
        <xdr:cNvPr id="0" name="Chart 1"/>
        <xdr:cNvGraphicFramePr/>
      </xdr:nvGraphicFramePr>
      <xdr:xfrm>
        <a:off x="101520" y="8067600"/>
        <a:ext cx="9106560" cy="2541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4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94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3" min="3" style="1" width="36.85"/>
    <col collapsed="false" customWidth="true" hidden="false" outlineLevel="0" max="4" min="4" style="1" width="11.43"/>
    <col collapsed="false" customWidth="true" hidden="false" outlineLevel="0" max="7" min="7" style="1" width="33.86"/>
  </cols>
  <sheetData>
    <row r="1" customFormat="false" ht="28.5" hidden="false" customHeight="true" outlineLevel="0" collapsed="false">
      <c r="A1" s="2" t="s">
        <v>0</v>
      </c>
      <c r="D1" s="1" t="n">
        <v>1.220385659367</v>
      </c>
      <c r="G1" s="1" t="s">
        <v>1</v>
      </c>
    </row>
    <row r="2" customFormat="false" ht="27" hidden="false" customHeight="true" outlineLevel="0" collapsed="false">
      <c r="D2" s="1" t="n">
        <v>1.220385659367</v>
      </c>
      <c r="G2" s="3" t="s">
        <v>2</v>
      </c>
    </row>
    <row r="3" customFormat="false" ht="15" hidden="false" customHeight="true" outlineLevel="0" collapsed="false">
      <c r="A3" s="1" t="n">
        <v>1</v>
      </c>
      <c r="B3" s="1" t="s">
        <v>3</v>
      </c>
      <c r="C3" s="1" t="s">
        <v>4</v>
      </c>
      <c r="D3" s="1" t="n">
        <v>1.220385659367</v>
      </c>
      <c r="H3" s="1" t="s">
        <v>5</v>
      </c>
      <c r="I3" s="1" t="n">
        <v>66.1</v>
      </c>
    </row>
    <row r="4" customFormat="false" ht="15" hidden="false" customHeight="true" outlineLevel="0" collapsed="false">
      <c r="A4" s="1" t="n">
        <v>2</v>
      </c>
      <c r="B4" s="1" t="s">
        <v>6</v>
      </c>
      <c r="C4" s="1" t="s">
        <v>7</v>
      </c>
      <c r="D4" s="1" t="n">
        <v>1.220385659367</v>
      </c>
    </row>
    <row r="5" customFormat="false" ht="15" hidden="false" customHeight="true" outlineLevel="0" collapsed="false">
      <c r="A5" s="1" t="n">
        <v>3</v>
      </c>
      <c r="B5" s="1" t="s">
        <v>8</v>
      </c>
      <c r="C5" s="1" t="s">
        <v>9</v>
      </c>
      <c r="D5" s="1" t="n">
        <v>1.220385659367</v>
      </c>
    </row>
    <row r="6" customFormat="false" ht="15" hidden="false" customHeight="true" outlineLevel="0" collapsed="false">
      <c r="A6" s="1" t="n">
        <v>4</v>
      </c>
      <c r="B6" s="1" t="s">
        <v>10</v>
      </c>
      <c r="C6" s="1" t="s">
        <v>11</v>
      </c>
      <c r="D6" s="1" t="n">
        <v>1.220385659367</v>
      </c>
    </row>
    <row r="7" customFormat="false" ht="15" hidden="false" customHeight="true" outlineLevel="0" collapsed="false">
      <c r="A7" s="1" t="n">
        <v>5</v>
      </c>
      <c r="B7" s="1" t="s">
        <v>12</v>
      </c>
      <c r="C7" s="1" t="s">
        <v>13</v>
      </c>
      <c r="D7" s="1" t="n">
        <v>1.220385659367</v>
      </c>
    </row>
    <row r="8" customFormat="false" ht="15" hidden="false" customHeight="true" outlineLevel="0" collapsed="false">
      <c r="A8" s="1" t="n">
        <v>6</v>
      </c>
      <c r="B8" s="1" t="s">
        <v>14</v>
      </c>
      <c r="C8" s="1" t="s">
        <v>15</v>
      </c>
      <c r="D8" s="1" t="n">
        <v>1.220385659367</v>
      </c>
    </row>
    <row r="9" customFormat="false" ht="15" hidden="false" customHeight="true" outlineLevel="0" collapsed="false">
      <c r="A9" s="1" t="n">
        <v>7</v>
      </c>
      <c r="B9" s="1" t="s">
        <v>16</v>
      </c>
      <c r="C9" s="1" t="s">
        <v>17</v>
      </c>
      <c r="D9" s="1" t="n">
        <v>1.220385659367</v>
      </c>
    </row>
    <row r="10" customFormat="false" ht="15" hidden="false" customHeight="true" outlineLevel="0" collapsed="false">
      <c r="A10" s="1" t="n">
        <v>8</v>
      </c>
      <c r="B10" s="1" t="s">
        <v>18</v>
      </c>
      <c r="C10" s="1" t="s">
        <v>19</v>
      </c>
      <c r="D10" s="1" t="n">
        <v>1.220385659367</v>
      </c>
    </row>
    <row r="11" customFormat="false" ht="15" hidden="false" customHeight="true" outlineLevel="0" collapsed="false">
      <c r="A11" s="1" t="n">
        <v>9</v>
      </c>
      <c r="B11" s="1" t="s">
        <v>20</v>
      </c>
      <c r="C11" s="1" t="s">
        <v>21</v>
      </c>
      <c r="D11" s="1" t="n">
        <v>1.220385659367</v>
      </c>
    </row>
    <row r="12" customFormat="false" ht="15" hidden="false" customHeight="true" outlineLevel="0" collapsed="false">
      <c r="A12" s="1" t="n">
        <v>10</v>
      </c>
      <c r="B12" s="1" t="s">
        <v>22</v>
      </c>
      <c r="C12" s="1" t="s">
        <v>23</v>
      </c>
      <c r="D12" s="1" t="n">
        <v>1.220385659367</v>
      </c>
    </row>
    <row r="13" customFormat="false" ht="15" hidden="false" customHeight="true" outlineLevel="0" collapsed="false">
      <c r="A13" s="1" t="n">
        <v>11</v>
      </c>
      <c r="B13" s="1" t="s">
        <v>24</v>
      </c>
      <c r="C13" s="1" t="s">
        <v>25</v>
      </c>
      <c r="D13" s="1" t="n">
        <v>1.220385659367</v>
      </c>
    </row>
    <row r="14" customFormat="false" ht="15" hidden="false" customHeight="true" outlineLevel="0" collapsed="false">
      <c r="A14" s="1" t="n">
        <v>12</v>
      </c>
      <c r="B14" s="1" t="s">
        <v>26</v>
      </c>
      <c r="C14" s="1" t="s">
        <v>27</v>
      </c>
      <c r="D14" s="1" t="n">
        <v>1.220385659367</v>
      </c>
    </row>
    <row r="15" customFormat="false" ht="15" hidden="false" customHeight="true" outlineLevel="0" collapsed="false">
      <c r="A15" s="1" t="n">
        <v>13</v>
      </c>
      <c r="B15" s="1" t="s">
        <v>28</v>
      </c>
      <c r="C15" s="1" t="s">
        <v>29</v>
      </c>
      <c r="D15" s="1" t="n">
        <v>1.220385659367</v>
      </c>
    </row>
    <row r="16" customFormat="false" ht="15" hidden="false" customHeight="true" outlineLevel="0" collapsed="false">
      <c r="A16" s="1" t="n">
        <v>14</v>
      </c>
      <c r="B16" s="1" t="s">
        <v>30</v>
      </c>
      <c r="C16" s="1" t="s">
        <v>31</v>
      </c>
      <c r="D16" s="1" t="n">
        <v>1.220385659367</v>
      </c>
    </row>
    <row r="17" customFormat="false" ht="15" hidden="false" customHeight="true" outlineLevel="0" collapsed="false">
      <c r="A17" s="1" t="n">
        <v>15</v>
      </c>
      <c r="B17" s="1" t="s">
        <v>32</v>
      </c>
      <c r="C17" s="1" t="s">
        <v>33</v>
      </c>
      <c r="D17" s="1" t="n">
        <v>1.220385659367</v>
      </c>
    </row>
    <row r="18" customFormat="false" ht="15" hidden="false" customHeight="true" outlineLevel="0" collapsed="false">
      <c r="A18" s="1" t="n">
        <v>16</v>
      </c>
      <c r="B18" s="1" t="s">
        <v>34</v>
      </c>
      <c r="C18" s="1" t="s">
        <v>35</v>
      </c>
      <c r="D18" s="1" t="n">
        <v>1.220385659367</v>
      </c>
    </row>
    <row r="19" customFormat="false" ht="15" hidden="false" customHeight="true" outlineLevel="0" collapsed="false">
      <c r="A19" s="1" t="n">
        <v>17</v>
      </c>
      <c r="B19" s="1" t="s">
        <v>36</v>
      </c>
      <c r="C19" s="1" t="s">
        <v>37</v>
      </c>
      <c r="D19" s="1" t="n">
        <v>1.220385659367</v>
      </c>
    </row>
    <row r="20" customFormat="false" ht="15" hidden="false" customHeight="true" outlineLevel="0" collapsed="false">
      <c r="A20" s="1" t="n">
        <v>18</v>
      </c>
      <c r="B20" s="1" t="s">
        <v>38</v>
      </c>
      <c r="C20" s="1" t="s">
        <v>39</v>
      </c>
      <c r="D20" s="1" t="n">
        <v>1.220385659367</v>
      </c>
    </row>
    <row r="21" customFormat="false" ht="15" hidden="false" customHeight="true" outlineLevel="0" collapsed="false">
      <c r="A21" s="1" t="n">
        <v>19</v>
      </c>
      <c r="B21" s="1" t="s">
        <v>40</v>
      </c>
      <c r="C21" s="1" t="s">
        <v>41</v>
      </c>
      <c r="D21" s="1" t="n">
        <v>1.220385659367</v>
      </c>
    </row>
    <row r="22" customFormat="false" ht="15" hidden="false" customHeight="true" outlineLevel="0" collapsed="false">
      <c r="A22" s="1" t="n">
        <v>20</v>
      </c>
      <c r="B22" s="1" t="s">
        <v>42</v>
      </c>
      <c r="C22" s="1" t="s">
        <v>43</v>
      </c>
      <c r="D22" s="1" t="n">
        <v>1.220385659367</v>
      </c>
    </row>
    <row r="23" customFormat="false" ht="15" hidden="false" customHeight="true" outlineLevel="0" collapsed="false">
      <c r="A23" s="1" t="n">
        <v>21</v>
      </c>
      <c r="B23" s="1" t="s">
        <v>44</v>
      </c>
      <c r="C23" s="1" t="s">
        <v>45</v>
      </c>
      <c r="D23" s="1" t="n">
        <v>1.220385659367</v>
      </c>
    </row>
    <row r="24" customFormat="false" ht="15" hidden="false" customHeight="true" outlineLevel="0" collapsed="false">
      <c r="A24" s="1" t="n">
        <v>22</v>
      </c>
      <c r="B24" s="1" t="s">
        <v>46</v>
      </c>
      <c r="C24" s="1" t="s">
        <v>47</v>
      </c>
      <c r="D24" s="1" t="n">
        <v>1.220385659367</v>
      </c>
    </row>
    <row r="25" customFormat="false" ht="15" hidden="false" customHeight="true" outlineLevel="0" collapsed="false">
      <c r="A25" s="1" t="n">
        <v>23</v>
      </c>
      <c r="B25" s="1" t="s">
        <v>48</v>
      </c>
      <c r="C25" s="1" t="s">
        <v>49</v>
      </c>
      <c r="D25" s="1" t="n">
        <v>1.220385659367</v>
      </c>
    </row>
    <row r="26" customFormat="false" ht="15" hidden="false" customHeight="true" outlineLevel="0" collapsed="false">
      <c r="A26" s="1" t="n">
        <v>24</v>
      </c>
      <c r="B26" s="1" t="s">
        <v>50</v>
      </c>
      <c r="C26" s="1" t="s">
        <v>51</v>
      </c>
      <c r="D26" s="1" t="n">
        <v>1.220385659367</v>
      </c>
    </row>
    <row r="27" customFormat="false" ht="15" hidden="false" customHeight="true" outlineLevel="0" collapsed="false">
      <c r="A27" s="1" t="n">
        <v>25</v>
      </c>
      <c r="B27" s="1" t="s">
        <v>52</v>
      </c>
      <c r="C27" s="1" t="s">
        <v>53</v>
      </c>
      <c r="D27" s="1" t="n">
        <v>1.220385659367</v>
      </c>
    </row>
    <row r="28" customFormat="false" ht="15" hidden="false" customHeight="true" outlineLevel="0" collapsed="false">
      <c r="A28" s="1" t="n">
        <v>26</v>
      </c>
      <c r="B28" s="1" t="s">
        <v>54</v>
      </c>
      <c r="C28" s="1" t="s">
        <v>55</v>
      </c>
      <c r="D28" s="1" t="n">
        <v>1.220385659367</v>
      </c>
    </row>
    <row r="29" customFormat="false" ht="15" hidden="false" customHeight="true" outlineLevel="0" collapsed="false">
      <c r="A29" s="1" t="n">
        <v>27</v>
      </c>
      <c r="B29" s="1" t="s">
        <v>56</v>
      </c>
      <c r="C29" s="1" t="s">
        <v>57</v>
      </c>
      <c r="D29" s="1" t="n">
        <v>1.220385659367</v>
      </c>
    </row>
    <row r="30" customFormat="false" ht="15" hidden="false" customHeight="true" outlineLevel="0" collapsed="false">
      <c r="A30" s="1" t="n">
        <v>28</v>
      </c>
      <c r="B30" s="1" t="s">
        <v>58</v>
      </c>
      <c r="C30" s="1" t="s">
        <v>59</v>
      </c>
      <c r="D30" s="1" t="n">
        <v>1.220385659367</v>
      </c>
    </row>
    <row r="31" customFormat="false" ht="15" hidden="false" customHeight="true" outlineLevel="0" collapsed="false">
      <c r="A31" s="1" t="n">
        <v>29</v>
      </c>
      <c r="B31" s="1" t="s">
        <v>60</v>
      </c>
      <c r="C31" s="1" t="s">
        <v>61</v>
      </c>
      <c r="D31" s="1" t="n">
        <v>1.220385659367</v>
      </c>
    </row>
    <row r="32" customFormat="false" ht="15" hidden="false" customHeight="true" outlineLevel="0" collapsed="false">
      <c r="A32" s="1" t="n">
        <v>30</v>
      </c>
      <c r="B32" s="1" t="s">
        <v>62</v>
      </c>
      <c r="C32" s="1" t="s">
        <v>63</v>
      </c>
      <c r="D32" s="1" t="n">
        <v>1.220385659367</v>
      </c>
    </row>
    <row r="33" customFormat="false" ht="15" hidden="false" customHeight="true" outlineLevel="0" collapsed="false">
      <c r="A33" s="1" t="n">
        <v>31</v>
      </c>
      <c r="B33" s="1" t="s">
        <v>64</v>
      </c>
      <c r="C33" s="1" t="s">
        <v>65</v>
      </c>
      <c r="D33" s="1" t="n">
        <v>1.220385659367</v>
      </c>
    </row>
    <row r="34" customFormat="false" ht="15" hidden="false" customHeight="true" outlineLevel="0" collapsed="false">
      <c r="A34" s="1" t="n">
        <v>32</v>
      </c>
      <c r="B34" s="1" t="s">
        <v>66</v>
      </c>
      <c r="C34" s="1" t="s">
        <v>67</v>
      </c>
      <c r="D34" s="1" t="n">
        <v>1.220385659367</v>
      </c>
    </row>
    <row r="35" customFormat="false" ht="15" hidden="false" customHeight="true" outlineLevel="0" collapsed="false">
      <c r="A35" s="1" t="n">
        <v>33</v>
      </c>
      <c r="B35" s="1" t="s">
        <v>68</v>
      </c>
      <c r="C35" s="1" t="s">
        <v>69</v>
      </c>
      <c r="D35" s="1" t="n">
        <v>1.220385659367</v>
      </c>
    </row>
    <row r="36" customFormat="false" ht="15" hidden="false" customHeight="true" outlineLevel="0" collapsed="false">
      <c r="A36" s="1" t="n">
        <v>34</v>
      </c>
      <c r="B36" s="1" t="s">
        <v>70</v>
      </c>
      <c r="C36" s="1" t="s">
        <v>71</v>
      </c>
      <c r="D36" s="1" t="n">
        <v>1.220385659367</v>
      </c>
    </row>
    <row r="37" customFormat="false" ht="15" hidden="false" customHeight="true" outlineLevel="0" collapsed="false">
      <c r="A37" s="1" t="n">
        <v>35</v>
      </c>
      <c r="B37" s="1" t="s">
        <v>72</v>
      </c>
      <c r="C37" s="1" t="s">
        <v>73</v>
      </c>
      <c r="D37" s="1" t="n">
        <v>1.220385659367</v>
      </c>
    </row>
    <row r="38" customFormat="false" ht="15" hidden="false" customHeight="true" outlineLevel="0" collapsed="false">
      <c r="A38" s="1" t="n">
        <v>36</v>
      </c>
      <c r="B38" s="1" t="s">
        <v>74</v>
      </c>
      <c r="C38" s="1" t="s">
        <v>75</v>
      </c>
      <c r="D38" s="1" t="n">
        <v>1.220385659367</v>
      </c>
    </row>
    <row r="39" customFormat="false" ht="15" hidden="false" customHeight="true" outlineLevel="0" collapsed="false">
      <c r="A39" s="1" t="n">
        <v>37</v>
      </c>
      <c r="B39" s="1" t="s">
        <v>76</v>
      </c>
      <c r="C39" s="1" t="s">
        <v>77</v>
      </c>
      <c r="D39" s="1" t="n">
        <v>1.220385659367</v>
      </c>
    </row>
    <row r="40" customFormat="false" ht="15" hidden="false" customHeight="true" outlineLevel="0" collapsed="false">
      <c r="A40" s="1" t="n">
        <v>38</v>
      </c>
      <c r="B40" s="1" t="s">
        <v>78</v>
      </c>
      <c r="C40" s="1" t="s">
        <v>79</v>
      </c>
      <c r="D40" s="1" t="n">
        <v>1.220385659367</v>
      </c>
    </row>
    <row r="41" customFormat="false" ht="15" hidden="false" customHeight="true" outlineLevel="0" collapsed="false">
      <c r="A41" s="1" t="n">
        <v>39</v>
      </c>
      <c r="B41" s="1" t="s">
        <v>80</v>
      </c>
      <c r="C41" s="1" t="s">
        <v>81</v>
      </c>
      <c r="D41" s="1" t="n">
        <v>1.220385659367</v>
      </c>
    </row>
    <row r="42" customFormat="false" ht="15" hidden="false" customHeight="true" outlineLevel="0" collapsed="false">
      <c r="A42" s="1" t="n">
        <v>41</v>
      </c>
      <c r="B42" s="1" t="s">
        <v>82</v>
      </c>
      <c r="C42" s="1" t="s">
        <v>83</v>
      </c>
      <c r="D42" s="1" t="n">
        <v>1.220385659367</v>
      </c>
    </row>
    <row r="43" customFormat="false" ht="15" hidden="false" customHeight="true" outlineLevel="0" collapsed="false">
      <c r="A43" s="1" t="n">
        <v>42</v>
      </c>
      <c r="B43" s="1" t="s">
        <v>84</v>
      </c>
      <c r="C43" s="1" t="s">
        <v>85</v>
      </c>
      <c r="D43" s="1" t="n">
        <v>1.220385659367</v>
      </c>
    </row>
    <row r="44" customFormat="false" ht="15" hidden="false" customHeight="true" outlineLevel="0" collapsed="false">
      <c r="A44" s="1" t="n">
        <v>43</v>
      </c>
      <c r="B44" s="1" t="s">
        <v>86</v>
      </c>
      <c r="C44" s="1" t="s">
        <v>87</v>
      </c>
      <c r="D44" s="1" t="n">
        <v>1.220385659367</v>
      </c>
    </row>
    <row r="45" customFormat="false" ht="15" hidden="false" customHeight="true" outlineLevel="0" collapsed="false">
      <c r="A45" s="1" t="n">
        <v>44</v>
      </c>
      <c r="B45" s="1" t="s">
        <v>88</v>
      </c>
      <c r="C45" s="1" t="s">
        <v>89</v>
      </c>
      <c r="D45" s="1" t="n">
        <v>1.220385659367</v>
      </c>
    </row>
    <row r="46" customFormat="false" ht="15" hidden="false" customHeight="true" outlineLevel="0" collapsed="false">
      <c r="A46" s="1" t="n">
        <v>45</v>
      </c>
      <c r="B46" s="1" t="s">
        <v>90</v>
      </c>
      <c r="C46" s="1" t="s">
        <v>91</v>
      </c>
      <c r="D46" s="1" t="n">
        <v>1.220385659367</v>
      </c>
    </row>
    <row r="47" customFormat="false" ht="15" hidden="false" customHeight="true" outlineLevel="0" collapsed="false">
      <c r="A47" s="1" t="n">
        <v>46</v>
      </c>
      <c r="B47" s="1" t="s">
        <v>92</v>
      </c>
      <c r="C47" s="1" t="s">
        <v>93</v>
      </c>
      <c r="D47" s="1" t="n">
        <v>1.220385659367</v>
      </c>
    </row>
    <row r="48" customFormat="false" ht="15" hidden="false" customHeight="true" outlineLevel="0" collapsed="false">
      <c r="A48" s="1" t="n">
        <v>47</v>
      </c>
      <c r="B48" s="1" t="s">
        <v>94</v>
      </c>
      <c r="C48" s="1" t="s">
        <v>95</v>
      </c>
      <c r="D48" s="1" t="n">
        <v>1.220385659367</v>
      </c>
    </row>
    <row r="49" customFormat="false" ht="15" hidden="false" customHeight="true" outlineLevel="0" collapsed="false">
      <c r="A49" s="1" t="n">
        <v>48</v>
      </c>
      <c r="B49" s="1" t="s">
        <v>96</v>
      </c>
      <c r="C49" s="1" t="s">
        <v>97</v>
      </c>
      <c r="D49" s="1" t="n">
        <v>1.220385659367</v>
      </c>
    </row>
    <row r="50" customFormat="false" ht="15" hidden="false" customHeight="true" outlineLevel="0" collapsed="false">
      <c r="A50" s="1" t="n">
        <v>50</v>
      </c>
      <c r="B50" s="1" t="s">
        <v>98</v>
      </c>
      <c r="C50" s="1" t="s">
        <v>99</v>
      </c>
      <c r="D50" s="1" t="n">
        <v>1.220385659367</v>
      </c>
    </row>
    <row r="51" customFormat="false" ht="15" hidden="false" customHeight="true" outlineLevel="0" collapsed="false">
      <c r="A51" s="1" t="n">
        <v>51</v>
      </c>
      <c r="B51" s="1" t="s">
        <v>100</v>
      </c>
      <c r="C51" s="1" t="s">
        <v>101</v>
      </c>
      <c r="D51" s="1" t="n">
        <v>1.220385659367</v>
      </c>
    </row>
    <row r="52" customFormat="false" ht="15" hidden="false" customHeight="true" outlineLevel="0" collapsed="false">
      <c r="A52" s="1" t="n">
        <v>52</v>
      </c>
      <c r="B52" s="1" t="s">
        <v>102</v>
      </c>
      <c r="C52" s="1" t="s">
        <v>103</v>
      </c>
      <c r="D52" s="1" t="n">
        <v>1.220385659367</v>
      </c>
    </row>
    <row r="53" customFormat="false" ht="15" hidden="false" customHeight="true" outlineLevel="0" collapsed="false">
      <c r="A53" s="1" t="n">
        <v>53</v>
      </c>
      <c r="B53" s="1" t="s">
        <v>104</v>
      </c>
      <c r="C53" s="1" t="s">
        <v>105</v>
      </c>
      <c r="D53" s="1" t="n">
        <v>1.220385659367</v>
      </c>
    </row>
    <row r="54" customFormat="false" ht="15" hidden="false" customHeight="true" outlineLevel="0" collapsed="false">
      <c r="A54" s="1" t="n">
        <v>54</v>
      </c>
      <c r="B54" s="1" t="s">
        <v>106</v>
      </c>
      <c r="C54" s="1" t="s">
        <v>107</v>
      </c>
      <c r="D54" s="1" t="n">
        <v>1.220385659367</v>
      </c>
    </row>
    <row r="55" customFormat="false" ht="15" hidden="false" customHeight="true" outlineLevel="0" collapsed="false">
      <c r="A55" s="1" t="n">
        <v>55</v>
      </c>
      <c r="B55" s="1" t="s">
        <v>108</v>
      </c>
      <c r="C55" s="1" t="s">
        <v>109</v>
      </c>
      <c r="D55" s="1" t="n">
        <v>1.220385659367</v>
      </c>
    </row>
    <row r="56" customFormat="false" ht="15" hidden="false" customHeight="true" outlineLevel="0" collapsed="false">
      <c r="A56" s="1" t="n">
        <v>56</v>
      </c>
      <c r="B56" s="1" t="s">
        <v>110</v>
      </c>
      <c r="C56" s="1" t="s">
        <v>111</v>
      </c>
      <c r="D56" s="1" t="n">
        <v>1.220385659367</v>
      </c>
    </row>
    <row r="57" customFormat="false" ht="15" hidden="false" customHeight="true" outlineLevel="0" collapsed="false">
      <c r="A57" s="1" t="n">
        <v>57</v>
      </c>
      <c r="B57" s="1" t="s">
        <v>112</v>
      </c>
      <c r="C57" s="1" t="s">
        <v>113</v>
      </c>
      <c r="D57" s="1" t="n">
        <v>1.220385659367</v>
      </c>
    </row>
    <row r="58" customFormat="false" ht="15" hidden="false" customHeight="true" outlineLevel="0" collapsed="false">
      <c r="A58" s="1" t="n">
        <v>58</v>
      </c>
      <c r="B58" s="1" t="s">
        <v>114</v>
      </c>
      <c r="C58" s="1" t="s">
        <v>115</v>
      </c>
      <c r="D58" s="1" t="n">
        <v>1.220385659367</v>
      </c>
    </row>
    <row r="59" customFormat="false" ht="15" hidden="false" customHeight="true" outlineLevel="0" collapsed="false">
      <c r="A59" s="1" t="n">
        <v>59</v>
      </c>
      <c r="B59" s="1" t="s">
        <v>116</v>
      </c>
      <c r="C59" s="1" t="s">
        <v>117</v>
      </c>
      <c r="D59" s="1" t="n">
        <v>1.220385659367</v>
      </c>
    </row>
    <row r="60" customFormat="false" ht="15" hidden="false" customHeight="true" outlineLevel="0" collapsed="false">
      <c r="A60" s="1" t="n">
        <v>60</v>
      </c>
      <c r="B60" s="1" t="s">
        <v>118</v>
      </c>
      <c r="C60" s="1" t="s">
        <v>119</v>
      </c>
      <c r="D60" s="1" t="n">
        <v>1.220385659367</v>
      </c>
    </row>
    <row r="61" customFormat="false" ht="15" hidden="false" customHeight="true" outlineLevel="0" collapsed="false">
      <c r="A61" s="1" t="n">
        <v>61</v>
      </c>
      <c r="B61" s="1" t="s">
        <v>120</v>
      </c>
      <c r="C61" s="1" t="s">
        <v>121</v>
      </c>
      <c r="D61" s="1" t="n">
        <v>1.220385659367</v>
      </c>
    </row>
    <row r="62" customFormat="false" ht="15" hidden="false" customHeight="true" outlineLevel="0" collapsed="false">
      <c r="A62" s="1" t="n">
        <v>62</v>
      </c>
      <c r="B62" s="1" t="s">
        <v>122</v>
      </c>
      <c r="C62" s="1" t="s">
        <v>123</v>
      </c>
      <c r="D62" s="1" t="n">
        <v>1.220385659367</v>
      </c>
    </row>
    <row r="63" customFormat="false" ht="15" hidden="false" customHeight="true" outlineLevel="0" collapsed="false">
      <c r="A63" s="1" t="n">
        <v>63</v>
      </c>
      <c r="B63" s="1" t="s">
        <v>124</v>
      </c>
      <c r="C63" s="1" t="s">
        <v>125</v>
      </c>
      <c r="D63" s="1" t="n">
        <v>1.220385659367</v>
      </c>
    </row>
    <row r="64" customFormat="false" ht="15" hidden="false" customHeight="true" outlineLevel="0" collapsed="false">
      <c r="A64" s="1" t="n">
        <v>64</v>
      </c>
      <c r="B64" s="1" t="s">
        <v>126</v>
      </c>
      <c r="C64" s="1" t="s">
        <v>127</v>
      </c>
      <c r="D64" s="1" t="n">
        <v>1.220385659367</v>
      </c>
    </row>
    <row r="65" customFormat="false" ht="15" hidden="false" customHeight="true" outlineLevel="0" collapsed="false">
      <c r="A65" s="1" t="n">
        <v>65</v>
      </c>
      <c r="B65" s="1" t="s">
        <v>128</v>
      </c>
      <c r="C65" s="1" t="s">
        <v>129</v>
      </c>
      <c r="D65" s="1" t="n">
        <v>1.220385659367</v>
      </c>
    </row>
    <row r="66" customFormat="false" ht="15" hidden="false" customHeight="true" outlineLevel="0" collapsed="false">
      <c r="A66" s="1" t="n">
        <v>66</v>
      </c>
      <c r="B66" s="1" t="s">
        <v>130</v>
      </c>
      <c r="C66" s="1" t="s">
        <v>131</v>
      </c>
      <c r="D66" s="1" t="n">
        <v>1.220385659367</v>
      </c>
    </row>
    <row r="67" customFormat="false" ht="15" hidden="false" customHeight="true" outlineLevel="0" collapsed="false">
      <c r="A67" s="1" t="n">
        <v>67</v>
      </c>
      <c r="B67" s="1" t="s">
        <v>132</v>
      </c>
      <c r="C67" s="1" t="s">
        <v>133</v>
      </c>
      <c r="D67" s="1" t="n">
        <v>1.220385659367</v>
      </c>
    </row>
    <row r="68" customFormat="false" ht="15" hidden="false" customHeight="true" outlineLevel="0" collapsed="false">
      <c r="A68" s="1" t="n">
        <v>68</v>
      </c>
      <c r="B68" s="1" t="s">
        <v>134</v>
      </c>
      <c r="C68" s="1" t="s">
        <v>135</v>
      </c>
      <c r="D68" s="1" t="n">
        <v>1.220385659367</v>
      </c>
    </row>
    <row r="69" customFormat="false" ht="15" hidden="false" customHeight="true" outlineLevel="0" collapsed="false">
      <c r="A69" s="1" t="n">
        <v>69</v>
      </c>
      <c r="B69" s="1" t="s">
        <v>136</v>
      </c>
      <c r="C69" s="1" t="s">
        <v>137</v>
      </c>
      <c r="D69" s="1" t="n">
        <v>1.220385659367</v>
      </c>
    </row>
    <row r="70" customFormat="false" ht="15" hidden="false" customHeight="true" outlineLevel="0" collapsed="false">
      <c r="A70" s="1" t="n">
        <v>70</v>
      </c>
      <c r="B70" s="1" t="s">
        <v>138</v>
      </c>
      <c r="C70" s="1" t="s">
        <v>139</v>
      </c>
      <c r="D70" s="1" t="n">
        <v>1.220385659367</v>
      </c>
    </row>
    <row r="71" customFormat="false" ht="15" hidden="false" customHeight="true" outlineLevel="0" collapsed="false">
      <c r="A71" s="1" t="n">
        <v>71</v>
      </c>
      <c r="B71" s="1" t="s">
        <v>140</v>
      </c>
      <c r="C71" s="1" t="s">
        <v>141</v>
      </c>
      <c r="D71" s="1" t="n">
        <v>1.220385659367</v>
      </c>
    </row>
    <row r="72" customFormat="false" ht="15" hidden="false" customHeight="true" outlineLevel="0" collapsed="false">
      <c r="A72" s="1" t="n">
        <v>72</v>
      </c>
      <c r="B72" s="1" t="s">
        <v>142</v>
      </c>
      <c r="C72" s="1" t="s">
        <v>143</v>
      </c>
      <c r="D72" s="1" t="n">
        <v>1.220385659367</v>
      </c>
    </row>
    <row r="73" customFormat="false" ht="15" hidden="false" customHeight="true" outlineLevel="0" collapsed="false">
      <c r="A73" s="1" t="n">
        <v>73</v>
      </c>
      <c r="B73" s="1" t="s">
        <v>144</v>
      </c>
      <c r="C73" s="1" t="s">
        <v>145</v>
      </c>
      <c r="D73" s="1" t="n">
        <v>1.220385659367</v>
      </c>
    </row>
    <row r="74" customFormat="false" ht="15" hidden="false" customHeight="true" outlineLevel="0" collapsed="false">
      <c r="A74" s="1" t="n">
        <v>74</v>
      </c>
      <c r="B74" s="1" t="s">
        <v>146</v>
      </c>
      <c r="C74" s="1" t="s">
        <v>147</v>
      </c>
      <c r="D74" s="1" t="n">
        <v>1.220385659367</v>
      </c>
    </row>
    <row r="75" customFormat="false" ht="15" hidden="false" customHeight="true" outlineLevel="0" collapsed="false">
      <c r="A75" s="1" t="n">
        <v>75</v>
      </c>
      <c r="B75" s="1" t="s">
        <v>148</v>
      </c>
      <c r="C75" s="1" t="s">
        <v>149</v>
      </c>
      <c r="D75" s="1" t="n">
        <v>1.220385659367</v>
      </c>
    </row>
    <row r="76" customFormat="false" ht="15" hidden="false" customHeight="true" outlineLevel="0" collapsed="false">
      <c r="A76" s="1" t="n">
        <v>76</v>
      </c>
      <c r="B76" s="1" t="s">
        <v>150</v>
      </c>
      <c r="C76" s="1" t="s">
        <v>151</v>
      </c>
      <c r="D76" s="1" t="n">
        <v>1.220385659367</v>
      </c>
    </row>
    <row r="77" customFormat="false" ht="15" hidden="false" customHeight="true" outlineLevel="0" collapsed="false">
      <c r="A77" s="1" t="n">
        <v>77</v>
      </c>
      <c r="B77" s="1" t="s">
        <v>152</v>
      </c>
      <c r="C77" s="1" t="s">
        <v>153</v>
      </c>
      <c r="D77" s="1" t="n">
        <v>1.220385659367</v>
      </c>
    </row>
    <row r="78" customFormat="false" ht="15" hidden="false" customHeight="true" outlineLevel="0" collapsed="false">
      <c r="A78" s="1" t="n">
        <v>78</v>
      </c>
      <c r="B78" s="1" t="s">
        <v>154</v>
      </c>
      <c r="C78" s="1" t="s">
        <v>155</v>
      </c>
      <c r="D78" s="1" t="n">
        <v>1.220385659367</v>
      </c>
    </row>
    <row r="79" customFormat="false" ht="15" hidden="false" customHeight="true" outlineLevel="0" collapsed="false">
      <c r="A79" s="1" t="n">
        <v>79</v>
      </c>
      <c r="B79" s="1" t="s">
        <v>156</v>
      </c>
      <c r="C79" s="1" t="s">
        <v>157</v>
      </c>
      <c r="D79" s="1" t="n">
        <v>1.220385659367</v>
      </c>
    </row>
    <row r="80" customFormat="false" ht="15" hidden="false" customHeight="true" outlineLevel="0" collapsed="false">
      <c r="A80" s="1" t="n">
        <v>80</v>
      </c>
      <c r="B80" s="1" t="s">
        <v>158</v>
      </c>
      <c r="C80" s="1" t="s">
        <v>159</v>
      </c>
      <c r="D80" s="1" t="n">
        <v>1.220385659367</v>
      </c>
    </row>
    <row r="81" customFormat="false" ht="15" hidden="false" customHeight="true" outlineLevel="0" collapsed="false">
      <c r="A81" s="1" t="n">
        <v>81</v>
      </c>
      <c r="B81" s="1" t="s">
        <v>160</v>
      </c>
      <c r="C81" s="1" t="s">
        <v>161</v>
      </c>
      <c r="D81" s="1" t="n">
        <v>1.220385659367</v>
      </c>
    </row>
    <row r="82" customFormat="false" ht="15" hidden="false" customHeight="true" outlineLevel="0" collapsed="false">
      <c r="A82" s="1" t="n">
        <v>82</v>
      </c>
      <c r="B82" s="1" t="s">
        <v>162</v>
      </c>
      <c r="C82" s="1" t="s">
        <v>163</v>
      </c>
      <c r="D82" s="1" t="n">
        <v>1.220385659367</v>
      </c>
    </row>
    <row r="83" customFormat="false" ht="15" hidden="false" customHeight="true" outlineLevel="0" collapsed="false">
      <c r="A83" s="1" t="n">
        <v>83</v>
      </c>
      <c r="B83" s="1" t="s">
        <v>164</v>
      </c>
      <c r="C83" s="1" t="s">
        <v>165</v>
      </c>
      <c r="D83" s="1" t="n">
        <v>1.220385659367</v>
      </c>
    </row>
    <row r="84" customFormat="false" ht="15" hidden="false" customHeight="true" outlineLevel="0" collapsed="false">
      <c r="A84" s="1" t="n">
        <v>84</v>
      </c>
      <c r="B84" s="1" t="s">
        <v>166</v>
      </c>
      <c r="C84" s="1" t="s">
        <v>167</v>
      </c>
      <c r="D84" s="1" t="n">
        <v>1.220385659367</v>
      </c>
    </row>
    <row r="85" customFormat="false" ht="15" hidden="false" customHeight="true" outlineLevel="0" collapsed="false">
      <c r="A85" s="1" t="n">
        <v>85</v>
      </c>
      <c r="B85" s="1" t="s">
        <v>168</v>
      </c>
      <c r="C85" s="1" t="s">
        <v>169</v>
      </c>
      <c r="D85" s="1" t="n">
        <v>1.220385659367</v>
      </c>
    </row>
    <row r="86" customFormat="false" ht="15" hidden="false" customHeight="true" outlineLevel="0" collapsed="false">
      <c r="A86" s="1" t="n">
        <v>86</v>
      </c>
      <c r="B86" s="1" t="s">
        <v>170</v>
      </c>
      <c r="C86" s="1" t="s">
        <v>171</v>
      </c>
      <c r="D86" s="1" t="n">
        <v>1.220385659367</v>
      </c>
    </row>
    <row r="87" customFormat="false" ht="15" hidden="false" customHeight="true" outlineLevel="0" collapsed="false">
      <c r="A87" s="1" t="n">
        <v>87</v>
      </c>
      <c r="B87" s="1" t="s">
        <v>172</v>
      </c>
      <c r="C87" s="1" t="s">
        <v>173</v>
      </c>
      <c r="D87" s="1" t="n">
        <v>1.220385659367</v>
      </c>
    </row>
    <row r="88" customFormat="false" ht="15" hidden="false" customHeight="true" outlineLevel="0" collapsed="false">
      <c r="A88" s="1" t="n">
        <v>88</v>
      </c>
      <c r="B88" s="1" t="s">
        <v>174</v>
      </c>
      <c r="C88" s="1" t="s">
        <v>175</v>
      </c>
      <c r="D88" s="1" t="n">
        <v>1.220385659367</v>
      </c>
    </row>
    <row r="89" customFormat="false" ht="15" hidden="false" customHeight="true" outlineLevel="0" collapsed="false">
      <c r="A89" s="1" t="n">
        <v>89</v>
      </c>
      <c r="B89" s="1" t="s">
        <v>176</v>
      </c>
      <c r="C89" s="1" t="s">
        <v>177</v>
      </c>
      <c r="D89" s="1" t="n">
        <v>1.220385659367</v>
      </c>
    </row>
    <row r="90" customFormat="false" ht="15" hidden="false" customHeight="true" outlineLevel="0" collapsed="false">
      <c r="A90" s="1" t="n">
        <v>90</v>
      </c>
      <c r="B90" s="1" t="s">
        <v>178</v>
      </c>
      <c r="C90" s="1" t="s">
        <v>179</v>
      </c>
      <c r="D90" s="1" t="n">
        <v>1.220385659367</v>
      </c>
    </row>
    <row r="91" customFormat="false" ht="15" hidden="false" customHeight="true" outlineLevel="0" collapsed="false">
      <c r="A91" s="1" t="n">
        <v>91</v>
      </c>
      <c r="B91" s="1" t="s">
        <v>180</v>
      </c>
      <c r="C91" s="1" t="s">
        <v>181</v>
      </c>
      <c r="D91" s="1" t="n">
        <v>1.220385659367</v>
      </c>
    </row>
    <row r="92" customFormat="false" ht="15" hidden="false" customHeight="true" outlineLevel="0" collapsed="false">
      <c r="A92" s="1" t="n">
        <v>92</v>
      </c>
      <c r="B92" s="1" t="s">
        <v>182</v>
      </c>
      <c r="C92" s="1" t="s">
        <v>183</v>
      </c>
      <c r="D92" s="1" t="n">
        <v>1.220385659367</v>
      </c>
    </row>
    <row r="93" customFormat="false" ht="15" hidden="false" customHeight="true" outlineLevel="0" collapsed="false">
      <c r="A93" s="1" t="n">
        <v>93</v>
      </c>
      <c r="B93" s="1" t="s">
        <v>184</v>
      </c>
      <c r="C93" s="1" t="s">
        <v>185</v>
      </c>
      <c r="D93" s="1" t="n">
        <v>1.220385659367</v>
      </c>
    </row>
    <row r="94" customFormat="false" ht="15" hidden="false" customHeight="true" outlineLevel="0" collapsed="false">
      <c r="A94" s="1" t="n">
        <v>94</v>
      </c>
      <c r="B94" s="1" t="s">
        <v>186</v>
      </c>
      <c r="C94" s="1" t="s">
        <v>187</v>
      </c>
      <c r="D94" s="1" t="n">
        <v>1.220385659367</v>
      </c>
    </row>
    <row r="95" customFormat="false" ht="15" hidden="false" customHeight="true" outlineLevel="0" collapsed="false">
      <c r="A95" s="1" t="n">
        <v>95</v>
      </c>
      <c r="B95" s="1" t="s">
        <v>188</v>
      </c>
      <c r="C95" s="1" t="s">
        <v>189</v>
      </c>
      <c r="D95" s="1" t="n">
        <v>1.220385659367</v>
      </c>
    </row>
    <row r="96" customFormat="false" ht="15" hidden="false" customHeight="true" outlineLevel="0" collapsed="false">
      <c r="A96" s="1" t="n">
        <v>96</v>
      </c>
      <c r="B96" s="1" t="s">
        <v>190</v>
      </c>
      <c r="C96" s="1" t="s">
        <v>191</v>
      </c>
      <c r="D96" s="1" t="n">
        <v>1.220385659367</v>
      </c>
    </row>
    <row r="97" customFormat="false" ht="15" hidden="false" customHeight="true" outlineLevel="0" collapsed="false">
      <c r="A97" s="1" t="n">
        <v>97</v>
      </c>
      <c r="B97" s="1" t="s">
        <v>192</v>
      </c>
      <c r="C97" s="1" t="s">
        <v>193</v>
      </c>
      <c r="D97" s="1" t="n">
        <v>1.220385659367</v>
      </c>
    </row>
    <row r="98" customFormat="false" ht="15" hidden="false" customHeight="true" outlineLevel="0" collapsed="false">
      <c r="A98" s="1" t="n">
        <v>98</v>
      </c>
      <c r="B98" s="1" t="s">
        <v>194</v>
      </c>
      <c r="C98" s="1" t="s">
        <v>195</v>
      </c>
      <c r="D98" s="1" t="n">
        <v>1.220385659367</v>
      </c>
    </row>
    <row r="99" customFormat="false" ht="15" hidden="false" customHeight="true" outlineLevel="0" collapsed="false">
      <c r="A99" s="1" t="n">
        <v>99</v>
      </c>
      <c r="B99" s="1" t="s">
        <v>196</v>
      </c>
      <c r="C99" s="1" t="s">
        <v>65</v>
      </c>
      <c r="D99" s="1" t="n">
        <v>1.220385659367</v>
      </c>
    </row>
    <row r="100" customFormat="false" ht="15" hidden="false" customHeight="true" outlineLevel="0" collapsed="false">
      <c r="A100" s="1" t="n">
        <v>100</v>
      </c>
      <c r="B100" s="1" t="s">
        <v>197</v>
      </c>
      <c r="C100" s="1" t="s">
        <v>198</v>
      </c>
      <c r="D100" s="1" t="n">
        <v>1.220385659367</v>
      </c>
    </row>
    <row r="101" customFormat="false" ht="15" hidden="false" customHeight="true" outlineLevel="0" collapsed="false">
      <c r="A101" s="1" t="n">
        <v>101</v>
      </c>
      <c r="B101" s="1" t="s">
        <v>199</v>
      </c>
      <c r="C101" s="1" t="s">
        <v>200</v>
      </c>
      <c r="D101" s="1" t="n">
        <v>1.220385659367</v>
      </c>
    </row>
    <row r="102" customFormat="false" ht="15" hidden="false" customHeight="true" outlineLevel="0" collapsed="false">
      <c r="A102" s="1" t="n">
        <v>102</v>
      </c>
      <c r="B102" s="1" t="s">
        <v>201</v>
      </c>
      <c r="C102" s="1" t="s">
        <v>202</v>
      </c>
      <c r="D102" s="1" t="n">
        <v>1.220385659367</v>
      </c>
    </row>
    <row r="103" customFormat="false" ht="15" hidden="false" customHeight="true" outlineLevel="0" collapsed="false">
      <c r="A103" s="1" t="n">
        <v>103</v>
      </c>
      <c r="B103" s="1" t="s">
        <v>203</v>
      </c>
      <c r="C103" s="1" t="s">
        <v>204</v>
      </c>
      <c r="D103" s="1" t="n">
        <v>1.220385659367</v>
      </c>
    </row>
    <row r="104" customFormat="false" ht="15" hidden="false" customHeight="true" outlineLevel="0" collapsed="false">
      <c r="A104" s="1" t="n">
        <v>104</v>
      </c>
      <c r="B104" s="1" t="s">
        <v>205</v>
      </c>
      <c r="C104" s="1" t="s">
        <v>206</v>
      </c>
      <c r="D104" s="1" t="n">
        <v>1.220385659367</v>
      </c>
    </row>
    <row r="105" customFormat="false" ht="15" hidden="false" customHeight="true" outlineLevel="0" collapsed="false">
      <c r="A105" s="1" t="n">
        <v>105</v>
      </c>
      <c r="B105" s="1" t="s">
        <v>207</v>
      </c>
      <c r="C105" s="1" t="s">
        <v>208</v>
      </c>
      <c r="D105" s="1" t="n">
        <v>1.220385659367</v>
      </c>
    </row>
    <row r="106" customFormat="false" ht="15" hidden="false" customHeight="true" outlineLevel="0" collapsed="false">
      <c r="A106" s="1" t="n">
        <v>106</v>
      </c>
      <c r="B106" s="1" t="s">
        <v>209</v>
      </c>
      <c r="C106" s="1" t="s">
        <v>210</v>
      </c>
      <c r="D106" s="1" t="n">
        <v>1.220385659367</v>
      </c>
    </row>
    <row r="107" customFormat="false" ht="15" hidden="false" customHeight="true" outlineLevel="0" collapsed="false">
      <c r="A107" s="1" t="n">
        <v>107</v>
      </c>
      <c r="B107" s="1" t="s">
        <v>211</v>
      </c>
      <c r="C107" s="1" t="s">
        <v>212</v>
      </c>
      <c r="D107" s="1" t="n">
        <v>1.220385659367</v>
      </c>
    </row>
    <row r="108" customFormat="false" ht="15" hidden="false" customHeight="true" outlineLevel="0" collapsed="false">
      <c r="A108" s="1" t="n">
        <v>108</v>
      </c>
      <c r="B108" s="1" t="s">
        <v>213</v>
      </c>
      <c r="C108" s="1" t="s">
        <v>214</v>
      </c>
      <c r="D108" s="1" t="n">
        <v>1.220385659367</v>
      </c>
    </row>
    <row r="109" customFormat="false" ht="15" hidden="false" customHeight="true" outlineLevel="0" collapsed="false">
      <c r="A109" s="1" t="n">
        <v>109</v>
      </c>
      <c r="B109" s="1" t="s">
        <v>215</v>
      </c>
      <c r="C109" s="1" t="s">
        <v>216</v>
      </c>
      <c r="D109" s="1" t="n">
        <v>1.220385659367</v>
      </c>
    </row>
    <row r="110" customFormat="false" ht="15" hidden="false" customHeight="true" outlineLevel="0" collapsed="false">
      <c r="A110" s="1" t="n">
        <v>110</v>
      </c>
      <c r="B110" s="1" t="s">
        <v>217</v>
      </c>
      <c r="C110" s="1" t="s">
        <v>218</v>
      </c>
      <c r="D110" s="1" t="n">
        <v>1.220385659367</v>
      </c>
    </row>
    <row r="111" customFormat="false" ht="15" hidden="false" customHeight="true" outlineLevel="0" collapsed="false">
      <c r="A111" s="1" t="n">
        <v>111</v>
      </c>
      <c r="B111" s="1" t="s">
        <v>219</v>
      </c>
      <c r="C111" s="1" t="s">
        <v>220</v>
      </c>
      <c r="D111" s="1" t="n">
        <v>1.220385659367</v>
      </c>
    </row>
    <row r="112" customFormat="false" ht="15" hidden="false" customHeight="true" outlineLevel="0" collapsed="false">
      <c r="A112" s="1" t="n">
        <v>112</v>
      </c>
      <c r="B112" s="1" t="s">
        <v>221</v>
      </c>
      <c r="C112" s="1" t="s">
        <v>222</v>
      </c>
      <c r="D112" s="1" t="n">
        <v>1.220385659367</v>
      </c>
    </row>
    <row r="113" customFormat="false" ht="15" hidden="false" customHeight="true" outlineLevel="0" collapsed="false">
      <c r="A113" s="1" t="n">
        <v>113</v>
      </c>
      <c r="B113" s="1" t="s">
        <v>223</v>
      </c>
      <c r="C113" s="1" t="s">
        <v>224</v>
      </c>
      <c r="D113" s="1" t="n">
        <v>1.220385659367</v>
      </c>
    </row>
    <row r="114" customFormat="false" ht="15" hidden="false" customHeight="true" outlineLevel="0" collapsed="false">
      <c r="A114" s="1" t="n">
        <v>114</v>
      </c>
      <c r="B114" s="1" t="s">
        <v>225</v>
      </c>
      <c r="C114" s="1" t="s">
        <v>226</v>
      </c>
      <c r="D114" s="1" t="n">
        <v>1.220385659367</v>
      </c>
    </row>
    <row r="115" customFormat="false" ht="15" hidden="false" customHeight="true" outlineLevel="0" collapsed="false">
      <c r="A115" s="1" t="n">
        <v>115</v>
      </c>
      <c r="B115" s="1" t="s">
        <v>227</v>
      </c>
      <c r="C115" s="1" t="s">
        <v>228</v>
      </c>
      <c r="D115" s="1" t="n">
        <v>1.220385659367</v>
      </c>
    </row>
    <row r="116" customFormat="false" ht="15" hidden="false" customHeight="true" outlineLevel="0" collapsed="false">
      <c r="A116" s="1" t="n">
        <v>116</v>
      </c>
      <c r="B116" s="1" t="s">
        <v>229</v>
      </c>
      <c r="C116" s="1" t="s">
        <v>230</v>
      </c>
      <c r="D116" s="1" t="n">
        <v>1.220385659367</v>
      </c>
    </row>
    <row r="117" customFormat="false" ht="15" hidden="false" customHeight="true" outlineLevel="0" collapsed="false">
      <c r="A117" s="1" t="n">
        <v>117</v>
      </c>
      <c r="B117" s="1" t="s">
        <v>231</v>
      </c>
      <c r="C117" s="1" t="s">
        <v>232</v>
      </c>
      <c r="D117" s="1" t="n">
        <v>1.220385659367</v>
      </c>
    </row>
    <row r="118" customFormat="false" ht="15" hidden="false" customHeight="true" outlineLevel="0" collapsed="false">
      <c r="A118" s="1" t="n">
        <v>118</v>
      </c>
      <c r="B118" s="1" t="s">
        <v>233</v>
      </c>
      <c r="C118" s="1" t="s">
        <v>234</v>
      </c>
      <c r="D118" s="1" t="n">
        <v>1.220385659367</v>
      </c>
    </row>
    <row r="119" customFormat="false" ht="15" hidden="false" customHeight="true" outlineLevel="0" collapsed="false">
      <c r="A119" s="1" t="n">
        <v>120</v>
      </c>
      <c r="B119" s="1" t="s">
        <v>235</v>
      </c>
      <c r="C119" s="1" t="s">
        <v>236</v>
      </c>
      <c r="D119" s="1" t="n">
        <v>1.220385659367</v>
      </c>
    </row>
    <row r="120" customFormat="false" ht="15" hidden="false" customHeight="true" outlineLevel="0" collapsed="false">
      <c r="A120" s="1" t="n">
        <v>122</v>
      </c>
      <c r="B120" s="1" t="s">
        <v>237</v>
      </c>
      <c r="C120" s="1" t="s">
        <v>238</v>
      </c>
      <c r="D120" s="1" t="n">
        <v>1.220385659367</v>
      </c>
    </row>
    <row r="121" customFormat="false" ht="15" hidden="false" customHeight="true" outlineLevel="0" collapsed="false">
      <c r="A121" s="1" t="n">
        <v>123</v>
      </c>
      <c r="B121" s="1" t="s">
        <v>239</v>
      </c>
      <c r="C121" s="1" t="s">
        <v>240</v>
      </c>
      <c r="D121" s="1" t="n">
        <v>1.220385659367</v>
      </c>
    </row>
    <row r="122" customFormat="false" ht="15" hidden="false" customHeight="true" outlineLevel="0" collapsed="false">
      <c r="A122" s="1" t="n">
        <v>124</v>
      </c>
      <c r="B122" s="1" t="s">
        <v>241</v>
      </c>
      <c r="C122" s="1" t="s">
        <v>242</v>
      </c>
      <c r="D122" s="1" t="n">
        <v>1.220385659367</v>
      </c>
    </row>
    <row r="123" customFormat="false" ht="15" hidden="false" customHeight="true" outlineLevel="0" collapsed="false">
      <c r="A123" s="1" t="n">
        <v>125</v>
      </c>
      <c r="B123" s="1" t="s">
        <v>243</v>
      </c>
      <c r="C123" s="1" t="s">
        <v>244</v>
      </c>
      <c r="D123" s="1" t="n">
        <v>1.220385659367</v>
      </c>
    </row>
    <row r="124" customFormat="false" ht="15" hidden="false" customHeight="true" outlineLevel="0" collapsed="false">
      <c r="A124" s="1" t="n">
        <v>126</v>
      </c>
      <c r="B124" s="1" t="s">
        <v>245</v>
      </c>
      <c r="C124" s="1" t="s">
        <v>246</v>
      </c>
      <c r="D124" s="1" t="n">
        <v>1.220385659367</v>
      </c>
    </row>
    <row r="125" customFormat="false" ht="15" hidden="false" customHeight="true" outlineLevel="0" collapsed="false">
      <c r="A125" s="1" t="n">
        <v>127</v>
      </c>
      <c r="B125" s="1" t="s">
        <v>247</v>
      </c>
      <c r="C125" s="1" t="s">
        <v>248</v>
      </c>
      <c r="D125" s="1" t="n">
        <v>1.220385659367</v>
      </c>
    </row>
    <row r="126" customFormat="false" ht="15" hidden="false" customHeight="true" outlineLevel="0" collapsed="false">
      <c r="A126" s="1" t="n">
        <v>128</v>
      </c>
      <c r="B126" s="1" t="s">
        <v>249</v>
      </c>
      <c r="C126" s="1" t="s">
        <v>250</v>
      </c>
      <c r="D126" s="1" t="n">
        <v>1.220385659367</v>
      </c>
    </row>
    <row r="127" customFormat="false" ht="15" hidden="false" customHeight="true" outlineLevel="0" collapsed="false">
      <c r="A127" s="1" t="n">
        <v>129</v>
      </c>
      <c r="B127" s="1" t="s">
        <v>251</v>
      </c>
      <c r="C127" s="1" t="s">
        <v>252</v>
      </c>
      <c r="D127" s="1" t="n">
        <v>1.220385659367</v>
      </c>
    </row>
    <row r="128" customFormat="false" ht="15" hidden="false" customHeight="true" outlineLevel="0" collapsed="false">
      <c r="A128" s="1" t="n">
        <v>130</v>
      </c>
      <c r="B128" s="1" t="s">
        <v>253</v>
      </c>
      <c r="C128" s="1" t="s">
        <v>254</v>
      </c>
      <c r="D128" s="1" t="n">
        <v>1.220385659367</v>
      </c>
    </row>
    <row r="129" customFormat="false" ht="15" hidden="false" customHeight="true" outlineLevel="0" collapsed="false">
      <c r="A129" s="1" t="n">
        <v>131</v>
      </c>
      <c r="B129" s="1" t="s">
        <v>255</v>
      </c>
      <c r="C129" s="1" t="s">
        <v>256</v>
      </c>
      <c r="D129" s="1" t="n">
        <v>1.220385659367</v>
      </c>
    </row>
    <row r="130" customFormat="false" ht="15" hidden="false" customHeight="true" outlineLevel="0" collapsed="false">
      <c r="A130" s="1" t="n">
        <v>132</v>
      </c>
      <c r="B130" s="1" t="s">
        <v>257</v>
      </c>
      <c r="C130" s="1" t="s">
        <v>258</v>
      </c>
      <c r="D130" s="1" t="n">
        <v>1.220385659367</v>
      </c>
    </row>
    <row r="131" customFormat="false" ht="15" hidden="false" customHeight="true" outlineLevel="0" collapsed="false">
      <c r="A131" s="1" t="n">
        <v>133</v>
      </c>
      <c r="B131" s="1" t="s">
        <v>259</v>
      </c>
      <c r="C131" s="1" t="s">
        <v>260</v>
      </c>
      <c r="D131" s="1" t="n">
        <v>1.220385659367</v>
      </c>
    </row>
    <row r="132" customFormat="false" ht="15" hidden="false" customHeight="true" outlineLevel="0" collapsed="false">
      <c r="A132" s="1" t="n">
        <v>134</v>
      </c>
      <c r="B132" s="1" t="s">
        <v>261</v>
      </c>
      <c r="C132" s="1" t="s">
        <v>262</v>
      </c>
      <c r="D132" s="1" t="n">
        <v>1.220385659367</v>
      </c>
    </row>
    <row r="133" customFormat="false" ht="15" hidden="false" customHeight="true" outlineLevel="0" collapsed="false">
      <c r="A133" s="1" t="n">
        <v>135</v>
      </c>
      <c r="B133" s="1" t="s">
        <v>263</v>
      </c>
      <c r="C133" s="1" t="s">
        <v>264</v>
      </c>
      <c r="D133" s="1" t="n">
        <v>1.220385659367</v>
      </c>
    </row>
    <row r="134" customFormat="false" ht="15" hidden="false" customHeight="true" outlineLevel="0" collapsed="false">
      <c r="A134" s="1" t="n">
        <v>136</v>
      </c>
      <c r="B134" s="1" t="s">
        <v>265</v>
      </c>
      <c r="C134" s="1" t="s">
        <v>266</v>
      </c>
      <c r="D134" s="1" t="n">
        <v>1.220385659367</v>
      </c>
    </row>
    <row r="135" customFormat="false" ht="15" hidden="false" customHeight="true" outlineLevel="0" collapsed="false">
      <c r="A135" s="1" t="n">
        <v>137</v>
      </c>
      <c r="B135" s="1" t="s">
        <v>267</v>
      </c>
      <c r="C135" s="1" t="s">
        <v>268</v>
      </c>
      <c r="D135" s="1" t="n">
        <v>1.220385659367</v>
      </c>
    </row>
    <row r="136" customFormat="false" ht="15" hidden="false" customHeight="true" outlineLevel="0" collapsed="false">
      <c r="A136" s="1" t="n">
        <v>138</v>
      </c>
      <c r="B136" s="1" t="s">
        <v>269</v>
      </c>
      <c r="C136" s="1" t="s">
        <v>270</v>
      </c>
      <c r="D136" s="1" t="n">
        <v>1.220385659367</v>
      </c>
    </row>
    <row r="137" customFormat="false" ht="15" hidden="false" customHeight="true" outlineLevel="0" collapsed="false">
      <c r="A137" s="1" t="n">
        <v>139</v>
      </c>
      <c r="B137" s="1" t="s">
        <v>271</v>
      </c>
      <c r="C137" s="1" t="s">
        <v>272</v>
      </c>
      <c r="D137" s="1" t="n">
        <v>1.220385659367</v>
      </c>
    </row>
    <row r="138" customFormat="false" ht="15" hidden="false" customHeight="true" outlineLevel="0" collapsed="false">
      <c r="A138" s="1" t="n">
        <v>140</v>
      </c>
      <c r="B138" s="1" t="s">
        <v>273</v>
      </c>
      <c r="C138" s="1" t="s">
        <v>274</v>
      </c>
      <c r="D138" s="1" t="n">
        <v>1.220385659367</v>
      </c>
    </row>
    <row r="139" customFormat="false" ht="15" hidden="false" customHeight="true" outlineLevel="0" collapsed="false">
      <c r="A139" s="1" t="n">
        <v>141</v>
      </c>
      <c r="B139" s="1" t="s">
        <v>275</v>
      </c>
      <c r="C139" s="1" t="s">
        <v>276</v>
      </c>
      <c r="D139" s="1" t="n">
        <v>1.220385659367</v>
      </c>
    </row>
    <row r="140" customFormat="false" ht="15" hidden="false" customHeight="true" outlineLevel="0" collapsed="false">
      <c r="A140" s="1" t="n">
        <v>142</v>
      </c>
      <c r="B140" s="1" t="s">
        <v>277</v>
      </c>
      <c r="C140" s="1" t="s">
        <v>278</v>
      </c>
      <c r="D140" s="1" t="n">
        <v>1.220385659367</v>
      </c>
    </row>
    <row r="141" customFormat="false" ht="15" hidden="false" customHeight="true" outlineLevel="0" collapsed="false">
      <c r="A141" s="1" t="n">
        <v>143</v>
      </c>
      <c r="B141" s="1" t="s">
        <v>279</v>
      </c>
      <c r="C141" s="1" t="s">
        <v>280</v>
      </c>
      <c r="D141" s="1" t="n">
        <v>1.220385659367</v>
      </c>
    </row>
    <row r="142" customFormat="false" ht="15" hidden="false" customHeight="true" outlineLevel="0" collapsed="false">
      <c r="A142" s="1" t="n">
        <v>144</v>
      </c>
      <c r="B142" s="1" t="s">
        <v>281</v>
      </c>
      <c r="C142" s="1" t="s">
        <v>282</v>
      </c>
      <c r="D142" s="1" t="n">
        <v>1.220385659367</v>
      </c>
    </row>
    <row r="143" customFormat="false" ht="15" hidden="false" customHeight="true" outlineLevel="0" collapsed="false">
      <c r="A143" s="1" t="n">
        <v>145</v>
      </c>
      <c r="B143" s="1" t="s">
        <v>283</v>
      </c>
      <c r="C143" s="1" t="s">
        <v>284</v>
      </c>
      <c r="D143" s="1" t="n">
        <v>1.220385659367</v>
      </c>
    </row>
    <row r="144" customFormat="false" ht="15" hidden="false" customHeight="true" outlineLevel="0" collapsed="false">
      <c r="A144" s="1" t="n">
        <v>146</v>
      </c>
      <c r="B144" s="1" t="s">
        <v>285</v>
      </c>
      <c r="C144" s="1" t="s">
        <v>286</v>
      </c>
      <c r="D144" s="1" t="n">
        <v>1.220385659367</v>
      </c>
    </row>
    <row r="145" customFormat="false" ht="15" hidden="false" customHeight="true" outlineLevel="0" collapsed="false">
      <c r="A145" s="1" t="n">
        <v>147</v>
      </c>
      <c r="B145" s="1" t="s">
        <v>287</v>
      </c>
      <c r="C145" s="1" t="s">
        <v>288</v>
      </c>
      <c r="D145" s="1" t="n">
        <v>1.220385659367</v>
      </c>
    </row>
    <row r="146" customFormat="false" ht="15" hidden="false" customHeight="true" outlineLevel="0" collapsed="false">
      <c r="A146" s="1" t="n">
        <v>148</v>
      </c>
      <c r="B146" s="1" t="s">
        <v>289</v>
      </c>
      <c r="C146" s="1" t="s">
        <v>290</v>
      </c>
      <c r="D146" s="1" t="n">
        <v>1.220385659367</v>
      </c>
    </row>
    <row r="147" customFormat="false" ht="15" hidden="false" customHeight="true" outlineLevel="0" collapsed="false">
      <c r="A147" s="1" t="n">
        <v>149</v>
      </c>
      <c r="B147" s="1" t="s">
        <v>291</v>
      </c>
      <c r="C147" s="1" t="s">
        <v>292</v>
      </c>
      <c r="D147" s="1" t="n">
        <v>1.220385659367</v>
      </c>
    </row>
    <row r="148" customFormat="false" ht="15" hidden="false" customHeight="true" outlineLevel="0" collapsed="false">
      <c r="A148" s="1" t="n">
        <v>150</v>
      </c>
      <c r="B148" s="1" t="s">
        <v>293</v>
      </c>
      <c r="C148" s="1" t="s">
        <v>294</v>
      </c>
      <c r="D148" s="1" t="n">
        <v>1.220385659367</v>
      </c>
    </row>
    <row r="149" customFormat="false" ht="15" hidden="false" customHeight="true" outlineLevel="0" collapsed="false">
      <c r="A149" s="1" t="n">
        <v>151</v>
      </c>
      <c r="B149" s="1" t="s">
        <v>295</v>
      </c>
      <c r="C149" s="1" t="s">
        <v>296</v>
      </c>
      <c r="D149" s="1" t="n">
        <v>1.220385659367</v>
      </c>
    </row>
    <row r="150" customFormat="false" ht="15" hidden="false" customHeight="true" outlineLevel="0" collapsed="false">
      <c r="A150" s="1" t="n">
        <v>152</v>
      </c>
      <c r="B150" s="1" t="s">
        <v>297</v>
      </c>
      <c r="C150" s="1" t="s">
        <v>298</v>
      </c>
      <c r="D150" s="1" t="n">
        <v>1.220385659367</v>
      </c>
    </row>
    <row r="151" customFormat="false" ht="15" hidden="false" customHeight="true" outlineLevel="0" collapsed="false">
      <c r="A151" s="1" t="n">
        <v>153</v>
      </c>
      <c r="B151" s="1" t="s">
        <v>299</v>
      </c>
      <c r="C151" s="1" t="s">
        <v>300</v>
      </c>
      <c r="D151" s="1" t="n">
        <v>1.220385659367</v>
      </c>
    </row>
    <row r="152" customFormat="false" ht="15" hidden="false" customHeight="true" outlineLevel="0" collapsed="false">
      <c r="A152" s="1" t="n">
        <v>154</v>
      </c>
      <c r="B152" s="1" t="s">
        <v>301</v>
      </c>
      <c r="C152" s="1" t="s">
        <v>302</v>
      </c>
      <c r="D152" s="1" t="n">
        <v>1.220385659367</v>
      </c>
    </row>
    <row r="153" customFormat="false" ht="15" hidden="false" customHeight="true" outlineLevel="0" collapsed="false">
      <c r="A153" s="1" t="n">
        <v>155</v>
      </c>
      <c r="B153" s="1" t="s">
        <v>303</v>
      </c>
      <c r="C153" s="1" t="s">
        <v>304</v>
      </c>
      <c r="D153" s="1" t="n">
        <v>1.220385659367</v>
      </c>
    </row>
    <row r="154" customFormat="false" ht="15" hidden="false" customHeight="true" outlineLevel="0" collapsed="false">
      <c r="A154" s="1" t="n">
        <v>155</v>
      </c>
      <c r="B154" s="1" t="s">
        <v>305</v>
      </c>
      <c r="C154" s="1" t="s">
        <v>304</v>
      </c>
      <c r="D154" s="1" t="n">
        <v>1.220385659367</v>
      </c>
    </row>
    <row r="155" customFormat="false" ht="15" hidden="false" customHeight="true" outlineLevel="0" collapsed="false">
      <c r="A155" s="1" t="n">
        <v>156</v>
      </c>
      <c r="B155" s="1" t="s">
        <v>306</v>
      </c>
      <c r="C155" s="1" t="s">
        <v>307</v>
      </c>
      <c r="D155" s="1" t="n">
        <v>1.220385659367</v>
      </c>
    </row>
    <row r="156" customFormat="false" ht="15" hidden="false" customHeight="true" outlineLevel="0" collapsed="false">
      <c r="A156" s="1" t="n">
        <v>157</v>
      </c>
      <c r="B156" s="1" t="s">
        <v>308</v>
      </c>
      <c r="C156" s="1" t="s">
        <v>309</v>
      </c>
      <c r="D156" s="1" t="n">
        <v>1.220385659367</v>
      </c>
    </row>
    <row r="157" customFormat="false" ht="15" hidden="false" customHeight="true" outlineLevel="0" collapsed="false">
      <c r="A157" s="1" t="n">
        <v>158</v>
      </c>
      <c r="B157" s="1" t="s">
        <v>310</v>
      </c>
      <c r="C157" s="1" t="s">
        <v>311</v>
      </c>
      <c r="D157" s="1" t="n">
        <v>1.220385659367</v>
      </c>
    </row>
    <row r="158" customFormat="false" ht="15" hidden="false" customHeight="true" outlineLevel="0" collapsed="false">
      <c r="A158" s="1" t="n">
        <v>159</v>
      </c>
      <c r="B158" s="1" t="s">
        <v>312</v>
      </c>
      <c r="C158" s="1" t="s">
        <v>313</v>
      </c>
      <c r="D158" s="1" t="n">
        <v>1.220385659367</v>
      </c>
    </row>
    <row r="159" customFormat="false" ht="15" hidden="false" customHeight="true" outlineLevel="0" collapsed="false">
      <c r="A159" s="1" t="n">
        <v>160</v>
      </c>
      <c r="B159" s="1" t="s">
        <v>314</v>
      </c>
      <c r="C159" s="1" t="s">
        <v>315</v>
      </c>
      <c r="D159" s="1" t="n">
        <v>1.220385659367</v>
      </c>
    </row>
    <row r="160" customFormat="false" ht="15" hidden="false" customHeight="true" outlineLevel="0" collapsed="false">
      <c r="A160" s="1" t="n">
        <v>161</v>
      </c>
      <c r="B160" s="1" t="s">
        <v>316</v>
      </c>
      <c r="C160" s="1" t="s">
        <v>317</v>
      </c>
      <c r="D160" s="1" t="n">
        <v>1.220385659367</v>
      </c>
    </row>
    <row r="161" customFormat="false" ht="15" hidden="false" customHeight="true" outlineLevel="0" collapsed="false">
      <c r="A161" s="1" t="n">
        <v>162</v>
      </c>
      <c r="B161" s="1" t="s">
        <v>318</v>
      </c>
      <c r="C161" s="1" t="s">
        <v>319</v>
      </c>
      <c r="D161" s="1" t="n">
        <v>1.220385659367</v>
      </c>
    </row>
    <row r="162" customFormat="false" ht="15" hidden="false" customHeight="true" outlineLevel="0" collapsed="false">
      <c r="A162" s="1" t="n">
        <v>163</v>
      </c>
      <c r="B162" s="1" t="s">
        <v>320</v>
      </c>
      <c r="C162" s="1" t="s">
        <v>321</v>
      </c>
      <c r="D162" s="1" t="n">
        <v>1.220385659367</v>
      </c>
    </row>
    <row r="163" customFormat="false" ht="15" hidden="false" customHeight="true" outlineLevel="0" collapsed="false">
      <c r="A163" s="1" t="n">
        <v>164</v>
      </c>
      <c r="B163" s="1" t="s">
        <v>322</v>
      </c>
      <c r="C163" s="1" t="s">
        <v>323</v>
      </c>
      <c r="D163" s="1" t="n">
        <v>1.220385659367</v>
      </c>
    </row>
    <row r="164" customFormat="false" ht="15" hidden="false" customHeight="true" outlineLevel="0" collapsed="false">
      <c r="A164" s="1" t="n">
        <v>165</v>
      </c>
      <c r="B164" s="1" t="s">
        <v>324</v>
      </c>
      <c r="C164" s="1" t="s">
        <v>325</v>
      </c>
      <c r="D164" s="1" t="n">
        <v>1.220385659367</v>
      </c>
    </row>
    <row r="165" customFormat="false" ht="15" hidden="false" customHeight="true" outlineLevel="0" collapsed="false">
      <c r="A165" s="1" t="n">
        <v>166</v>
      </c>
      <c r="B165" s="1" t="s">
        <v>326</v>
      </c>
      <c r="C165" s="1" t="s">
        <v>327</v>
      </c>
      <c r="D165" s="1" t="n">
        <v>1.220385659367</v>
      </c>
    </row>
    <row r="166" customFormat="false" ht="15" hidden="false" customHeight="true" outlineLevel="0" collapsed="false">
      <c r="A166" s="1" t="n">
        <v>167</v>
      </c>
      <c r="B166" s="1" t="s">
        <v>328</v>
      </c>
      <c r="C166" s="1" t="s">
        <v>329</v>
      </c>
      <c r="D166" s="1" t="n">
        <v>1.220385659367</v>
      </c>
    </row>
    <row r="167" customFormat="false" ht="15" hidden="false" customHeight="true" outlineLevel="0" collapsed="false">
      <c r="A167" s="1" t="n">
        <v>168</v>
      </c>
      <c r="B167" s="1" t="s">
        <v>330</v>
      </c>
      <c r="C167" s="1" t="s">
        <v>331</v>
      </c>
      <c r="D167" s="1" t="n">
        <v>1.220385659367</v>
      </c>
    </row>
    <row r="168" customFormat="false" ht="15" hidden="false" customHeight="true" outlineLevel="0" collapsed="false">
      <c r="A168" s="1" t="n">
        <v>169</v>
      </c>
      <c r="B168" s="1" t="s">
        <v>332</v>
      </c>
      <c r="C168" s="1" t="s">
        <v>333</v>
      </c>
      <c r="D168" s="1" t="n">
        <v>1.220385659367</v>
      </c>
    </row>
    <row r="169" customFormat="false" ht="15" hidden="false" customHeight="true" outlineLevel="0" collapsed="false">
      <c r="A169" s="1" t="n">
        <v>170</v>
      </c>
      <c r="B169" s="1" t="s">
        <v>334</v>
      </c>
      <c r="C169" s="1" t="s">
        <v>335</v>
      </c>
      <c r="D169" s="1" t="n">
        <v>1.220385659367</v>
      </c>
    </row>
    <row r="170" customFormat="false" ht="15" hidden="false" customHeight="true" outlineLevel="0" collapsed="false">
      <c r="A170" s="1" t="n">
        <v>171</v>
      </c>
      <c r="B170" s="1" t="s">
        <v>336</v>
      </c>
      <c r="C170" s="1" t="s">
        <v>337</v>
      </c>
      <c r="D170" s="1" t="n">
        <v>1.220385659367</v>
      </c>
    </row>
    <row r="171" customFormat="false" ht="15" hidden="false" customHeight="true" outlineLevel="0" collapsed="false">
      <c r="A171" s="1" t="n">
        <v>172</v>
      </c>
      <c r="B171" s="1" t="s">
        <v>338</v>
      </c>
      <c r="C171" s="1" t="s">
        <v>339</v>
      </c>
      <c r="D171" s="1" t="n">
        <v>1.220385659367</v>
      </c>
    </row>
    <row r="172" customFormat="false" ht="15" hidden="false" customHeight="true" outlineLevel="0" collapsed="false">
      <c r="A172" s="1" t="n">
        <v>173</v>
      </c>
      <c r="B172" s="1" t="s">
        <v>340</v>
      </c>
      <c r="C172" s="1" t="s">
        <v>341</v>
      </c>
      <c r="D172" s="1" t="n">
        <v>1.220385659367</v>
      </c>
    </row>
    <row r="173" customFormat="false" ht="15" hidden="false" customHeight="true" outlineLevel="0" collapsed="false">
      <c r="A173" s="1" t="n">
        <v>174</v>
      </c>
      <c r="B173" s="1" t="s">
        <v>342</v>
      </c>
      <c r="C173" s="1" t="s">
        <v>343</v>
      </c>
      <c r="D173" s="1" t="n">
        <v>1.220385659367</v>
      </c>
    </row>
    <row r="174" customFormat="false" ht="15" hidden="false" customHeight="true" outlineLevel="0" collapsed="false">
      <c r="A174" s="1" t="n">
        <v>175</v>
      </c>
      <c r="B174" s="1" t="s">
        <v>344</v>
      </c>
      <c r="C174" s="1" t="s">
        <v>345</v>
      </c>
      <c r="D174" s="1" t="n">
        <v>1.220385659367</v>
      </c>
    </row>
    <row r="175" customFormat="false" ht="15" hidden="false" customHeight="true" outlineLevel="0" collapsed="false">
      <c r="A175" s="1" t="n">
        <v>176</v>
      </c>
      <c r="B175" s="1" t="s">
        <v>346</v>
      </c>
      <c r="C175" s="1" t="s">
        <v>347</v>
      </c>
      <c r="D175" s="1" t="n">
        <v>1.220385659367</v>
      </c>
    </row>
    <row r="176" customFormat="false" ht="15" hidden="false" customHeight="true" outlineLevel="0" collapsed="false">
      <c r="A176" s="1" t="n">
        <v>177</v>
      </c>
      <c r="B176" s="1" t="s">
        <v>348</v>
      </c>
      <c r="C176" s="1" t="s">
        <v>349</v>
      </c>
      <c r="D176" s="1" t="n">
        <v>1.220385659367</v>
      </c>
    </row>
    <row r="177" customFormat="false" ht="15" hidden="false" customHeight="true" outlineLevel="0" collapsed="false">
      <c r="A177" s="1" t="n">
        <v>178</v>
      </c>
      <c r="B177" s="1" t="s">
        <v>350</v>
      </c>
      <c r="C177" s="1" t="s">
        <v>351</v>
      </c>
      <c r="D177" s="1" t="n">
        <v>1.220385659367</v>
      </c>
    </row>
    <row r="178" customFormat="false" ht="15" hidden="false" customHeight="true" outlineLevel="0" collapsed="false">
      <c r="A178" s="1" t="n">
        <v>179</v>
      </c>
      <c r="B178" s="1" t="s">
        <v>352</v>
      </c>
      <c r="C178" s="1" t="s">
        <v>353</v>
      </c>
      <c r="D178" s="1" t="n">
        <v>1.220385659367</v>
      </c>
    </row>
    <row r="179" customFormat="false" ht="15" hidden="false" customHeight="true" outlineLevel="0" collapsed="false">
      <c r="A179" s="1" t="n">
        <v>180</v>
      </c>
      <c r="B179" s="1" t="s">
        <v>354</v>
      </c>
      <c r="C179" s="1" t="s">
        <v>355</v>
      </c>
      <c r="D179" s="1" t="n">
        <v>1.220385659367</v>
      </c>
    </row>
    <row r="180" customFormat="false" ht="15" hidden="false" customHeight="true" outlineLevel="0" collapsed="false">
      <c r="A180" s="1" t="n">
        <v>181</v>
      </c>
      <c r="B180" s="1" t="s">
        <v>356</v>
      </c>
      <c r="C180" s="1" t="s">
        <v>357</v>
      </c>
      <c r="D180" s="1" t="n">
        <v>1.220385659367</v>
      </c>
    </row>
    <row r="181" customFormat="false" ht="15" hidden="false" customHeight="true" outlineLevel="0" collapsed="false">
      <c r="A181" s="1" t="n">
        <v>182</v>
      </c>
      <c r="B181" s="1" t="s">
        <v>358</v>
      </c>
      <c r="C181" s="1" t="s">
        <v>359</v>
      </c>
      <c r="D181" s="1" t="n">
        <v>1.220385659367</v>
      </c>
    </row>
    <row r="182" customFormat="false" ht="15" hidden="false" customHeight="true" outlineLevel="0" collapsed="false">
      <c r="A182" s="1" t="n">
        <v>183</v>
      </c>
      <c r="B182" s="1" t="s">
        <v>360</v>
      </c>
      <c r="C182" s="1" t="s">
        <v>361</v>
      </c>
      <c r="D182" s="1" t="n">
        <v>1.220385659367</v>
      </c>
    </row>
    <row r="183" customFormat="false" ht="15" hidden="false" customHeight="true" outlineLevel="0" collapsed="false">
      <c r="A183" s="1" t="n">
        <v>184</v>
      </c>
      <c r="B183" s="1" t="s">
        <v>362</v>
      </c>
      <c r="C183" s="1" t="s">
        <v>363</v>
      </c>
      <c r="D183" s="1" t="n">
        <v>1.220385659367</v>
      </c>
    </row>
    <row r="184" customFormat="false" ht="15" hidden="false" customHeight="true" outlineLevel="0" collapsed="false">
      <c r="A184" s="1" t="n">
        <v>185</v>
      </c>
      <c r="B184" s="1" t="s">
        <v>364</v>
      </c>
      <c r="C184" s="1" t="s">
        <v>365</v>
      </c>
      <c r="D184" s="1" t="n">
        <v>1.220385659367</v>
      </c>
    </row>
    <row r="185" customFormat="false" ht="15" hidden="false" customHeight="true" outlineLevel="0" collapsed="false">
      <c r="A185" s="1" t="n">
        <v>186</v>
      </c>
      <c r="B185" s="1" t="s">
        <v>366</v>
      </c>
      <c r="C185" s="1" t="s">
        <v>367</v>
      </c>
      <c r="D185" s="1" t="n">
        <v>1.220385659367</v>
      </c>
    </row>
    <row r="186" customFormat="false" ht="15" hidden="false" customHeight="true" outlineLevel="0" collapsed="false">
      <c r="A186" s="1" t="n">
        <v>186</v>
      </c>
      <c r="B186" s="1" t="s">
        <v>368</v>
      </c>
      <c r="C186" s="1" t="s">
        <v>367</v>
      </c>
      <c r="D186" s="1" t="n">
        <v>1.220385659367</v>
      </c>
    </row>
    <row r="187" customFormat="false" ht="15" hidden="false" customHeight="true" outlineLevel="0" collapsed="false">
      <c r="A187" s="1" t="n">
        <v>187</v>
      </c>
      <c r="B187" s="1" t="s">
        <v>369</v>
      </c>
      <c r="C187" s="1" t="s">
        <v>175</v>
      </c>
      <c r="D187" s="1" t="n">
        <v>1.220385659367</v>
      </c>
    </row>
    <row r="188" customFormat="false" ht="15" hidden="false" customHeight="true" outlineLevel="0" collapsed="false">
      <c r="A188" s="1" t="n">
        <v>188</v>
      </c>
      <c r="B188" s="1" t="s">
        <v>370</v>
      </c>
      <c r="C188" s="1" t="s">
        <v>371</v>
      </c>
      <c r="D188" s="1" t="n">
        <v>1.220385659367</v>
      </c>
    </row>
    <row r="189" customFormat="false" ht="15" hidden="false" customHeight="true" outlineLevel="0" collapsed="false">
      <c r="A189" s="1" t="n">
        <v>189</v>
      </c>
      <c r="B189" s="1" t="s">
        <v>372</v>
      </c>
      <c r="C189" s="1" t="s">
        <v>59</v>
      </c>
      <c r="D189" s="1" t="n">
        <v>1.220385659367</v>
      </c>
    </row>
    <row r="190" customFormat="false" ht="15" hidden="false" customHeight="true" outlineLevel="0" collapsed="false">
      <c r="A190" s="1" t="n">
        <v>190</v>
      </c>
      <c r="B190" s="1" t="s">
        <v>373</v>
      </c>
      <c r="C190" s="1" t="s">
        <v>374</v>
      </c>
      <c r="D190" s="1" t="n">
        <v>1.220385659367</v>
      </c>
    </row>
    <row r="191" customFormat="false" ht="15" hidden="false" customHeight="true" outlineLevel="0" collapsed="false">
      <c r="A191" s="1" t="n">
        <v>191</v>
      </c>
      <c r="B191" s="1" t="s">
        <v>375</v>
      </c>
      <c r="C191" s="1" t="s">
        <v>376</v>
      </c>
      <c r="D191" s="1" t="n">
        <v>1.220385659367</v>
      </c>
    </row>
    <row r="192" customFormat="false" ht="15" hidden="false" customHeight="true" outlineLevel="0" collapsed="false">
      <c r="A192" s="1" t="n">
        <v>191</v>
      </c>
      <c r="B192" s="1" t="s">
        <v>377</v>
      </c>
      <c r="C192" s="1" t="s">
        <v>376</v>
      </c>
      <c r="D192" s="1" t="n">
        <v>1.220385659367</v>
      </c>
    </row>
    <row r="193" customFormat="false" ht="15" hidden="false" customHeight="true" outlineLevel="0" collapsed="false">
      <c r="A193" s="1" t="n">
        <v>192</v>
      </c>
      <c r="B193" s="1" t="s">
        <v>378</v>
      </c>
      <c r="C193" s="1" t="s">
        <v>379</v>
      </c>
      <c r="D193" s="1" t="n">
        <v>1.220385659367</v>
      </c>
    </row>
    <row r="194" customFormat="false" ht="15" hidden="false" customHeight="true" outlineLevel="0" collapsed="false">
      <c r="A194" s="1" t="n">
        <v>194</v>
      </c>
      <c r="B194" s="1" t="s">
        <v>380</v>
      </c>
      <c r="C194" s="1" t="s">
        <v>381</v>
      </c>
      <c r="D194" s="1" t="n">
        <v>1.220385659367</v>
      </c>
    </row>
    <row r="195" customFormat="false" ht="15" hidden="false" customHeight="true" outlineLevel="0" collapsed="false">
      <c r="A195" s="1" t="n">
        <v>195</v>
      </c>
      <c r="B195" s="1" t="s">
        <v>382</v>
      </c>
      <c r="C195" s="1" t="s">
        <v>383</v>
      </c>
      <c r="D195" s="1" t="n">
        <v>1.220385659367</v>
      </c>
    </row>
    <row r="196" customFormat="false" ht="15" hidden="false" customHeight="true" outlineLevel="0" collapsed="false">
      <c r="A196" s="1" t="n">
        <v>196</v>
      </c>
      <c r="B196" s="1" t="s">
        <v>384</v>
      </c>
      <c r="C196" s="1" t="s">
        <v>385</v>
      </c>
      <c r="D196" s="1" t="n">
        <v>1.220385659367</v>
      </c>
    </row>
    <row r="197" customFormat="false" ht="15" hidden="false" customHeight="true" outlineLevel="0" collapsed="false">
      <c r="A197" s="1" t="n">
        <v>196</v>
      </c>
      <c r="B197" s="1" t="s">
        <v>386</v>
      </c>
      <c r="C197" s="1" t="s">
        <v>385</v>
      </c>
      <c r="D197" s="1" t="n">
        <v>1.220385659367</v>
      </c>
    </row>
    <row r="198" customFormat="false" ht="15" hidden="false" customHeight="true" outlineLevel="0" collapsed="false">
      <c r="A198" s="1" t="n">
        <v>197</v>
      </c>
      <c r="B198" s="1" t="s">
        <v>387</v>
      </c>
      <c r="C198" s="1" t="s">
        <v>388</v>
      </c>
      <c r="D198" s="1" t="n">
        <v>1.220385659367</v>
      </c>
    </row>
    <row r="199" customFormat="false" ht="15" hidden="false" customHeight="true" outlineLevel="0" collapsed="false">
      <c r="A199" s="1" t="n">
        <v>198</v>
      </c>
      <c r="B199" s="1" t="s">
        <v>389</v>
      </c>
      <c r="C199" s="1" t="s">
        <v>390</v>
      </c>
      <c r="D199" s="1" t="n">
        <v>1.220385659367</v>
      </c>
    </row>
    <row r="200" customFormat="false" ht="15" hidden="false" customHeight="true" outlineLevel="0" collapsed="false">
      <c r="A200" s="1" t="n">
        <v>199</v>
      </c>
      <c r="B200" s="1" t="s">
        <v>391</v>
      </c>
      <c r="C200" s="1" t="s">
        <v>392</v>
      </c>
      <c r="D200" s="1" t="n">
        <v>1.220385659367</v>
      </c>
    </row>
    <row r="201" customFormat="false" ht="15" hidden="false" customHeight="true" outlineLevel="0" collapsed="false">
      <c r="A201" s="1" t="n">
        <v>200</v>
      </c>
      <c r="B201" s="1" t="s">
        <v>393</v>
      </c>
      <c r="C201" s="1" t="s">
        <v>394</v>
      </c>
      <c r="D201" s="1" t="n">
        <v>1.220385659367</v>
      </c>
    </row>
    <row r="202" customFormat="false" ht="15" hidden="false" customHeight="true" outlineLevel="0" collapsed="false">
      <c r="A202" s="1" t="n">
        <v>201</v>
      </c>
      <c r="B202" s="1" t="s">
        <v>395</v>
      </c>
      <c r="C202" s="1" t="s">
        <v>396</v>
      </c>
      <c r="D202" s="1" t="n">
        <v>1.220385659367</v>
      </c>
    </row>
    <row r="203" customFormat="false" ht="15" hidden="false" customHeight="true" outlineLevel="0" collapsed="false">
      <c r="A203" s="1" t="n">
        <v>202</v>
      </c>
      <c r="B203" s="1" t="s">
        <v>397</v>
      </c>
      <c r="C203" s="1" t="s">
        <v>398</v>
      </c>
      <c r="D203" s="1" t="n">
        <v>1.220385659367</v>
      </c>
    </row>
    <row r="204" customFormat="false" ht="15" hidden="false" customHeight="true" outlineLevel="0" collapsed="false">
      <c r="A204" s="1" t="n">
        <v>203</v>
      </c>
      <c r="B204" s="1" t="s">
        <v>399</v>
      </c>
      <c r="C204" s="1" t="s">
        <v>400</v>
      </c>
      <c r="D204" s="1" t="n">
        <v>1.220385659367</v>
      </c>
    </row>
    <row r="205" customFormat="false" ht="15" hidden="false" customHeight="true" outlineLevel="0" collapsed="false">
      <c r="A205" s="1" t="n">
        <v>204</v>
      </c>
      <c r="B205" s="1" t="s">
        <v>401</v>
      </c>
      <c r="C205" s="1" t="s">
        <v>402</v>
      </c>
      <c r="D205" s="1" t="n">
        <v>1.220385659367</v>
      </c>
    </row>
    <row r="206" customFormat="false" ht="15" hidden="false" customHeight="true" outlineLevel="0" collapsed="false">
      <c r="A206" s="1" t="n">
        <v>205</v>
      </c>
      <c r="B206" s="1" t="s">
        <v>403</v>
      </c>
      <c r="C206" s="1" t="s">
        <v>404</v>
      </c>
      <c r="D206" s="1" t="n">
        <v>1.220385659367</v>
      </c>
    </row>
    <row r="207" customFormat="false" ht="15" hidden="false" customHeight="true" outlineLevel="0" collapsed="false">
      <c r="A207" s="1" t="n">
        <v>206</v>
      </c>
      <c r="B207" s="1" t="s">
        <v>405</v>
      </c>
      <c r="C207" s="1" t="s">
        <v>406</v>
      </c>
      <c r="D207" s="1" t="n">
        <v>1.220385659367</v>
      </c>
    </row>
    <row r="208" customFormat="false" ht="15" hidden="false" customHeight="true" outlineLevel="0" collapsed="false">
      <c r="A208" s="1" t="n">
        <v>207</v>
      </c>
      <c r="B208" s="1" t="s">
        <v>407</v>
      </c>
      <c r="C208" s="1" t="s">
        <v>408</v>
      </c>
      <c r="D208" s="1" t="n">
        <v>1.220385659367</v>
      </c>
    </row>
    <row r="209" customFormat="false" ht="15" hidden="false" customHeight="true" outlineLevel="0" collapsed="false">
      <c r="A209" s="1" t="n">
        <v>208</v>
      </c>
      <c r="B209" s="1" t="s">
        <v>409</v>
      </c>
      <c r="C209" s="1" t="s">
        <v>410</v>
      </c>
      <c r="D209" s="1" t="n">
        <v>1.220385659367</v>
      </c>
    </row>
    <row r="210" customFormat="false" ht="15" hidden="false" customHeight="true" outlineLevel="0" collapsed="false">
      <c r="A210" s="1" t="n">
        <v>209</v>
      </c>
      <c r="B210" s="1" t="s">
        <v>411</v>
      </c>
      <c r="C210" s="1" t="s">
        <v>412</v>
      </c>
      <c r="D210" s="1" t="n">
        <v>1.220385659367</v>
      </c>
    </row>
    <row r="211" customFormat="false" ht="15" hidden="false" customHeight="true" outlineLevel="0" collapsed="false">
      <c r="A211" s="1" t="n">
        <v>210</v>
      </c>
      <c r="B211" s="1" t="s">
        <v>413</v>
      </c>
      <c r="C211" s="1" t="s">
        <v>414</v>
      </c>
      <c r="D211" s="1" t="n">
        <v>1.220385659367</v>
      </c>
    </row>
    <row r="212" customFormat="false" ht="15" hidden="false" customHeight="true" outlineLevel="0" collapsed="false">
      <c r="A212" s="1" t="n">
        <v>211</v>
      </c>
      <c r="B212" s="1" t="s">
        <v>415</v>
      </c>
      <c r="C212" s="1" t="s">
        <v>416</v>
      </c>
      <c r="D212" s="1" t="n">
        <v>1.220385659367</v>
      </c>
    </row>
    <row r="213" customFormat="false" ht="15" hidden="false" customHeight="true" outlineLevel="0" collapsed="false">
      <c r="A213" s="1" t="n">
        <v>212</v>
      </c>
      <c r="B213" s="1" t="s">
        <v>417</v>
      </c>
      <c r="C213" s="1" t="s">
        <v>418</v>
      </c>
      <c r="D213" s="1" t="n">
        <v>1.220385659367</v>
      </c>
    </row>
    <row r="214" customFormat="false" ht="15" hidden="false" customHeight="true" outlineLevel="0" collapsed="false">
      <c r="A214" s="1" t="n">
        <v>213</v>
      </c>
      <c r="B214" s="1" t="s">
        <v>419</v>
      </c>
      <c r="C214" s="1" t="s">
        <v>420</v>
      </c>
      <c r="D214" s="1" t="n">
        <v>1.220385659367</v>
      </c>
    </row>
    <row r="215" customFormat="false" ht="15" hidden="false" customHeight="true" outlineLevel="0" collapsed="false">
      <c r="A215" s="1" t="n">
        <v>214</v>
      </c>
      <c r="B215" s="1" t="s">
        <v>421</v>
      </c>
      <c r="C215" s="1" t="s">
        <v>422</v>
      </c>
      <c r="D215" s="1" t="n">
        <v>1.220385659367</v>
      </c>
    </row>
    <row r="216" customFormat="false" ht="15" hidden="false" customHeight="true" outlineLevel="0" collapsed="false">
      <c r="A216" s="1" t="n">
        <v>215</v>
      </c>
      <c r="B216" s="1" t="s">
        <v>423</v>
      </c>
      <c r="C216" s="1" t="s">
        <v>424</v>
      </c>
      <c r="D216" s="1" t="n">
        <v>1.220385659367</v>
      </c>
    </row>
    <row r="217" customFormat="false" ht="15" hidden="false" customHeight="true" outlineLevel="0" collapsed="false">
      <c r="A217" s="1" t="n">
        <v>216</v>
      </c>
      <c r="B217" s="1" t="s">
        <v>425</v>
      </c>
      <c r="C217" s="1" t="s">
        <v>426</v>
      </c>
      <c r="D217" s="1" t="n">
        <v>1.220385659367</v>
      </c>
    </row>
    <row r="218" customFormat="false" ht="15" hidden="false" customHeight="true" outlineLevel="0" collapsed="false">
      <c r="A218" s="1" t="n">
        <v>217</v>
      </c>
      <c r="B218" s="1" t="s">
        <v>427</v>
      </c>
      <c r="C218" s="1" t="s">
        <v>428</v>
      </c>
      <c r="D218" s="1" t="n">
        <v>1.220385659367</v>
      </c>
    </row>
    <row r="219" customFormat="false" ht="15" hidden="false" customHeight="true" outlineLevel="0" collapsed="false">
      <c r="A219" s="1" t="n">
        <v>218</v>
      </c>
      <c r="B219" s="1" t="s">
        <v>429</v>
      </c>
      <c r="C219" s="1" t="s">
        <v>430</v>
      </c>
      <c r="D219" s="1" t="n">
        <v>1.220385659367</v>
      </c>
    </row>
    <row r="220" customFormat="false" ht="15" hidden="false" customHeight="true" outlineLevel="0" collapsed="false">
      <c r="A220" s="1" t="n">
        <v>219</v>
      </c>
      <c r="B220" s="1" t="s">
        <v>431</v>
      </c>
      <c r="C220" s="1" t="s">
        <v>432</v>
      </c>
      <c r="D220" s="1" t="n">
        <v>1.220385659367</v>
      </c>
    </row>
    <row r="221" customFormat="false" ht="15" hidden="false" customHeight="true" outlineLevel="0" collapsed="false">
      <c r="A221" s="1" t="n">
        <v>220</v>
      </c>
      <c r="B221" s="1" t="s">
        <v>433</v>
      </c>
      <c r="C221" s="1" t="s">
        <v>434</v>
      </c>
      <c r="D221" s="1" t="n">
        <v>1.220385659367</v>
      </c>
    </row>
    <row r="222" customFormat="false" ht="15" hidden="false" customHeight="true" outlineLevel="0" collapsed="false">
      <c r="A222" s="1" t="n">
        <v>221</v>
      </c>
      <c r="B222" s="1" t="s">
        <v>435</v>
      </c>
      <c r="C222" s="1" t="s">
        <v>436</v>
      </c>
      <c r="D222" s="1" t="n">
        <v>1.220385659367</v>
      </c>
    </row>
    <row r="223" customFormat="false" ht="15" hidden="false" customHeight="true" outlineLevel="0" collapsed="false">
      <c r="A223" s="1" t="n">
        <v>222</v>
      </c>
      <c r="B223" s="1" t="s">
        <v>437</v>
      </c>
      <c r="C223" s="1" t="s">
        <v>438</v>
      </c>
      <c r="D223" s="1" t="n">
        <v>1.220385659367</v>
      </c>
    </row>
    <row r="224" customFormat="false" ht="15" hidden="false" customHeight="true" outlineLevel="0" collapsed="false">
      <c r="A224" s="1" t="n">
        <v>223</v>
      </c>
      <c r="B224" s="1" t="s">
        <v>439</v>
      </c>
      <c r="C224" s="1" t="s">
        <v>440</v>
      </c>
      <c r="D224" s="1" t="n">
        <v>1.220385659367</v>
      </c>
    </row>
    <row r="225" customFormat="false" ht="15" hidden="false" customHeight="true" outlineLevel="0" collapsed="false">
      <c r="A225" s="1" t="n">
        <v>224</v>
      </c>
      <c r="B225" s="1" t="s">
        <v>441</v>
      </c>
      <c r="C225" s="1" t="s">
        <v>442</v>
      </c>
      <c r="D225" s="1" t="n">
        <v>1.220385659367</v>
      </c>
    </row>
    <row r="226" customFormat="false" ht="15" hidden="false" customHeight="true" outlineLevel="0" collapsed="false">
      <c r="A226" s="1" t="n">
        <v>225</v>
      </c>
      <c r="B226" s="1" t="s">
        <v>443</v>
      </c>
      <c r="C226" s="1" t="s">
        <v>444</v>
      </c>
      <c r="D226" s="1" t="n">
        <v>1.220385659367</v>
      </c>
    </row>
    <row r="227" customFormat="false" ht="15" hidden="false" customHeight="true" outlineLevel="0" collapsed="false">
      <c r="A227" s="1" t="n">
        <v>226</v>
      </c>
      <c r="B227" s="1" t="s">
        <v>445</v>
      </c>
      <c r="C227" s="1" t="s">
        <v>446</v>
      </c>
      <c r="D227" s="1" t="n">
        <v>1.220385659367</v>
      </c>
    </row>
    <row r="228" customFormat="false" ht="15" hidden="false" customHeight="true" outlineLevel="0" collapsed="false">
      <c r="A228" s="1" t="n">
        <v>228</v>
      </c>
      <c r="B228" s="1" t="s">
        <v>447</v>
      </c>
      <c r="C228" s="1" t="s">
        <v>448</v>
      </c>
      <c r="D228" s="1" t="n">
        <v>1.220385659367</v>
      </c>
    </row>
    <row r="229" customFormat="false" ht="15" hidden="false" customHeight="true" outlineLevel="0" collapsed="false">
      <c r="A229" s="1" t="n">
        <v>229</v>
      </c>
      <c r="B229" s="1" t="s">
        <v>449</v>
      </c>
      <c r="C229" s="1" t="s">
        <v>450</v>
      </c>
      <c r="D229" s="1" t="n">
        <v>1.220385659367</v>
      </c>
    </row>
    <row r="230" customFormat="false" ht="15" hidden="false" customHeight="true" outlineLevel="0" collapsed="false">
      <c r="A230" s="1" t="n">
        <v>230</v>
      </c>
      <c r="B230" s="1" t="s">
        <v>451</v>
      </c>
      <c r="C230" s="1" t="s">
        <v>452</v>
      </c>
      <c r="D230" s="1" t="n">
        <v>1.220385659367</v>
      </c>
    </row>
    <row r="231" customFormat="false" ht="15" hidden="false" customHeight="true" outlineLevel="0" collapsed="false">
      <c r="A231" s="1" t="n">
        <v>231</v>
      </c>
      <c r="B231" s="1" t="s">
        <v>453</v>
      </c>
      <c r="C231" s="1" t="s">
        <v>454</v>
      </c>
      <c r="D231" s="1" t="n">
        <v>1.220385659367</v>
      </c>
    </row>
    <row r="232" customFormat="false" ht="15" hidden="false" customHeight="true" outlineLevel="0" collapsed="false">
      <c r="A232" s="1" t="n">
        <v>232</v>
      </c>
      <c r="B232" s="1" t="s">
        <v>455</v>
      </c>
      <c r="C232" s="1" t="s">
        <v>456</v>
      </c>
      <c r="D232" s="1" t="n">
        <v>1.220385659367</v>
      </c>
    </row>
    <row r="233" customFormat="false" ht="15" hidden="false" customHeight="true" outlineLevel="0" collapsed="false">
      <c r="A233" s="1" t="n">
        <v>233</v>
      </c>
      <c r="B233" s="1" t="s">
        <v>457</v>
      </c>
      <c r="C233" s="1" t="s">
        <v>458</v>
      </c>
      <c r="D233" s="1" t="n">
        <v>1.220385659367</v>
      </c>
    </row>
    <row r="234" customFormat="false" ht="15" hidden="false" customHeight="true" outlineLevel="0" collapsed="false">
      <c r="A234" s="1" t="n">
        <v>234</v>
      </c>
      <c r="B234" s="1" t="s">
        <v>459</v>
      </c>
      <c r="C234" s="1" t="s">
        <v>460</v>
      </c>
      <c r="D234" s="1" t="n">
        <v>1.220385659367</v>
      </c>
    </row>
    <row r="235" customFormat="false" ht="15" hidden="false" customHeight="true" outlineLevel="0" collapsed="false">
      <c r="A235" s="1" t="n">
        <v>235</v>
      </c>
      <c r="B235" s="1" t="s">
        <v>461</v>
      </c>
      <c r="C235" s="1" t="s">
        <v>462</v>
      </c>
      <c r="D235" s="1" t="n">
        <v>1.220385659367</v>
      </c>
    </row>
    <row r="236" customFormat="false" ht="15" hidden="false" customHeight="true" outlineLevel="0" collapsed="false">
      <c r="A236" s="1" t="n">
        <v>236</v>
      </c>
      <c r="B236" s="1" t="s">
        <v>463</v>
      </c>
      <c r="C236" s="1" t="s">
        <v>464</v>
      </c>
      <c r="D236" s="1" t="n">
        <v>1.220385659367</v>
      </c>
    </row>
    <row r="237" customFormat="false" ht="15" hidden="false" customHeight="true" outlineLevel="0" collapsed="false">
      <c r="A237" s="1" t="n">
        <v>237</v>
      </c>
      <c r="B237" s="1" t="s">
        <v>465</v>
      </c>
      <c r="C237" s="1" t="s">
        <v>466</v>
      </c>
      <c r="D237" s="1" t="n">
        <v>1.220385659367</v>
      </c>
    </row>
    <row r="238" customFormat="false" ht="15" hidden="false" customHeight="true" outlineLevel="0" collapsed="false">
      <c r="A238" s="1" t="n">
        <v>238</v>
      </c>
      <c r="B238" s="1" t="s">
        <v>467</v>
      </c>
      <c r="C238" s="1" t="s">
        <v>87</v>
      </c>
      <c r="D238" s="1" t="n">
        <v>1.220385659367</v>
      </c>
    </row>
    <row r="239" customFormat="false" ht="15" hidden="false" customHeight="true" outlineLevel="0" collapsed="false">
      <c r="A239" s="1" t="n">
        <v>239</v>
      </c>
      <c r="B239" s="1" t="s">
        <v>468</v>
      </c>
      <c r="C239" s="1" t="s">
        <v>469</v>
      </c>
      <c r="D239" s="1" t="n">
        <v>1.220385659367</v>
      </c>
    </row>
    <row r="240" customFormat="false" ht="15" hidden="false" customHeight="true" outlineLevel="0" collapsed="false">
      <c r="A240" s="1" t="n">
        <v>240</v>
      </c>
      <c r="B240" s="1" t="s">
        <v>470</v>
      </c>
      <c r="C240" s="1" t="s">
        <v>471</v>
      </c>
      <c r="D240" s="1" t="n">
        <v>1.220385659367</v>
      </c>
    </row>
    <row r="241" customFormat="false" ht="15" hidden="false" customHeight="true" outlineLevel="0" collapsed="false">
      <c r="A241" s="1" t="n">
        <v>241</v>
      </c>
      <c r="B241" s="1" t="s">
        <v>472</v>
      </c>
      <c r="C241" s="1" t="s">
        <v>473</v>
      </c>
      <c r="D241" s="1" t="n">
        <v>1.220385659367</v>
      </c>
    </row>
    <row r="242" customFormat="false" ht="15" hidden="false" customHeight="true" outlineLevel="0" collapsed="false">
      <c r="A242" s="1" t="n">
        <v>242</v>
      </c>
      <c r="B242" s="1" t="s">
        <v>474</v>
      </c>
      <c r="C242" s="1" t="s">
        <v>475</v>
      </c>
      <c r="D242" s="1" t="n">
        <v>1.220385659367</v>
      </c>
    </row>
    <row r="243" customFormat="false" ht="15" hidden="false" customHeight="true" outlineLevel="0" collapsed="false">
      <c r="A243" s="1" t="n">
        <v>243</v>
      </c>
      <c r="B243" s="1" t="s">
        <v>476</v>
      </c>
      <c r="C243" s="1" t="s">
        <v>477</v>
      </c>
      <c r="D243" s="1" t="n">
        <v>1.220385659367</v>
      </c>
    </row>
    <row r="244" customFormat="false" ht="15" hidden="false" customHeight="true" outlineLevel="0" collapsed="false">
      <c r="A244" s="1" t="n">
        <v>244</v>
      </c>
      <c r="B244" s="1" t="s">
        <v>478</v>
      </c>
      <c r="C244" s="1" t="s">
        <v>479</v>
      </c>
      <c r="D244" s="1" t="n">
        <v>1.220385659367</v>
      </c>
    </row>
    <row r="245" customFormat="false" ht="15" hidden="false" customHeight="true" outlineLevel="0" collapsed="false">
      <c r="A245" s="1" t="n">
        <v>245</v>
      </c>
      <c r="B245" s="1" t="s">
        <v>480</v>
      </c>
      <c r="C245" s="1" t="s">
        <v>481</v>
      </c>
      <c r="D245" s="1" t="n">
        <v>1.220385659367</v>
      </c>
    </row>
    <row r="246" customFormat="false" ht="15" hidden="false" customHeight="true" outlineLevel="0" collapsed="false">
      <c r="A246" s="1" t="n">
        <v>246</v>
      </c>
      <c r="B246" s="1" t="s">
        <v>482</v>
      </c>
      <c r="C246" s="1" t="s">
        <v>483</v>
      </c>
      <c r="D246" s="1" t="n">
        <v>1.220385659367</v>
      </c>
    </row>
    <row r="247" customFormat="false" ht="15" hidden="false" customHeight="true" outlineLevel="0" collapsed="false">
      <c r="A247" s="1" t="n">
        <v>247</v>
      </c>
      <c r="B247" s="1" t="s">
        <v>484</v>
      </c>
      <c r="C247" s="1" t="s">
        <v>485</v>
      </c>
      <c r="D247" s="1" t="n">
        <v>1.220385659367</v>
      </c>
    </row>
    <row r="248" customFormat="false" ht="15" hidden="false" customHeight="true" outlineLevel="0" collapsed="false">
      <c r="A248" s="1" t="n">
        <v>248</v>
      </c>
      <c r="B248" s="1" t="s">
        <v>486</v>
      </c>
      <c r="C248" s="1" t="s">
        <v>487</v>
      </c>
      <c r="D248" s="1" t="n">
        <v>1.220385659367</v>
      </c>
    </row>
    <row r="249" customFormat="false" ht="15" hidden="false" customHeight="true" outlineLevel="0" collapsed="false">
      <c r="A249" s="1" t="n">
        <v>249</v>
      </c>
      <c r="B249" s="1" t="s">
        <v>488</v>
      </c>
      <c r="C249" s="1" t="s">
        <v>489</v>
      </c>
      <c r="D249" s="1" t="n">
        <v>1.220385659367</v>
      </c>
    </row>
    <row r="250" customFormat="false" ht="15" hidden="false" customHeight="true" outlineLevel="0" collapsed="false">
      <c r="A250" s="1" t="n">
        <v>250</v>
      </c>
      <c r="B250" s="1" t="s">
        <v>490</v>
      </c>
      <c r="C250" s="1" t="s">
        <v>491</v>
      </c>
      <c r="D250" s="1" t="n">
        <v>1.220385659367</v>
      </c>
    </row>
    <row r="251" customFormat="false" ht="15" hidden="false" customHeight="true" outlineLevel="0" collapsed="false">
      <c r="A251" s="1" t="n">
        <v>251</v>
      </c>
      <c r="B251" s="1" t="s">
        <v>492</v>
      </c>
      <c r="C251" s="1" t="s">
        <v>493</v>
      </c>
      <c r="D251" s="1" t="n">
        <v>1.220385659367</v>
      </c>
    </row>
    <row r="252" customFormat="false" ht="15" hidden="false" customHeight="true" outlineLevel="0" collapsed="false">
      <c r="A252" s="1" t="n">
        <v>252</v>
      </c>
      <c r="B252" s="1" t="s">
        <v>494</v>
      </c>
      <c r="C252" s="1" t="s">
        <v>495</v>
      </c>
      <c r="D252" s="1" t="n">
        <v>1.220385659367</v>
      </c>
    </row>
    <row r="253" customFormat="false" ht="15" hidden="false" customHeight="true" outlineLevel="0" collapsed="false">
      <c r="A253" s="1" t="n">
        <v>253</v>
      </c>
      <c r="B253" s="1" t="s">
        <v>496</v>
      </c>
      <c r="C253" s="1" t="s">
        <v>497</v>
      </c>
      <c r="D253" s="1" t="n">
        <v>1.220385659367</v>
      </c>
    </row>
    <row r="254" customFormat="false" ht="15" hidden="false" customHeight="true" outlineLevel="0" collapsed="false">
      <c r="A254" s="1" t="n">
        <v>254</v>
      </c>
      <c r="B254" s="1" t="s">
        <v>498</v>
      </c>
      <c r="C254" s="1" t="s">
        <v>499</v>
      </c>
      <c r="D254" s="1" t="n">
        <v>1.220385659367</v>
      </c>
    </row>
    <row r="255" customFormat="false" ht="15" hidden="false" customHeight="true" outlineLevel="0" collapsed="false">
      <c r="A255" s="1" t="n">
        <v>255</v>
      </c>
      <c r="B255" s="1" t="s">
        <v>500</v>
      </c>
      <c r="C255" s="1" t="s">
        <v>501</v>
      </c>
      <c r="D255" s="1" t="n">
        <v>1.220385659367</v>
      </c>
    </row>
    <row r="256" customFormat="false" ht="15" hidden="false" customHeight="true" outlineLevel="0" collapsed="false">
      <c r="A256" s="1" t="n">
        <v>256</v>
      </c>
      <c r="B256" s="1" t="s">
        <v>502</v>
      </c>
      <c r="C256" s="1" t="s">
        <v>503</v>
      </c>
      <c r="D256" s="1" t="n">
        <v>1.220385659367</v>
      </c>
    </row>
    <row r="257" customFormat="false" ht="15" hidden="false" customHeight="true" outlineLevel="0" collapsed="false">
      <c r="A257" s="1" t="n">
        <v>257</v>
      </c>
      <c r="B257" s="1" t="s">
        <v>504</v>
      </c>
      <c r="C257" s="1" t="s">
        <v>505</v>
      </c>
      <c r="D257" s="1" t="n">
        <v>1.220385659367</v>
      </c>
    </row>
    <row r="258" customFormat="false" ht="15" hidden="false" customHeight="true" outlineLevel="0" collapsed="false">
      <c r="A258" s="1" t="n">
        <v>258</v>
      </c>
      <c r="B258" s="1" t="s">
        <v>506</v>
      </c>
      <c r="C258" s="1" t="s">
        <v>507</v>
      </c>
      <c r="D258" s="1" t="n">
        <v>1.220385659367</v>
      </c>
    </row>
    <row r="259" customFormat="false" ht="15" hidden="false" customHeight="true" outlineLevel="0" collapsed="false">
      <c r="A259" s="1" t="n">
        <v>259</v>
      </c>
      <c r="B259" s="1" t="s">
        <v>508</v>
      </c>
      <c r="C259" s="1" t="s">
        <v>509</v>
      </c>
      <c r="D259" s="1" t="n">
        <v>1.220385659367</v>
      </c>
    </row>
    <row r="260" customFormat="false" ht="15" hidden="false" customHeight="true" outlineLevel="0" collapsed="false">
      <c r="A260" s="1" t="n">
        <v>260</v>
      </c>
      <c r="B260" s="1" t="s">
        <v>510</v>
      </c>
      <c r="C260" s="1" t="s">
        <v>511</v>
      </c>
      <c r="D260" s="1" t="n">
        <v>1.220385659367</v>
      </c>
    </row>
    <row r="261" customFormat="false" ht="15" hidden="false" customHeight="true" outlineLevel="0" collapsed="false">
      <c r="A261" s="1" t="n">
        <v>261</v>
      </c>
      <c r="B261" s="1" t="s">
        <v>512</v>
      </c>
      <c r="C261" s="1" t="s">
        <v>513</v>
      </c>
      <c r="D261" s="1" t="n">
        <v>1.220385659367</v>
      </c>
    </row>
    <row r="262" customFormat="false" ht="15" hidden="false" customHeight="true" outlineLevel="0" collapsed="false">
      <c r="A262" s="1" t="n">
        <v>262</v>
      </c>
      <c r="B262" s="1" t="s">
        <v>514</v>
      </c>
      <c r="C262" s="1" t="s">
        <v>515</v>
      </c>
      <c r="D262" s="1" t="n">
        <v>1.220385659367</v>
      </c>
    </row>
    <row r="263" customFormat="false" ht="15" hidden="false" customHeight="true" outlineLevel="0" collapsed="false">
      <c r="A263" s="1" t="n">
        <v>263</v>
      </c>
      <c r="B263" s="1" t="s">
        <v>516</v>
      </c>
      <c r="C263" s="1" t="s">
        <v>517</v>
      </c>
      <c r="D263" s="1" t="n">
        <v>1.220385659367</v>
      </c>
    </row>
    <row r="264" customFormat="false" ht="15" hidden="false" customHeight="true" outlineLevel="0" collapsed="false">
      <c r="A264" s="1" t="n">
        <v>264</v>
      </c>
      <c r="B264" s="1" t="s">
        <v>518</v>
      </c>
      <c r="C264" s="1" t="s">
        <v>519</v>
      </c>
      <c r="D264" s="1" t="n">
        <v>1.220385659367</v>
      </c>
    </row>
    <row r="265" customFormat="false" ht="15" hidden="false" customHeight="true" outlineLevel="0" collapsed="false">
      <c r="A265" s="1" t="n">
        <v>265</v>
      </c>
      <c r="B265" s="1" t="s">
        <v>520</v>
      </c>
      <c r="C265" s="1" t="s">
        <v>521</v>
      </c>
      <c r="D265" s="1" t="n">
        <v>1.220385659367</v>
      </c>
    </row>
    <row r="266" customFormat="false" ht="15" hidden="false" customHeight="true" outlineLevel="0" collapsed="false">
      <c r="A266" s="1" t="n">
        <v>266</v>
      </c>
      <c r="B266" s="1" t="s">
        <v>522</v>
      </c>
      <c r="C266" s="1" t="s">
        <v>523</v>
      </c>
      <c r="D266" s="1" t="n">
        <v>1.220385659367</v>
      </c>
    </row>
    <row r="267" customFormat="false" ht="15" hidden="false" customHeight="true" outlineLevel="0" collapsed="false">
      <c r="A267" s="1" t="n">
        <v>267</v>
      </c>
      <c r="B267" s="1" t="s">
        <v>524</v>
      </c>
      <c r="C267" s="1" t="s">
        <v>525</v>
      </c>
      <c r="D267" s="1" t="n">
        <v>1.220385659367</v>
      </c>
    </row>
    <row r="268" customFormat="false" ht="15" hidden="false" customHeight="true" outlineLevel="0" collapsed="false">
      <c r="A268" s="1" t="n">
        <v>268</v>
      </c>
      <c r="B268" s="1" t="s">
        <v>526</v>
      </c>
      <c r="C268" s="1" t="s">
        <v>527</v>
      </c>
      <c r="D268" s="1" t="n">
        <v>1.220385659367</v>
      </c>
    </row>
    <row r="269" customFormat="false" ht="15" hidden="false" customHeight="true" outlineLevel="0" collapsed="false">
      <c r="A269" s="1" t="n">
        <v>269</v>
      </c>
      <c r="B269" s="1" t="s">
        <v>528</v>
      </c>
      <c r="C269" s="1" t="s">
        <v>529</v>
      </c>
      <c r="D269" s="1" t="n">
        <v>1.220385659367</v>
      </c>
    </row>
    <row r="270" customFormat="false" ht="15" hidden="false" customHeight="true" outlineLevel="0" collapsed="false">
      <c r="A270" s="1" t="n">
        <v>270</v>
      </c>
      <c r="B270" s="1" t="s">
        <v>530</v>
      </c>
      <c r="C270" s="1" t="s">
        <v>531</v>
      </c>
      <c r="D270" s="1" t="n">
        <v>1.220385659367</v>
      </c>
    </row>
    <row r="271" customFormat="false" ht="15" hidden="false" customHeight="true" outlineLevel="0" collapsed="false">
      <c r="A271" s="1" t="n">
        <v>271</v>
      </c>
      <c r="B271" s="1" t="s">
        <v>532</v>
      </c>
      <c r="C271" s="1" t="s">
        <v>533</v>
      </c>
      <c r="D271" s="1" t="n">
        <v>1.220385659367</v>
      </c>
    </row>
    <row r="272" customFormat="false" ht="15" hidden="false" customHeight="true" outlineLevel="0" collapsed="false">
      <c r="A272" s="1" t="n">
        <v>272</v>
      </c>
      <c r="B272" s="1" t="s">
        <v>534</v>
      </c>
      <c r="C272" s="1" t="s">
        <v>535</v>
      </c>
      <c r="D272" s="1" t="n">
        <v>1.220385659367</v>
      </c>
    </row>
    <row r="273" customFormat="false" ht="15" hidden="false" customHeight="true" outlineLevel="0" collapsed="false">
      <c r="A273" s="1" t="n">
        <v>273</v>
      </c>
      <c r="B273" s="1" t="s">
        <v>536</v>
      </c>
      <c r="C273" s="1" t="s">
        <v>537</v>
      </c>
      <c r="D273" s="1" t="n">
        <v>1.220385659367</v>
      </c>
    </row>
    <row r="274" customFormat="false" ht="15" hidden="false" customHeight="true" outlineLevel="0" collapsed="false">
      <c r="A274" s="1" t="n">
        <v>274</v>
      </c>
      <c r="B274" s="1" t="s">
        <v>538</v>
      </c>
      <c r="C274" s="1" t="s">
        <v>15</v>
      </c>
      <c r="D274" s="1" t="n">
        <v>1.220385659367</v>
      </c>
    </row>
    <row r="275" customFormat="false" ht="15" hidden="false" customHeight="true" outlineLevel="0" collapsed="false">
      <c r="A275" s="1" t="n">
        <v>275</v>
      </c>
      <c r="B275" s="1" t="s">
        <v>539</v>
      </c>
      <c r="C275" s="1" t="s">
        <v>540</v>
      </c>
      <c r="D275" s="1" t="n">
        <v>1.220385659367</v>
      </c>
    </row>
    <row r="276" customFormat="false" ht="15" hidden="false" customHeight="true" outlineLevel="0" collapsed="false">
      <c r="A276" s="1" t="n">
        <v>276</v>
      </c>
      <c r="B276" s="1" t="s">
        <v>541</v>
      </c>
      <c r="C276" s="1" t="s">
        <v>542</v>
      </c>
      <c r="D276" s="1" t="n">
        <v>1.220385659367</v>
      </c>
    </row>
    <row r="277" customFormat="false" ht="15" hidden="false" customHeight="true" outlineLevel="0" collapsed="false">
      <c r="A277" s="1" t="n">
        <v>277</v>
      </c>
      <c r="B277" s="1" t="s">
        <v>543</v>
      </c>
      <c r="C277" s="1" t="s">
        <v>544</v>
      </c>
      <c r="D277" s="1" t="n">
        <v>1.220385659367</v>
      </c>
    </row>
    <row r="278" customFormat="false" ht="15" hidden="false" customHeight="true" outlineLevel="0" collapsed="false">
      <c r="A278" s="1" t="n">
        <v>278</v>
      </c>
      <c r="B278" s="1" t="s">
        <v>545</v>
      </c>
      <c r="C278" s="1" t="s">
        <v>546</v>
      </c>
      <c r="D278" s="1" t="n">
        <v>1.220385659367</v>
      </c>
    </row>
    <row r="279" customFormat="false" ht="15" hidden="false" customHeight="true" outlineLevel="0" collapsed="false">
      <c r="A279" s="1" t="n">
        <v>279</v>
      </c>
      <c r="B279" s="1" t="s">
        <v>547</v>
      </c>
      <c r="C279" s="1" t="s">
        <v>548</v>
      </c>
      <c r="D279" s="1" t="n">
        <v>1.220385659367</v>
      </c>
    </row>
    <row r="280" customFormat="false" ht="15" hidden="false" customHeight="true" outlineLevel="0" collapsed="false">
      <c r="A280" s="1" t="n">
        <v>280</v>
      </c>
      <c r="B280" s="1" t="s">
        <v>549</v>
      </c>
      <c r="C280" s="1" t="s">
        <v>550</v>
      </c>
      <c r="D280" s="1" t="n">
        <v>1.220385659367</v>
      </c>
    </row>
    <row r="281" customFormat="false" ht="15" hidden="false" customHeight="true" outlineLevel="0" collapsed="false">
      <c r="A281" s="1" t="n">
        <v>281</v>
      </c>
      <c r="B281" s="1" t="s">
        <v>551</v>
      </c>
      <c r="C281" s="1" t="s">
        <v>552</v>
      </c>
      <c r="D281" s="1" t="n">
        <v>1.220385659367</v>
      </c>
    </row>
    <row r="282" customFormat="false" ht="15" hidden="false" customHeight="true" outlineLevel="0" collapsed="false">
      <c r="A282" s="1" t="n">
        <v>282</v>
      </c>
      <c r="B282" s="1" t="s">
        <v>553</v>
      </c>
      <c r="C282" s="1" t="s">
        <v>59</v>
      </c>
      <c r="D282" s="1" t="n">
        <v>1.220385659367</v>
      </c>
    </row>
    <row r="283" customFormat="false" ht="15" hidden="false" customHeight="true" outlineLevel="0" collapsed="false">
      <c r="A283" s="1" t="n">
        <v>284</v>
      </c>
      <c r="B283" s="1" t="s">
        <v>554</v>
      </c>
      <c r="C283" s="1" t="s">
        <v>555</v>
      </c>
      <c r="D283" s="1" t="n">
        <v>1.220385659367</v>
      </c>
    </row>
    <row r="284" customFormat="false" ht="15" hidden="false" customHeight="true" outlineLevel="0" collapsed="false">
      <c r="A284" s="1" t="n">
        <v>285</v>
      </c>
      <c r="B284" s="1" t="s">
        <v>556</v>
      </c>
      <c r="C284" s="1" t="s">
        <v>557</v>
      </c>
      <c r="D284" s="1" t="n">
        <v>1.220385659367</v>
      </c>
    </row>
    <row r="285" customFormat="false" ht="15" hidden="false" customHeight="true" outlineLevel="0" collapsed="false">
      <c r="A285" s="1" t="n">
        <v>286</v>
      </c>
      <c r="B285" s="1" t="s">
        <v>558</v>
      </c>
      <c r="C285" s="1" t="s">
        <v>559</v>
      </c>
      <c r="D285" s="1" t="n">
        <v>1.220385659367</v>
      </c>
    </row>
    <row r="286" customFormat="false" ht="15" hidden="false" customHeight="true" outlineLevel="0" collapsed="false">
      <c r="A286" s="1" t="n">
        <v>287</v>
      </c>
      <c r="B286" s="1" t="s">
        <v>560</v>
      </c>
      <c r="C286" s="1" t="s">
        <v>561</v>
      </c>
      <c r="D286" s="1" t="n">
        <v>1.220385659367</v>
      </c>
    </row>
    <row r="287" customFormat="false" ht="15" hidden="false" customHeight="true" outlineLevel="0" collapsed="false">
      <c r="A287" s="1" t="n">
        <v>288</v>
      </c>
      <c r="B287" s="1" t="s">
        <v>562</v>
      </c>
      <c r="C287" s="1" t="s">
        <v>563</v>
      </c>
      <c r="D287" s="1" t="n">
        <v>1.220385659367</v>
      </c>
    </row>
    <row r="288" customFormat="false" ht="15" hidden="false" customHeight="true" outlineLevel="0" collapsed="false">
      <c r="A288" s="1" t="n">
        <v>289</v>
      </c>
      <c r="B288" s="1" t="s">
        <v>564</v>
      </c>
      <c r="C288" s="1" t="s">
        <v>565</v>
      </c>
      <c r="D288" s="1" t="n">
        <v>1.220385659367</v>
      </c>
    </row>
    <row r="289" customFormat="false" ht="15" hidden="false" customHeight="true" outlineLevel="0" collapsed="false">
      <c r="A289" s="1" t="n">
        <v>290</v>
      </c>
      <c r="B289" s="1" t="s">
        <v>566</v>
      </c>
      <c r="C289" s="1" t="s">
        <v>567</v>
      </c>
      <c r="D289" s="1" t="n">
        <v>1.220385659367</v>
      </c>
    </row>
    <row r="290" customFormat="false" ht="15" hidden="false" customHeight="true" outlineLevel="0" collapsed="false">
      <c r="A290" s="1" t="n">
        <v>291</v>
      </c>
      <c r="B290" s="1" t="s">
        <v>568</v>
      </c>
      <c r="C290" s="1" t="s">
        <v>569</v>
      </c>
      <c r="D290" s="1" t="n">
        <v>1.220385659367</v>
      </c>
    </row>
    <row r="291" customFormat="false" ht="15" hidden="false" customHeight="true" outlineLevel="0" collapsed="false">
      <c r="A291" s="1" t="n">
        <v>292</v>
      </c>
      <c r="B291" s="1" t="s">
        <v>570</v>
      </c>
      <c r="C291" s="1" t="s">
        <v>571</v>
      </c>
      <c r="D291" s="1" t="n">
        <v>1.220385659367</v>
      </c>
    </row>
    <row r="292" customFormat="false" ht="15" hidden="false" customHeight="true" outlineLevel="0" collapsed="false">
      <c r="A292" s="1" t="n">
        <v>293</v>
      </c>
      <c r="B292" s="1" t="s">
        <v>572</v>
      </c>
      <c r="C292" s="1" t="s">
        <v>573</v>
      </c>
      <c r="D292" s="1" t="n">
        <v>1.220385659367</v>
      </c>
    </row>
    <row r="293" customFormat="false" ht="15" hidden="false" customHeight="true" outlineLevel="0" collapsed="false">
      <c r="A293" s="1" t="n">
        <v>294</v>
      </c>
      <c r="B293" s="1" t="s">
        <v>574</v>
      </c>
      <c r="C293" s="1" t="s">
        <v>575</v>
      </c>
      <c r="D293" s="1" t="n">
        <v>1.220385659367</v>
      </c>
    </row>
    <row r="294" customFormat="false" ht="15" hidden="false" customHeight="true" outlineLevel="0" collapsed="false">
      <c r="B294" s="1" t="s">
        <v>576</v>
      </c>
      <c r="C294" s="1" t="s">
        <v>577</v>
      </c>
      <c r="D294" s="1" t="n">
        <v>1.220385659367</v>
      </c>
    </row>
    <row r="295" customFormat="false" ht="15" hidden="false" customHeight="true" outlineLevel="0" collapsed="false">
      <c r="A295" s="1" t="n">
        <v>295</v>
      </c>
      <c r="B295" s="1" t="s">
        <v>578</v>
      </c>
      <c r="C295" s="1" t="s">
        <v>579</v>
      </c>
      <c r="D295" s="1" t="n">
        <v>1.220385659367</v>
      </c>
    </row>
    <row r="296" customFormat="false" ht="15" hidden="false" customHeight="true" outlineLevel="0" collapsed="false">
      <c r="A296" s="1" t="n">
        <v>296</v>
      </c>
      <c r="B296" s="1" t="s">
        <v>580</v>
      </c>
      <c r="C296" s="1" t="s">
        <v>581</v>
      </c>
      <c r="D296" s="1" t="n">
        <v>1.220385659367</v>
      </c>
    </row>
    <row r="297" customFormat="false" ht="15" hidden="false" customHeight="true" outlineLevel="0" collapsed="false">
      <c r="A297" s="1" t="n">
        <v>297</v>
      </c>
      <c r="B297" s="1" t="s">
        <v>582</v>
      </c>
      <c r="C297" s="1" t="s">
        <v>583</v>
      </c>
      <c r="D297" s="1" t="n">
        <v>1.220385659367</v>
      </c>
    </row>
    <row r="298" customFormat="false" ht="15" hidden="false" customHeight="true" outlineLevel="0" collapsed="false">
      <c r="A298" s="1" t="n">
        <v>298</v>
      </c>
      <c r="B298" s="1" t="s">
        <v>584</v>
      </c>
      <c r="C298" s="1" t="s">
        <v>585</v>
      </c>
      <c r="D298" s="1" t="n">
        <v>1.220385659367</v>
      </c>
    </row>
    <row r="299" customFormat="false" ht="15" hidden="false" customHeight="true" outlineLevel="0" collapsed="false">
      <c r="A299" s="1" t="n">
        <v>300</v>
      </c>
      <c r="B299" s="1" t="s">
        <v>586</v>
      </c>
      <c r="C299" s="1" t="s">
        <v>587</v>
      </c>
      <c r="D299" s="1" t="n">
        <v>1.220385659367</v>
      </c>
    </row>
    <row r="300" customFormat="false" ht="15" hidden="false" customHeight="true" outlineLevel="0" collapsed="false">
      <c r="A300" s="1" t="n">
        <v>301</v>
      </c>
      <c r="B300" s="1" t="s">
        <v>588</v>
      </c>
      <c r="C300" s="1" t="s">
        <v>589</v>
      </c>
      <c r="D300" s="1" t="n">
        <v>1.220385659367</v>
      </c>
    </row>
    <row r="301" customFormat="false" ht="15" hidden="false" customHeight="true" outlineLevel="0" collapsed="false">
      <c r="A301" s="1" t="n">
        <v>302</v>
      </c>
      <c r="B301" s="1" t="s">
        <v>590</v>
      </c>
      <c r="C301" s="1" t="s">
        <v>591</v>
      </c>
      <c r="D301" s="1" t="n">
        <v>1.220385659367</v>
      </c>
    </row>
    <row r="302" customFormat="false" ht="15" hidden="false" customHeight="true" outlineLevel="0" collapsed="false">
      <c r="A302" s="1" t="n">
        <v>303</v>
      </c>
      <c r="B302" s="1" t="s">
        <v>592</v>
      </c>
      <c r="C302" s="1" t="s">
        <v>593</v>
      </c>
      <c r="D302" s="1" t="n">
        <v>1.220385659367</v>
      </c>
    </row>
    <row r="303" customFormat="false" ht="15" hidden="false" customHeight="true" outlineLevel="0" collapsed="false">
      <c r="A303" s="1" t="n">
        <v>304</v>
      </c>
      <c r="B303" s="1" t="s">
        <v>594</v>
      </c>
      <c r="C303" s="1" t="s">
        <v>595</v>
      </c>
      <c r="D303" s="1" t="n">
        <v>1.220385659367</v>
      </c>
    </row>
    <row r="304" customFormat="false" ht="15" hidden="false" customHeight="true" outlineLevel="0" collapsed="false">
      <c r="A304" s="1" t="n">
        <v>305</v>
      </c>
      <c r="B304" s="1" t="s">
        <v>596</v>
      </c>
      <c r="C304" s="1" t="s">
        <v>597</v>
      </c>
      <c r="D304" s="1" t="n">
        <v>1.220385659367</v>
      </c>
    </row>
    <row r="305" customFormat="false" ht="15" hidden="false" customHeight="true" outlineLevel="0" collapsed="false">
      <c r="A305" s="1" t="n">
        <v>306</v>
      </c>
      <c r="B305" s="1" t="s">
        <v>598</v>
      </c>
      <c r="C305" s="1" t="s">
        <v>599</v>
      </c>
      <c r="D305" s="1" t="n">
        <v>1.220385659367</v>
      </c>
    </row>
    <row r="306" customFormat="false" ht="15" hidden="false" customHeight="true" outlineLevel="0" collapsed="false">
      <c r="A306" s="1" t="n">
        <v>307</v>
      </c>
      <c r="B306" s="1" t="s">
        <v>600</v>
      </c>
      <c r="C306" s="1" t="s">
        <v>601</v>
      </c>
      <c r="D306" s="1" t="n">
        <v>1.220385659367</v>
      </c>
    </row>
    <row r="307" customFormat="false" ht="15" hidden="false" customHeight="true" outlineLevel="0" collapsed="false">
      <c r="A307" s="1" t="n">
        <v>308</v>
      </c>
      <c r="B307" s="1" t="s">
        <v>602</v>
      </c>
      <c r="C307" s="1" t="s">
        <v>603</v>
      </c>
      <c r="D307" s="1" t="n">
        <v>1.220385659367</v>
      </c>
    </row>
    <row r="308" customFormat="false" ht="15" hidden="false" customHeight="true" outlineLevel="0" collapsed="false">
      <c r="A308" s="1" t="n">
        <v>309</v>
      </c>
      <c r="B308" s="1" t="s">
        <v>604</v>
      </c>
      <c r="C308" s="1" t="s">
        <v>605</v>
      </c>
      <c r="D308" s="1" t="n">
        <v>1.220385659367</v>
      </c>
    </row>
    <row r="309" customFormat="false" ht="15" hidden="false" customHeight="true" outlineLevel="0" collapsed="false">
      <c r="A309" s="1" t="n">
        <v>310</v>
      </c>
      <c r="B309" s="1" t="s">
        <v>606</v>
      </c>
      <c r="C309" s="1" t="s">
        <v>607</v>
      </c>
      <c r="D309" s="1" t="n">
        <v>1.220385659367</v>
      </c>
    </row>
    <row r="310" customFormat="false" ht="15" hidden="false" customHeight="true" outlineLevel="0" collapsed="false">
      <c r="A310" s="1" t="n">
        <v>311</v>
      </c>
      <c r="B310" s="1" t="s">
        <v>608</v>
      </c>
      <c r="C310" s="1" t="s">
        <v>609</v>
      </c>
      <c r="D310" s="1" t="n">
        <v>1.220385659367</v>
      </c>
    </row>
    <row r="311" customFormat="false" ht="15" hidden="false" customHeight="true" outlineLevel="0" collapsed="false">
      <c r="A311" s="1" t="n">
        <v>312</v>
      </c>
      <c r="B311" s="1" t="s">
        <v>610</v>
      </c>
      <c r="C311" s="1" t="s">
        <v>611</v>
      </c>
      <c r="D311" s="1" t="n">
        <v>1.220385659367</v>
      </c>
    </row>
    <row r="312" customFormat="false" ht="15" hidden="false" customHeight="true" outlineLevel="0" collapsed="false">
      <c r="A312" s="1" t="n">
        <v>313</v>
      </c>
      <c r="B312" s="1" t="s">
        <v>612</v>
      </c>
      <c r="C312" s="1" t="s">
        <v>613</v>
      </c>
      <c r="D312" s="1" t="n">
        <v>1.220385659367</v>
      </c>
    </row>
    <row r="313" customFormat="false" ht="15" hidden="false" customHeight="true" outlineLevel="0" collapsed="false">
      <c r="A313" s="1" t="n">
        <v>314</v>
      </c>
      <c r="B313" s="1" t="s">
        <v>614</v>
      </c>
      <c r="C313" s="1" t="s">
        <v>615</v>
      </c>
      <c r="D313" s="1" t="n">
        <v>1.220385659367</v>
      </c>
    </row>
    <row r="314" customFormat="false" ht="15" hidden="false" customHeight="true" outlineLevel="0" collapsed="false">
      <c r="A314" s="1" t="n">
        <v>315</v>
      </c>
      <c r="B314" s="1" t="s">
        <v>616</v>
      </c>
      <c r="C314" s="1" t="s">
        <v>617</v>
      </c>
      <c r="D314" s="1" t="n">
        <v>1.220385659367</v>
      </c>
    </row>
    <row r="315" customFormat="false" ht="15" hidden="false" customHeight="true" outlineLevel="0" collapsed="false">
      <c r="A315" s="1" t="n">
        <v>316</v>
      </c>
      <c r="B315" s="1" t="s">
        <v>618</v>
      </c>
      <c r="C315" s="1" t="s">
        <v>619</v>
      </c>
      <c r="D315" s="1" t="n">
        <v>1.220385659367</v>
      </c>
    </row>
    <row r="316" customFormat="false" ht="15" hidden="false" customHeight="true" outlineLevel="0" collapsed="false">
      <c r="A316" s="1" t="n">
        <v>317</v>
      </c>
      <c r="B316" s="1" t="s">
        <v>620</v>
      </c>
      <c r="C316" s="1" t="s">
        <v>621</v>
      </c>
      <c r="D316" s="1" t="n">
        <v>1.220385659367</v>
      </c>
    </row>
    <row r="317" customFormat="false" ht="15" hidden="false" customHeight="true" outlineLevel="0" collapsed="false">
      <c r="A317" s="1" t="n">
        <v>318</v>
      </c>
      <c r="B317" s="1" t="s">
        <v>622</v>
      </c>
      <c r="C317" s="1" t="s">
        <v>623</v>
      </c>
      <c r="D317" s="1" t="n">
        <v>1.220385659367</v>
      </c>
    </row>
    <row r="318" customFormat="false" ht="15" hidden="false" customHeight="true" outlineLevel="0" collapsed="false">
      <c r="A318" s="1" t="n">
        <v>319</v>
      </c>
      <c r="B318" s="1" t="s">
        <v>624</v>
      </c>
      <c r="C318" s="1" t="s">
        <v>625</v>
      </c>
      <c r="D318" s="1" t="n">
        <v>1.220385659367</v>
      </c>
    </row>
    <row r="319" customFormat="false" ht="15" hidden="false" customHeight="true" outlineLevel="0" collapsed="false">
      <c r="A319" s="1" t="n">
        <v>320</v>
      </c>
      <c r="B319" s="1" t="s">
        <v>626</v>
      </c>
      <c r="C319" s="1" t="s">
        <v>627</v>
      </c>
      <c r="D319" s="1" t="n">
        <v>1.220385659367</v>
      </c>
    </row>
    <row r="320" customFormat="false" ht="15" hidden="false" customHeight="true" outlineLevel="0" collapsed="false">
      <c r="A320" s="1" t="n">
        <v>320</v>
      </c>
      <c r="B320" s="1" t="s">
        <v>628</v>
      </c>
      <c r="C320" s="1" t="s">
        <v>627</v>
      </c>
      <c r="D320" s="1" t="n">
        <v>1.220385659367</v>
      </c>
    </row>
    <row r="321" customFormat="false" ht="15" hidden="false" customHeight="true" outlineLevel="0" collapsed="false">
      <c r="A321" s="1" t="n">
        <v>321</v>
      </c>
      <c r="B321" s="1" t="s">
        <v>629</v>
      </c>
      <c r="C321" s="1" t="s">
        <v>630</v>
      </c>
      <c r="D321" s="1" t="n">
        <v>1.220385659367</v>
      </c>
    </row>
    <row r="322" customFormat="false" ht="15" hidden="false" customHeight="true" outlineLevel="0" collapsed="false">
      <c r="A322" s="1" t="n">
        <v>322</v>
      </c>
      <c r="B322" s="1" t="s">
        <v>631</v>
      </c>
      <c r="C322" s="1" t="s">
        <v>632</v>
      </c>
      <c r="D322" s="1" t="n">
        <v>1.220385659367</v>
      </c>
    </row>
    <row r="323" customFormat="false" ht="15" hidden="false" customHeight="true" outlineLevel="0" collapsed="false">
      <c r="A323" s="1" t="n">
        <v>323</v>
      </c>
      <c r="B323" s="1" t="s">
        <v>633</v>
      </c>
      <c r="C323" s="1" t="s">
        <v>634</v>
      </c>
      <c r="D323" s="1" t="n">
        <v>1.220385659367</v>
      </c>
    </row>
    <row r="324" customFormat="false" ht="15" hidden="false" customHeight="true" outlineLevel="0" collapsed="false">
      <c r="A324" s="1" t="n">
        <v>324</v>
      </c>
      <c r="B324" s="1" t="s">
        <v>635</v>
      </c>
      <c r="C324" s="1" t="s">
        <v>636</v>
      </c>
      <c r="D324" s="1" t="n">
        <v>1.220385659367</v>
      </c>
    </row>
    <row r="325" customFormat="false" ht="15" hidden="false" customHeight="true" outlineLevel="0" collapsed="false">
      <c r="A325" s="1" t="n">
        <v>325</v>
      </c>
      <c r="B325" s="1" t="s">
        <v>637</v>
      </c>
      <c r="C325" s="1" t="s">
        <v>638</v>
      </c>
      <c r="D325" s="1" t="n">
        <v>1.220385659367</v>
      </c>
    </row>
    <row r="326" customFormat="false" ht="15" hidden="false" customHeight="true" outlineLevel="0" collapsed="false">
      <c r="A326" s="1" t="n">
        <v>326</v>
      </c>
      <c r="B326" s="1" t="s">
        <v>639</v>
      </c>
      <c r="C326" s="1" t="s">
        <v>640</v>
      </c>
      <c r="D326" s="1" t="n">
        <v>1.220385659367</v>
      </c>
    </row>
    <row r="327" customFormat="false" ht="15" hidden="false" customHeight="true" outlineLevel="0" collapsed="false">
      <c r="A327" s="1" t="n">
        <v>327</v>
      </c>
      <c r="B327" s="1" t="s">
        <v>641</v>
      </c>
      <c r="C327" s="1" t="s">
        <v>642</v>
      </c>
      <c r="D327" s="1" t="n">
        <v>1.220385659367</v>
      </c>
    </row>
    <row r="328" customFormat="false" ht="15" hidden="false" customHeight="true" outlineLevel="0" collapsed="false">
      <c r="A328" s="1" t="n">
        <v>328</v>
      </c>
      <c r="B328" s="1" t="s">
        <v>643</v>
      </c>
      <c r="C328" s="1" t="s">
        <v>644</v>
      </c>
      <c r="D328" s="1" t="n">
        <v>1.220385659367</v>
      </c>
    </row>
    <row r="329" customFormat="false" ht="15" hidden="false" customHeight="true" outlineLevel="0" collapsed="false">
      <c r="A329" s="1" t="n">
        <v>329</v>
      </c>
      <c r="B329" s="1" t="s">
        <v>645</v>
      </c>
      <c r="C329" s="1" t="s">
        <v>646</v>
      </c>
      <c r="D329" s="1" t="n">
        <v>1.220385659367</v>
      </c>
    </row>
    <row r="330" customFormat="false" ht="15" hidden="false" customHeight="true" outlineLevel="0" collapsed="false">
      <c r="A330" s="1" t="n">
        <v>330</v>
      </c>
      <c r="B330" s="1" t="s">
        <v>647</v>
      </c>
      <c r="C330" s="1" t="s">
        <v>648</v>
      </c>
      <c r="D330" s="1" t="n">
        <v>1.220385659367</v>
      </c>
    </row>
    <row r="331" customFormat="false" ht="15" hidden="false" customHeight="true" outlineLevel="0" collapsed="false">
      <c r="A331" s="1" t="n">
        <v>331</v>
      </c>
      <c r="B331" s="1" t="s">
        <v>649</v>
      </c>
      <c r="C331" s="1" t="s">
        <v>650</v>
      </c>
      <c r="D331" s="1" t="n">
        <v>1.220385659367</v>
      </c>
    </row>
    <row r="332" customFormat="false" ht="15" hidden="false" customHeight="true" outlineLevel="0" collapsed="false">
      <c r="A332" s="1" t="n">
        <v>332</v>
      </c>
      <c r="B332" s="1" t="s">
        <v>651</v>
      </c>
      <c r="C332" s="1" t="s">
        <v>652</v>
      </c>
      <c r="D332" s="1" t="n">
        <v>1.220385659367</v>
      </c>
    </row>
    <row r="333" customFormat="false" ht="15" hidden="false" customHeight="true" outlineLevel="0" collapsed="false">
      <c r="A333" s="1" t="n">
        <v>333</v>
      </c>
      <c r="B333" s="1" t="s">
        <v>653</v>
      </c>
      <c r="C333" s="1" t="s">
        <v>654</v>
      </c>
      <c r="D333" s="1" t="n">
        <v>1.220385659367</v>
      </c>
    </row>
    <row r="334" customFormat="false" ht="15" hidden="false" customHeight="true" outlineLevel="0" collapsed="false">
      <c r="A334" s="1" t="n">
        <v>334</v>
      </c>
      <c r="B334" s="1" t="s">
        <v>655</v>
      </c>
      <c r="C334" s="1" t="s">
        <v>656</v>
      </c>
      <c r="D334" s="1" t="n">
        <v>1.220385659367</v>
      </c>
    </row>
    <row r="335" customFormat="false" ht="15" hidden="false" customHeight="true" outlineLevel="0" collapsed="false">
      <c r="A335" s="1" t="n">
        <v>335</v>
      </c>
      <c r="B335" s="1" t="s">
        <v>657</v>
      </c>
      <c r="C335" s="1" t="s">
        <v>658</v>
      </c>
      <c r="D335" s="1" t="n">
        <v>1.220385659367</v>
      </c>
    </row>
    <row r="336" customFormat="false" ht="15" hidden="false" customHeight="true" outlineLevel="0" collapsed="false">
      <c r="A336" s="1" t="n">
        <v>336</v>
      </c>
      <c r="B336" s="1" t="s">
        <v>659</v>
      </c>
      <c r="C336" s="1" t="s">
        <v>660</v>
      </c>
      <c r="D336" s="1" t="n">
        <v>1.220385659367</v>
      </c>
    </row>
    <row r="337" customFormat="false" ht="15" hidden="false" customHeight="true" outlineLevel="0" collapsed="false">
      <c r="A337" s="1" t="n">
        <v>337</v>
      </c>
      <c r="B337" s="1" t="s">
        <v>661</v>
      </c>
      <c r="C337" s="1" t="s">
        <v>662</v>
      </c>
      <c r="D337" s="1" t="n">
        <v>1.220385659367</v>
      </c>
    </row>
    <row r="338" customFormat="false" ht="15" hidden="false" customHeight="true" outlineLevel="0" collapsed="false">
      <c r="A338" s="1" t="n">
        <v>338</v>
      </c>
      <c r="B338" s="1" t="s">
        <v>663</v>
      </c>
      <c r="C338" s="1" t="s">
        <v>664</v>
      </c>
      <c r="D338" s="1" t="n">
        <v>1.220385659367</v>
      </c>
    </row>
    <row r="339" customFormat="false" ht="15" hidden="false" customHeight="true" outlineLevel="0" collapsed="false">
      <c r="A339" s="1" t="n">
        <v>339</v>
      </c>
      <c r="B339" s="1" t="s">
        <v>665</v>
      </c>
      <c r="C339" s="1" t="s">
        <v>666</v>
      </c>
      <c r="D339" s="1" t="n">
        <v>1.220385659367</v>
      </c>
    </row>
    <row r="340" customFormat="false" ht="15" hidden="false" customHeight="true" outlineLevel="0" collapsed="false">
      <c r="A340" s="1" t="n">
        <v>340</v>
      </c>
      <c r="B340" s="1" t="s">
        <v>667</v>
      </c>
      <c r="C340" s="1" t="s">
        <v>668</v>
      </c>
      <c r="D340" s="1" t="n">
        <v>1.220385659367</v>
      </c>
    </row>
    <row r="341" customFormat="false" ht="15" hidden="false" customHeight="true" outlineLevel="0" collapsed="false">
      <c r="A341" s="1" t="n">
        <v>341</v>
      </c>
      <c r="B341" s="1" t="s">
        <v>669</v>
      </c>
      <c r="C341" s="1" t="s">
        <v>670</v>
      </c>
      <c r="D341" s="1" t="n">
        <v>1.220385659367</v>
      </c>
    </row>
    <row r="342" customFormat="false" ht="15" hidden="false" customHeight="true" outlineLevel="0" collapsed="false">
      <c r="A342" s="1" t="n">
        <v>342</v>
      </c>
      <c r="B342" s="1" t="s">
        <v>671</v>
      </c>
      <c r="C342" s="1" t="s">
        <v>672</v>
      </c>
      <c r="D342" s="1" t="n">
        <v>1.220385659367</v>
      </c>
    </row>
    <row r="343" customFormat="false" ht="15" hidden="false" customHeight="true" outlineLevel="0" collapsed="false">
      <c r="A343" s="1" t="n">
        <v>343</v>
      </c>
      <c r="B343" s="1" t="s">
        <v>673</v>
      </c>
      <c r="C343" s="1" t="s">
        <v>674</v>
      </c>
      <c r="D343" s="1" t="n">
        <v>1.220385659367</v>
      </c>
    </row>
    <row r="344" customFormat="false" ht="15" hidden="false" customHeight="true" outlineLevel="0" collapsed="false">
      <c r="A344" s="1" t="n">
        <v>344</v>
      </c>
      <c r="B344" s="1" t="s">
        <v>675</v>
      </c>
      <c r="C344" s="1" t="s">
        <v>676</v>
      </c>
      <c r="D344" s="1" t="n">
        <v>1.220385659367</v>
      </c>
    </row>
    <row r="345" customFormat="false" ht="15" hidden="false" customHeight="true" outlineLevel="0" collapsed="false">
      <c r="A345" s="1" t="n">
        <v>345</v>
      </c>
      <c r="B345" s="1" t="s">
        <v>677</v>
      </c>
      <c r="C345" s="1" t="s">
        <v>376</v>
      </c>
      <c r="D345" s="1" t="n">
        <v>1.220385659367</v>
      </c>
    </row>
    <row r="346" customFormat="false" ht="15" hidden="false" customHeight="true" outlineLevel="0" collapsed="false">
      <c r="A346" s="1" t="n">
        <v>346</v>
      </c>
      <c r="B346" s="1" t="s">
        <v>678</v>
      </c>
      <c r="C346" s="1" t="s">
        <v>679</v>
      </c>
      <c r="D346" s="1" t="n">
        <v>1.220385659367</v>
      </c>
    </row>
    <row r="347" customFormat="false" ht="15" hidden="false" customHeight="true" outlineLevel="0" collapsed="false">
      <c r="A347" s="1" t="n">
        <v>347</v>
      </c>
      <c r="B347" s="1" t="s">
        <v>680</v>
      </c>
      <c r="C347" s="1" t="s">
        <v>681</v>
      </c>
      <c r="D347" s="1" t="n">
        <v>1.220385659367</v>
      </c>
    </row>
    <row r="348" customFormat="false" ht="15" hidden="false" customHeight="true" outlineLevel="0" collapsed="false">
      <c r="A348" s="1" t="n">
        <v>348</v>
      </c>
      <c r="B348" s="1" t="s">
        <v>682</v>
      </c>
      <c r="C348" s="1" t="s">
        <v>683</v>
      </c>
      <c r="D348" s="1" t="n">
        <v>1.220385659367</v>
      </c>
    </row>
    <row r="349" customFormat="false" ht="15" hidden="false" customHeight="true" outlineLevel="0" collapsed="false">
      <c r="A349" s="1" t="n">
        <v>349</v>
      </c>
      <c r="B349" s="1" t="s">
        <v>684</v>
      </c>
      <c r="C349" s="1" t="s">
        <v>117</v>
      </c>
      <c r="D349" s="1" t="n">
        <v>1.220385659367</v>
      </c>
    </row>
    <row r="350" customFormat="false" ht="15" hidden="false" customHeight="true" outlineLevel="0" collapsed="false">
      <c r="A350" s="1" t="n">
        <v>350</v>
      </c>
      <c r="B350" s="1" t="s">
        <v>685</v>
      </c>
      <c r="C350" s="1" t="s">
        <v>686</v>
      </c>
      <c r="D350" s="1" t="n">
        <v>1.220385659367</v>
      </c>
    </row>
    <row r="351" customFormat="false" ht="15" hidden="false" customHeight="true" outlineLevel="0" collapsed="false">
      <c r="A351" s="1" t="n">
        <v>351</v>
      </c>
      <c r="B351" s="1" t="s">
        <v>687</v>
      </c>
      <c r="C351" s="1" t="s">
        <v>688</v>
      </c>
      <c r="D351" s="1" t="n">
        <v>1.220385659367</v>
      </c>
    </row>
    <row r="352" customFormat="false" ht="15" hidden="false" customHeight="true" outlineLevel="0" collapsed="false">
      <c r="A352" s="1" t="n">
        <v>352</v>
      </c>
      <c r="B352" s="1" t="s">
        <v>689</v>
      </c>
      <c r="C352" s="1" t="s">
        <v>690</v>
      </c>
      <c r="D352" s="1" t="n">
        <v>1.220385659367</v>
      </c>
    </row>
    <row r="353" customFormat="false" ht="15" hidden="false" customHeight="true" outlineLevel="0" collapsed="false">
      <c r="A353" s="1" t="n">
        <v>353</v>
      </c>
      <c r="B353" s="1" t="s">
        <v>691</v>
      </c>
      <c r="C353" s="1" t="s">
        <v>692</v>
      </c>
      <c r="D353" s="1" t="n">
        <v>1.220385659367</v>
      </c>
    </row>
    <row r="354" customFormat="false" ht="15" hidden="false" customHeight="true" outlineLevel="0" collapsed="false">
      <c r="A354" s="1" t="n">
        <v>354</v>
      </c>
      <c r="B354" s="1" t="s">
        <v>693</v>
      </c>
      <c r="C354" s="1" t="s">
        <v>694</v>
      </c>
      <c r="D354" s="1" t="n">
        <v>1.220385659367</v>
      </c>
    </row>
    <row r="355" customFormat="false" ht="15" hidden="false" customHeight="true" outlineLevel="0" collapsed="false">
      <c r="A355" s="1" t="n">
        <v>355</v>
      </c>
      <c r="B355" s="1" t="s">
        <v>695</v>
      </c>
      <c r="C355" s="1" t="s">
        <v>696</v>
      </c>
      <c r="D355" s="1" t="n">
        <v>1.220385659367</v>
      </c>
    </row>
    <row r="356" customFormat="false" ht="15" hidden="false" customHeight="true" outlineLevel="0" collapsed="false">
      <c r="A356" s="1" t="n">
        <v>356</v>
      </c>
      <c r="B356" s="1" t="s">
        <v>697</v>
      </c>
      <c r="C356" s="1" t="s">
        <v>698</v>
      </c>
      <c r="D356" s="1" t="n">
        <v>1.220385659367</v>
      </c>
    </row>
    <row r="357" customFormat="false" ht="15" hidden="false" customHeight="true" outlineLevel="0" collapsed="false">
      <c r="A357" s="1" t="n">
        <v>357</v>
      </c>
      <c r="B357" s="1" t="s">
        <v>699</v>
      </c>
      <c r="C357" s="1" t="s">
        <v>700</v>
      </c>
      <c r="D357" s="1" t="n">
        <v>1.220385659367</v>
      </c>
    </row>
    <row r="358" customFormat="false" ht="15" hidden="false" customHeight="true" outlineLevel="0" collapsed="false">
      <c r="A358" s="1" t="n">
        <v>358</v>
      </c>
      <c r="B358" s="1" t="s">
        <v>701</v>
      </c>
      <c r="C358" s="1" t="s">
        <v>702</v>
      </c>
      <c r="D358" s="1" t="n">
        <v>1.220385659367</v>
      </c>
    </row>
    <row r="359" customFormat="false" ht="15" hidden="false" customHeight="true" outlineLevel="0" collapsed="false">
      <c r="A359" s="1" t="n">
        <v>359</v>
      </c>
      <c r="B359" s="1" t="s">
        <v>703</v>
      </c>
      <c r="C359" s="1" t="s">
        <v>704</v>
      </c>
      <c r="D359" s="1" t="n">
        <v>1.220385659367</v>
      </c>
    </row>
    <row r="360" customFormat="false" ht="15" hidden="false" customHeight="true" outlineLevel="0" collapsed="false">
      <c r="A360" s="1" t="n">
        <v>360</v>
      </c>
      <c r="B360" s="1" t="s">
        <v>705</v>
      </c>
      <c r="C360" s="1" t="s">
        <v>706</v>
      </c>
      <c r="D360" s="1" t="n">
        <v>1.220385659367</v>
      </c>
    </row>
    <row r="361" customFormat="false" ht="15" hidden="false" customHeight="true" outlineLevel="0" collapsed="false">
      <c r="A361" s="1" t="n">
        <v>361</v>
      </c>
      <c r="B361" s="1" t="s">
        <v>707</v>
      </c>
      <c r="C361" s="1" t="s">
        <v>708</v>
      </c>
      <c r="D361" s="1" t="n">
        <v>1.220385659367</v>
      </c>
    </row>
    <row r="362" customFormat="false" ht="15" hidden="false" customHeight="true" outlineLevel="0" collapsed="false">
      <c r="A362" s="1" t="n">
        <v>362</v>
      </c>
      <c r="B362" s="1" t="s">
        <v>709</v>
      </c>
      <c r="C362" s="1" t="s">
        <v>710</v>
      </c>
      <c r="D362" s="1" t="n">
        <v>1.220385659367</v>
      </c>
    </row>
    <row r="363" customFormat="false" ht="15" hidden="false" customHeight="true" outlineLevel="0" collapsed="false">
      <c r="A363" s="1" t="n">
        <v>364</v>
      </c>
      <c r="B363" s="1" t="s">
        <v>711</v>
      </c>
      <c r="C363" s="1" t="s">
        <v>712</v>
      </c>
      <c r="D363" s="1" t="n">
        <v>1.220385659367</v>
      </c>
    </row>
    <row r="364" customFormat="false" ht="15" hidden="false" customHeight="true" outlineLevel="0" collapsed="false">
      <c r="A364" s="1" t="n">
        <v>365</v>
      </c>
      <c r="B364" s="1" t="s">
        <v>713</v>
      </c>
      <c r="C364" s="1" t="s">
        <v>714</v>
      </c>
      <c r="D364" s="1" t="n">
        <v>1.220385659367</v>
      </c>
    </row>
    <row r="365" customFormat="false" ht="15" hidden="false" customHeight="true" outlineLevel="0" collapsed="false">
      <c r="A365" s="1" t="n">
        <v>366</v>
      </c>
      <c r="B365" s="1" t="s">
        <v>715</v>
      </c>
      <c r="C365" s="1" t="s">
        <v>716</v>
      </c>
      <c r="D365" s="1" t="n">
        <v>1.220385659367</v>
      </c>
    </row>
    <row r="366" customFormat="false" ht="15" hidden="false" customHeight="true" outlineLevel="0" collapsed="false">
      <c r="A366" s="1" t="n">
        <v>367</v>
      </c>
      <c r="B366" s="1" t="s">
        <v>717</v>
      </c>
      <c r="C366" s="1" t="s">
        <v>450</v>
      </c>
      <c r="D366" s="1" t="n">
        <v>1.220385659367</v>
      </c>
    </row>
    <row r="367" customFormat="false" ht="15" hidden="false" customHeight="true" outlineLevel="0" collapsed="false">
      <c r="A367" s="1" t="n">
        <v>368</v>
      </c>
      <c r="B367" s="1" t="s">
        <v>718</v>
      </c>
      <c r="C367" s="1" t="s">
        <v>719</v>
      </c>
      <c r="D367" s="1" t="n">
        <v>1.220385659367</v>
      </c>
    </row>
    <row r="368" customFormat="false" ht="15" hidden="false" customHeight="true" outlineLevel="0" collapsed="false">
      <c r="A368" s="1" t="n">
        <v>369</v>
      </c>
      <c r="B368" s="1" t="s">
        <v>720</v>
      </c>
      <c r="C368" s="1" t="s">
        <v>721</v>
      </c>
      <c r="D368" s="1" t="n">
        <v>1.220385659367</v>
      </c>
    </row>
    <row r="369" customFormat="false" ht="15" hidden="false" customHeight="true" outlineLevel="0" collapsed="false">
      <c r="A369" s="1" t="n">
        <v>370</v>
      </c>
      <c r="B369" s="1" t="s">
        <v>722</v>
      </c>
      <c r="C369" s="1" t="s">
        <v>723</v>
      </c>
      <c r="D369" s="1" t="n">
        <v>1.220385659367</v>
      </c>
    </row>
    <row r="370" customFormat="false" ht="15" hidden="false" customHeight="true" outlineLevel="0" collapsed="false">
      <c r="A370" s="1" t="n">
        <v>371</v>
      </c>
      <c r="B370" s="1" t="s">
        <v>724</v>
      </c>
      <c r="C370" s="1" t="s">
        <v>725</v>
      </c>
      <c r="D370" s="1" t="n">
        <v>1.220385659367</v>
      </c>
    </row>
    <row r="371" customFormat="false" ht="15" hidden="false" customHeight="true" outlineLevel="0" collapsed="false">
      <c r="A371" s="1" t="n">
        <v>372</v>
      </c>
      <c r="B371" s="1" t="s">
        <v>726</v>
      </c>
      <c r="C371" s="1" t="s">
        <v>727</v>
      </c>
      <c r="D371" s="1" t="n">
        <v>1.220385659367</v>
      </c>
    </row>
    <row r="372" customFormat="false" ht="15" hidden="false" customHeight="true" outlineLevel="0" collapsed="false">
      <c r="A372" s="1" t="n">
        <v>374</v>
      </c>
      <c r="B372" s="1" t="s">
        <v>728</v>
      </c>
      <c r="C372" s="1" t="s">
        <v>729</v>
      </c>
      <c r="D372" s="1" t="n">
        <v>1.220385659367</v>
      </c>
    </row>
    <row r="373" customFormat="false" ht="15" hidden="false" customHeight="true" outlineLevel="0" collapsed="false">
      <c r="A373" s="1" t="n">
        <v>375</v>
      </c>
      <c r="B373" s="1" t="s">
        <v>730</v>
      </c>
      <c r="C373" s="1" t="s">
        <v>731</v>
      </c>
      <c r="D373" s="1" t="n">
        <v>1.220385659367</v>
      </c>
    </row>
    <row r="374" customFormat="false" ht="15" hidden="false" customHeight="true" outlineLevel="0" collapsed="false">
      <c r="A374" s="1" t="n">
        <v>376</v>
      </c>
      <c r="B374" s="1" t="s">
        <v>732</v>
      </c>
      <c r="C374" s="1" t="s">
        <v>402</v>
      </c>
      <c r="D374" s="1" t="n">
        <v>1.220385659367</v>
      </c>
    </row>
    <row r="375" customFormat="false" ht="15" hidden="false" customHeight="true" outlineLevel="0" collapsed="false">
      <c r="A375" s="1" t="n">
        <v>377</v>
      </c>
      <c r="B375" s="1" t="s">
        <v>733</v>
      </c>
      <c r="C375" s="1" t="s">
        <v>734</v>
      </c>
      <c r="D375" s="1" t="n">
        <v>1.220385659367</v>
      </c>
    </row>
    <row r="376" customFormat="false" ht="15" hidden="false" customHeight="true" outlineLevel="0" collapsed="false">
      <c r="A376" s="1" t="n">
        <v>378</v>
      </c>
      <c r="B376" s="1" t="s">
        <v>735</v>
      </c>
      <c r="C376" s="1" t="s">
        <v>736</v>
      </c>
      <c r="D376" s="1" t="n">
        <v>1.220385659367</v>
      </c>
    </row>
    <row r="377" customFormat="false" ht="15" hidden="false" customHeight="true" outlineLevel="0" collapsed="false">
      <c r="A377" s="1" t="n">
        <v>379</v>
      </c>
      <c r="B377" s="1" t="s">
        <v>737</v>
      </c>
      <c r="C377" s="1" t="s">
        <v>738</v>
      </c>
      <c r="D377" s="1" t="n">
        <v>1.220385659367</v>
      </c>
    </row>
    <row r="378" customFormat="false" ht="15" hidden="false" customHeight="true" outlineLevel="0" collapsed="false">
      <c r="A378" s="1" t="n">
        <v>380</v>
      </c>
      <c r="B378" s="1" t="s">
        <v>739</v>
      </c>
      <c r="C378" s="1" t="s">
        <v>740</v>
      </c>
      <c r="D378" s="1" t="n">
        <v>1.220385659367</v>
      </c>
    </row>
    <row r="379" customFormat="false" ht="15" hidden="false" customHeight="true" outlineLevel="0" collapsed="false">
      <c r="A379" s="1" t="n">
        <v>381</v>
      </c>
      <c r="B379" s="1" t="s">
        <v>741</v>
      </c>
      <c r="C379" s="1" t="s">
        <v>742</v>
      </c>
      <c r="D379" s="1" t="n">
        <v>1.220385659367</v>
      </c>
    </row>
    <row r="380" customFormat="false" ht="15" hidden="false" customHeight="true" outlineLevel="0" collapsed="false">
      <c r="A380" s="1" t="n">
        <v>382</v>
      </c>
      <c r="B380" s="1" t="s">
        <v>743</v>
      </c>
      <c r="C380" s="1" t="s">
        <v>744</v>
      </c>
      <c r="D380" s="1" t="n">
        <v>1.220385659367</v>
      </c>
    </row>
    <row r="381" customFormat="false" ht="15" hidden="false" customHeight="true" outlineLevel="0" collapsed="false">
      <c r="A381" s="1" t="n">
        <v>383</v>
      </c>
      <c r="B381" s="1" t="s">
        <v>745</v>
      </c>
      <c r="C381" s="1" t="s">
        <v>746</v>
      </c>
      <c r="D381" s="1" t="n">
        <v>1.220385659367</v>
      </c>
    </row>
    <row r="382" customFormat="false" ht="15" hidden="false" customHeight="true" outlineLevel="0" collapsed="false">
      <c r="A382" s="1" t="n">
        <v>384</v>
      </c>
      <c r="B382" s="1" t="s">
        <v>747</v>
      </c>
      <c r="C382" s="1" t="s">
        <v>748</v>
      </c>
      <c r="D382" s="1" t="n">
        <v>1.220385659367</v>
      </c>
    </row>
    <row r="383" customFormat="false" ht="15" hidden="false" customHeight="true" outlineLevel="0" collapsed="false">
      <c r="A383" s="1" t="n">
        <v>385</v>
      </c>
      <c r="B383" s="1" t="s">
        <v>749</v>
      </c>
      <c r="C383" s="1" t="s">
        <v>750</v>
      </c>
      <c r="D383" s="1" t="n">
        <v>1.220385659367</v>
      </c>
    </row>
    <row r="384" customFormat="false" ht="15" hidden="false" customHeight="true" outlineLevel="0" collapsed="false">
      <c r="A384" s="1" t="n">
        <v>386</v>
      </c>
      <c r="B384" s="1" t="s">
        <v>751</v>
      </c>
      <c r="C384" s="1" t="s">
        <v>752</v>
      </c>
      <c r="D384" s="1" t="n">
        <v>1.220385659367</v>
      </c>
    </row>
    <row r="385" customFormat="false" ht="15" hidden="false" customHeight="true" outlineLevel="0" collapsed="false">
      <c r="A385" s="1" t="n">
        <v>387</v>
      </c>
      <c r="B385" s="1" t="s">
        <v>753</v>
      </c>
      <c r="C385" s="1" t="s">
        <v>754</v>
      </c>
      <c r="D385" s="1" t="n">
        <v>1.220385659367</v>
      </c>
    </row>
    <row r="386" customFormat="false" ht="15" hidden="false" customHeight="true" outlineLevel="0" collapsed="false">
      <c r="A386" s="1" t="n">
        <v>388</v>
      </c>
      <c r="B386" s="1" t="s">
        <v>755</v>
      </c>
      <c r="C386" s="1" t="s">
        <v>756</v>
      </c>
      <c r="D386" s="1" t="n">
        <v>1.220385659367</v>
      </c>
    </row>
    <row r="387" customFormat="false" ht="15" hidden="false" customHeight="true" outlineLevel="0" collapsed="false">
      <c r="A387" s="1" t="n">
        <v>389</v>
      </c>
      <c r="B387" s="1" t="s">
        <v>757</v>
      </c>
      <c r="C387" s="1" t="s">
        <v>758</v>
      </c>
      <c r="D387" s="1" t="n">
        <v>1.220385659367</v>
      </c>
    </row>
    <row r="388" customFormat="false" ht="15" hidden="false" customHeight="true" outlineLevel="0" collapsed="false">
      <c r="A388" s="1" t="n">
        <v>390</v>
      </c>
      <c r="B388" s="1" t="s">
        <v>759</v>
      </c>
      <c r="C388" s="1" t="s">
        <v>760</v>
      </c>
      <c r="D388" s="1" t="n">
        <v>1.220385659367</v>
      </c>
    </row>
    <row r="389" customFormat="false" ht="15" hidden="false" customHeight="true" outlineLevel="0" collapsed="false">
      <c r="A389" s="1" t="n">
        <v>391</v>
      </c>
      <c r="B389" s="1" t="s">
        <v>761</v>
      </c>
      <c r="C389" s="1" t="s">
        <v>762</v>
      </c>
      <c r="D389" s="1" t="n">
        <v>1.220385659367</v>
      </c>
    </row>
    <row r="390" customFormat="false" ht="15" hidden="false" customHeight="true" outlineLevel="0" collapsed="false">
      <c r="A390" s="1" t="n">
        <v>392</v>
      </c>
      <c r="B390" s="1" t="s">
        <v>763</v>
      </c>
      <c r="C390" s="1" t="s">
        <v>764</v>
      </c>
      <c r="D390" s="1" t="n">
        <v>1.220385659367</v>
      </c>
    </row>
    <row r="391" customFormat="false" ht="15" hidden="false" customHeight="true" outlineLevel="0" collapsed="false">
      <c r="A391" s="1" t="n">
        <v>393</v>
      </c>
      <c r="B391" s="1" t="s">
        <v>765</v>
      </c>
      <c r="C391" s="1" t="s">
        <v>766</v>
      </c>
      <c r="D391" s="1" t="n">
        <v>1.220385659367</v>
      </c>
    </row>
    <row r="392" customFormat="false" ht="15" hidden="false" customHeight="true" outlineLevel="0" collapsed="false">
      <c r="A392" s="1" t="n">
        <v>394</v>
      </c>
      <c r="B392" s="1" t="s">
        <v>767</v>
      </c>
      <c r="C392" s="1" t="s">
        <v>768</v>
      </c>
      <c r="D392" s="1" t="n">
        <v>1.220385659367</v>
      </c>
    </row>
    <row r="393" customFormat="false" ht="15" hidden="false" customHeight="true" outlineLevel="0" collapsed="false">
      <c r="A393" s="1" t="n">
        <v>395</v>
      </c>
      <c r="B393" s="1" t="s">
        <v>769</v>
      </c>
      <c r="C393" s="1" t="s">
        <v>45</v>
      </c>
      <c r="D393" s="1" t="n">
        <v>1.220385659367</v>
      </c>
    </row>
    <row r="394" customFormat="false" ht="15" hidden="false" customHeight="true" outlineLevel="0" collapsed="false">
      <c r="A394" s="1" t="n">
        <v>396</v>
      </c>
      <c r="B394" s="1" t="s">
        <v>770</v>
      </c>
      <c r="C394" s="1" t="s">
        <v>771</v>
      </c>
      <c r="D394" s="1" t="n">
        <v>1.220385659367</v>
      </c>
    </row>
    <row r="395" customFormat="false" ht="15" hidden="false" customHeight="true" outlineLevel="0" collapsed="false">
      <c r="A395" s="1" t="n">
        <v>397</v>
      </c>
      <c r="B395" s="1" t="s">
        <v>772</v>
      </c>
      <c r="C395" s="1" t="s">
        <v>773</v>
      </c>
      <c r="D395" s="1" t="n">
        <v>1.220385659367</v>
      </c>
    </row>
    <row r="396" customFormat="false" ht="15" hidden="false" customHeight="true" outlineLevel="0" collapsed="false">
      <c r="A396" s="1" t="n">
        <v>398</v>
      </c>
      <c r="B396" s="1" t="s">
        <v>774</v>
      </c>
      <c r="C396" s="1" t="s">
        <v>775</v>
      </c>
      <c r="D396" s="1" t="n">
        <v>1.220385659367</v>
      </c>
    </row>
    <row r="397" customFormat="false" ht="15" hidden="false" customHeight="true" outlineLevel="0" collapsed="false">
      <c r="A397" s="1" t="n">
        <v>399</v>
      </c>
      <c r="B397" s="1" t="s">
        <v>776</v>
      </c>
      <c r="C397" s="1" t="s">
        <v>777</v>
      </c>
      <c r="D397" s="1" t="n">
        <v>1.220385659367</v>
      </c>
    </row>
    <row r="398" customFormat="false" ht="15" hidden="false" customHeight="true" outlineLevel="0" collapsed="false">
      <c r="A398" s="1" t="n">
        <v>400</v>
      </c>
      <c r="B398" s="1" t="s">
        <v>778</v>
      </c>
      <c r="C398" s="1" t="s">
        <v>779</v>
      </c>
      <c r="D398" s="1" t="n">
        <v>1.220385659367</v>
      </c>
    </row>
    <row r="399" customFormat="false" ht="15" hidden="false" customHeight="true" outlineLevel="0" collapsed="false">
      <c r="A399" s="1" t="n">
        <v>401</v>
      </c>
      <c r="B399" s="1" t="s">
        <v>780</v>
      </c>
      <c r="C399" s="1" t="s">
        <v>781</v>
      </c>
      <c r="D399" s="1" t="n">
        <v>1.220385659367</v>
      </c>
    </row>
    <row r="400" customFormat="false" ht="15" hidden="false" customHeight="true" outlineLevel="0" collapsed="false">
      <c r="A400" s="1" t="n">
        <v>402</v>
      </c>
      <c r="B400" s="1" t="s">
        <v>782</v>
      </c>
      <c r="C400" s="1" t="s">
        <v>783</v>
      </c>
      <c r="D400" s="1" t="n">
        <v>1.220385659367</v>
      </c>
    </row>
    <row r="401" customFormat="false" ht="15" hidden="false" customHeight="true" outlineLevel="0" collapsed="false">
      <c r="A401" s="1" t="n">
        <v>403</v>
      </c>
      <c r="B401" s="1" t="s">
        <v>784</v>
      </c>
      <c r="C401" s="1" t="s">
        <v>785</v>
      </c>
      <c r="D401" s="1" t="n">
        <v>1.220385659367</v>
      </c>
    </row>
    <row r="402" customFormat="false" ht="15" hidden="false" customHeight="true" outlineLevel="0" collapsed="false">
      <c r="A402" s="1" t="n">
        <v>404</v>
      </c>
      <c r="B402" s="1" t="s">
        <v>786</v>
      </c>
      <c r="C402" s="1" t="s">
        <v>787</v>
      </c>
      <c r="D402" s="1" t="n">
        <v>1.220385659367</v>
      </c>
    </row>
    <row r="403" customFormat="false" ht="15" hidden="false" customHeight="true" outlineLevel="0" collapsed="false">
      <c r="A403" s="1" t="n">
        <v>405</v>
      </c>
      <c r="B403" s="1" t="s">
        <v>788</v>
      </c>
      <c r="C403" s="1" t="s">
        <v>789</v>
      </c>
      <c r="D403" s="1" t="n">
        <v>1.220385659367</v>
      </c>
    </row>
    <row r="404" customFormat="false" ht="15" hidden="false" customHeight="true" outlineLevel="0" collapsed="false">
      <c r="A404" s="1" t="n">
        <v>406</v>
      </c>
      <c r="B404" s="1" t="s">
        <v>790</v>
      </c>
      <c r="C404" s="1" t="s">
        <v>791</v>
      </c>
      <c r="D404" s="1" t="n">
        <v>1.220385659367</v>
      </c>
    </row>
    <row r="405" customFormat="false" ht="15" hidden="false" customHeight="true" outlineLevel="0" collapsed="false">
      <c r="A405" s="1" t="n">
        <v>407</v>
      </c>
      <c r="B405" s="1" t="s">
        <v>792</v>
      </c>
      <c r="C405" s="1" t="s">
        <v>793</v>
      </c>
      <c r="D405" s="1" t="n">
        <v>1.220385659367</v>
      </c>
    </row>
    <row r="406" customFormat="false" ht="15" hidden="false" customHeight="true" outlineLevel="0" collapsed="false">
      <c r="A406" s="1" t="n">
        <v>408</v>
      </c>
      <c r="B406" s="1" t="s">
        <v>794</v>
      </c>
      <c r="C406" s="1" t="s">
        <v>795</v>
      </c>
      <c r="D406" s="1" t="n">
        <v>1.220385659367</v>
      </c>
    </row>
    <row r="407" customFormat="false" ht="15" hidden="false" customHeight="true" outlineLevel="0" collapsed="false">
      <c r="A407" s="1" t="n">
        <v>409</v>
      </c>
      <c r="B407" s="1" t="s">
        <v>796</v>
      </c>
      <c r="C407" s="1" t="s">
        <v>797</v>
      </c>
      <c r="D407" s="1" t="n">
        <v>1.220385659367</v>
      </c>
    </row>
    <row r="408" customFormat="false" ht="15" hidden="false" customHeight="true" outlineLevel="0" collapsed="false">
      <c r="A408" s="1" t="n">
        <v>410</v>
      </c>
      <c r="B408" s="1" t="s">
        <v>798</v>
      </c>
      <c r="C408" s="1" t="s">
        <v>799</v>
      </c>
      <c r="D408" s="1" t="n">
        <v>1.220385659367</v>
      </c>
    </row>
    <row r="409" customFormat="false" ht="15" hidden="false" customHeight="true" outlineLevel="0" collapsed="false">
      <c r="A409" s="1" t="n">
        <v>411</v>
      </c>
      <c r="B409" s="1" t="s">
        <v>800</v>
      </c>
      <c r="C409" s="1" t="s">
        <v>801</v>
      </c>
      <c r="D409" s="1" t="n">
        <v>1.220385659367</v>
      </c>
    </row>
    <row r="410" customFormat="false" ht="15" hidden="false" customHeight="true" outlineLevel="0" collapsed="false">
      <c r="A410" s="1" t="n">
        <v>412</v>
      </c>
      <c r="B410" s="1" t="s">
        <v>802</v>
      </c>
      <c r="C410" s="1" t="s">
        <v>803</v>
      </c>
      <c r="D410" s="1" t="n">
        <v>1.220385659367</v>
      </c>
    </row>
    <row r="411" customFormat="false" ht="15" hidden="false" customHeight="true" outlineLevel="0" collapsed="false">
      <c r="A411" s="1" t="n">
        <v>413</v>
      </c>
      <c r="B411" s="1" t="s">
        <v>804</v>
      </c>
      <c r="C411" s="1" t="s">
        <v>805</v>
      </c>
      <c r="D411" s="1" t="n">
        <v>1.220385659367</v>
      </c>
    </row>
    <row r="412" customFormat="false" ht="15" hidden="false" customHeight="true" outlineLevel="0" collapsed="false">
      <c r="A412" s="1" t="n">
        <v>414</v>
      </c>
      <c r="B412" s="1" t="s">
        <v>806</v>
      </c>
      <c r="C412" s="1" t="s">
        <v>807</v>
      </c>
      <c r="D412" s="1" t="n">
        <v>1.220385659367</v>
      </c>
    </row>
    <row r="413" customFormat="false" ht="15" hidden="false" customHeight="true" outlineLevel="0" collapsed="false">
      <c r="A413" s="1" t="n">
        <v>415</v>
      </c>
      <c r="B413" s="1" t="s">
        <v>808</v>
      </c>
      <c r="C413" s="1" t="s">
        <v>428</v>
      </c>
      <c r="D413" s="1" t="n">
        <v>1.220385659367</v>
      </c>
    </row>
    <row r="414" customFormat="false" ht="15" hidden="false" customHeight="true" outlineLevel="0" collapsed="false">
      <c r="A414" s="1" t="n">
        <v>416</v>
      </c>
      <c r="B414" s="1" t="s">
        <v>809</v>
      </c>
      <c r="C414" s="1" t="s">
        <v>810</v>
      </c>
      <c r="D414" s="1" t="n">
        <v>1.220385659367</v>
      </c>
    </row>
    <row r="415" customFormat="false" ht="15" hidden="false" customHeight="true" outlineLevel="0" collapsed="false">
      <c r="A415" s="1" t="n">
        <v>417</v>
      </c>
      <c r="B415" s="1" t="s">
        <v>811</v>
      </c>
      <c r="C415" s="1" t="s">
        <v>812</v>
      </c>
      <c r="D415" s="1" t="n">
        <v>1.220385659367</v>
      </c>
    </row>
    <row r="416" customFormat="false" ht="15" hidden="false" customHeight="true" outlineLevel="0" collapsed="false">
      <c r="A416" s="1" t="n">
        <v>418</v>
      </c>
      <c r="B416" s="1" t="s">
        <v>813</v>
      </c>
      <c r="C416" s="1" t="s">
        <v>814</v>
      </c>
      <c r="D416" s="1" t="n">
        <v>1.220385659367</v>
      </c>
    </row>
    <row r="417" customFormat="false" ht="15" hidden="false" customHeight="true" outlineLevel="0" collapsed="false">
      <c r="A417" s="1" t="n">
        <v>419</v>
      </c>
      <c r="B417" s="1" t="s">
        <v>815</v>
      </c>
      <c r="C417" s="1" t="s">
        <v>816</v>
      </c>
      <c r="D417" s="1" t="n">
        <v>1.220385659367</v>
      </c>
    </row>
    <row r="418" customFormat="false" ht="15" hidden="false" customHeight="true" outlineLevel="0" collapsed="false">
      <c r="A418" s="1" t="n">
        <v>420</v>
      </c>
      <c r="B418" s="1" t="s">
        <v>817</v>
      </c>
      <c r="C418" s="1" t="s">
        <v>818</v>
      </c>
      <c r="D418" s="1" t="n">
        <v>1.220385659367</v>
      </c>
    </row>
    <row r="419" customFormat="false" ht="15" hidden="false" customHeight="true" outlineLevel="0" collapsed="false">
      <c r="A419" s="1" t="n">
        <v>421</v>
      </c>
      <c r="B419" s="1" t="s">
        <v>819</v>
      </c>
      <c r="C419" s="1" t="s">
        <v>820</v>
      </c>
      <c r="D419" s="1" t="n">
        <v>1.220385659367</v>
      </c>
    </row>
    <row r="420" customFormat="false" ht="15" hidden="false" customHeight="true" outlineLevel="0" collapsed="false">
      <c r="A420" s="1" t="n">
        <v>422</v>
      </c>
      <c r="B420" s="1" t="s">
        <v>821</v>
      </c>
      <c r="C420" s="1" t="s">
        <v>822</v>
      </c>
      <c r="D420" s="1" t="n">
        <v>1.220385659367</v>
      </c>
    </row>
    <row r="421" customFormat="false" ht="15" hidden="false" customHeight="true" outlineLevel="0" collapsed="false">
      <c r="A421" s="1" t="n">
        <v>423</v>
      </c>
      <c r="B421" s="1" t="s">
        <v>823</v>
      </c>
      <c r="C421" s="1" t="s">
        <v>824</v>
      </c>
      <c r="D421" s="1" t="n">
        <v>1.220385659367</v>
      </c>
    </row>
    <row r="422" customFormat="false" ht="15" hidden="false" customHeight="true" outlineLevel="0" collapsed="false">
      <c r="A422" s="1" t="n">
        <v>424</v>
      </c>
      <c r="B422" s="1" t="s">
        <v>825</v>
      </c>
      <c r="C422" s="1" t="s">
        <v>826</v>
      </c>
      <c r="D422" s="1" t="n">
        <v>1.220385659367</v>
      </c>
    </row>
    <row r="423" customFormat="false" ht="15" hidden="false" customHeight="true" outlineLevel="0" collapsed="false">
      <c r="A423" s="1" t="n">
        <v>425</v>
      </c>
      <c r="B423" s="1" t="s">
        <v>827</v>
      </c>
      <c r="C423" s="1" t="s">
        <v>828</v>
      </c>
      <c r="D423" s="1" t="n">
        <v>1.220385659367</v>
      </c>
    </row>
    <row r="424" customFormat="false" ht="15" hidden="false" customHeight="true" outlineLevel="0" collapsed="false">
      <c r="A424" s="1" t="n">
        <v>426</v>
      </c>
      <c r="B424" s="1" t="s">
        <v>829</v>
      </c>
      <c r="C424" s="1" t="s">
        <v>830</v>
      </c>
      <c r="D424" s="1" t="n">
        <v>1.220385659367</v>
      </c>
    </row>
    <row r="425" customFormat="false" ht="15" hidden="false" customHeight="true" outlineLevel="0" collapsed="false">
      <c r="A425" s="1" t="n">
        <v>427</v>
      </c>
      <c r="B425" s="1" t="s">
        <v>831</v>
      </c>
      <c r="C425" s="1" t="s">
        <v>832</v>
      </c>
      <c r="D425" s="1" t="n">
        <v>1.220385659367</v>
      </c>
    </row>
    <row r="426" customFormat="false" ht="15" hidden="false" customHeight="true" outlineLevel="0" collapsed="false">
      <c r="A426" s="1" t="n">
        <v>428</v>
      </c>
      <c r="B426" s="1" t="s">
        <v>833</v>
      </c>
      <c r="C426" s="1" t="s">
        <v>834</v>
      </c>
      <c r="D426" s="1" t="n">
        <v>1.220385659367</v>
      </c>
    </row>
    <row r="427" customFormat="false" ht="15" hidden="false" customHeight="true" outlineLevel="0" collapsed="false">
      <c r="A427" s="1" t="n">
        <v>429</v>
      </c>
      <c r="B427" s="1" t="s">
        <v>835</v>
      </c>
      <c r="C427" s="1" t="s">
        <v>836</v>
      </c>
      <c r="D427" s="1" t="n">
        <v>1.220385659367</v>
      </c>
    </row>
    <row r="428" customFormat="false" ht="15" hidden="false" customHeight="true" outlineLevel="0" collapsed="false">
      <c r="A428" s="1" t="n">
        <v>430</v>
      </c>
      <c r="B428" s="1" t="s">
        <v>837</v>
      </c>
      <c r="C428" s="1" t="s">
        <v>838</v>
      </c>
      <c r="D428" s="1" t="n">
        <v>1.220385659367</v>
      </c>
    </row>
    <row r="429" customFormat="false" ht="15" hidden="false" customHeight="true" outlineLevel="0" collapsed="false">
      <c r="A429" s="1" t="n">
        <v>431</v>
      </c>
      <c r="B429" s="1" t="s">
        <v>839</v>
      </c>
      <c r="C429" s="1" t="s">
        <v>840</v>
      </c>
      <c r="D429" s="1" t="n">
        <v>1.220385659367</v>
      </c>
    </row>
    <row r="430" customFormat="false" ht="15" hidden="false" customHeight="true" outlineLevel="0" collapsed="false">
      <c r="A430" s="1" t="n">
        <v>432</v>
      </c>
      <c r="B430" s="1" t="s">
        <v>841</v>
      </c>
      <c r="C430" s="1" t="s">
        <v>842</v>
      </c>
      <c r="D430" s="1" t="n">
        <v>1.220385659367</v>
      </c>
    </row>
    <row r="431" customFormat="false" ht="15" hidden="false" customHeight="true" outlineLevel="0" collapsed="false">
      <c r="A431" s="1" t="n">
        <v>433</v>
      </c>
      <c r="B431" s="1" t="s">
        <v>843</v>
      </c>
      <c r="C431" s="1" t="s">
        <v>844</v>
      </c>
      <c r="D431" s="1" t="n">
        <v>1.220385659367</v>
      </c>
    </row>
    <row r="432" customFormat="false" ht="15" hidden="false" customHeight="true" outlineLevel="0" collapsed="false">
      <c r="A432" s="1" t="n">
        <v>434</v>
      </c>
      <c r="B432" s="1" t="s">
        <v>845</v>
      </c>
      <c r="C432" s="1" t="s">
        <v>846</v>
      </c>
      <c r="D432" s="1" t="n">
        <v>1.220385659367</v>
      </c>
    </row>
    <row r="433" customFormat="false" ht="15" hidden="false" customHeight="true" outlineLevel="0" collapsed="false">
      <c r="A433" s="1" t="n">
        <v>435</v>
      </c>
      <c r="B433" s="1" t="s">
        <v>847</v>
      </c>
      <c r="C433" s="1" t="s">
        <v>848</v>
      </c>
      <c r="D433" s="1" t="n">
        <v>1.220385659367</v>
      </c>
    </row>
    <row r="434" customFormat="false" ht="15" hidden="false" customHeight="true" outlineLevel="0" collapsed="false">
      <c r="A434" s="1" t="n">
        <v>436</v>
      </c>
      <c r="B434" s="1" t="s">
        <v>849</v>
      </c>
      <c r="C434" s="1" t="s">
        <v>698</v>
      </c>
      <c r="D434" s="1" t="n">
        <v>1.220385659367</v>
      </c>
    </row>
    <row r="435" customFormat="false" ht="15" hidden="false" customHeight="true" outlineLevel="0" collapsed="false">
      <c r="A435" s="1" t="n">
        <v>437</v>
      </c>
      <c r="B435" s="1" t="s">
        <v>850</v>
      </c>
      <c r="C435" s="1" t="s">
        <v>851</v>
      </c>
      <c r="D435" s="1" t="n">
        <v>1.220385659367</v>
      </c>
    </row>
    <row r="436" customFormat="false" ht="15" hidden="false" customHeight="true" outlineLevel="0" collapsed="false">
      <c r="A436" s="1" t="n">
        <v>438</v>
      </c>
      <c r="B436" s="1" t="s">
        <v>852</v>
      </c>
      <c r="C436" s="1" t="s">
        <v>853</v>
      </c>
      <c r="D436" s="1" t="n">
        <v>1.220385659367</v>
      </c>
    </row>
    <row r="437" customFormat="false" ht="15" hidden="false" customHeight="true" outlineLevel="0" collapsed="false">
      <c r="A437" s="1" t="n">
        <v>439</v>
      </c>
      <c r="B437" s="1" t="s">
        <v>854</v>
      </c>
      <c r="C437" s="1" t="s">
        <v>855</v>
      </c>
      <c r="D437" s="1" t="n">
        <v>1.220385659367</v>
      </c>
    </row>
    <row r="438" customFormat="false" ht="15" hidden="false" customHeight="true" outlineLevel="0" collapsed="false">
      <c r="A438" s="1" t="n">
        <v>440</v>
      </c>
      <c r="B438" s="1" t="s">
        <v>856</v>
      </c>
      <c r="C438" s="1" t="s">
        <v>857</v>
      </c>
      <c r="D438" s="1" t="n">
        <v>1.220385659367</v>
      </c>
    </row>
    <row r="439" customFormat="false" ht="15" hidden="false" customHeight="true" outlineLevel="0" collapsed="false">
      <c r="A439" s="1" t="n">
        <v>441</v>
      </c>
      <c r="B439" s="1" t="s">
        <v>858</v>
      </c>
      <c r="C439" s="1" t="s">
        <v>859</v>
      </c>
      <c r="D439" s="1" t="n">
        <v>1.220385659367</v>
      </c>
    </row>
    <row r="440" customFormat="false" ht="15" hidden="false" customHeight="true" outlineLevel="0" collapsed="false">
      <c r="A440" s="1" t="n">
        <v>442</v>
      </c>
      <c r="B440" s="1" t="s">
        <v>860</v>
      </c>
      <c r="C440" s="1" t="s">
        <v>861</v>
      </c>
      <c r="D440" s="1" t="n">
        <v>1.220385659367</v>
      </c>
    </row>
    <row r="441" customFormat="false" ht="15" hidden="false" customHeight="true" outlineLevel="0" collapsed="false">
      <c r="A441" s="1" t="n">
        <v>443</v>
      </c>
      <c r="B441" s="1" t="s">
        <v>862</v>
      </c>
      <c r="C441" s="1" t="s">
        <v>863</v>
      </c>
      <c r="D441" s="1" t="n">
        <v>1.220385659367</v>
      </c>
    </row>
    <row r="442" customFormat="false" ht="15" hidden="false" customHeight="true" outlineLevel="0" collapsed="false">
      <c r="A442" s="1" t="n">
        <v>444</v>
      </c>
      <c r="B442" s="1" t="s">
        <v>864</v>
      </c>
      <c r="C442" s="1" t="s">
        <v>865</v>
      </c>
      <c r="D442" s="1" t="n">
        <v>1.220385659367</v>
      </c>
    </row>
    <row r="443" customFormat="false" ht="15" hidden="false" customHeight="true" outlineLevel="0" collapsed="false">
      <c r="A443" s="1" t="n">
        <v>445</v>
      </c>
      <c r="B443" s="1" t="s">
        <v>866</v>
      </c>
      <c r="C443" s="1" t="s">
        <v>867</v>
      </c>
      <c r="D443" s="1" t="n">
        <v>1.220385659367</v>
      </c>
    </row>
    <row r="444" customFormat="false" ht="15" hidden="false" customHeight="true" outlineLevel="0" collapsed="false">
      <c r="A444" s="1" t="n">
        <v>446</v>
      </c>
      <c r="B444" s="1" t="s">
        <v>868</v>
      </c>
      <c r="C444" s="1" t="s">
        <v>869</v>
      </c>
      <c r="D444" s="1" t="n">
        <v>1.220385659367</v>
      </c>
    </row>
    <row r="445" customFormat="false" ht="15" hidden="false" customHeight="true" outlineLevel="0" collapsed="false">
      <c r="A445" s="1" t="n">
        <v>447</v>
      </c>
      <c r="B445" s="1" t="s">
        <v>870</v>
      </c>
      <c r="C445" s="1" t="s">
        <v>871</v>
      </c>
      <c r="D445" s="1" t="n">
        <v>1.220385659367</v>
      </c>
    </row>
    <row r="446" customFormat="false" ht="15" hidden="false" customHeight="true" outlineLevel="0" collapsed="false">
      <c r="A446" s="1" t="n">
        <v>448</v>
      </c>
      <c r="B446" s="1" t="s">
        <v>872</v>
      </c>
      <c r="C446" s="1" t="s">
        <v>873</v>
      </c>
      <c r="D446" s="1" t="n">
        <v>1.220385659367</v>
      </c>
    </row>
    <row r="447" customFormat="false" ht="15" hidden="false" customHeight="true" outlineLevel="0" collapsed="false">
      <c r="A447" s="1" t="n">
        <v>449</v>
      </c>
      <c r="B447" s="1" t="s">
        <v>874</v>
      </c>
      <c r="C447" s="1" t="s">
        <v>875</v>
      </c>
      <c r="D447" s="1" t="n">
        <v>1.220385659367</v>
      </c>
    </row>
    <row r="448" customFormat="false" ht="15" hidden="false" customHeight="true" outlineLevel="0" collapsed="false">
      <c r="A448" s="1" t="n">
        <v>450</v>
      </c>
      <c r="B448" s="1" t="s">
        <v>876</v>
      </c>
      <c r="C448" s="1" t="s">
        <v>877</v>
      </c>
      <c r="D448" s="1" t="n">
        <v>1.220385659367</v>
      </c>
    </row>
    <row r="449" customFormat="false" ht="15" hidden="false" customHeight="true" outlineLevel="0" collapsed="false">
      <c r="A449" s="1" t="n">
        <v>452</v>
      </c>
      <c r="B449" s="1" t="s">
        <v>878</v>
      </c>
      <c r="C449" s="1" t="s">
        <v>879</v>
      </c>
      <c r="D449" s="1" t="n">
        <v>1.220385659367</v>
      </c>
    </row>
    <row r="450" customFormat="false" ht="15" hidden="false" customHeight="true" outlineLevel="0" collapsed="false">
      <c r="A450" s="1" t="n">
        <v>453</v>
      </c>
      <c r="B450" s="1" t="s">
        <v>880</v>
      </c>
      <c r="C450" s="1" t="s">
        <v>511</v>
      </c>
      <c r="D450" s="1" t="n">
        <v>1.220385659367</v>
      </c>
    </row>
    <row r="451" customFormat="false" ht="15" hidden="false" customHeight="true" outlineLevel="0" collapsed="false">
      <c r="A451" s="1" t="n">
        <v>454</v>
      </c>
      <c r="B451" s="1" t="s">
        <v>881</v>
      </c>
      <c r="C451" s="1" t="s">
        <v>882</v>
      </c>
      <c r="D451" s="1" t="n">
        <v>1.220385659367</v>
      </c>
    </row>
    <row r="452" customFormat="false" ht="15" hidden="false" customHeight="true" outlineLevel="0" collapsed="false">
      <c r="A452" s="1" t="n">
        <v>455</v>
      </c>
      <c r="B452" s="1" t="s">
        <v>883</v>
      </c>
      <c r="C452" s="1" t="s">
        <v>884</v>
      </c>
      <c r="D452" s="1" t="n">
        <v>1.220385659367</v>
      </c>
    </row>
    <row r="453" customFormat="false" ht="15" hidden="false" customHeight="true" outlineLevel="0" collapsed="false">
      <c r="A453" s="1" t="n">
        <v>456</v>
      </c>
      <c r="B453" s="1" t="s">
        <v>885</v>
      </c>
      <c r="C453" s="1" t="s">
        <v>376</v>
      </c>
      <c r="D453" s="1" t="n">
        <v>1.220385659367</v>
      </c>
    </row>
    <row r="454" customFormat="false" ht="15" hidden="false" customHeight="true" outlineLevel="0" collapsed="false">
      <c r="A454" s="1" t="n">
        <v>457</v>
      </c>
      <c r="B454" s="1" t="s">
        <v>886</v>
      </c>
      <c r="C454" s="1" t="s">
        <v>887</v>
      </c>
      <c r="D454" s="1" t="n">
        <v>1.220385659367</v>
      </c>
    </row>
    <row r="455" customFormat="false" ht="15" hidden="false" customHeight="true" outlineLevel="0" collapsed="false">
      <c r="A455" s="1" t="n">
        <v>458</v>
      </c>
      <c r="B455" s="1" t="s">
        <v>888</v>
      </c>
      <c r="C455" s="1" t="s">
        <v>889</v>
      </c>
      <c r="D455" s="1" t="n">
        <v>1.220385659367</v>
      </c>
    </row>
    <row r="456" customFormat="false" ht="15" hidden="false" customHeight="true" outlineLevel="0" collapsed="false">
      <c r="A456" s="1" t="n">
        <v>459</v>
      </c>
      <c r="B456" s="1" t="s">
        <v>890</v>
      </c>
      <c r="C456" s="1" t="s">
        <v>891</v>
      </c>
      <c r="D456" s="1" t="n">
        <v>1.220385659367</v>
      </c>
    </row>
    <row r="457" customFormat="false" ht="15" hidden="false" customHeight="true" outlineLevel="0" collapsed="false">
      <c r="A457" s="1" t="n">
        <v>460</v>
      </c>
      <c r="B457" s="1" t="s">
        <v>892</v>
      </c>
      <c r="C457" s="1" t="s">
        <v>893</v>
      </c>
      <c r="D457" s="1" t="n">
        <v>1.220385659367</v>
      </c>
    </row>
    <row r="458" customFormat="false" ht="15" hidden="false" customHeight="true" outlineLevel="0" collapsed="false">
      <c r="A458" s="1" t="n">
        <v>461</v>
      </c>
      <c r="B458" s="1" t="s">
        <v>894</v>
      </c>
      <c r="C458" s="1" t="s">
        <v>895</v>
      </c>
      <c r="D458" s="1" t="n">
        <v>1.220385659367</v>
      </c>
    </row>
    <row r="459" customFormat="false" ht="15" hidden="false" customHeight="true" outlineLevel="0" collapsed="false">
      <c r="A459" s="1" t="n">
        <v>462</v>
      </c>
      <c r="B459" s="1" t="s">
        <v>896</v>
      </c>
      <c r="C459" s="1" t="s">
        <v>897</v>
      </c>
      <c r="D459" s="1" t="n">
        <v>1.220385659367</v>
      </c>
    </row>
    <row r="460" customFormat="false" ht="15" hidden="false" customHeight="true" outlineLevel="0" collapsed="false">
      <c r="A460" s="1" t="n">
        <v>463</v>
      </c>
      <c r="B460" s="1" t="s">
        <v>898</v>
      </c>
      <c r="C460" s="1" t="s">
        <v>899</v>
      </c>
      <c r="D460" s="1" t="n">
        <v>1.220385659367</v>
      </c>
    </row>
    <row r="461" customFormat="false" ht="15" hidden="false" customHeight="true" outlineLevel="0" collapsed="false">
      <c r="A461" s="1" t="n">
        <v>464</v>
      </c>
      <c r="B461" s="1" t="s">
        <v>900</v>
      </c>
      <c r="C461" s="1" t="s">
        <v>901</v>
      </c>
      <c r="D461" s="1" t="n">
        <v>1.220385659367</v>
      </c>
    </row>
    <row r="462" customFormat="false" ht="15" hidden="false" customHeight="true" outlineLevel="0" collapsed="false">
      <c r="A462" s="1" t="n">
        <v>465</v>
      </c>
      <c r="B462" s="1" t="s">
        <v>902</v>
      </c>
      <c r="C462" s="1" t="s">
        <v>903</v>
      </c>
      <c r="D462" s="1" t="n">
        <v>1.220385659367</v>
      </c>
    </row>
    <row r="463" customFormat="false" ht="15" hidden="false" customHeight="true" outlineLevel="0" collapsed="false">
      <c r="A463" s="1" t="n">
        <v>466</v>
      </c>
      <c r="B463" s="1" t="s">
        <v>904</v>
      </c>
      <c r="C463" s="1" t="s">
        <v>905</v>
      </c>
      <c r="D463" s="1" t="n">
        <v>1.220385659367</v>
      </c>
    </row>
    <row r="464" customFormat="false" ht="15" hidden="false" customHeight="true" outlineLevel="0" collapsed="false">
      <c r="A464" s="1" t="n">
        <v>467</v>
      </c>
      <c r="B464" s="1" t="s">
        <v>906</v>
      </c>
      <c r="C464" s="1" t="s">
        <v>907</v>
      </c>
      <c r="D464" s="1" t="n">
        <v>1.220385659367</v>
      </c>
    </row>
    <row r="465" customFormat="false" ht="15" hidden="false" customHeight="true" outlineLevel="0" collapsed="false">
      <c r="A465" s="1" t="n">
        <v>468</v>
      </c>
      <c r="B465" s="1" t="s">
        <v>908</v>
      </c>
      <c r="C465" s="1" t="s">
        <v>909</v>
      </c>
      <c r="D465" s="1" t="n">
        <v>1.220385659367</v>
      </c>
    </row>
    <row r="466" customFormat="false" ht="15" hidden="false" customHeight="true" outlineLevel="0" collapsed="false">
      <c r="A466" s="1" t="n">
        <v>469</v>
      </c>
      <c r="B466" s="1" t="s">
        <v>910</v>
      </c>
      <c r="C466" s="1" t="s">
        <v>911</v>
      </c>
      <c r="D466" s="1" t="n">
        <v>1.220385659367</v>
      </c>
    </row>
    <row r="467" customFormat="false" ht="15" hidden="false" customHeight="true" outlineLevel="0" collapsed="false">
      <c r="A467" s="1" t="n">
        <v>470</v>
      </c>
      <c r="B467" s="1" t="s">
        <v>912</v>
      </c>
      <c r="C467" s="1" t="s">
        <v>913</v>
      </c>
      <c r="D467" s="1" t="n">
        <v>1.220385659367</v>
      </c>
    </row>
    <row r="468" customFormat="false" ht="15" hidden="false" customHeight="true" outlineLevel="0" collapsed="false">
      <c r="A468" s="1" t="n">
        <v>471</v>
      </c>
      <c r="B468" s="1" t="s">
        <v>914</v>
      </c>
      <c r="C468" s="1" t="s">
        <v>915</v>
      </c>
      <c r="D468" s="1" t="n">
        <v>1.220385659367</v>
      </c>
    </row>
    <row r="469" customFormat="false" ht="15" hidden="false" customHeight="true" outlineLevel="0" collapsed="false">
      <c r="A469" s="1" t="n">
        <v>472</v>
      </c>
      <c r="B469" s="1" t="s">
        <v>916</v>
      </c>
      <c r="C469" s="1" t="s">
        <v>917</v>
      </c>
      <c r="D469" s="1" t="n">
        <v>1.220385659367</v>
      </c>
    </row>
    <row r="470" customFormat="false" ht="15" hidden="false" customHeight="true" outlineLevel="0" collapsed="false">
      <c r="A470" s="1" t="n">
        <v>473</v>
      </c>
      <c r="B470" s="1" t="s">
        <v>918</v>
      </c>
      <c r="C470" s="1" t="s">
        <v>919</v>
      </c>
      <c r="D470" s="1" t="n">
        <v>1.220385659367</v>
      </c>
    </row>
    <row r="471" customFormat="false" ht="15" hidden="false" customHeight="true" outlineLevel="0" collapsed="false">
      <c r="A471" s="1" t="n">
        <v>474</v>
      </c>
      <c r="B471" s="1" t="s">
        <v>920</v>
      </c>
      <c r="C471" s="1" t="s">
        <v>921</v>
      </c>
      <c r="D471" s="1" t="n">
        <v>1.220385659367</v>
      </c>
    </row>
    <row r="472" customFormat="false" ht="15" hidden="false" customHeight="true" outlineLevel="0" collapsed="false">
      <c r="A472" s="1" t="n">
        <v>475</v>
      </c>
      <c r="B472" s="1" t="s">
        <v>922</v>
      </c>
      <c r="C472" s="1" t="s">
        <v>923</v>
      </c>
      <c r="D472" s="1" t="n">
        <v>1.220385659367</v>
      </c>
    </row>
    <row r="473" customFormat="false" ht="15" hidden="false" customHeight="true" outlineLevel="0" collapsed="false">
      <c r="A473" s="1" t="n">
        <v>476</v>
      </c>
      <c r="B473" s="1" t="s">
        <v>924</v>
      </c>
      <c r="C473" s="1" t="s">
        <v>925</v>
      </c>
      <c r="D473" s="1" t="n">
        <v>1.220385659367</v>
      </c>
    </row>
    <row r="474" customFormat="false" ht="15" hidden="false" customHeight="true" outlineLevel="0" collapsed="false">
      <c r="A474" s="1" t="n">
        <v>477</v>
      </c>
      <c r="B474" s="1" t="s">
        <v>926</v>
      </c>
      <c r="C474" s="1" t="s">
        <v>927</v>
      </c>
      <c r="D474" s="1" t="n">
        <v>1.220385659367</v>
      </c>
    </row>
    <row r="475" customFormat="false" ht="15" hidden="false" customHeight="true" outlineLevel="0" collapsed="false">
      <c r="A475" s="1" t="n">
        <v>478</v>
      </c>
      <c r="B475" s="1" t="s">
        <v>928</v>
      </c>
      <c r="C475" s="1" t="s">
        <v>929</v>
      </c>
      <c r="D475" s="1" t="n">
        <v>1.220385659367</v>
      </c>
    </row>
    <row r="476" customFormat="false" ht="15" hidden="false" customHeight="true" outlineLevel="0" collapsed="false">
      <c r="A476" s="1" t="n">
        <v>479</v>
      </c>
      <c r="B476" s="1" t="s">
        <v>930</v>
      </c>
      <c r="C476" s="1" t="s">
        <v>931</v>
      </c>
      <c r="D476" s="1" t="n">
        <v>1.220385659367</v>
      </c>
    </row>
    <row r="477" customFormat="false" ht="15" hidden="false" customHeight="true" outlineLevel="0" collapsed="false">
      <c r="A477" s="1" t="n">
        <v>480</v>
      </c>
      <c r="B477" s="1" t="s">
        <v>932</v>
      </c>
      <c r="C477" s="1" t="s">
        <v>933</v>
      </c>
      <c r="D477" s="1" t="n">
        <v>1.220385659367</v>
      </c>
    </row>
    <row r="478" customFormat="false" ht="15" hidden="false" customHeight="true" outlineLevel="0" collapsed="false">
      <c r="A478" s="1" t="n">
        <v>481</v>
      </c>
      <c r="B478" s="1" t="s">
        <v>934</v>
      </c>
      <c r="C478" s="1" t="s">
        <v>935</v>
      </c>
      <c r="D478" s="1" t="n">
        <v>1.220385659367</v>
      </c>
    </row>
    <row r="479" customFormat="false" ht="15" hidden="false" customHeight="true" outlineLevel="0" collapsed="false">
      <c r="A479" s="1" t="n">
        <v>482</v>
      </c>
      <c r="B479" s="1" t="s">
        <v>936</v>
      </c>
      <c r="C479" s="1" t="s">
        <v>937</v>
      </c>
      <c r="D479" s="1" t="n">
        <v>1.220385659367</v>
      </c>
    </row>
    <row r="480" customFormat="false" ht="15" hidden="false" customHeight="true" outlineLevel="0" collapsed="false">
      <c r="A480" s="1" t="n">
        <v>483</v>
      </c>
      <c r="B480" s="1" t="s">
        <v>938</v>
      </c>
      <c r="C480" s="1" t="s">
        <v>939</v>
      </c>
      <c r="D480" s="1" t="n">
        <v>1.220385659367</v>
      </c>
    </row>
    <row r="481" customFormat="false" ht="15" hidden="false" customHeight="true" outlineLevel="0" collapsed="false">
      <c r="A481" s="1" t="n">
        <v>484</v>
      </c>
      <c r="B481" s="1" t="s">
        <v>940</v>
      </c>
      <c r="C481" s="1" t="s">
        <v>941</v>
      </c>
      <c r="D481" s="1" t="n">
        <v>1.220385659367</v>
      </c>
    </row>
    <row r="482" customFormat="false" ht="15" hidden="false" customHeight="true" outlineLevel="0" collapsed="false">
      <c r="A482" s="1" t="n">
        <v>485</v>
      </c>
      <c r="B482" s="1" t="s">
        <v>942</v>
      </c>
      <c r="C482" s="1" t="s">
        <v>943</v>
      </c>
      <c r="D482" s="1" t="n">
        <v>1.220385659367</v>
      </c>
    </row>
    <row r="483" customFormat="false" ht="15" hidden="false" customHeight="true" outlineLevel="0" collapsed="false">
      <c r="A483" s="1" t="n">
        <v>486</v>
      </c>
      <c r="B483" s="1" t="s">
        <v>944</v>
      </c>
      <c r="C483" s="1" t="s">
        <v>945</v>
      </c>
      <c r="D483" s="1" t="n">
        <v>1.220385659367</v>
      </c>
    </row>
    <row r="484" customFormat="false" ht="15" hidden="false" customHeight="true" outlineLevel="0" collapsed="false">
      <c r="A484" s="1" t="n">
        <v>487</v>
      </c>
      <c r="B484" s="1" t="s">
        <v>946</v>
      </c>
      <c r="C484" s="1" t="s">
        <v>947</v>
      </c>
      <c r="D484" s="1" t="n">
        <v>1.220385659367</v>
      </c>
    </row>
    <row r="485" customFormat="false" ht="15" hidden="false" customHeight="true" outlineLevel="0" collapsed="false">
      <c r="A485" s="1" t="n">
        <v>488</v>
      </c>
      <c r="B485" s="1" t="s">
        <v>948</v>
      </c>
      <c r="C485" s="1" t="s">
        <v>949</v>
      </c>
      <c r="D485" s="1" t="n">
        <v>1.220385659367</v>
      </c>
    </row>
    <row r="486" customFormat="false" ht="15" hidden="false" customHeight="true" outlineLevel="0" collapsed="false">
      <c r="A486" s="1" t="n">
        <v>489</v>
      </c>
      <c r="B486" s="1" t="s">
        <v>950</v>
      </c>
      <c r="C486" s="1" t="s">
        <v>951</v>
      </c>
      <c r="D486" s="1" t="n">
        <v>1.220385659367</v>
      </c>
    </row>
    <row r="487" customFormat="false" ht="15" hidden="false" customHeight="true" outlineLevel="0" collapsed="false">
      <c r="A487" s="1" t="n">
        <v>490</v>
      </c>
      <c r="B487" s="1" t="s">
        <v>952</v>
      </c>
      <c r="C487" s="1" t="s">
        <v>953</v>
      </c>
      <c r="D487" s="1" t="n">
        <v>1.220385659367</v>
      </c>
    </row>
    <row r="488" customFormat="false" ht="15" hidden="false" customHeight="true" outlineLevel="0" collapsed="false">
      <c r="A488" s="1" t="n">
        <v>491</v>
      </c>
      <c r="B488" s="1" t="s">
        <v>954</v>
      </c>
      <c r="C488" s="1" t="s">
        <v>955</v>
      </c>
      <c r="D488" s="1" t="n">
        <v>1.220385659367</v>
      </c>
    </row>
    <row r="489" customFormat="false" ht="15" hidden="false" customHeight="true" outlineLevel="0" collapsed="false">
      <c r="A489" s="1" t="n">
        <v>492</v>
      </c>
      <c r="B489" s="1" t="s">
        <v>956</v>
      </c>
      <c r="C489" s="1" t="s">
        <v>957</v>
      </c>
      <c r="D489" s="1" t="n">
        <v>1.220385659367</v>
      </c>
    </row>
    <row r="490" customFormat="false" ht="15" hidden="false" customHeight="true" outlineLevel="0" collapsed="false">
      <c r="A490" s="1" t="n">
        <v>493</v>
      </c>
      <c r="B490" s="1" t="s">
        <v>958</v>
      </c>
      <c r="C490" s="1" t="s">
        <v>959</v>
      </c>
      <c r="D490" s="1" t="n">
        <v>1.220385659367</v>
      </c>
    </row>
    <row r="491" customFormat="false" ht="15" hidden="false" customHeight="true" outlineLevel="0" collapsed="false">
      <c r="A491" s="1" t="n">
        <v>494</v>
      </c>
      <c r="B491" s="1" t="s">
        <v>960</v>
      </c>
      <c r="C491" s="1" t="s">
        <v>961</v>
      </c>
      <c r="D491" s="1" t="n">
        <v>1.220385659367</v>
      </c>
    </row>
    <row r="492" customFormat="false" ht="15" hidden="false" customHeight="true" outlineLevel="0" collapsed="false">
      <c r="A492" s="1" t="n">
        <v>495</v>
      </c>
      <c r="B492" s="1" t="s">
        <v>962</v>
      </c>
      <c r="C492" s="1" t="s">
        <v>963</v>
      </c>
      <c r="D492" s="1" t="n">
        <v>1.220385659367</v>
      </c>
    </row>
    <row r="493" customFormat="false" ht="15" hidden="false" customHeight="true" outlineLevel="0" collapsed="false">
      <c r="A493" s="1" t="n">
        <v>496</v>
      </c>
      <c r="B493" s="1" t="s">
        <v>964</v>
      </c>
      <c r="C493" s="1" t="s">
        <v>965</v>
      </c>
      <c r="D493" s="1" t="n">
        <v>1.220385659367</v>
      </c>
    </row>
    <row r="494" customFormat="false" ht="15" hidden="false" customHeight="true" outlineLevel="0" collapsed="false">
      <c r="A494" s="1" t="n">
        <v>497</v>
      </c>
      <c r="B494" s="1" t="s">
        <v>966</v>
      </c>
      <c r="C494" s="1" t="s">
        <v>967</v>
      </c>
      <c r="D494" s="1" t="n">
        <v>1.220385659367</v>
      </c>
    </row>
    <row r="495" customFormat="false" ht="15" hidden="false" customHeight="true" outlineLevel="0" collapsed="false">
      <c r="A495" s="1" t="n">
        <v>498</v>
      </c>
      <c r="B495" s="1" t="s">
        <v>968</v>
      </c>
      <c r="C495" s="1" t="s">
        <v>969</v>
      </c>
      <c r="D495" s="1" t="n">
        <v>1.220385659367</v>
      </c>
    </row>
    <row r="496" customFormat="false" ht="15" hidden="false" customHeight="true" outlineLevel="0" collapsed="false">
      <c r="A496" s="1" t="n">
        <v>499</v>
      </c>
      <c r="B496" s="1" t="s">
        <v>970</v>
      </c>
      <c r="C496" s="1" t="s">
        <v>971</v>
      </c>
      <c r="D496" s="1" t="n">
        <v>1.220385659367</v>
      </c>
    </row>
    <row r="497" customFormat="false" ht="15" hidden="false" customHeight="true" outlineLevel="0" collapsed="false">
      <c r="A497" s="1" t="n">
        <v>500</v>
      </c>
      <c r="B497" s="1" t="s">
        <v>972</v>
      </c>
      <c r="C497" s="1" t="s">
        <v>973</v>
      </c>
      <c r="D497" s="1" t="n">
        <v>1.220385659367</v>
      </c>
    </row>
    <row r="498" customFormat="false" ht="15" hidden="false" customHeight="true" outlineLevel="0" collapsed="false">
      <c r="A498" s="1" t="n">
        <v>501</v>
      </c>
      <c r="B498" s="1" t="s">
        <v>974</v>
      </c>
      <c r="C498" s="1" t="s">
        <v>975</v>
      </c>
      <c r="D498" s="1" t="n">
        <v>1.220385659367</v>
      </c>
    </row>
    <row r="499" customFormat="false" ht="15" hidden="false" customHeight="true" outlineLevel="0" collapsed="false">
      <c r="A499" s="1" t="n">
        <v>502</v>
      </c>
      <c r="B499" s="1" t="s">
        <v>976</v>
      </c>
      <c r="C499" s="1" t="s">
        <v>977</v>
      </c>
      <c r="D499" s="1" t="n">
        <v>1.220385659367</v>
      </c>
    </row>
    <row r="500" customFormat="false" ht="15" hidden="false" customHeight="true" outlineLevel="0" collapsed="false">
      <c r="A500" s="1" t="n">
        <v>503</v>
      </c>
      <c r="B500" s="1" t="s">
        <v>978</v>
      </c>
      <c r="C500" s="1" t="s">
        <v>979</v>
      </c>
      <c r="D500" s="1" t="n">
        <v>1.220385659367</v>
      </c>
    </row>
    <row r="501" customFormat="false" ht="15" hidden="false" customHeight="true" outlineLevel="0" collapsed="false">
      <c r="A501" s="1" t="n">
        <v>504</v>
      </c>
      <c r="B501" s="1" t="s">
        <v>980</v>
      </c>
      <c r="C501" s="1" t="s">
        <v>981</v>
      </c>
      <c r="D501" s="1" t="n">
        <v>1.220385659367</v>
      </c>
    </row>
    <row r="502" customFormat="false" ht="15" hidden="false" customHeight="true" outlineLevel="0" collapsed="false">
      <c r="A502" s="1" t="n">
        <v>505</v>
      </c>
      <c r="B502" s="1" t="s">
        <v>982</v>
      </c>
      <c r="C502" s="1" t="s">
        <v>983</v>
      </c>
      <c r="D502" s="1" t="n">
        <v>1.220385659367</v>
      </c>
    </row>
    <row r="503" customFormat="false" ht="15" hidden="false" customHeight="true" outlineLevel="0" collapsed="false">
      <c r="A503" s="1" t="n">
        <v>506</v>
      </c>
      <c r="B503" s="1" t="s">
        <v>984</v>
      </c>
      <c r="C503" s="1" t="s">
        <v>985</v>
      </c>
      <c r="D503" s="1" t="n">
        <v>1.220385659367</v>
      </c>
    </row>
    <row r="504" customFormat="false" ht="15" hidden="false" customHeight="true" outlineLevel="0" collapsed="false">
      <c r="A504" s="1" t="n">
        <v>507</v>
      </c>
      <c r="B504" s="1" t="s">
        <v>986</v>
      </c>
      <c r="C504" s="1" t="s">
        <v>987</v>
      </c>
      <c r="D504" s="1" t="n">
        <v>1.220385659367</v>
      </c>
    </row>
    <row r="505" customFormat="false" ht="15" hidden="false" customHeight="true" outlineLevel="0" collapsed="false">
      <c r="A505" s="1" t="n">
        <v>508</v>
      </c>
      <c r="B505" s="1" t="s">
        <v>988</v>
      </c>
      <c r="C505" s="1" t="s">
        <v>989</v>
      </c>
      <c r="D505" s="1" t="n">
        <v>1.220385659367</v>
      </c>
    </row>
    <row r="506" customFormat="false" ht="15" hidden="false" customHeight="true" outlineLevel="0" collapsed="false">
      <c r="A506" s="1" t="n">
        <v>509</v>
      </c>
      <c r="B506" s="1" t="s">
        <v>990</v>
      </c>
      <c r="C506" s="1" t="s">
        <v>991</v>
      </c>
      <c r="D506" s="1" t="n">
        <v>1.220385659367</v>
      </c>
    </row>
    <row r="507" customFormat="false" ht="15" hidden="false" customHeight="true" outlineLevel="0" collapsed="false">
      <c r="A507" s="1" t="n">
        <v>510</v>
      </c>
      <c r="B507" s="1" t="s">
        <v>992</v>
      </c>
      <c r="C507" s="1" t="s">
        <v>993</v>
      </c>
      <c r="D507" s="1" t="n">
        <v>1.220385659367</v>
      </c>
    </row>
    <row r="508" customFormat="false" ht="15" hidden="false" customHeight="true" outlineLevel="0" collapsed="false">
      <c r="A508" s="1" t="n">
        <v>511</v>
      </c>
      <c r="B508" s="1" t="s">
        <v>994</v>
      </c>
      <c r="C508" s="1" t="s">
        <v>995</v>
      </c>
      <c r="D508" s="1" t="n">
        <v>1.220385659367</v>
      </c>
    </row>
    <row r="509" customFormat="false" ht="15" hidden="false" customHeight="true" outlineLevel="0" collapsed="false">
      <c r="A509" s="1" t="n">
        <v>512</v>
      </c>
      <c r="B509" s="1" t="s">
        <v>996</v>
      </c>
      <c r="C509" s="1" t="s">
        <v>997</v>
      </c>
      <c r="D509" s="1" t="n">
        <v>1.220385659367</v>
      </c>
    </row>
    <row r="510" customFormat="false" ht="15" hidden="false" customHeight="true" outlineLevel="0" collapsed="false">
      <c r="A510" s="1" t="n">
        <v>513</v>
      </c>
      <c r="B510" s="1" t="s">
        <v>998</v>
      </c>
      <c r="C510" s="1" t="s">
        <v>999</v>
      </c>
      <c r="D510" s="1" t="n">
        <v>1.220385659367</v>
      </c>
    </row>
    <row r="511" customFormat="false" ht="15" hidden="false" customHeight="true" outlineLevel="0" collapsed="false">
      <c r="A511" s="1" t="n">
        <v>514</v>
      </c>
      <c r="B511" s="1" t="s">
        <v>1000</v>
      </c>
      <c r="C511" s="1" t="s">
        <v>39</v>
      </c>
      <c r="D511" s="1" t="n">
        <v>1.220385659367</v>
      </c>
    </row>
    <row r="512" customFormat="false" ht="15" hidden="false" customHeight="true" outlineLevel="0" collapsed="false">
      <c r="A512" s="1" t="n">
        <v>515</v>
      </c>
      <c r="B512" s="1" t="s">
        <v>1001</v>
      </c>
      <c r="C512" s="1" t="s">
        <v>1002</v>
      </c>
      <c r="D512" s="1" t="n">
        <v>1.220385659367</v>
      </c>
    </row>
    <row r="513" customFormat="false" ht="15" hidden="false" customHeight="true" outlineLevel="0" collapsed="false">
      <c r="A513" s="1" t="n">
        <v>516</v>
      </c>
      <c r="B513" s="1" t="s">
        <v>1003</v>
      </c>
      <c r="C513" s="1" t="s">
        <v>1004</v>
      </c>
      <c r="D513" s="1" t="n">
        <v>1.220385659367</v>
      </c>
    </row>
    <row r="514" customFormat="false" ht="15" hidden="false" customHeight="true" outlineLevel="0" collapsed="false">
      <c r="A514" s="1" t="n">
        <v>517</v>
      </c>
      <c r="B514" s="1" t="s">
        <v>1005</v>
      </c>
      <c r="C514" s="1" t="s">
        <v>1006</v>
      </c>
      <c r="D514" s="1" t="n">
        <v>1.220385659367</v>
      </c>
    </row>
    <row r="515" customFormat="false" ht="15" hidden="false" customHeight="true" outlineLevel="0" collapsed="false">
      <c r="A515" s="1" t="n">
        <v>518</v>
      </c>
      <c r="B515" s="1" t="s">
        <v>1007</v>
      </c>
      <c r="C515" s="1" t="s">
        <v>1008</v>
      </c>
      <c r="D515" s="1" t="n">
        <v>1.220385659367</v>
      </c>
    </row>
    <row r="516" customFormat="false" ht="15" hidden="false" customHeight="true" outlineLevel="0" collapsed="false">
      <c r="A516" s="1" t="n">
        <v>519</v>
      </c>
      <c r="B516" s="1" t="s">
        <v>1009</v>
      </c>
      <c r="C516" s="1" t="s">
        <v>1010</v>
      </c>
      <c r="D516" s="1" t="n">
        <v>1.220385659367</v>
      </c>
    </row>
    <row r="517" customFormat="false" ht="15" hidden="false" customHeight="true" outlineLevel="0" collapsed="false">
      <c r="A517" s="1" t="n">
        <v>520</v>
      </c>
      <c r="B517" s="1" t="s">
        <v>1011</v>
      </c>
      <c r="C517" s="1" t="s">
        <v>1012</v>
      </c>
      <c r="D517" s="1" t="n">
        <v>1.220385659367</v>
      </c>
    </row>
    <row r="518" customFormat="false" ht="15" hidden="false" customHeight="true" outlineLevel="0" collapsed="false">
      <c r="A518" s="1" t="n">
        <v>521</v>
      </c>
      <c r="B518" s="1" t="s">
        <v>1013</v>
      </c>
      <c r="C518" s="1" t="s">
        <v>1014</v>
      </c>
      <c r="D518" s="1" t="n">
        <v>1.220385659367</v>
      </c>
    </row>
    <row r="519" customFormat="false" ht="15" hidden="false" customHeight="true" outlineLevel="0" collapsed="false">
      <c r="A519" s="1" t="n">
        <v>522</v>
      </c>
      <c r="B519" s="1" t="s">
        <v>1015</v>
      </c>
      <c r="C519" s="1" t="s">
        <v>1016</v>
      </c>
      <c r="D519" s="1" t="n">
        <v>1.220385659367</v>
      </c>
    </row>
    <row r="520" customFormat="false" ht="15" hidden="false" customHeight="true" outlineLevel="0" collapsed="false">
      <c r="A520" s="1" t="n">
        <v>523</v>
      </c>
      <c r="B520" s="1" t="s">
        <v>1017</v>
      </c>
      <c r="C520" s="1" t="s">
        <v>65</v>
      </c>
      <c r="D520" s="1" t="n">
        <v>1.220385659367</v>
      </c>
    </row>
    <row r="521" customFormat="false" ht="15" hidden="false" customHeight="true" outlineLevel="0" collapsed="false">
      <c r="A521" s="1" t="n">
        <v>524</v>
      </c>
      <c r="B521" s="1" t="s">
        <v>1018</v>
      </c>
      <c r="C521" s="1" t="s">
        <v>1019</v>
      </c>
      <c r="D521" s="1" t="n">
        <v>1.220385659367</v>
      </c>
    </row>
    <row r="522" customFormat="false" ht="15" hidden="false" customHeight="true" outlineLevel="0" collapsed="false">
      <c r="A522" s="1" t="n">
        <v>525</v>
      </c>
      <c r="B522" s="1" t="s">
        <v>1020</v>
      </c>
      <c r="C522" s="1" t="s">
        <v>71</v>
      </c>
      <c r="D522" s="1" t="n">
        <v>1.220385659367</v>
      </c>
    </row>
    <row r="523" customFormat="false" ht="15" hidden="false" customHeight="true" outlineLevel="0" collapsed="false">
      <c r="A523" s="1" t="n">
        <v>526</v>
      </c>
      <c r="B523" s="1" t="s">
        <v>1021</v>
      </c>
      <c r="C523" s="1" t="s">
        <v>1022</v>
      </c>
      <c r="D523" s="1" t="n">
        <v>1.220385659367</v>
      </c>
    </row>
    <row r="524" customFormat="false" ht="15" hidden="false" customHeight="true" outlineLevel="0" collapsed="false">
      <c r="A524" s="1" t="n">
        <v>527</v>
      </c>
      <c r="B524" s="1" t="s">
        <v>1023</v>
      </c>
      <c r="C524" s="1" t="s">
        <v>1024</v>
      </c>
      <c r="D524" s="1" t="n">
        <v>1.220385659367</v>
      </c>
    </row>
    <row r="525" customFormat="false" ht="15" hidden="false" customHeight="true" outlineLevel="0" collapsed="false">
      <c r="A525" s="1" t="n">
        <v>528</v>
      </c>
      <c r="B525" s="1" t="s">
        <v>1025</v>
      </c>
      <c r="C525" s="1" t="s">
        <v>1026</v>
      </c>
      <c r="D525" s="1" t="n">
        <v>1.220385659367</v>
      </c>
    </row>
    <row r="526" customFormat="false" ht="15" hidden="false" customHeight="true" outlineLevel="0" collapsed="false">
      <c r="A526" s="1" t="n">
        <v>529</v>
      </c>
      <c r="B526" s="1" t="s">
        <v>1027</v>
      </c>
      <c r="C526" s="1" t="s">
        <v>1028</v>
      </c>
      <c r="D526" s="1" t="n">
        <v>1.220385659367</v>
      </c>
    </row>
    <row r="527" customFormat="false" ht="15" hidden="false" customHeight="true" outlineLevel="0" collapsed="false">
      <c r="A527" s="1" t="n">
        <v>530</v>
      </c>
      <c r="B527" s="1" t="s">
        <v>1029</v>
      </c>
      <c r="C527" s="1" t="s">
        <v>1030</v>
      </c>
      <c r="D527" s="1" t="n">
        <v>1.220385659367</v>
      </c>
    </row>
    <row r="528" customFormat="false" ht="15" hidden="false" customHeight="true" outlineLevel="0" collapsed="false">
      <c r="A528" s="1" t="n">
        <v>531</v>
      </c>
      <c r="B528" s="1" t="s">
        <v>1031</v>
      </c>
      <c r="C528" s="1" t="s">
        <v>1032</v>
      </c>
      <c r="D528" s="1" t="n">
        <v>1.220385659367</v>
      </c>
    </row>
    <row r="529" customFormat="false" ht="15" hidden="false" customHeight="true" outlineLevel="0" collapsed="false">
      <c r="A529" s="1" t="n">
        <v>532</v>
      </c>
      <c r="B529" s="1" t="s">
        <v>1033</v>
      </c>
      <c r="C529" s="1" t="s">
        <v>1034</v>
      </c>
      <c r="D529" s="1" t="n">
        <v>1.220385659367</v>
      </c>
    </row>
    <row r="530" customFormat="false" ht="15" hidden="false" customHeight="true" outlineLevel="0" collapsed="false">
      <c r="A530" s="1" t="n">
        <v>533</v>
      </c>
      <c r="B530" s="1" t="s">
        <v>1035</v>
      </c>
      <c r="C530" s="1" t="s">
        <v>1036</v>
      </c>
      <c r="D530" s="1" t="n">
        <v>1.220385659367</v>
      </c>
    </row>
    <row r="531" customFormat="false" ht="15" hidden="false" customHeight="true" outlineLevel="0" collapsed="false">
      <c r="A531" s="1" t="n">
        <v>534</v>
      </c>
      <c r="B531" s="1" t="s">
        <v>1037</v>
      </c>
      <c r="C531" s="1" t="s">
        <v>1038</v>
      </c>
      <c r="D531" s="1" t="n">
        <v>1.220385659367</v>
      </c>
    </row>
    <row r="532" customFormat="false" ht="15" hidden="false" customHeight="true" outlineLevel="0" collapsed="false">
      <c r="A532" s="1" t="n">
        <v>535</v>
      </c>
      <c r="B532" s="1" t="s">
        <v>1039</v>
      </c>
      <c r="C532" s="1" t="s">
        <v>1040</v>
      </c>
      <c r="D532" s="1" t="n">
        <v>1.220385659367</v>
      </c>
    </row>
    <row r="533" customFormat="false" ht="15" hidden="false" customHeight="true" outlineLevel="0" collapsed="false">
      <c r="A533" s="1" t="n">
        <v>536</v>
      </c>
      <c r="B533" s="1" t="s">
        <v>1041</v>
      </c>
      <c r="C533" s="1" t="s">
        <v>1042</v>
      </c>
      <c r="D533" s="1" t="n">
        <v>1.220385659367</v>
      </c>
    </row>
    <row r="534" customFormat="false" ht="15" hidden="false" customHeight="true" outlineLevel="0" collapsed="false">
      <c r="A534" s="1" t="n">
        <v>537</v>
      </c>
      <c r="B534" s="1" t="s">
        <v>1043</v>
      </c>
      <c r="C534" s="1" t="s">
        <v>1044</v>
      </c>
      <c r="D534" s="1" t="n">
        <v>1.220385659367</v>
      </c>
    </row>
    <row r="535" customFormat="false" ht="15" hidden="false" customHeight="true" outlineLevel="0" collapsed="false">
      <c r="A535" s="1" t="n">
        <v>538</v>
      </c>
      <c r="B535" s="1" t="s">
        <v>1045</v>
      </c>
      <c r="C535" s="1" t="s">
        <v>1046</v>
      </c>
      <c r="D535" s="1" t="n">
        <v>1.220385659367</v>
      </c>
    </row>
    <row r="536" customFormat="false" ht="15" hidden="false" customHeight="true" outlineLevel="0" collapsed="false">
      <c r="A536" s="1" t="n">
        <v>539</v>
      </c>
      <c r="B536" s="1" t="s">
        <v>1047</v>
      </c>
      <c r="C536" s="1" t="s">
        <v>1048</v>
      </c>
      <c r="D536" s="1" t="n">
        <v>1.220385659367</v>
      </c>
    </row>
    <row r="537" customFormat="false" ht="15" hidden="false" customHeight="true" outlineLevel="0" collapsed="false">
      <c r="A537" s="1" t="n">
        <v>540</v>
      </c>
      <c r="B537" s="1" t="s">
        <v>1049</v>
      </c>
      <c r="C537" s="1" t="s">
        <v>1050</v>
      </c>
      <c r="D537" s="1" t="n">
        <v>1.220385659367</v>
      </c>
    </row>
    <row r="538" customFormat="false" ht="15" hidden="false" customHeight="true" outlineLevel="0" collapsed="false">
      <c r="A538" s="1" t="n">
        <v>541</v>
      </c>
      <c r="B538" s="1" t="s">
        <v>1051</v>
      </c>
      <c r="C538" s="1" t="s">
        <v>1052</v>
      </c>
      <c r="D538" s="1" t="n">
        <v>1.220385659367</v>
      </c>
    </row>
    <row r="539" customFormat="false" ht="15" hidden="false" customHeight="true" outlineLevel="0" collapsed="false">
      <c r="A539" s="1" t="n">
        <v>542</v>
      </c>
      <c r="B539" s="1" t="s">
        <v>1053</v>
      </c>
      <c r="C539" s="1" t="s">
        <v>1054</v>
      </c>
      <c r="D539" s="1" t="n">
        <v>1.220385659367</v>
      </c>
    </row>
    <row r="540" customFormat="false" ht="15" hidden="false" customHeight="true" outlineLevel="0" collapsed="false">
      <c r="A540" s="1" t="n">
        <v>543</v>
      </c>
      <c r="B540" s="1" t="s">
        <v>1055</v>
      </c>
      <c r="C540" s="1" t="s">
        <v>1056</v>
      </c>
      <c r="D540" s="1" t="n">
        <v>1.220385659367</v>
      </c>
    </row>
    <row r="541" customFormat="false" ht="15" hidden="false" customHeight="true" outlineLevel="0" collapsed="false">
      <c r="A541" s="1" t="n">
        <v>544</v>
      </c>
      <c r="B541" s="1" t="s">
        <v>1057</v>
      </c>
      <c r="C541" s="1" t="s">
        <v>1058</v>
      </c>
      <c r="D541" s="1" t="n">
        <v>1.220385659367</v>
      </c>
    </row>
    <row r="542" customFormat="false" ht="15" hidden="false" customHeight="true" outlineLevel="0" collapsed="false">
      <c r="A542" s="1" t="n">
        <v>545</v>
      </c>
      <c r="B542" s="1" t="s">
        <v>1059</v>
      </c>
      <c r="C542" s="1" t="s">
        <v>1060</v>
      </c>
      <c r="D542" s="1" t="n">
        <v>1.220385659367</v>
      </c>
    </row>
    <row r="543" customFormat="false" ht="15" hidden="false" customHeight="true" outlineLevel="0" collapsed="false">
      <c r="A543" s="1" t="n">
        <v>546</v>
      </c>
      <c r="B543" s="1" t="s">
        <v>1061</v>
      </c>
      <c r="C543" s="1" t="s">
        <v>1062</v>
      </c>
      <c r="D543" s="1" t="n">
        <v>1.220385659367</v>
      </c>
    </row>
    <row r="544" customFormat="false" ht="15" hidden="false" customHeight="true" outlineLevel="0" collapsed="false">
      <c r="A544" s="1" t="n">
        <v>547</v>
      </c>
      <c r="B544" s="1" t="s">
        <v>1063</v>
      </c>
      <c r="C544" s="1" t="s">
        <v>1064</v>
      </c>
      <c r="D544" s="1" t="n">
        <v>1.220385659367</v>
      </c>
    </row>
    <row r="545" customFormat="false" ht="15" hidden="false" customHeight="true" outlineLevel="0" collapsed="false">
      <c r="A545" s="1" t="n">
        <v>548</v>
      </c>
      <c r="B545" s="1" t="s">
        <v>1065</v>
      </c>
      <c r="C545" s="1" t="s">
        <v>1066</v>
      </c>
      <c r="D545" s="1" t="n">
        <v>1.220385659367</v>
      </c>
    </row>
    <row r="546" customFormat="false" ht="15" hidden="false" customHeight="true" outlineLevel="0" collapsed="false">
      <c r="A546" s="1" t="n">
        <v>549</v>
      </c>
      <c r="B546" s="1" t="s">
        <v>1067</v>
      </c>
      <c r="C546" s="1" t="s">
        <v>1068</v>
      </c>
      <c r="D546" s="1" t="n">
        <v>1.220385659367</v>
      </c>
    </row>
    <row r="547" customFormat="false" ht="15" hidden="false" customHeight="true" outlineLevel="0" collapsed="false">
      <c r="A547" s="1" t="n">
        <v>550</v>
      </c>
      <c r="B547" s="1" t="s">
        <v>1069</v>
      </c>
      <c r="C547" s="1" t="s">
        <v>1070</v>
      </c>
      <c r="D547" s="1" t="n">
        <v>1.220385659367</v>
      </c>
    </row>
    <row r="548" customFormat="false" ht="15" hidden="false" customHeight="true" outlineLevel="0" collapsed="false">
      <c r="A548" s="1" t="n">
        <v>551</v>
      </c>
      <c r="B548" s="1" t="s">
        <v>1071</v>
      </c>
      <c r="C548" s="1" t="s">
        <v>1072</v>
      </c>
      <c r="D548" s="1" t="n">
        <v>1.220385659367</v>
      </c>
    </row>
    <row r="549" customFormat="false" ht="15" hidden="false" customHeight="true" outlineLevel="0" collapsed="false">
      <c r="A549" s="1" t="n">
        <v>552</v>
      </c>
      <c r="B549" s="1" t="s">
        <v>1073</v>
      </c>
      <c r="C549" s="1" t="s">
        <v>1074</v>
      </c>
      <c r="D549" s="1" t="n">
        <v>1.220385659367</v>
      </c>
    </row>
    <row r="550" customFormat="false" ht="15" hidden="false" customHeight="true" outlineLevel="0" collapsed="false">
      <c r="A550" s="1" t="n">
        <v>553</v>
      </c>
      <c r="B550" s="1" t="s">
        <v>1075</v>
      </c>
      <c r="C550" s="1" t="s">
        <v>1076</v>
      </c>
      <c r="D550" s="1" t="n">
        <v>1.220385659367</v>
      </c>
    </row>
    <row r="551" customFormat="false" ht="15" hidden="false" customHeight="true" outlineLevel="0" collapsed="false">
      <c r="A551" s="1" t="n">
        <v>554</v>
      </c>
      <c r="B551" s="1" t="s">
        <v>1077</v>
      </c>
      <c r="C551" s="1" t="s">
        <v>1078</v>
      </c>
      <c r="D551" s="1" t="n">
        <v>1.220385659367</v>
      </c>
    </row>
    <row r="552" customFormat="false" ht="15" hidden="false" customHeight="true" outlineLevel="0" collapsed="false">
      <c r="A552" s="1" t="n">
        <v>555</v>
      </c>
      <c r="B552" s="1" t="s">
        <v>1079</v>
      </c>
      <c r="C552" s="1" t="s">
        <v>1080</v>
      </c>
      <c r="D552" s="1" t="n">
        <v>1.220385659367</v>
      </c>
    </row>
    <row r="553" customFormat="false" ht="15" hidden="false" customHeight="true" outlineLevel="0" collapsed="false">
      <c r="A553" s="1" t="n">
        <v>556</v>
      </c>
      <c r="B553" s="1" t="s">
        <v>1081</v>
      </c>
      <c r="C553" s="1" t="s">
        <v>1082</v>
      </c>
      <c r="D553" s="1" t="n">
        <v>1.220385659367</v>
      </c>
    </row>
    <row r="554" customFormat="false" ht="15" hidden="false" customHeight="true" outlineLevel="0" collapsed="false">
      <c r="A554" s="1" t="n">
        <v>557</v>
      </c>
      <c r="B554" s="1" t="s">
        <v>1083</v>
      </c>
      <c r="C554" s="1" t="s">
        <v>646</v>
      </c>
      <c r="D554" s="1" t="n">
        <v>1.220385659367</v>
      </c>
    </row>
    <row r="555" customFormat="false" ht="15" hidden="false" customHeight="true" outlineLevel="0" collapsed="false">
      <c r="A555" s="1" t="n">
        <v>558</v>
      </c>
      <c r="B555" s="1" t="s">
        <v>1084</v>
      </c>
      <c r="C555" s="1" t="s">
        <v>1085</v>
      </c>
      <c r="D555" s="1" t="n">
        <v>1.220385659367</v>
      </c>
    </row>
    <row r="556" customFormat="false" ht="15" hidden="false" customHeight="true" outlineLevel="0" collapsed="false">
      <c r="A556" s="1" t="n">
        <v>559</v>
      </c>
      <c r="B556" s="1" t="s">
        <v>1086</v>
      </c>
      <c r="C556" s="1" t="s">
        <v>1087</v>
      </c>
      <c r="D556" s="1" t="n">
        <v>1.220385659367</v>
      </c>
    </row>
    <row r="557" customFormat="false" ht="15" hidden="false" customHeight="true" outlineLevel="0" collapsed="false">
      <c r="A557" s="1" t="n">
        <v>560</v>
      </c>
      <c r="B557" s="1" t="s">
        <v>1088</v>
      </c>
      <c r="C557" s="1" t="s">
        <v>1089</v>
      </c>
      <c r="D557" s="1" t="n">
        <v>1.220385659367</v>
      </c>
    </row>
    <row r="558" customFormat="false" ht="15" hidden="false" customHeight="true" outlineLevel="0" collapsed="false">
      <c r="A558" s="1" t="n">
        <v>561</v>
      </c>
      <c r="B558" s="1" t="s">
        <v>1090</v>
      </c>
      <c r="C558" s="1" t="s">
        <v>1091</v>
      </c>
      <c r="D558" s="1" t="n">
        <v>1.220385659367</v>
      </c>
    </row>
    <row r="559" customFormat="false" ht="15" hidden="false" customHeight="true" outlineLevel="0" collapsed="false">
      <c r="A559" s="1" t="n">
        <v>562</v>
      </c>
      <c r="B559" s="1" t="s">
        <v>1092</v>
      </c>
      <c r="C559" s="1" t="s">
        <v>1093</v>
      </c>
      <c r="D559" s="1" t="n">
        <v>1.220385659367</v>
      </c>
    </row>
    <row r="560" customFormat="false" ht="15" hidden="false" customHeight="true" outlineLevel="0" collapsed="false">
      <c r="A560" s="1" t="n">
        <v>563</v>
      </c>
      <c r="B560" s="1" t="s">
        <v>1094</v>
      </c>
      <c r="C560" s="1" t="s">
        <v>1095</v>
      </c>
      <c r="D560" s="1" t="n">
        <v>1.220385659367</v>
      </c>
    </row>
    <row r="561" customFormat="false" ht="15" hidden="false" customHeight="true" outlineLevel="0" collapsed="false">
      <c r="A561" s="1" t="n">
        <v>564</v>
      </c>
      <c r="B561" s="1" t="s">
        <v>1096</v>
      </c>
      <c r="C561" s="1" t="s">
        <v>1097</v>
      </c>
      <c r="D561" s="1" t="n">
        <v>1.220385659367</v>
      </c>
    </row>
    <row r="562" customFormat="false" ht="15" hidden="false" customHeight="true" outlineLevel="0" collapsed="false">
      <c r="A562" s="1" t="n">
        <v>565</v>
      </c>
      <c r="B562" s="1" t="s">
        <v>1098</v>
      </c>
      <c r="C562" s="1" t="s">
        <v>1099</v>
      </c>
      <c r="D562" s="1" t="n">
        <v>1.220385659367</v>
      </c>
    </row>
    <row r="563" customFormat="false" ht="15" hidden="false" customHeight="true" outlineLevel="0" collapsed="false">
      <c r="A563" s="1" t="n">
        <v>566</v>
      </c>
      <c r="B563" s="1" t="s">
        <v>1100</v>
      </c>
      <c r="C563" s="1" t="s">
        <v>1101</v>
      </c>
      <c r="D563" s="1" t="n">
        <v>1.220385659367</v>
      </c>
    </row>
    <row r="564" customFormat="false" ht="15" hidden="false" customHeight="true" outlineLevel="0" collapsed="false">
      <c r="A564" s="1" t="n">
        <v>567</v>
      </c>
      <c r="B564" s="1" t="s">
        <v>1102</v>
      </c>
      <c r="C564" s="1" t="s">
        <v>1103</v>
      </c>
      <c r="D564" s="1" t="n">
        <v>1.220385659367</v>
      </c>
    </row>
    <row r="565" customFormat="false" ht="15" hidden="false" customHeight="true" outlineLevel="0" collapsed="false">
      <c r="A565" s="1" t="n">
        <v>568</v>
      </c>
      <c r="B565" s="1" t="s">
        <v>1104</v>
      </c>
      <c r="C565" s="1" t="s">
        <v>65</v>
      </c>
      <c r="D565" s="1" t="n">
        <v>1.220385659367</v>
      </c>
    </row>
    <row r="566" customFormat="false" ht="15" hidden="false" customHeight="true" outlineLevel="0" collapsed="false">
      <c r="A566" s="1" t="n">
        <v>569</v>
      </c>
      <c r="B566" s="1" t="s">
        <v>1105</v>
      </c>
      <c r="C566" s="1" t="s">
        <v>1106</v>
      </c>
      <c r="D566" s="1" t="n">
        <v>1.220385659367</v>
      </c>
    </row>
    <row r="567" customFormat="false" ht="15" hidden="false" customHeight="true" outlineLevel="0" collapsed="false">
      <c r="B567" s="1" t="s">
        <v>1107</v>
      </c>
      <c r="C567" s="1" t="s">
        <v>1108</v>
      </c>
      <c r="D567" s="1" t="n">
        <v>1.220385659367</v>
      </c>
    </row>
    <row r="568" customFormat="false" ht="15" hidden="false" customHeight="true" outlineLevel="0" collapsed="false">
      <c r="A568" s="1" t="n">
        <v>570</v>
      </c>
      <c r="B568" s="1" t="s">
        <v>1109</v>
      </c>
      <c r="C568" s="1" t="s">
        <v>1110</v>
      </c>
      <c r="D568" s="1" t="n">
        <v>1.220385659367</v>
      </c>
    </row>
    <row r="569" customFormat="false" ht="15" hidden="false" customHeight="true" outlineLevel="0" collapsed="false">
      <c r="A569" s="1" t="n">
        <v>571</v>
      </c>
      <c r="B569" s="1" t="s">
        <v>1111</v>
      </c>
      <c r="C569" s="1" t="s">
        <v>1112</v>
      </c>
      <c r="D569" s="1" t="n">
        <v>1.220385659367</v>
      </c>
    </row>
    <row r="570" customFormat="false" ht="15" hidden="false" customHeight="true" outlineLevel="0" collapsed="false">
      <c r="A570" s="1" t="n">
        <v>572</v>
      </c>
      <c r="B570" s="1" t="s">
        <v>1113</v>
      </c>
      <c r="C570" s="1" t="s">
        <v>1114</v>
      </c>
      <c r="D570" s="1" t="n">
        <v>1.220385659367</v>
      </c>
    </row>
    <row r="571" customFormat="false" ht="15" hidden="false" customHeight="true" outlineLevel="0" collapsed="false">
      <c r="A571" s="1" t="n">
        <v>573</v>
      </c>
      <c r="B571" s="1" t="s">
        <v>1115</v>
      </c>
      <c r="C571" s="1" t="s">
        <v>1116</v>
      </c>
      <c r="D571" s="1" t="n">
        <v>1.220385659367</v>
      </c>
    </row>
    <row r="572" customFormat="false" ht="15" hidden="false" customHeight="true" outlineLevel="0" collapsed="false">
      <c r="A572" s="1" t="n">
        <v>574</v>
      </c>
      <c r="B572" s="1" t="s">
        <v>1117</v>
      </c>
      <c r="C572" s="1" t="s">
        <v>1118</v>
      </c>
      <c r="D572" s="1" t="n">
        <v>1.220385659367</v>
      </c>
    </row>
    <row r="573" customFormat="false" ht="15" hidden="false" customHeight="true" outlineLevel="0" collapsed="false">
      <c r="A573" s="1" t="n">
        <v>576</v>
      </c>
      <c r="B573" s="1" t="s">
        <v>1119</v>
      </c>
      <c r="C573" s="1" t="s">
        <v>1120</v>
      </c>
      <c r="D573" s="1" t="n">
        <v>1.220385659367</v>
      </c>
    </row>
    <row r="574" customFormat="false" ht="15" hidden="false" customHeight="true" outlineLevel="0" collapsed="false">
      <c r="A574" s="1" t="n">
        <v>577</v>
      </c>
      <c r="B574" s="1" t="s">
        <v>1121</v>
      </c>
      <c r="C574" s="1" t="s">
        <v>1122</v>
      </c>
      <c r="D574" s="1" t="n">
        <v>1.220385659367</v>
      </c>
    </row>
    <row r="575" customFormat="false" ht="15" hidden="false" customHeight="true" outlineLevel="0" collapsed="false">
      <c r="A575" s="1" t="n">
        <v>578</v>
      </c>
      <c r="B575" s="1" t="s">
        <v>1123</v>
      </c>
      <c r="C575" s="1" t="s">
        <v>1124</v>
      </c>
      <c r="D575" s="1" t="n">
        <v>1.220385659367</v>
      </c>
    </row>
    <row r="576" customFormat="false" ht="15" hidden="false" customHeight="true" outlineLevel="0" collapsed="false">
      <c r="A576" s="1" t="n">
        <v>579</v>
      </c>
      <c r="B576" s="1" t="s">
        <v>1125</v>
      </c>
      <c r="C576" s="1" t="s">
        <v>1126</v>
      </c>
      <c r="D576" s="1" t="n">
        <v>1.220385659367</v>
      </c>
    </row>
    <row r="577" customFormat="false" ht="15" hidden="false" customHeight="true" outlineLevel="0" collapsed="false">
      <c r="A577" s="1" t="n">
        <v>580</v>
      </c>
      <c r="B577" s="1" t="s">
        <v>1127</v>
      </c>
      <c r="C577" s="1" t="s">
        <v>1128</v>
      </c>
      <c r="D577" s="1" t="n">
        <v>1.220385659367</v>
      </c>
    </row>
    <row r="578" customFormat="false" ht="15" hidden="false" customHeight="true" outlineLevel="0" collapsed="false">
      <c r="A578" s="1" t="n">
        <v>581</v>
      </c>
      <c r="B578" s="1" t="s">
        <v>1129</v>
      </c>
      <c r="C578" s="1" t="s">
        <v>1130</v>
      </c>
      <c r="D578" s="1" t="n">
        <v>1.220385659367</v>
      </c>
    </row>
    <row r="579" customFormat="false" ht="15" hidden="false" customHeight="true" outlineLevel="0" collapsed="false">
      <c r="A579" s="1" t="n">
        <v>582</v>
      </c>
      <c r="B579" s="1" t="s">
        <v>1131</v>
      </c>
      <c r="C579" s="1" t="s">
        <v>1132</v>
      </c>
      <c r="D579" s="1" t="n">
        <v>1.220385659367</v>
      </c>
    </row>
    <row r="580" customFormat="false" ht="15" hidden="false" customHeight="true" outlineLevel="0" collapsed="false">
      <c r="A580" s="1" t="n">
        <v>583</v>
      </c>
      <c r="B580" s="1" t="s">
        <v>1133</v>
      </c>
      <c r="C580" s="1" t="s">
        <v>1134</v>
      </c>
      <c r="D580" s="1" t="n">
        <v>1.220385659367</v>
      </c>
    </row>
    <row r="581" customFormat="false" ht="15" hidden="false" customHeight="true" outlineLevel="0" collapsed="false">
      <c r="A581" s="1" t="n">
        <v>584</v>
      </c>
      <c r="B581" s="1" t="s">
        <v>1135</v>
      </c>
      <c r="C581" s="1" t="s">
        <v>1136</v>
      </c>
      <c r="D581" s="1" t="n">
        <v>1.220385659367</v>
      </c>
    </row>
    <row r="582" customFormat="false" ht="15" hidden="false" customHeight="true" outlineLevel="0" collapsed="false">
      <c r="A582" s="1" t="n">
        <v>585</v>
      </c>
      <c r="B582" s="1" t="s">
        <v>1137</v>
      </c>
      <c r="C582" s="1" t="s">
        <v>1138</v>
      </c>
      <c r="D582" s="1" t="n">
        <v>1.220385659367</v>
      </c>
    </row>
    <row r="583" customFormat="false" ht="15" hidden="false" customHeight="true" outlineLevel="0" collapsed="false">
      <c r="A583" s="1" t="n">
        <v>586</v>
      </c>
      <c r="B583" s="1" t="s">
        <v>1139</v>
      </c>
      <c r="C583" s="1" t="s">
        <v>1140</v>
      </c>
      <c r="D583" s="1" t="n">
        <v>1.220385659367</v>
      </c>
    </row>
    <row r="584" customFormat="false" ht="15" hidden="false" customHeight="true" outlineLevel="0" collapsed="false">
      <c r="A584" s="1" t="n">
        <v>587</v>
      </c>
      <c r="B584" s="1" t="s">
        <v>1141</v>
      </c>
      <c r="C584" s="1" t="s">
        <v>1142</v>
      </c>
      <c r="D584" s="1" t="n">
        <v>1.220385659367</v>
      </c>
    </row>
    <row r="585" customFormat="false" ht="15" hidden="false" customHeight="true" outlineLevel="0" collapsed="false">
      <c r="A585" s="1" t="n">
        <v>588</v>
      </c>
      <c r="B585" s="1" t="s">
        <v>1143</v>
      </c>
      <c r="C585" s="1" t="s">
        <v>1144</v>
      </c>
      <c r="D585" s="1" t="n">
        <v>1.220385659367</v>
      </c>
    </row>
    <row r="586" customFormat="false" ht="15" hidden="false" customHeight="true" outlineLevel="0" collapsed="false">
      <c r="A586" s="1" t="n">
        <v>590</v>
      </c>
      <c r="B586" s="1" t="s">
        <v>1145</v>
      </c>
      <c r="C586" s="1" t="s">
        <v>1146</v>
      </c>
      <c r="D586" s="1" t="n">
        <v>1.220385659367</v>
      </c>
    </row>
    <row r="587" customFormat="false" ht="15" hidden="false" customHeight="true" outlineLevel="0" collapsed="false">
      <c r="A587" s="1" t="n">
        <v>591</v>
      </c>
      <c r="B587" s="1" t="s">
        <v>1147</v>
      </c>
      <c r="C587" s="1" t="s">
        <v>1148</v>
      </c>
      <c r="D587" s="1" t="n">
        <v>1.220385659367</v>
      </c>
    </row>
    <row r="588" customFormat="false" ht="15" hidden="false" customHeight="true" outlineLevel="0" collapsed="false">
      <c r="A588" s="1" t="n">
        <v>592</v>
      </c>
      <c r="B588" s="1" t="s">
        <v>1149</v>
      </c>
      <c r="C588" s="1" t="s">
        <v>1150</v>
      </c>
      <c r="D588" s="1" t="n">
        <v>1.220385659367</v>
      </c>
    </row>
    <row r="589" customFormat="false" ht="15" hidden="false" customHeight="true" outlineLevel="0" collapsed="false">
      <c r="A589" s="1" t="n">
        <v>593</v>
      </c>
      <c r="B589" s="1" t="s">
        <v>1151</v>
      </c>
      <c r="C589" s="1" t="s">
        <v>1152</v>
      </c>
      <c r="D589" s="1" t="n">
        <v>1.220385659367</v>
      </c>
    </row>
    <row r="590" customFormat="false" ht="15" hidden="false" customHeight="true" outlineLevel="0" collapsed="false">
      <c r="A590" s="1" t="n">
        <v>594</v>
      </c>
      <c r="B590" s="1" t="s">
        <v>1153</v>
      </c>
      <c r="C590" s="1" t="s">
        <v>1154</v>
      </c>
      <c r="D590" s="1" t="n">
        <v>1.220385659367</v>
      </c>
    </row>
    <row r="591" customFormat="false" ht="15" hidden="false" customHeight="true" outlineLevel="0" collapsed="false">
      <c r="A591" s="1" t="n">
        <v>595</v>
      </c>
      <c r="B591" s="1" t="s">
        <v>1155</v>
      </c>
      <c r="C591" s="1" t="s">
        <v>1156</v>
      </c>
      <c r="D591" s="1" t="n">
        <v>1.220385659367</v>
      </c>
    </row>
    <row r="592" customFormat="false" ht="15" hidden="false" customHeight="true" outlineLevel="0" collapsed="false">
      <c r="A592" s="1" t="n">
        <v>596</v>
      </c>
      <c r="B592" s="1" t="s">
        <v>1157</v>
      </c>
      <c r="C592" s="1" t="s">
        <v>546</v>
      </c>
      <c r="D592" s="1" t="n">
        <v>1.220385659367</v>
      </c>
    </row>
    <row r="593" customFormat="false" ht="15" hidden="false" customHeight="true" outlineLevel="0" collapsed="false">
      <c r="A593" s="1" t="n">
        <v>597</v>
      </c>
      <c r="B593" s="1" t="s">
        <v>1158</v>
      </c>
      <c r="C593" s="1" t="s">
        <v>1159</v>
      </c>
      <c r="D593" s="1" t="n">
        <v>1.220385659367</v>
      </c>
    </row>
    <row r="594" customFormat="false" ht="15" hidden="false" customHeight="true" outlineLevel="0" collapsed="false">
      <c r="A594" s="1" t="n">
        <v>598</v>
      </c>
      <c r="B594" s="1" t="s">
        <v>1160</v>
      </c>
      <c r="C594" s="1" t="s">
        <v>1161</v>
      </c>
      <c r="D594" s="1" t="n">
        <v>1.220385659367</v>
      </c>
    </row>
    <row r="595" customFormat="false" ht="15" hidden="false" customHeight="true" outlineLevel="0" collapsed="false">
      <c r="A595" s="1" t="n">
        <v>599</v>
      </c>
      <c r="B595" s="1" t="s">
        <v>1162</v>
      </c>
      <c r="C595" s="1" t="s">
        <v>507</v>
      </c>
      <c r="D595" s="1" t="n">
        <v>1.220385659367</v>
      </c>
    </row>
    <row r="596" customFormat="false" ht="15" hidden="false" customHeight="true" outlineLevel="0" collapsed="false">
      <c r="A596" s="1" t="n">
        <v>600</v>
      </c>
      <c r="B596" s="1" t="s">
        <v>1163</v>
      </c>
      <c r="C596" s="1" t="s">
        <v>1164</v>
      </c>
      <c r="D596" s="1" t="n">
        <v>1.220385659367</v>
      </c>
    </row>
    <row r="597" customFormat="false" ht="15" hidden="false" customHeight="true" outlineLevel="0" collapsed="false">
      <c r="A597" s="1" t="n">
        <v>601</v>
      </c>
      <c r="B597" s="1" t="s">
        <v>1165</v>
      </c>
      <c r="C597" s="1" t="s">
        <v>1166</v>
      </c>
      <c r="D597" s="1" t="n">
        <v>1.220385659367</v>
      </c>
    </row>
    <row r="598" customFormat="false" ht="15" hidden="false" customHeight="true" outlineLevel="0" collapsed="false">
      <c r="A598" s="1" t="n">
        <v>602</v>
      </c>
      <c r="B598" s="1" t="s">
        <v>1167</v>
      </c>
      <c r="C598" s="1" t="s">
        <v>1168</v>
      </c>
      <c r="D598" s="1" t="n">
        <v>1.220385659367</v>
      </c>
    </row>
    <row r="599" customFormat="false" ht="15" hidden="false" customHeight="true" outlineLevel="0" collapsed="false">
      <c r="A599" s="1" t="n">
        <v>603</v>
      </c>
      <c r="B599" s="1" t="s">
        <v>1169</v>
      </c>
      <c r="C599" s="1" t="s">
        <v>1170</v>
      </c>
      <c r="D599" s="1" t="n">
        <v>1.220385659367</v>
      </c>
    </row>
    <row r="600" customFormat="false" ht="15" hidden="false" customHeight="true" outlineLevel="0" collapsed="false">
      <c r="A600" s="1" t="n">
        <v>604</v>
      </c>
      <c r="B600" s="1" t="s">
        <v>1171</v>
      </c>
      <c r="C600" s="1" t="s">
        <v>660</v>
      </c>
      <c r="D600" s="1" t="n">
        <v>1.220385659367</v>
      </c>
    </row>
    <row r="601" customFormat="false" ht="15" hidden="false" customHeight="true" outlineLevel="0" collapsed="false">
      <c r="A601" s="1" t="n">
        <v>605</v>
      </c>
      <c r="B601" s="1" t="s">
        <v>1172</v>
      </c>
      <c r="C601" s="1" t="s">
        <v>1173</v>
      </c>
      <c r="D601" s="1" t="n">
        <v>1.220385659367</v>
      </c>
    </row>
    <row r="602" customFormat="false" ht="15" hidden="false" customHeight="true" outlineLevel="0" collapsed="false">
      <c r="A602" s="1" t="n">
        <v>606</v>
      </c>
      <c r="B602" s="1" t="s">
        <v>1174</v>
      </c>
      <c r="C602" s="1" t="s">
        <v>1175</v>
      </c>
      <c r="D602" s="1" t="n">
        <v>1.220385659367</v>
      </c>
    </row>
    <row r="603" customFormat="false" ht="15" hidden="false" customHeight="true" outlineLevel="0" collapsed="false">
      <c r="A603" s="1" t="n">
        <v>607</v>
      </c>
      <c r="B603" s="1" t="s">
        <v>1176</v>
      </c>
      <c r="C603" s="1" t="s">
        <v>1177</v>
      </c>
      <c r="D603" s="1" t="n">
        <v>1.220385659367</v>
      </c>
    </row>
    <row r="604" customFormat="false" ht="15" hidden="false" customHeight="true" outlineLevel="0" collapsed="false">
      <c r="A604" s="1" t="n">
        <v>608</v>
      </c>
      <c r="B604" s="1" t="s">
        <v>1178</v>
      </c>
      <c r="C604" s="1" t="s">
        <v>1179</v>
      </c>
      <c r="D604" s="1" t="n">
        <v>1.220385659367</v>
      </c>
    </row>
    <row r="605" customFormat="false" ht="15" hidden="false" customHeight="true" outlineLevel="0" collapsed="false">
      <c r="A605" s="1" t="n">
        <v>609</v>
      </c>
      <c r="B605" s="1" t="s">
        <v>1180</v>
      </c>
      <c r="C605" s="1" t="s">
        <v>1181</v>
      </c>
      <c r="D605" s="1" t="n">
        <v>1.220385659367</v>
      </c>
    </row>
    <row r="606" customFormat="false" ht="15" hidden="false" customHeight="true" outlineLevel="0" collapsed="false">
      <c r="A606" s="1" t="n">
        <v>610</v>
      </c>
      <c r="B606" s="1" t="s">
        <v>1182</v>
      </c>
      <c r="C606" s="1" t="s">
        <v>1183</v>
      </c>
      <c r="D606" s="1" t="n">
        <v>1.220385659367</v>
      </c>
    </row>
    <row r="607" customFormat="false" ht="15" hidden="false" customHeight="true" outlineLevel="0" collapsed="false">
      <c r="A607" s="1" t="n">
        <v>611</v>
      </c>
      <c r="B607" s="1" t="s">
        <v>1184</v>
      </c>
      <c r="C607" s="1" t="s">
        <v>1185</v>
      </c>
      <c r="D607" s="1" t="n">
        <v>1.220385659367</v>
      </c>
    </row>
    <row r="608" customFormat="false" ht="15" hidden="false" customHeight="true" outlineLevel="0" collapsed="false">
      <c r="A608" s="1" t="n">
        <v>612</v>
      </c>
      <c r="B608" s="1" t="s">
        <v>1186</v>
      </c>
      <c r="C608" s="1" t="s">
        <v>1187</v>
      </c>
      <c r="D608" s="1" t="n">
        <v>1.220385659367</v>
      </c>
    </row>
    <row r="609" customFormat="false" ht="15" hidden="false" customHeight="true" outlineLevel="0" collapsed="false">
      <c r="A609" s="1" t="n">
        <v>613</v>
      </c>
      <c r="B609" s="1" t="s">
        <v>1188</v>
      </c>
      <c r="C609" s="1" t="s">
        <v>1189</v>
      </c>
      <c r="D609" s="1" t="n">
        <v>1.220385659367</v>
      </c>
    </row>
    <row r="610" customFormat="false" ht="15" hidden="false" customHeight="true" outlineLevel="0" collapsed="false">
      <c r="A610" s="1" t="n">
        <v>614</v>
      </c>
      <c r="B610" s="1" t="s">
        <v>1190</v>
      </c>
      <c r="C610" s="1" t="s">
        <v>1191</v>
      </c>
      <c r="D610" s="1" t="n">
        <v>1.220385659367</v>
      </c>
    </row>
    <row r="611" customFormat="false" ht="15" hidden="false" customHeight="true" outlineLevel="0" collapsed="false">
      <c r="A611" s="1" t="n">
        <v>615</v>
      </c>
      <c r="B611" s="1" t="s">
        <v>1192</v>
      </c>
      <c r="C611" s="1" t="s">
        <v>1193</v>
      </c>
      <c r="D611" s="1" t="n">
        <v>1.220385659367</v>
      </c>
    </row>
    <row r="612" customFormat="false" ht="15" hidden="false" customHeight="true" outlineLevel="0" collapsed="false">
      <c r="A612" s="1" t="n">
        <v>616</v>
      </c>
      <c r="B612" s="1" t="s">
        <v>1194</v>
      </c>
      <c r="C612" s="1" t="s">
        <v>1195</v>
      </c>
      <c r="D612" s="1" t="n">
        <v>1.220385659367</v>
      </c>
    </row>
    <row r="613" customFormat="false" ht="15" hidden="false" customHeight="true" outlineLevel="0" collapsed="false">
      <c r="A613" s="1" t="n">
        <v>617</v>
      </c>
      <c r="B613" s="1" t="s">
        <v>1196</v>
      </c>
      <c r="C613" s="1" t="s">
        <v>1197</v>
      </c>
      <c r="D613" s="1" t="n">
        <v>1.220385659367</v>
      </c>
    </row>
    <row r="614" customFormat="false" ht="15" hidden="false" customHeight="true" outlineLevel="0" collapsed="false">
      <c r="A614" s="1" t="n">
        <v>618</v>
      </c>
      <c r="B614" s="1" t="s">
        <v>1198</v>
      </c>
      <c r="C614" s="1" t="s">
        <v>1199</v>
      </c>
      <c r="D614" s="1" t="n">
        <v>1.220385659367</v>
      </c>
    </row>
    <row r="615" customFormat="false" ht="15" hidden="false" customHeight="true" outlineLevel="0" collapsed="false">
      <c r="A615" s="1" t="n">
        <v>619</v>
      </c>
      <c r="B615" s="1" t="s">
        <v>1200</v>
      </c>
      <c r="C615" s="1" t="s">
        <v>1201</v>
      </c>
      <c r="D615" s="1" t="n">
        <v>1.220385659367</v>
      </c>
    </row>
    <row r="616" customFormat="false" ht="15" hidden="false" customHeight="true" outlineLevel="0" collapsed="false">
      <c r="A616" s="1" t="n">
        <v>620</v>
      </c>
      <c r="B616" s="1" t="s">
        <v>1202</v>
      </c>
      <c r="C616" s="1" t="s">
        <v>1203</v>
      </c>
      <c r="D616" s="1" t="n">
        <v>1.220385659367</v>
      </c>
    </row>
    <row r="617" customFormat="false" ht="15" hidden="false" customHeight="true" outlineLevel="0" collapsed="false">
      <c r="A617" s="1" t="n">
        <v>621</v>
      </c>
      <c r="B617" s="1" t="s">
        <v>1204</v>
      </c>
      <c r="C617" s="1" t="s">
        <v>1205</v>
      </c>
      <c r="D617" s="1" t="n">
        <v>1.220385659367</v>
      </c>
    </row>
    <row r="618" customFormat="false" ht="15" hidden="false" customHeight="true" outlineLevel="0" collapsed="false">
      <c r="A618" s="1" t="n">
        <v>622</v>
      </c>
      <c r="B618" s="1" t="s">
        <v>1206</v>
      </c>
      <c r="C618" s="1" t="s">
        <v>1207</v>
      </c>
      <c r="D618" s="1" t="n">
        <v>1.220385659367</v>
      </c>
    </row>
    <row r="619" customFormat="false" ht="15" hidden="false" customHeight="true" outlineLevel="0" collapsed="false">
      <c r="A619" s="1" t="n">
        <v>623</v>
      </c>
      <c r="B619" s="1" t="s">
        <v>1208</v>
      </c>
      <c r="C619" s="1" t="s">
        <v>1209</v>
      </c>
      <c r="D619" s="1" t="n">
        <v>1.220385659367</v>
      </c>
    </row>
    <row r="620" customFormat="false" ht="15" hidden="false" customHeight="true" outlineLevel="0" collapsed="false">
      <c r="A620" s="1" t="n">
        <v>624</v>
      </c>
      <c r="B620" s="1" t="s">
        <v>1210</v>
      </c>
      <c r="C620" s="1" t="s">
        <v>1211</v>
      </c>
      <c r="D620" s="1" t="n">
        <v>1.220385659367</v>
      </c>
    </row>
    <row r="621" customFormat="false" ht="15" hidden="false" customHeight="true" outlineLevel="0" collapsed="false">
      <c r="A621" s="1" t="n">
        <v>625</v>
      </c>
      <c r="B621" s="1" t="s">
        <v>1212</v>
      </c>
      <c r="C621" s="1" t="s">
        <v>1213</v>
      </c>
      <c r="D621" s="1" t="n">
        <v>1.220385659367</v>
      </c>
    </row>
    <row r="622" customFormat="false" ht="15" hidden="false" customHeight="true" outlineLevel="0" collapsed="false">
      <c r="A622" s="1" t="n">
        <v>626</v>
      </c>
      <c r="B622" s="1" t="s">
        <v>1214</v>
      </c>
      <c r="C622" s="1" t="s">
        <v>1215</v>
      </c>
      <c r="D622" s="1" t="n">
        <v>1.220385659367</v>
      </c>
    </row>
    <row r="623" customFormat="false" ht="15" hidden="false" customHeight="true" outlineLevel="0" collapsed="false">
      <c r="A623" s="1" t="n">
        <v>627</v>
      </c>
      <c r="B623" s="1" t="s">
        <v>1216</v>
      </c>
      <c r="C623" s="1" t="s">
        <v>1217</v>
      </c>
      <c r="D623" s="1" t="n">
        <v>1.220385659367</v>
      </c>
    </row>
    <row r="624" customFormat="false" ht="15" hidden="false" customHeight="true" outlineLevel="0" collapsed="false">
      <c r="A624" s="1" t="n">
        <v>628</v>
      </c>
      <c r="B624" s="1" t="s">
        <v>1218</v>
      </c>
      <c r="C624" s="1" t="s">
        <v>1219</v>
      </c>
      <c r="D624" s="1" t="n">
        <v>1.220385659367</v>
      </c>
    </row>
    <row r="625" customFormat="false" ht="15" hidden="false" customHeight="true" outlineLevel="0" collapsed="false">
      <c r="A625" s="1" t="n">
        <v>629</v>
      </c>
      <c r="B625" s="1" t="s">
        <v>1220</v>
      </c>
      <c r="C625" s="1" t="s">
        <v>1221</v>
      </c>
      <c r="D625" s="1" t="n">
        <v>1.220385659367</v>
      </c>
    </row>
    <row r="626" customFormat="false" ht="15" hidden="false" customHeight="true" outlineLevel="0" collapsed="false">
      <c r="A626" s="1" t="n">
        <v>630</v>
      </c>
      <c r="B626" s="1" t="s">
        <v>1222</v>
      </c>
      <c r="C626" s="1" t="s">
        <v>1223</v>
      </c>
      <c r="D626" s="1" t="n">
        <v>1.220385659367</v>
      </c>
    </row>
    <row r="627" customFormat="false" ht="15" hidden="false" customHeight="true" outlineLevel="0" collapsed="false">
      <c r="A627" s="1" t="n">
        <v>631</v>
      </c>
      <c r="B627" s="1" t="s">
        <v>1224</v>
      </c>
      <c r="C627" s="1" t="s">
        <v>1225</v>
      </c>
      <c r="D627" s="1" t="n">
        <v>1.220385659367</v>
      </c>
    </row>
    <row r="628" customFormat="false" ht="15" hidden="false" customHeight="true" outlineLevel="0" collapsed="false">
      <c r="A628" s="1" t="n">
        <v>632</v>
      </c>
      <c r="B628" s="1" t="s">
        <v>1226</v>
      </c>
      <c r="C628" s="1" t="s">
        <v>1227</v>
      </c>
      <c r="D628" s="1" t="n">
        <v>1.220385659367</v>
      </c>
    </row>
    <row r="629" customFormat="false" ht="15" hidden="false" customHeight="true" outlineLevel="0" collapsed="false">
      <c r="A629" s="1" t="n">
        <v>633</v>
      </c>
      <c r="B629" s="1" t="s">
        <v>1228</v>
      </c>
      <c r="C629" s="1" t="s">
        <v>1229</v>
      </c>
      <c r="D629" s="1" t="n">
        <v>1.220385659367</v>
      </c>
    </row>
    <row r="630" customFormat="false" ht="15" hidden="false" customHeight="true" outlineLevel="0" collapsed="false">
      <c r="A630" s="1" t="n">
        <v>634</v>
      </c>
      <c r="B630" s="1" t="s">
        <v>1230</v>
      </c>
      <c r="C630" s="1" t="s">
        <v>1231</v>
      </c>
      <c r="D630" s="1" t="n">
        <v>1.220385659367</v>
      </c>
    </row>
    <row r="631" customFormat="false" ht="15" hidden="false" customHeight="true" outlineLevel="0" collapsed="false">
      <c r="A631" s="1" t="n">
        <v>635</v>
      </c>
      <c r="B631" s="1" t="s">
        <v>1232</v>
      </c>
      <c r="C631" s="1" t="s">
        <v>1233</v>
      </c>
      <c r="D631" s="1" t="n">
        <v>1.220385659367</v>
      </c>
    </row>
    <row r="632" customFormat="false" ht="15" hidden="false" customHeight="true" outlineLevel="0" collapsed="false">
      <c r="A632" s="1" t="n">
        <v>636</v>
      </c>
      <c r="B632" s="1" t="s">
        <v>1234</v>
      </c>
      <c r="C632" s="1" t="s">
        <v>1235</v>
      </c>
      <c r="D632" s="1" t="n">
        <v>1.220385659367</v>
      </c>
    </row>
    <row r="633" customFormat="false" ht="15" hidden="false" customHeight="true" outlineLevel="0" collapsed="false">
      <c r="A633" s="1" t="n">
        <v>637</v>
      </c>
      <c r="B633" s="1" t="s">
        <v>1236</v>
      </c>
      <c r="C633" s="1" t="s">
        <v>1237</v>
      </c>
      <c r="D633" s="1" t="n">
        <v>1.220385659367</v>
      </c>
    </row>
    <row r="634" customFormat="false" ht="15" hidden="false" customHeight="true" outlineLevel="0" collapsed="false">
      <c r="A634" s="1" t="n">
        <v>638</v>
      </c>
      <c r="B634" s="1" t="s">
        <v>1238</v>
      </c>
      <c r="C634" s="1" t="s">
        <v>1239</v>
      </c>
      <c r="D634" s="1" t="n">
        <v>1.220385659367</v>
      </c>
    </row>
    <row r="635" customFormat="false" ht="15" hidden="false" customHeight="true" outlineLevel="0" collapsed="false">
      <c r="A635" s="1" t="n">
        <v>639</v>
      </c>
      <c r="B635" s="1" t="s">
        <v>1240</v>
      </c>
      <c r="C635" s="1" t="s">
        <v>1241</v>
      </c>
      <c r="D635" s="1" t="n">
        <v>1.220385659367</v>
      </c>
    </row>
    <row r="636" customFormat="false" ht="15" hidden="false" customHeight="true" outlineLevel="0" collapsed="false">
      <c r="A636" s="1" t="n">
        <v>640</v>
      </c>
      <c r="B636" s="1" t="s">
        <v>1242</v>
      </c>
      <c r="C636" s="1" t="s">
        <v>1243</v>
      </c>
      <c r="D636" s="1" t="n">
        <v>1.220385659367</v>
      </c>
    </row>
    <row r="637" customFormat="false" ht="15" hidden="false" customHeight="true" outlineLevel="0" collapsed="false">
      <c r="A637" s="1" t="n">
        <v>641</v>
      </c>
      <c r="B637" s="1" t="s">
        <v>1244</v>
      </c>
      <c r="C637" s="1" t="s">
        <v>1245</v>
      </c>
      <c r="D637" s="1" t="n">
        <v>1.220385659367</v>
      </c>
    </row>
    <row r="638" customFormat="false" ht="15" hidden="false" customHeight="true" outlineLevel="0" collapsed="false">
      <c r="A638" s="1" t="n">
        <v>642</v>
      </c>
      <c r="B638" s="1" t="s">
        <v>1246</v>
      </c>
      <c r="C638" s="1" t="s">
        <v>1247</v>
      </c>
      <c r="D638" s="1" t="n">
        <v>1.220385659367</v>
      </c>
    </row>
    <row r="639" customFormat="false" ht="15" hidden="false" customHeight="true" outlineLevel="0" collapsed="false">
      <c r="A639" s="1" t="n">
        <v>643</v>
      </c>
      <c r="B639" s="1" t="s">
        <v>1248</v>
      </c>
      <c r="C639" s="1" t="s">
        <v>1249</v>
      </c>
      <c r="D639" s="1" t="n">
        <v>1.220385659367</v>
      </c>
    </row>
    <row r="640" customFormat="false" ht="15" hidden="false" customHeight="true" outlineLevel="0" collapsed="false">
      <c r="A640" s="1" t="n">
        <v>644</v>
      </c>
      <c r="B640" s="1" t="s">
        <v>1250</v>
      </c>
      <c r="C640" s="1" t="s">
        <v>1251</v>
      </c>
      <c r="D640" s="1" t="n">
        <v>1.220385659367</v>
      </c>
    </row>
    <row r="641" customFormat="false" ht="15" hidden="false" customHeight="true" outlineLevel="0" collapsed="false">
      <c r="A641" s="1" t="n">
        <v>645</v>
      </c>
      <c r="B641" s="1" t="s">
        <v>1252</v>
      </c>
      <c r="C641" s="1" t="s">
        <v>1253</v>
      </c>
      <c r="D641" s="1" t="n">
        <v>1.220385659367</v>
      </c>
    </row>
    <row r="642" customFormat="false" ht="15" hidden="false" customHeight="true" outlineLevel="0" collapsed="false">
      <c r="A642" s="1" t="n">
        <v>646</v>
      </c>
      <c r="B642" s="1" t="s">
        <v>1254</v>
      </c>
      <c r="C642" s="1" t="s">
        <v>1255</v>
      </c>
      <c r="D642" s="1" t="n">
        <v>1.220385659367</v>
      </c>
    </row>
    <row r="643" customFormat="false" ht="15" hidden="false" customHeight="true" outlineLevel="0" collapsed="false">
      <c r="A643" s="1" t="n">
        <v>647</v>
      </c>
      <c r="B643" s="1" t="s">
        <v>1256</v>
      </c>
      <c r="C643" s="1" t="s">
        <v>1257</v>
      </c>
      <c r="D643" s="1" t="n">
        <v>1.220385659367</v>
      </c>
    </row>
    <row r="644" customFormat="false" ht="15" hidden="false" customHeight="true" outlineLevel="0" collapsed="false">
      <c r="A644" s="1" t="n">
        <v>648</v>
      </c>
      <c r="B644" s="1" t="s">
        <v>1258</v>
      </c>
      <c r="C644" s="1" t="s">
        <v>1259</v>
      </c>
      <c r="D644" s="1" t="n">
        <v>1.220385659367</v>
      </c>
    </row>
    <row r="645" customFormat="false" ht="15" hidden="false" customHeight="true" outlineLevel="0" collapsed="false">
      <c r="A645" s="1" t="n">
        <v>649</v>
      </c>
      <c r="B645" s="1" t="s">
        <v>1260</v>
      </c>
      <c r="C645" s="1" t="s">
        <v>1261</v>
      </c>
      <c r="D645" s="1" t="n">
        <v>1.220385659367</v>
      </c>
    </row>
    <row r="646" customFormat="false" ht="15" hidden="false" customHeight="true" outlineLevel="0" collapsed="false">
      <c r="A646" s="1" t="n">
        <v>650</v>
      </c>
      <c r="B646" s="1" t="s">
        <v>1262</v>
      </c>
      <c r="C646" s="1" t="s">
        <v>1263</v>
      </c>
      <c r="D646" s="1" t="n">
        <v>1.220385659367</v>
      </c>
    </row>
    <row r="647" customFormat="false" ht="15" hidden="false" customHeight="true" outlineLevel="0" collapsed="false">
      <c r="A647" s="1" t="n">
        <v>651</v>
      </c>
      <c r="B647" s="1" t="s">
        <v>1264</v>
      </c>
      <c r="C647" s="1" t="s">
        <v>1265</v>
      </c>
      <c r="D647" s="1" t="n">
        <v>1.220385659367</v>
      </c>
    </row>
    <row r="648" customFormat="false" ht="15" hidden="false" customHeight="true" outlineLevel="0" collapsed="false">
      <c r="A648" s="1" t="n">
        <v>652</v>
      </c>
      <c r="B648" s="1" t="s">
        <v>1266</v>
      </c>
      <c r="C648" s="1" t="s">
        <v>1267</v>
      </c>
      <c r="D648" s="1" t="n">
        <v>1.220385659367</v>
      </c>
    </row>
    <row r="649" customFormat="false" ht="15" hidden="false" customHeight="true" outlineLevel="0" collapsed="false">
      <c r="A649" s="1" t="n">
        <v>653</v>
      </c>
      <c r="B649" s="1" t="s">
        <v>1268</v>
      </c>
      <c r="C649" s="1" t="s">
        <v>1269</v>
      </c>
      <c r="D649" s="1" t="n">
        <v>1.220385659367</v>
      </c>
    </row>
    <row r="650" customFormat="false" ht="15" hidden="false" customHeight="true" outlineLevel="0" collapsed="false">
      <c r="A650" s="1" t="n">
        <v>654</v>
      </c>
      <c r="B650" s="1" t="s">
        <v>1270</v>
      </c>
      <c r="C650" s="1" t="s">
        <v>1271</v>
      </c>
      <c r="D650" s="1" t="n">
        <v>1.220385659367</v>
      </c>
    </row>
    <row r="651" customFormat="false" ht="15" hidden="false" customHeight="true" outlineLevel="0" collapsed="false">
      <c r="A651" s="1" t="n">
        <v>655</v>
      </c>
      <c r="B651" s="1" t="s">
        <v>1272</v>
      </c>
      <c r="C651" s="1" t="s">
        <v>1273</v>
      </c>
      <c r="D651" s="1" t="n">
        <v>1.220385659367</v>
      </c>
    </row>
    <row r="652" customFormat="false" ht="15" hidden="false" customHeight="true" outlineLevel="0" collapsed="false">
      <c r="A652" s="1" t="n">
        <v>656</v>
      </c>
      <c r="B652" s="1" t="s">
        <v>1274</v>
      </c>
      <c r="C652" s="1" t="s">
        <v>1275</v>
      </c>
      <c r="D652" s="1" t="n">
        <v>1.220385659367</v>
      </c>
    </row>
    <row r="653" customFormat="false" ht="15" hidden="false" customHeight="true" outlineLevel="0" collapsed="false">
      <c r="A653" s="1" t="n">
        <v>657</v>
      </c>
      <c r="B653" s="1" t="s">
        <v>1276</v>
      </c>
      <c r="C653" s="1" t="s">
        <v>1277</v>
      </c>
      <c r="D653" s="1" t="n">
        <v>1.220385659367</v>
      </c>
    </row>
    <row r="654" customFormat="false" ht="15" hidden="false" customHeight="true" outlineLevel="0" collapsed="false">
      <c r="A654" s="1" t="n">
        <v>658</v>
      </c>
      <c r="B654" s="1" t="s">
        <v>1278</v>
      </c>
      <c r="C654" s="1" t="s">
        <v>1279</v>
      </c>
      <c r="D654" s="1" t="n">
        <v>1.220385659367</v>
      </c>
    </row>
    <row r="655" customFormat="false" ht="15" hidden="false" customHeight="true" outlineLevel="0" collapsed="false">
      <c r="A655" s="1" t="n">
        <v>659</v>
      </c>
      <c r="B655" s="1" t="s">
        <v>1280</v>
      </c>
      <c r="C655" s="1" t="s">
        <v>1281</v>
      </c>
      <c r="D655" s="1" t="n">
        <v>1.220385659367</v>
      </c>
    </row>
    <row r="656" customFormat="false" ht="15" hidden="false" customHeight="true" outlineLevel="0" collapsed="false">
      <c r="A656" s="1" t="n">
        <v>660</v>
      </c>
      <c r="B656" s="1" t="s">
        <v>1282</v>
      </c>
      <c r="C656" s="1" t="s">
        <v>1283</v>
      </c>
      <c r="D656" s="1" t="n">
        <v>1.220385659367</v>
      </c>
    </row>
    <row r="657" customFormat="false" ht="15" hidden="false" customHeight="true" outlineLevel="0" collapsed="false">
      <c r="A657" s="1" t="n">
        <v>661</v>
      </c>
      <c r="B657" s="1" t="s">
        <v>1284</v>
      </c>
      <c r="C657" s="1" t="s">
        <v>1285</v>
      </c>
      <c r="D657" s="1" t="n">
        <v>1.220385659367</v>
      </c>
    </row>
    <row r="658" customFormat="false" ht="15" hidden="false" customHeight="true" outlineLevel="0" collapsed="false">
      <c r="A658" s="1" t="n">
        <v>662</v>
      </c>
      <c r="B658" s="1" t="s">
        <v>1286</v>
      </c>
      <c r="C658" s="1" t="s">
        <v>1287</v>
      </c>
      <c r="D658" s="1" t="n">
        <v>1.220385659367</v>
      </c>
    </row>
    <row r="659" customFormat="false" ht="15" hidden="false" customHeight="true" outlineLevel="0" collapsed="false">
      <c r="A659" s="1" t="n">
        <v>663</v>
      </c>
      <c r="B659" s="1" t="s">
        <v>1288</v>
      </c>
      <c r="C659" s="1" t="s">
        <v>1289</v>
      </c>
      <c r="D659" s="1" t="n">
        <v>1.220385659367</v>
      </c>
    </row>
    <row r="660" customFormat="false" ht="15" hidden="false" customHeight="true" outlineLevel="0" collapsed="false">
      <c r="A660" s="1" t="n">
        <v>664</v>
      </c>
      <c r="B660" s="1" t="s">
        <v>1290</v>
      </c>
      <c r="C660" s="1" t="s">
        <v>1291</v>
      </c>
      <c r="D660" s="1" t="n">
        <v>1.220385659367</v>
      </c>
    </row>
    <row r="661" customFormat="false" ht="15" hidden="false" customHeight="true" outlineLevel="0" collapsed="false">
      <c r="A661" s="1" t="n">
        <v>665</v>
      </c>
      <c r="B661" s="1" t="s">
        <v>1292</v>
      </c>
      <c r="C661" s="1" t="s">
        <v>1293</v>
      </c>
      <c r="D661" s="1" t="n">
        <v>1.220385659367</v>
      </c>
    </row>
    <row r="662" customFormat="false" ht="15" hidden="false" customHeight="true" outlineLevel="0" collapsed="false">
      <c r="A662" s="1" t="n">
        <v>666</v>
      </c>
      <c r="B662" s="1" t="s">
        <v>1294</v>
      </c>
      <c r="C662" s="1" t="s">
        <v>1295</v>
      </c>
      <c r="D662" s="1" t="n">
        <v>1.220385659367</v>
      </c>
    </row>
    <row r="663" customFormat="false" ht="15" hidden="false" customHeight="true" outlineLevel="0" collapsed="false">
      <c r="A663" s="1" t="n">
        <v>667</v>
      </c>
      <c r="B663" s="1" t="s">
        <v>1296</v>
      </c>
      <c r="C663" s="1" t="s">
        <v>1297</v>
      </c>
      <c r="D663" s="1" t="n">
        <v>1.220385659367</v>
      </c>
    </row>
    <row r="664" customFormat="false" ht="15" hidden="false" customHeight="true" outlineLevel="0" collapsed="false">
      <c r="A664" s="1" t="n">
        <v>668</v>
      </c>
      <c r="B664" s="1" t="s">
        <v>1298</v>
      </c>
      <c r="C664" s="1" t="s">
        <v>1299</v>
      </c>
      <c r="D664" s="1" t="n">
        <v>1.220385659367</v>
      </c>
    </row>
    <row r="665" customFormat="false" ht="15" hidden="false" customHeight="true" outlineLevel="0" collapsed="false">
      <c r="A665" s="1" t="n">
        <v>669</v>
      </c>
      <c r="B665" s="1" t="s">
        <v>1300</v>
      </c>
      <c r="C665" s="1" t="s">
        <v>1301</v>
      </c>
      <c r="D665" s="1" t="n">
        <v>1.220385659367</v>
      </c>
    </row>
    <row r="666" customFormat="false" ht="15" hidden="false" customHeight="true" outlineLevel="0" collapsed="false">
      <c r="A666" s="1" t="n">
        <v>670</v>
      </c>
      <c r="B666" s="1" t="s">
        <v>1302</v>
      </c>
      <c r="C666" s="1" t="s">
        <v>1303</v>
      </c>
      <c r="D666" s="1" t="n">
        <v>1.220385659367</v>
      </c>
    </row>
    <row r="667" customFormat="false" ht="15" hidden="false" customHeight="true" outlineLevel="0" collapsed="false">
      <c r="A667" s="1" t="n">
        <v>671</v>
      </c>
      <c r="B667" s="1" t="s">
        <v>1304</v>
      </c>
      <c r="C667" s="1" t="s">
        <v>1305</v>
      </c>
      <c r="D667" s="1" t="n">
        <v>1.220385659367</v>
      </c>
    </row>
    <row r="668" customFormat="false" ht="15" hidden="false" customHeight="true" outlineLevel="0" collapsed="false">
      <c r="A668" s="1" t="n">
        <v>672</v>
      </c>
      <c r="B668" s="1" t="s">
        <v>1306</v>
      </c>
      <c r="C668" s="1" t="s">
        <v>1307</v>
      </c>
      <c r="D668" s="1" t="n">
        <v>1.220385659367</v>
      </c>
    </row>
    <row r="669" customFormat="false" ht="15" hidden="false" customHeight="true" outlineLevel="0" collapsed="false">
      <c r="A669" s="1" t="n">
        <v>673</v>
      </c>
      <c r="B669" s="1" t="s">
        <v>1308</v>
      </c>
      <c r="C669" s="1" t="s">
        <v>1309</v>
      </c>
      <c r="D669" s="1" t="n">
        <v>1.220385659367</v>
      </c>
    </row>
    <row r="670" customFormat="false" ht="15" hidden="false" customHeight="true" outlineLevel="0" collapsed="false">
      <c r="A670" s="1" t="n">
        <v>674</v>
      </c>
      <c r="B670" s="1" t="s">
        <v>1310</v>
      </c>
      <c r="C670" s="1" t="s">
        <v>1311</v>
      </c>
      <c r="D670" s="1" t="n">
        <v>1.220385659367</v>
      </c>
    </row>
    <row r="671" customFormat="false" ht="15" hidden="false" customHeight="true" outlineLevel="0" collapsed="false">
      <c r="A671" s="1" t="n">
        <v>675</v>
      </c>
      <c r="B671" s="1" t="s">
        <v>1312</v>
      </c>
      <c r="C671" s="1" t="s">
        <v>1313</v>
      </c>
      <c r="D671" s="1" t="n">
        <v>1.220385659367</v>
      </c>
    </row>
    <row r="672" customFormat="false" ht="15" hidden="false" customHeight="true" outlineLevel="0" collapsed="false">
      <c r="A672" s="1" t="n">
        <v>676</v>
      </c>
      <c r="B672" s="1" t="s">
        <v>1314</v>
      </c>
      <c r="C672" s="1" t="s">
        <v>1315</v>
      </c>
      <c r="D672" s="1" t="n">
        <v>1.220385659367</v>
      </c>
    </row>
    <row r="673" customFormat="false" ht="15" hidden="false" customHeight="true" outlineLevel="0" collapsed="false">
      <c r="A673" s="1" t="n">
        <v>677</v>
      </c>
      <c r="B673" s="1" t="s">
        <v>1316</v>
      </c>
      <c r="C673" s="1" t="s">
        <v>1317</v>
      </c>
      <c r="D673" s="1" t="n">
        <v>1.220385659367</v>
      </c>
    </row>
    <row r="674" customFormat="false" ht="15" hidden="false" customHeight="true" outlineLevel="0" collapsed="false">
      <c r="A674" s="1" t="n">
        <v>678</v>
      </c>
      <c r="B674" s="1" t="s">
        <v>1318</v>
      </c>
      <c r="C674" s="1" t="s">
        <v>1319</v>
      </c>
      <c r="D674" s="1" t="n">
        <v>1.220385659367</v>
      </c>
    </row>
    <row r="675" customFormat="false" ht="15" hidden="false" customHeight="true" outlineLevel="0" collapsed="false">
      <c r="A675" s="1" t="n">
        <v>679</v>
      </c>
      <c r="B675" s="1" t="s">
        <v>1320</v>
      </c>
      <c r="C675" s="1" t="s">
        <v>1321</v>
      </c>
      <c r="D675" s="1" t="n">
        <v>1.220385659367</v>
      </c>
    </row>
    <row r="676" customFormat="false" ht="15" hidden="false" customHeight="true" outlineLevel="0" collapsed="false">
      <c r="A676" s="1" t="n">
        <v>681</v>
      </c>
      <c r="B676" s="1" t="s">
        <v>1322</v>
      </c>
      <c r="C676" s="1" t="s">
        <v>1323</v>
      </c>
      <c r="D676" s="1" t="n">
        <v>1.220385659367</v>
      </c>
    </row>
    <row r="677" customFormat="false" ht="15" hidden="false" customHeight="true" outlineLevel="0" collapsed="false">
      <c r="A677" s="1" t="n">
        <v>682</v>
      </c>
      <c r="B677" s="1" t="s">
        <v>1324</v>
      </c>
      <c r="C677" s="1" t="s">
        <v>1325</v>
      </c>
      <c r="D677" s="1" t="n">
        <v>1.220385659367</v>
      </c>
    </row>
    <row r="678" customFormat="false" ht="15" hidden="false" customHeight="true" outlineLevel="0" collapsed="false">
      <c r="A678" s="1" t="n">
        <v>683</v>
      </c>
      <c r="B678" s="1" t="s">
        <v>1326</v>
      </c>
      <c r="C678" s="1" t="s">
        <v>1327</v>
      </c>
      <c r="D678" s="1" t="n">
        <v>1.220385659367</v>
      </c>
    </row>
    <row r="679" customFormat="false" ht="15" hidden="false" customHeight="true" outlineLevel="0" collapsed="false">
      <c r="A679" s="1" t="n">
        <v>684</v>
      </c>
      <c r="B679" s="1" t="s">
        <v>1328</v>
      </c>
      <c r="C679" s="1" t="s">
        <v>1329</v>
      </c>
      <c r="D679" s="1" t="n">
        <v>1.220385659367</v>
      </c>
    </row>
    <row r="680" customFormat="false" ht="15" hidden="false" customHeight="true" outlineLevel="0" collapsed="false">
      <c r="A680" s="1" t="n">
        <v>685</v>
      </c>
      <c r="B680" s="1" t="s">
        <v>1330</v>
      </c>
      <c r="C680" s="1" t="s">
        <v>1331</v>
      </c>
      <c r="D680" s="1" t="n">
        <v>1.220385659367</v>
      </c>
    </row>
    <row r="681" customFormat="false" ht="15" hidden="false" customHeight="true" outlineLevel="0" collapsed="false">
      <c r="A681" s="1" t="n">
        <v>686</v>
      </c>
      <c r="B681" s="1" t="s">
        <v>1332</v>
      </c>
      <c r="C681" s="1" t="s">
        <v>1333</v>
      </c>
      <c r="D681" s="1" t="n">
        <v>1.220385659367</v>
      </c>
    </row>
    <row r="682" customFormat="false" ht="15" hidden="false" customHeight="true" outlineLevel="0" collapsed="false">
      <c r="A682" s="1" t="n">
        <v>687</v>
      </c>
      <c r="B682" s="1" t="s">
        <v>1334</v>
      </c>
      <c r="C682" s="1" t="s">
        <v>1335</v>
      </c>
      <c r="D682" s="1" t="n">
        <v>1.220385659367</v>
      </c>
    </row>
    <row r="683" customFormat="false" ht="15" hidden="false" customHeight="true" outlineLevel="0" collapsed="false">
      <c r="A683" s="1" t="n">
        <v>688</v>
      </c>
      <c r="B683" s="1" t="s">
        <v>1336</v>
      </c>
      <c r="C683" s="1" t="s">
        <v>1337</v>
      </c>
      <c r="D683" s="1" t="n">
        <v>1.220385659367</v>
      </c>
    </row>
    <row r="684" customFormat="false" ht="15" hidden="false" customHeight="true" outlineLevel="0" collapsed="false">
      <c r="A684" s="1" t="n">
        <v>689</v>
      </c>
      <c r="B684" s="1" t="s">
        <v>1338</v>
      </c>
      <c r="C684" s="1" t="s">
        <v>1339</v>
      </c>
      <c r="D684" s="1" t="n">
        <v>1.220385659367</v>
      </c>
    </row>
    <row r="685" customFormat="false" ht="15" hidden="false" customHeight="true" outlineLevel="0" collapsed="false">
      <c r="A685" s="1" t="n">
        <v>690</v>
      </c>
      <c r="B685" s="1" t="s">
        <v>1340</v>
      </c>
      <c r="C685" s="1" t="s">
        <v>1341</v>
      </c>
      <c r="D685" s="1" t="n">
        <v>1.220385659367</v>
      </c>
    </row>
    <row r="686" customFormat="false" ht="15" hidden="false" customHeight="true" outlineLevel="0" collapsed="false">
      <c r="A686" s="1" t="n">
        <v>691</v>
      </c>
      <c r="B686" s="1" t="s">
        <v>1342</v>
      </c>
      <c r="C686" s="1" t="s">
        <v>1343</v>
      </c>
      <c r="D686" s="1" t="n">
        <v>1.220385659367</v>
      </c>
    </row>
    <row r="687" customFormat="false" ht="15" hidden="false" customHeight="true" outlineLevel="0" collapsed="false">
      <c r="A687" s="1" t="n">
        <v>692</v>
      </c>
      <c r="B687" s="1" t="s">
        <v>1344</v>
      </c>
      <c r="C687" s="1" t="s">
        <v>1345</v>
      </c>
      <c r="D687" s="1" t="n">
        <v>1.220385659367</v>
      </c>
    </row>
    <row r="688" customFormat="false" ht="15" hidden="false" customHeight="true" outlineLevel="0" collapsed="false">
      <c r="A688" s="1" t="n">
        <v>693</v>
      </c>
      <c r="B688" s="1" t="s">
        <v>1346</v>
      </c>
      <c r="C688" s="1" t="s">
        <v>1347</v>
      </c>
      <c r="D688" s="1" t="n">
        <v>1.220385659367</v>
      </c>
    </row>
    <row r="689" customFormat="false" ht="15" hidden="false" customHeight="true" outlineLevel="0" collapsed="false">
      <c r="A689" s="1" t="n">
        <v>694</v>
      </c>
      <c r="B689" s="1" t="s">
        <v>1348</v>
      </c>
      <c r="C689" s="1" t="s">
        <v>1349</v>
      </c>
      <c r="D689" s="1" t="n">
        <v>1.220385659367</v>
      </c>
    </row>
    <row r="690" customFormat="false" ht="15" hidden="false" customHeight="true" outlineLevel="0" collapsed="false">
      <c r="A690" s="1" t="n">
        <v>695</v>
      </c>
      <c r="B690" s="1" t="s">
        <v>1350</v>
      </c>
      <c r="C690" s="1" t="s">
        <v>1351</v>
      </c>
      <c r="D690" s="1" t="n">
        <v>1.220385659367</v>
      </c>
    </row>
    <row r="691" customFormat="false" ht="15" hidden="false" customHeight="true" outlineLevel="0" collapsed="false">
      <c r="A691" s="1" t="n">
        <v>696</v>
      </c>
      <c r="B691" s="1" t="s">
        <v>1352</v>
      </c>
      <c r="C691" s="1" t="s">
        <v>1353</v>
      </c>
      <c r="D691" s="1" t="n">
        <v>1.220385659367</v>
      </c>
    </row>
    <row r="692" customFormat="false" ht="15" hidden="false" customHeight="true" outlineLevel="0" collapsed="false">
      <c r="A692" s="1" t="n">
        <v>697</v>
      </c>
      <c r="B692" s="1" t="s">
        <v>1354</v>
      </c>
      <c r="C692" s="1" t="s">
        <v>1355</v>
      </c>
      <c r="D692" s="1" t="n">
        <v>1.220385659367</v>
      </c>
    </row>
    <row r="693" customFormat="false" ht="15" hidden="false" customHeight="true" outlineLevel="0" collapsed="false">
      <c r="A693" s="1" t="n">
        <v>698</v>
      </c>
      <c r="B693" s="1" t="s">
        <v>1356</v>
      </c>
      <c r="C693" s="1" t="s">
        <v>1357</v>
      </c>
      <c r="D693" s="1" t="n">
        <v>1.220385659367</v>
      </c>
    </row>
    <row r="694" customFormat="false" ht="15" hidden="false" customHeight="true" outlineLevel="0" collapsed="false">
      <c r="A694" s="1" t="n">
        <v>699</v>
      </c>
      <c r="B694" s="1" t="s">
        <v>1358</v>
      </c>
      <c r="C694" s="1" t="s">
        <v>1359</v>
      </c>
      <c r="D694" s="1" t="n">
        <v>1.220385659367</v>
      </c>
    </row>
    <row r="695" customFormat="false" ht="15" hidden="false" customHeight="true" outlineLevel="0" collapsed="false">
      <c r="A695" s="1" t="n">
        <v>700</v>
      </c>
      <c r="B695" s="1" t="s">
        <v>1360</v>
      </c>
      <c r="C695" s="1" t="s">
        <v>1361</v>
      </c>
      <c r="D695" s="1" t="n">
        <v>1.220385659367</v>
      </c>
    </row>
    <row r="696" customFormat="false" ht="15" hidden="false" customHeight="true" outlineLevel="0" collapsed="false">
      <c r="A696" s="1" t="n">
        <v>701</v>
      </c>
      <c r="B696" s="1" t="s">
        <v>1362</v>
      </c>
      <c r="C696" s="1" t="s">
        <v>1363</v>
      </c>
      <c r="D696" s="1" t="n">
        <v>1.220385659367</v>
      </c>
    </row>
    <row r="697" customFormat="false" ht="15" hidden="false" customHeight="true" outlineLevel="0" collapsed="false">
      <c r="A697" s="1" t="n">
        <v>702</v>
      </c>
      <c r="B697" s="1" t="s">
        <v>1364</v>
      </c>
      <c r="C697" s="1" t="s">
        <v>1365</v>
      </c>
      <c r="D697" s="1" t="n">
        <v>1.220385659367</v>
      </c>
    </row>
    <row r="698" customFormat="false" ht="15" hidden="false" customHeight="true" outlineLevel="0" collapsed="false">
      <c r="A698" s="1" t="n">
        <v>703</v>
      </c>
      <c r="B698" s="1" t="s">
        <v>1366</v>
      </c>
      <c r="C698" s="1" t="s">
        <v>1367</v>
      </c>
      <c r="D698" s="1" t="n">
        <v>1.220385659367</v>
      </c>
    </row>
    <row r="699" customFormat="false" ht="15" hidden="false" customHeight="true" outlineLevel="0" collapsed="false">
      <c r="A699" s="1" t="n">
        <v>704</v>
      </c>
      <c r="B699" s="1" t="s">
        <v>1368</v>
      </c>
      <c r="C699" s="1" t="s">
        <v>1369</v>
      </c>
      <c r="D699" s="1" t="n">
        <v>1.220385659367</v>
      </c>
    </row>
    <row r="700" customFormat="false" ht="15" hidden="false" customHeight="true" outlineLevel="0" collapsed="false">
      <c r="A700" s="1" t="n">
        <v>705</v>
      </c>
      <c r="B700" s="1" t="s">
        <v>1370</v>
      </c>
      <c r="C700" s="1" t="s">
        <v>169</v>
      </c>
      <c r="D700" s="1" t="n">
        <v>1.220385659367</v>
      </c>
    </row>
    <row r="701" customFormat="false" ht="15" hidden="false" customHeight="true" outlineLevel="0" collapsed="false">
      <c r="A701" s="1" t="n">
        <v>706</v>
      </c>
      <c r="B701" s="1" t="s">
        <v>1371</v>
      </c>
      <c r="C701" s="1" t="s">
        <v>1372</v>
      </c>
      <c r="D701" s="1" t="n">
        <v>1.220385659367</v>
      </c>
    </row>
    <row r="702" customFormat="false" ht="15" hidden="false" customHeight="true" outlineLevel="0" collapsed="false">
      <c r="A702" s="1" t="n">
        <v>707</v>
      </c>
      <c r="B702" s="1" t="s">
        <v>1373</v>
      </c>
      <c r="C702" s="1" t="s">
        <v>1374</v>
      </c>
      <c r="D702" s="1" t="n">
        <v>1.220385659367</v>
      </c>
    </row>
    <row r="703" customFormat="false" ht="15" hidden="false" customHeight="true" outlineLevel="0" collapsed="false">
      <c r="A703" s="1" t="n">
        <v>708</v>
      </c>
      <c r="B703" s="1" t="s">
        <v>1375</v>
      </c>
      <c r="C703" s="1" t="s">
        <v>1376</v>
      </c>
      <c r="D703" s="1" t="n">
        <v>1.220385659367</v>
      </c>
    </row>
    <row r="704" customFormat="false" ht="15" hidden="false" customHeight="true" outlineLevel="0" collapsed="false">
      <c r="A704" s="1" t="n">
        <v>709</v>
      </c>
      <c r="B704" s="1" t="s">
        <v>1377</v>
      </c>
      <c r="C704" s="1" t="s">
        <v>1378</v>
      </c>
      <c r="D704" s="1" t="n">
        <v>1.220385659367</v>
      </c>
    </row>
    <row r="705" customFormat="false" ht="15" hidden="false" customHeight="true" outlineLevel="0" collapsed="false">
      <c r="A705" s="1" t="n">
        <v>710</v>
      </c>
      <c r="B705" s="1" t="s">
        <v>1379</v>
      </c>
      <c r="C705" s="1" t="s">
        <v>1380</v>
      </c>
      <c r="D705" s="1" t="n">
        <v>1.220385659367</v>
      </c>
    </row>
    <row r="706" customFormat="false" ht="15" hidden="false" customHeight="true" outlineLevel="0" collapsed="false">
      <c r="A706" s="1" t="n">
        <v>711</v>
      </c>
      <c r="B706" s="1" t="s">
        <v>1381</v>
      </c>
      <c r="C706" s="1" t="s">
        <v>1382</v>
      </c>
      <c r="D706" s="1" t="n">
        <v>1.220385659367</v>
      </c>
    </row>
    <row r="707" customFormat="false" ht="15" hidden="false" customHeight="true" outlineLevel="0" collapsed="false">
      <c r="A707" s="1" t="n">
        <v>712</v>
      </c>
      <c r="B707" s="1" t="s">
        <v>1383</v>
      </c>
      <c r="C707" s="1" t="s">
        <v>1384</v>
      </c>
      <c r="D707" s="1" t="n">
        <v>1.220385659367</v>
      </c>
    </row>
    <row r="708" customFormat="false" ht="15" hidden="false" customHeight="true" outlineLevel="0" collapsed="false">
      <c r="A708" s="1" t="n">
        <v>713</v>
      </c>
      <c r="B708" s="1" t="s">
        <v>1385</v>
      </c>
      <c r="C708" s="1" t="s">
        <v>1386</v>
      </c>
      <c r="D708" s="1" t="n">
        <v>1.220385659367</v>
      </c>
    </row>
    <row r="709" customFormat="false" ht="15" hidden="false" customHeight="true" outlineLevel="0" collapsed="false">
      <c r="A709" s="1" t="n">
        <v>714</v>
      </c>
      <c r="B709" s="1" t="s">
        <v>1387</v>
      </c>
      <c r="C709" s="1" t="s">
        <v>1388</v>
      </c>
      <c r="D709" s="1" t="n">
        <v>1.220385659367</v>
      </c>
    </row>
    <row r="710" customFormat="false" ht="15" hidden="false" customHeight="true" outlineLevel="0" collapsed="false">
      <c r="A710" s="1" t="n">
        <v>715</v>
      </c>
      <c r="B710" s="1" t="s">
        <v>1389</v>
      </c>
      <c r="C710" s="1" t="s">
        <v>1390</v>
      </c>
      <c r="D710" s="1" t="n">
        <v>1.220385659367</v>
      </c>
    </row>
    <row r="711" customFormat="false" ht="15" hidden="false" customHeight="true" outlineLevel="0" collapsed="false">
      <c r="A711" s="1" t="n">
        <v>716</v>
      </c>
      <c r="B711" s="1" t="s">
        <v>1391</v>
      </c>
      <c r="C711" s="1" t="s">
        <v>1392</v>
      </c>
      <c r="D711" s="1" t="n">
        <v>1.220385659367</v>
      </c>
    </row>
    <row r="712" customFormat="false" ht="15" hidden="false" customHeight="true" outlineLevel="0" collapsed="false">
      <c r="A712" s="1" t="n">
        <v>717</v>
      </c>
      <c r="B712" s="1" t="s">
        <v>1393</v>
      </c>
      <c r="C712" s="1" t="s">
        <v>1394</v>
      </c>
      <c r="D712" s="1" t="n">
        <v>1.220385659367</v>
      </c>
    </row>
    <row r="713" customFormat="false" ht="15" hidden="false" customHeight="true" outlineLevel="0" collapsed="false">
      <c r="A713" s="1" t="n">
        <v>718</v>
      </c>
      <c r="B713" s="1" t="s">
        <v>1395</v>
      </c>
      <c r="C713" s="1" t="s">
        <v>1396</v>
      </c>
      <c r="D713" s="1" t="n">
        <v>1.220385659367</v>
      </c>
    </row>
    <row r="714" customFormat="false" ht="15" hidden="false" customHeight="true" outlineLevel="0" collapsed="false">
      <c r="A714" s="1" t="n">
        <v>719</v>
      </c>
      <c r="B714" s="1" t="s">
        <v>1397</v>
      </c>
      <c r="C714" s="1" t="s">
        <v>1398</v>
      </c>
      <c r="D714" s="1" t="n">
        <v>1.220385659367</v>
      </c>
    </row>
    <row r="715" customFormat="false" ht="15" hidden="false" customHeight="true" outlineLevel="0" collapsed="false">
      <c r="A715" s="1" t="n">
        <v>720</v>
      </c>
      <c r="B715" s="1" t="s">
        <v>1399</v>
      </c>
      <c r="C715" s="1" t="s">
        <v>1400</v>
      </c>
      <c r="D715" s="1" t="n">
        <v>1.220385659367</v>
      </c>
    </row>
    <row r="716" customFormat="false" ht="15" hidden="false" customHeight="true" outlineLevel="0" collapsed="false">
      <c r="A716" s="1" t="n">
        <v>721</v>
      </c>
      <c r="B716" s="1" t="s">
        <v>1401</v>
      </c>
      <c r="C716" s="1" t="s">
        <v>1402</v>
      </c>
      <c r="D716" s="1" t="n">
        <v>1.220385659367</v>
      </c>
    </row>
    <row r="717" customFormat="false" ht="15" hidden="false" customHeight="true" outlineLevel="0" collapsed="false">
      <c r="A717" s="1" t="n">
        <v>722</v>
      </c>
      <c r="B717" s="1" t="s">
        <v>1403</v>
      </c>
      <c r="C717" s="1" t="s">
        <v>1404</v>
      </c>
      <c r="D717" s="1" t="n">
        <v>1.220385659367</v>
      </c>
    </row>
    <row r="718" customFormat="false" ht="15" hidden="false" customHeight="true" outlineLevel="0" collapsed="false">
      <c r="A718" s="1" t="n">
        <v>723</v>
      </c>
      <c r="B718" s="1" t="s">
        <v>1405</v>
      </c>
      <c r="C718" s="1" t="s">
        <v>1406</v>
      </c>
      <c r="D718" s="1" t="n">
        <v>1.220385659367</v>
      </c>
    </row>
    <row r="719" customFormat="false" ht="15" hidden="false" customHeight="true" outlineLevel="0" collapsed="false">
      <c r="A719" s="1" t="n">
        <v>724</v>
      </c>
      <c r="B719" s="1" t="s">
        <v>1407</v>
      </c>
      <c r="C719" s="1" t="s">
        <v>1408</v>
      </c>
      <c r="D719" s="1" t="n">
        <v>1.220385659367</v>
      </c>
    </row>
    <row r="720" customFormat="false" ht="15" hidden="false" customHeight="true" outlineLevel="0" collapsed="false">
      <c r="A720" s="1" t="n">
        <v>725</v>
      </c>
      <c r="B720" s="1" t="s">
        <v>1409</v>
      </c>
      <c r="C720" s="1" t="s">
        <v>1410</v>
      </c>
      <c r="D720" s="1" t="n">
        <v>1.220385659367</v>
      </c>
    </row>
    <row r="721" customFormat="false" ht="15" hidden="false" customHeight="true" outlineLevel="0" collapsed="false">
      <c r="A721" s="1" t="n">
        <v>726</v>
      </c>
      <c r="B721" s="1" t="s">
        <v>1411</v>
      </c>
      <c r="C721" s="1" t="s">
        <v>1412</v>
      </c>
      <c r="D721" s="1" t="n">
        <v>1.220385659367</v>
      </c>
    </row>
    <row r="722" customFormat="false" ht="15" hidden="false" customHeight="true" outlineLevel="0" collapsed="false">
      <c r="A722" s="1" t="n">
        <v>727</v>
      </c>
      <c r="B722" s="1" t="s">
        <v>1413</v>
      </c>
      <c r="C722" s="1" t="s">
        <v>1414</v>
      </c>
      <c r="D722" s="1" t="n">
        <v>1.220385659367</v>
      </c>
    </row>
    <row r="723" customFormat="false" ht="15" hidden="false" customHeight="true" outlineLevel="0" collapsed="false">
      <c r="A723" s="1" t="n">
        <v>728</v>
      </c>
      <c r="B723" s="1" t="s">
        <v>1415</v>
      </c>
      <c r="C723" s="1" t="s">
        <v>1416</v>
      </c>
      <c r="D723" s="1" t="n">
        <v>1.220385659367</v>
      </c>
    </row>
    <row r="724" customFormat="false" ht="15" hidden="false" customHeight="true" outlineLevel="0" collapsed="false">
      <c r="A724" s="1" t="n">
        <v>729</v>
      </c>
      <c r="B724" s="1" t="s">
        <v>1417</v>
      </c>
      <c r="C724" s="1" t="s">
        <v>1418</v>
      </c>
      <c r="D724" s="1" t="n">
        <v>1.220385659367</v>
      </c>
    </row>
    <row r="725" customFormat="false" ht="15" hidden="false" customHeight="true" outlineLevel="0" collapsed="false">
      <c r="A725" s="1" t="n">
        <v>730</v>
      </c>
      <c r="B725" s="1" t="s">
        <v>1419</v>
      </c>
      <c r="C725" s="1" t="s">
        <v>1420</v>
      </c>
      <c r="D725" s="1" t="n">
        <v>1.220385659367</v>
      </c>
    </row>
    <row r="726" customFormat="false" ht="15" hidden="false" customHeight="true" outlineLevel="0" collapsed="false">
      <c r="A726" s="1" t="n">
        <v>731</v>
      </c>
      <c r="B726" s="1" t="s">
        <v>1421</v>
      </c>
      <c r="C726" s="1" t="s">
        <v>1422</v>
      </c>
      <c r="D726" s="1" t="n">
        <v>1.220385659367</v>
      </c>
    </row>
    <row r="727" customFormat="false" ht="15" hidden="false" customHeight="true" outlineLevel="0" collapsed="false">
      <c r="A727" s="1" t="n">
        <v>732</v>
      </c>
      <c r="B727" s="1" t="s">
        <v>1423</v>
      </c>
      <c r="C727" s="1" t="s">
        <v>1424</v>
      </c>
      <c r="D727" s="1" t="n">
        <v>1.220385659367</v>
      </c>
    </row>
    <row r="728" customFormat="false" ht="15" hidden="false" customHeight="true" outlineLevel="0" collapsed="false">
      <c r="A728" s="1" t="n">
        <v>733</v>
      </c>
      <c r="B728" s="1" t="s">
        <v>1425</v>
      </c>
      <c r="C728" s="1" t="s">
        <v>1426</v>
      </c>
      <c r="D728" s="1" t="n">
        <v>1.220385659367</v>
      </c>
    </row>
    <row r="729" customFormat="false" ht="15" hidden="false" customHeight="true" outlineLevel="0" collapsed="false">
      <c r="A729" s="1" t="n">
        <v>734</v>
      </c>
      <c r="B729" s="1" t="s">
        <v>1427</v>
      </c>
      <c r="C729" s="1" t="s">
        <v>1428</v>
      </c>
      <c r="D729" s="1" t="n">
        <v>1.220385659367</v>
      </c>
    </row>
    <row r="730" customFormat="false" ht="15" hidden="false" customHeight="true" outlineLevel="0" collapsed="false">
      <c r="A730" s="1" t="n">
        <v>735</v>
      </c>
      <c r="B730" s="1" t="s">
        <v>1429</v>
      </c>
      <c r="C730" s="1" t="s">
        <v>1430</v>
      </c>
      <c r="D730" s="1" t="n">
        <v>1.220385659367</v>
      </c>
    </row>
    <row r="731" customFormat="false" ht="15" hidden="false" customHeight="true" outlineLevel="0" collapsed="false">
      <c r="A731" s="1" t="n">
        <v>736</v>
      </c>
      <c r="B731" s="1" t="s">
        <v>1431</v>
      </c>
      <c r="C731" s="1" t="s">
        <v>1432</v>
      </c>
      <c r="D731" s="1" t="n">
        <v>1.220385659367</v>
      </c>
    </row>
    <row r="732" customFormat="false" ht="15" hidden="false" customHeight="true" outlineLevel="0" collapsed="false">
      <c r="A732" s="1" t="n">
        <v>737</v>
      </c>
      <c r="B732" s="1" t="s">
        <v>1433</v>
      </c>
      <c r="C732" s="1" t="s">
        <v>1434</v>
      </c>
      <c r="D732" s="1" t="n">
        <v>1.220385659367</v>
      </c>
    </row>
    <row r="733" customFormat="false" ht="15" hidden="false" customHeight="true" outlineLevel="0" collapsed="false">
      <c r="A733" s="1" t="n">
        <v>738</v>
      </c>
      <c r="B733" s="1" t="s">
        <v>1435</v>
      </c>
      <c r="C733" s="1" t="s">
        <v>1436</v>
      </c>
      <c r="D733" s="1" t="n">
        <v>1.220385659367</v>
      </c>
    </row>
    <row r="734" customFormat="false" ht="15" hidden="false" customHeight="true" outlineLevel="0" collapsed="false">
      <c r="A734" s="1" t="n">
        <v>739</v>
      </c>
      <c r="B734" s="1" t="s">
        <v>1437</v>
      </c>
      <c r="C734" s="1" t="s">
        <v>1438</v>
      </c>
      <c r="D734" s="1" t="n">
        <v>1.220385659367</v>
      </c>
    </row>
    <row r="735" customFormat="false" ht="15" hidden="false" customHeight="true" outlineLevel="0" collapsed="false">
      <c r="A735" s="1" t="n">
        <v>740</v>
      </c>
      <c r="B735" s="1" t="s">
        <v>1439</v>
      </c>
      <c r="C735" s="1" t="s">
        <v>1440</v>
      </c>
      <c r="D735" s="1" t="n">
        <v>1.220385659367</v>
      </c>
    </row>
    <row r="736" customFormat="false" ht="15" hidden="false" customHeight="true" outlineLevel="0" collapsed="false">
      <c r="A736" s="1" t="n">
        <v>741</v>
      </c>
      <c r="B736" s="1" t="s">
        <v>1441</v>
      </c>
      <c r="C736" s="1" t="s">
        <v>264</v>
      </c>
      <c r="D736" s="1" t="n">
        <v>1.220385659367</v>
      </c>
    </row>
    <row r="737" customFormat="false" ht="15" hidden="false" customHeight="true" outlineLevel="0" collapsed="false">
      <c r="A737" s="1" t="n">
        <v>742</v>
      </c>
      <c r="B737" s="1" t="s">
        <v>1442</v>
      </c>
      <c r="C737" s="1" t="s">
        <v>1443</v>
      </c>
      <c r="D737" s="1" t="n">
        <v>1.220385659367</v>
      </c>
    </row>
    <row r="738" customFormat="false" ht="15" hidden="false" customHeight="true" outlineLevel="0" collapsed="false">
      <c r="A738" s="1" t="n">
        <v>743</v>
      </c>
      <c r="B738" s="1" t="s">
        <v>1444</v>
      </c>
      <c r="C738" s="1" t="s">
        <v>1445</v>
      </c>
      <c r="D738" s="1" t="n">
        <v>1.220385659367</v>
      </c>
    </row>
    <row r="739" customFormat="false" ht="15" hidden="false" customHeight="true" outlineLevel="0" collapsed="false">
      <c r="A739" s="1" t="n">
        <v>744</v>
      </c>
      <c r="B739" s="1" t="s">
        <v>1446</v>
      </c>
      <c r="C739" s="1" t="s">
        <v>756</v>
      </c>
      <c r="D739" s="1" t="n">
        <v>1.220385659367</v>
      </c>
    </row>
    <row r="740" customFormat="false" ht="15" hidden="false" customHeight="true" outlineLevel="0" collapsed="false">
      <c r="A740" s="1" t="n">
        <v>745</v>
      </c>
      <c r="B740" s="1" t="s">
        <v>1447</v>
      </c>
      <c r="C740" s="1" t="s">
        <v>367</v>
      </c>
      <c r="D740" s="1" t="n">
        <v>1.220385659367</v>
      </c>
    </row>
    <row r="741" customFormat="false" ht="15" hidden="false" customHeight="true" outlineLevel="0" collapsed="false">
      <c r="A741" s="1" t="n">
        <v>746</v>
      </c>
      <c r="B741" s="1" t="s">
        <v>1448</v>
      </c>
      <c r="C741" s="1" t="s">
        <v>1449</v>
      </c>
      <c r="D741" s="1" t="n">
        <v>1.220385659367</v>
      </c>
    </row>
    <row r="742" customFormat="false" ht="15" hidden="false" customHeight="true" outlineLevel="0" collapsed="false">
      <c r="A742" s="1" t="n">
        <v>747</v>
      </c>
      <c r="B742" s="1" t="s">
        <v>1450</v>
      </c>
      <c r="C742" s="1" t="s">
        <v>1451</v>
      </c>
      <c r="D742" s="1" t="n">
        <v>1.220385659367</v>
      </c>
    </row>
    <row r="743" customFormat="false" ht="15" hidden="false" customHeight="true" outlineLevel="0" collapsed="false">
      <c r="A743" s="1" t="n">
        <v>748</v>
      </c>
      <c r="B743" s="1" t="s">
        <v>1452</v>
      </c>
      <c r="C743" s="1" t="s">
        <v>1453</v>
      </c>
      <c r="D743" s="1" t="n">
        <v>1.220385659367</v>
      </c>
    </row>
    <row r="744" customFormat="false" ht="15" hidden="false" customHeight="true" outlineLevel="0" collapsed="false">
      <c r="A744" s="1" t="n">
        <v>749</v>
      </c>
      <c r="B744" s="1" t="s">
        <v>1454</v>
      </c>
      <c r="C744" s="1" t="s">
        <v>1455</v>
      </c>
      <c r="D744" s="1" t="n">
        <v>1.220385659367</v>
      </c>
    </row>
    <row r="745" customFormat="false" ht="15" hidden="false" customHeight="true" outlineLevel="0" collapsed="false">
      <c r="A745" s="1" t="n">
        <v>750</v>
      </c>
      <c r="B745" s="1" t="s">
        <v>1456</v>
      </c>
      <c r="C745" s="1" t="s">
        <v>1457</v>
      </c>
      <c r="D745" s="1" t="n">
        <v>1.220385659367</v>
      </c>
    </row>
    <row r="746" customFormat="false" ht="15" hidden="false" customHeight="true" outlineLevel="0" collapsed="false">
      <c r="A746" s="1" t="n">
        <v>751</v>
      </c>
      <c r="B746" s="1" t="s">
        <v>1458</v>
      </c>
      <c r="C746" s="1" t="s">
        <v>1459</v>
      </c>
      <c r="D746" s="1" t="n">
        <v>1.220385659367</v>
      </c>
    </row>
    <row r="747" customFormat="false" ht="15" hidden="false" customHeight="true" outlineLevel="0" collapsed="false">
      <c r="A747" s="1" t="n">
        <v>752</v>
      </c>
      <c r="B747" s="1" t="s">
        <v>1460</v>
      </c>
      <c r="C747" s="1" t="s">
        <v>1461</v>
      </c>
      <c r="D747" s="1" t="n">
        <v>1.220385659367</v>
      </c>
    </row>
    <row r="748" customFormat="false" ht="15" hidden="false" customHeight="true" outlineLevel="0" collapsed="false">
      <c r="A748" s="1" t="n">
        <v>753</v>
      </c>
      <c r="B748" s="1" t="s">
        <v>1462</v>
      </c>
      <c r="C748" s="1" t="s">
        <v>1463</v>
      </c>
      <c r="D748" s="1" t="n">
        <v>1.220385659367</v>
      </c>
    </row>
    <row r="749" customFormat="false" ht="15" hidden="false" customHeight="true" outlineLevel="0" collapsed="false">
      <c r="A749" s="1" t="n">
        <v>754</v>
      </c>
      <c r="B749" s="1" t="s">
        <v>1464</v>
      </c>
      <c r="C749" s="1" t="s">
        <v>1465</v>
      </c>
      <c r="D749" s="1" t="n">
        <v>1.220385659367</v>
      </c>
    </row>
    <row r="750" customFormat="false" ht="15" hidden="false" customHeight="true" outlineLevel="0" collapsed="false">
      <c r="A750" s="1" t="n">
        <v>755</v>
      </c>
      <c r="B750" s="1" t="s">
        <v>1466</v>
      </c>
      <c r="C750" s="1" t="s">
        <v>1467</v>
      </c>
      <c r="D750" s="1" t="n">
        <v>1.220385659367</v>
      </c>
    </row>
    <row r="751" customFormat="false" ht="15" hidden="false" customHeight="true" outlineLevel="0" collapsed="false">
      <c r="A751" s="1" t="n">
        <v>756</v>
      </c>
      <c r="B751" s="1" t="s">
        <v>1468</v>
      </c>
      <c r="C751" s="1" t="s">
        <v>1469</v>
      </c>
      <c r="D751" s="1" t="n">
        <v>1.220385659367</v>
      </c>
    </row>
    <row r="752" customFormat="false" ht="15" hidden="false" customHeight="true" outlineLevel="0" collapsed="false">
      <c r="A752" s="1" t="n">
        <v>757</v>
      </c>
      <c r="B752" s="1" t="s">
        <v>1470</v>
      </c>
      <c r="C752" s="1" t="s">
        <v>1471</v>
      </c>
      <c r="D752" s="1" t="n">
        <v>1.220385659367</v>
      </c>
    </row>
    <row r="753" customFormat="false" ht="15" hidden="false" customHeight="true" outlineLevel="0" collapsed="false">
      <c r="A753" s="1" t="n">
        <v>758</v>
      </c>
      <c r="B753" s="1" t="s">
        <v>1472</v>
      </c>
      <c r="C753" s="1" t="s">
        <v>1473</v>
      </c>
      <c r="D753" s="1" t="n">
        <v>1.220385659367</v>
      </c>
    </row>
    <row r="754" customFormat="false" ht="15" hidden="false" customHeight="true" outlineLevel="0" collapsed="false">
      <c r="A754" s="1" t="n">
        <v>759</v>
      </c>
      <c r="B754" s="1" t="s">
        <v>1474</v>
      </c>
      <c r="C754" s="1" t="s">
        <v>1475</v>
      </c>
      <c r="D754" s="1" t="n">
        <v>1.220385659367</v>
      </c>
    </row>
    <row r="755" customFormat="false" ht="15" hidden="false" customHeight="true" outlineLevel="0" collapsed="false">
      <c r="A755" s="1" t="n">
        <v>760</v>
      </c>
      <c r="B755" s="1" t="s">
        <v>1476</v>
      </c>
      <c r="C755" s="1" t="s">
        <v>1477</v>
      </c>
      <c r="D755" s="1" t="n">
        <v>1.220385659367</v>
      </c>
    </row>
    <row r="756" customFormat="false" ht="15" hidden="false" customHeight="true" outlineLevel="0" collapsed="false">
      <c r="A756" s="1" t="n">
        <v>761</v>
      </c>
      <c r="B756" s="1" t="s">
        <v>1478</v>
      </c>
      <c r="C756" s="1" t="s">
        <v>1479</v>
      </c>
      <c r="D756" s="1" t="n">
        <v>1.220385659367</v>
      </c>
    </row>
    <row r="757" customFormat="false" ht="15" hidden="false" customHeight="true" outlineLevel="0" collapsed="false">
      <c r="A757" s="1" t="n">
        <v>762</v>
      </c>
      <c r="B757" s="1" t="s">
        <v>1480</v>
      </c>
      <c r="C757" s="1" t="s">
        <v>1481</v>
      </c>
      <c r="D757" s="1" t="n">
        <v>1.220385659367</v>
      </c>
    </row>
    <row r="758" customFormat="false" ht="15" hidden="false" customHeight="true" outlineLevel="0" collapsed="false">
      <c r="A758" s="1" t="n">
        <v>763</v>
      </c>
      <c r="B758" s="1" t="s">
        <v>1482</v>
      </c>
      <c r="C758" s="1" t="s">
        <v>1483</v>
      </c>
      <c r="D758" s="1" t="n">
        <v>1.220385659367</v>
      </c>
    </row>
    <row r="759" customFormat="false" ht="15" hidden="false" customHeight="true" outlineLevel="0" collapsed="false">
      <c r="A759" s="1" t="n">
        <v>764</v>
      </c>
      <c r="B759" s="1" t="s">
        <v>1484</v>
      </c>
      <c r="C759" s="1" t="s">
        <v>1485</v>
      </c>
      <c r="D759" s="1" t="n">
        <v>1.220385659367</v>
      </c>
    </row>
    <row r="760" customFormat="false" ht="15" hidden="false" customHeight="true" outlineLevel="0" collapsed="false">
      <c r="A760" s="1" t="n">
        <v>765</v>
      </c>
      <c r="B760" s="1" t="s">
        <v>1486</v>
      </c>
      <c r="C760" s="1" t="s">
        <v>1487</v>
      </c>
      <c r="D760" s="1" t="n">
        <v>1.220385659367</v>
      </c>
    </row>
    <row r="761" customFormat="false" ht="15" hidden="false" customHeight="true" outlineLevel="0" collapsed="false">
      <c r="B761" s="1" t="s">
        <v>1488</v>
      </c>
      <c r="C761" s="1" t="s">
        <v>1489</v>
      </c>
      <c r="D761" s="1" t="n">
        <v>1.220385659367</v>
      </c>
    </row>
    <row r="762" customFormat="false" ht="15" hidden="false" customHeight="true" outlineLevel="0" collapsed="false">
      <c r="A762" s="1" t="n">
        <v>766</v>
      </c>
      <c r="B762" s="1" t="s">
        <v>1490</v>
      </c>
      <c r="C762" s="1" t="s">
        <v>1491</v>
      </c>
      <c r="D762" s="1" t="n">
        <v>1.220385659367</v>
      </c>
    </row>
    <row r="763" customFormat="false" ht="15" hidden="false" customHeight="true" outlineLevel="0" collapsed="false">
      <c r="A763" s="1" t="n">
        <v>767</v>
      </c>
      <c r="B763" s="1" t="s">
        <v>1492</v>
      </c>
      <c r="C763" s="1" t="s">
        <v>1493</v>
      </c>
      <c r="D763" s="1" t="n">
        <v>1.220385659367</v>
      </c>
    </row>
    <row r="764" customFormat="false" ht="15" hidden="false" customHeight="true" outlineLevel="0" collapsed="false">
      <c r="A764" s="1" t="n">
        <v>768</v>
      </c>
      <c r="B764" s="1" t="s">
        <v>1494</v>
      </c>
      <c r="C764" s="1" t="s">
        <v>1495</v>
      </c>
      <c r="D764" s="1" t="n">
        <v>1.220385659367</v>
      </c>
    </row>
    <row r="765" customFormat="false" ht="15" hidden="false" customHeight="true" outlineLevel="0" collapsed="false">
      <c r="A765" s="1" t="n">
        <v>769</v>
      </c>
      <c r="B765" s="1" t="s">
        <v>1496</v>
      </c>
      <c r="C765" s="1" t="s">
        <v>1497</v>
      </c>
      <c r="D765" s="1" t="n">
        <v>1.220385659367</v>
      </c>
    </row>
    <row r="766" customFormat="false" ht="15" hidden="false" customHeight="true" outlineLevel="0" collapsed="false">
      <c r="A766" s="1" t="n">
        <v>770</v>
      </c>
      <c r="B766" s="1" t="s">
        <v>1498</v>
      </c>
      <c r="C766" s="1" t="s">
        <v>1499</v>
      </c>
      <c r="D766" s="1" t="n">
        <v>1.220385659367</v>
      </c>
    </row>
    <row r="767" customFormat="false" ht="15" hidden="false" customHeight="true" outlineLevel="0" collapsed="false">
      <c r="A767" s="1" t="n">
        <v>771</v>
      </c>
      <c r="B767" s="1" t="s">
        <v>1500</v>
      </c>
      <c r="C767" s="1" t="s">
        <v>1501</v>
      </c>
      <c r="D767" s="1" t="n">
        <v>1.220385659367</v>
      </c>
    </row>
    <row r="768" customFormat="false" ht="15" hidden="false" customHeight="true" outlineLevel="0" collapsed="false">
      <c r="A768" s="1" t="n">
        <v>772</v>
      </c>
      <c r="B768" s="1" t="s">
        <v>1502</v>
      </c>
      <c r="C768" s="1" t="s">
        <v>1503</v>
      </c>
      <c r="D768" s="1" t="n">
        <v>1.220385659367</v>
      </c>
    </row>
    <row r="769" customFormat="false" ht="15" hidden="false" customHeight="true" outlineLevel="0" collapsed="false">
      <c r="A769" s="1" t="n">
        <v>773</v>
      </c>
      <c r="B769" s="1" t="s">
        <v>1504</v>
      </c>
      <c r="C769" s="1" t="s">
        <v>1505</v>
      </c>
      <c r="D769" s="1" t="n">
        <v>1.220385659367</v>
      </c>
    </row>
    <row r="770" customFormat="false" ht="15" hidden="false" customHeight="true" outlineLevel="0" collapsed="false">
      <c r="A770" s="1" t="n">
        <v>774</v>
      </c>
      <c r="B770" s="1" t="s">
        <v>1506</v>
      </c>
      <c r="C770" s="1" t="s">
        <v>1507</v>
      </c>
      <c r="D770" s="1" t="n">
        <v>1.220385659367</v>
      </c>
    </row>
    <row r="771" customFormat="false" ht="15" hidden="false" customHeight="true" outlineLevel="0" collapsed="false">
      <c r="A771" s="1" t="n">
        <v>775</v>
      </c>
      <c r="B771" s="1" t="s">
        <v>1508</v>
      </c>
      <c r="C771" s="1" t="s">
        <v>1509</v>
      </c>
      <c r="D771" s="1" t="n">
        <v>1.220385659367</v>
      </c>
    </row>
    <row r="772" customFormat="false" ht="15" hidden="false" customHeight="true" outlineLevel="0" collapsed="false">
      <c r="B772" s="1" t="s">
        <v>1510</v>
      </c>
      <c r="C772" s="1" t="s">
        <v>1511</v>
      </c>
      <c r="D772" s="1" t="n">
        <v>1.220385659367</v>
      </c>
    </row>
    <row r="773" customFormat="false" ht="15" hidden="false" customHeight="true" outlineLevel="0" collapsed="false">
      <c r="A773" s="1" t="n">
        <v>776</v>
      </c>
      <c r="B773" s="1" t="s">
        <v>1512</v>
      </c>
      <c r="C773" s="1" t="s">
        <v>1513</v>
      </c>
      <c r="D773" s="1" t="n">
        <v>1.220385659367</v>
      </c>
    </row>
    <row r="774" customFormat="false" ht="15" hidden="false" customHeight="true" outlineLevel="0" collapsed="false">
      <c r="A774" s="1" t="n">
        <v>777</v>
      </c>
      <c r="B774" s="1" t="s">
        <v>1514</v>
      </c>
      <c r="C774" s="1" t="s">
        <v>1515</v>
      </c>
      <c r="D774" s="1" t="n">
        <v>1.220385659367</v>
      </c>
    </row>
    <row r="775" customFormat="false" ht="15" hidden="false" customHeight="true" outlineLevel="0" collapsed="false">
      <c r="A775" s="1" t="n">
        <v>778</v>
      </c>
      <c r="B775" s="1" t="s">
        <v>1516</v>
      </c>
      <c r="C775" s="1" t="s">
        <v>1517</v>
      </c>
      <c r="D775" s="1" t="n">
        <v>1.220385659367</v>
      </c>
    </row>
    <row r="776" customFormat="false" ht="15" hidden="false" customHeight="true" outlineLevel="0" collapsed="false">
      <c r="A776" s="1" t="n">
        <v>779</v>
      </c>
      <c r="B776" s="1" t="s">
        <v>1518</v>
      </c>
      <c r="C776" s="1" t="s">
        <v>1519</v>
      </c>
      <c r="D776" s="1" t="n">
        <v>1.220385659367</v>
      </c>
    </row>
    <row r="777" customFormat="false" ht="15" hidden="false" customHeight="true" outlineLevel="0" collapsed="false">
      <c r="A777" s="1" t="n">
        <v>780</v>
      </c>
      <c r="B777" s="1" t="s">
        <v>1520</v>
      </c>
      <c r="C777" s="1" t="s">
        <v>1521</v>
      </c>
      <c r="D777" s="1" t="n">
        <v>1.220385659367</v>
      </c>
    </row>
    <row r="778" customFormat="false" ht="15" hidden="false" customHeight="true" outlineLevel="0" collapsed="false">
      <c r="A778" s="1" t="n">
        <v>781</v>
      </c>
      <c r="B778" s="1" t="s">
        <v>1522</v>
      </c>
      <c r="C778" s="1" t="s">
        <v>1523</v>
      </c>
      <c r="D778" s="1" t="n">
        <v>1.220385659367</v>
      </c>
    </row>
    <row r="779" customFormat="false" ht="15" hidden="false" customHeight="true" outlineLevel="0" collapsed="false">
      <c r="A779" s="1" t="n">
        <v>782</v>
      </c>
      <c r="B779" s="1" t="s">
        <v>1524</v>
      </c>
      <c r="C779" s="1" t="s">
        <v>1525</v>
      </c>
      <c r="D779" s="1" t="n">
        <v>1.220385659367</v>
      </c>
    </row>
    <row r="780" customFormat="false" ht="15" hidden="false" customHeight="true" outlineLevel="0" collapsed="false">
      <c r="A780" s="1" t="n">
        <v>783</v>
      </c>
      <c r="B780" s="1" t="s">
        <v>1526</v>
      </c>
      <c r="C780" s="1" t="s">
        <v>1527</v>
      </c>
      <c r="D780" s="1" t="n">
        <v>1.220385659367</v>
      </c>
    </row>
    <row r="781" customFormat="false" ht="15" hidden="false" customHeight="true" outlineLevel="0" collapsed="false">
      <c r="A781" s="1" t="n">
        <v>784</v>
      </c>
      <c r="B781" s="1" t="s">
        <v>1528</v>
      </c>
      <c r="C781" s="1" t="s">
        <v>1529</v>
      </c>
      <c r="D781" s="1" t="n">
        <v>1.220385659367</v>
      </c>
    </row>
    <row r="782" customFormat="false" ht="15" hidden="false" customHeight="true" outlineLevel="0" collapsed="false">
      <c r="A782" s="1" t="n">
        <v>785</v>
      </c>
      <c r="B782" s="1" t="s">
        <v>1530</v>
      </c>
      <c r="C782" s="1" t="s">
        <v>1531</v>
      </c>
      <c r="D782" s="1" t="n">
        <v>1.220385659367</v>
      </c>
    </row>
    <row r="783" customFormat="false" ht="15" hidden="false" customHeight="true" outlineLevel="0" collapsed="false">
      <c r="A783" s="1" t="n">
        <v>786</v>
      </c>
      <c r="B783" s="1" t="s">
        <v>1532</v>
      </c>
      <c r="C783" s="1" t="s">
        <v>1533</v>
      </c>
      <c r="D783" s="1" t="n">
        <v>1.220385659367</v>
      </c>
    </row>
    <row r="784" customFormat="false" ht="15" hidden="false" customHeight="true" outlineLevel="0" collapsed="false">
      <c r="A784" s="1" t="n">
        <v>787</v>
      </c>
      <c r="B784" s="1" t="s">
        <v>1534</v>
      </c>
      <c r="C784" s="1" t="s">
        <v>1535</v>
      </c>
      <c r="D784" s="1" t="n">
        <v>1.220385659367</v>
      </c>
    </row>
    <row r="785" customFormat="false" ht="15" hidden="false" customHeight="true" outlineLevel="0" collapsed="false">
      <c r="A785" s="1" t="n">
        <v>788</v>
      </c>
      <c r="B785" s="1" t="s">
        <v>1536</v>
      </c>
      <c r="C785" s="1" t="s">
        <v>1537</v>
      </c>
      <c r="D785" s="1" t="n">
        <v>1.220385659367</v>
      </c>
    </row>
    <row r="786" customFormat="false" ht="15" hidden="false" customHeight="true" outlineLevel="0" collapsed="false">
      <c r="A786" s="1" t="n">
        <v>789</v>
      </c>
      <c r="B786" s="1" t="s">
        <v>1538</v>
      </c>
      <c r="C786" s="1" t="s">
        <v>1539</v>
      </c>
      <c r="D786" s="1" t="n">
        <v>1.220385659367</v>
      </c>
    </row>
    <row r="787" customFormat="false" ht="15" hidden="false" customHeight="true" outlineLevel="0" collapsed="false">
      <c r="A787" s="1" t="n">
        <v>790</v>
      </c>
      <c r="B787" s="1" t="s">
        <v>1540</v>
      </c>
      <c r="C787" s="1" t="s">
        <v>1541</v>
      </c>
      <c r="D787" s="1" t="n">
        <v>1.220385659367</v>
      </c>
    </row>
    <row r="788" customFormat="false" ht="15" hidden="false" customHeight="true" outlineLevel="0" collapsed="false">
      <c r="A788" s="1" t="n">
        <v>791</v>
      </c>
      <c r="B788" s="1" t="s">
        <v>1542</v>
      </c>
      <c r="C788" s="1" t="s">
        <v>1543</v>
      </c>
      <c r="D788" s="1" t="n">
        <v>1.220385659367</v>
      </c>
    </row>
    <row r="789" customFormat="false" ht="15" hidden="false" customHeight="true" outlineLevel="0" collapsed="false">
      <c r="A789" s="1" t="n">
        <v>792</v>
      </c>
      <c r="B789" s="1" t="s">
        <v>1544</v>
      </c>
      <c r="C789" s="1" t="s">
        <v>1545</v>
      </c>
      <c r="D789" s="1" t="n">
        <v>1.220385659367</v>
      </c>
    </row>
    <row r="790" customFormat="false" ht="15" hidden="false" customHeight="true" outlineLevel="0" collapsed="false">
      <c r="A790" s="1" t="n">
        <v>793</v>
      </c>
      <c r="B790" s="1" t="s">
        <v>1546</v>
      </c>
      <c r="C790" s="1" t="s">
        <v>1547</v>
      </c>
      <c r="D790" s="1" t="n">
        <v>1.220385659367</v>
      </c>
    </row>
    <row r="791" customFormat="false" ht="15" hidden="false" customHeight="true" outlineLevel="0" collapsed="false">
      <c r="A791" s="1" t="n">
        <v>794</v>
      </c>
      <c r="B791" s="1" t="s">
        <v>1548</v>
      </c>
      <c r="C791" s="1" t="s">
        <v>1549</v>
      </c>
      <c r="D791" s="1" t="n">
        <v>1.220385659367</v>
      </c>
    </row>
    <row r="792" customFormat="false" ht="15" hidden="false" customHeight="true" outlineLevel="0" collapsed="false">
      <c r="A792" s="1" t="n">
        <v>795</v>
      </c>
      <c r="B792" s="1" t="s">
        <v>1550</v>
      </c>
      <c r="C792" s="1" t="s">
        <v>1551</v>
      </c>
      <c r="D792" s="1" t="n">
        <v>1.220385659367</v>
      </c>
    </row>
    <row r="793" customFormat="false" ht="15" hidden="false" customHeight="true" outlineLevel="0" collapsed="false">
      <c r="A793" s="1" t="n">
        <v>796</v>
      </c>
      <c r="B793" s="1" t="s">
        <v>1552</v>
      </c>
      <c r="C793" s="1" t="s">
        <v>1553</v>
      </c>
      <c r="D793" s="1" t="n">
        <v>1.220385659367</v>
      </c>
    </row>
    <row r="794" customFormat="false" ht="15" hidden="false" customHeight="true" outlineLevel="0" collapsed="false">
      <c r="A794" s="1" t="n">
        <v>797</v>
      </c>
      <c r="B794" s="1" t="s">
        <v>1554</v>
      </c>
      <c r="C794" s="1" t="s">
        <v>1555</v>
      </c>
      <c r="D794" s="1" t="n">
        <v>1.220385659367</v>
      </c>
    </row>
    <row r="795" customFormat="false" ht="15" hidden="false" customHeight="true" outlineLevel="0" collapsed="false">
      <c r="A795" s="1" t="n">
        <v>798</v>
      </c>
      <c r="B795" s="1" t="s">
        <v>1556</v>
      </c>
      <c r="C795" s="1" t="s">
        <v>1557</v>
      </c>
      <c r="D795" s="1" t="n">
        <v>1.220385659367</v>
      </c>
    </row>
    <row r="796" customFormat="false" ht="15" hidden="false" customHeight="true" outlineLevel="0" collapsed="false">
      <c r="A796" s="1" t="n">
        <v>799</v>
      </c>
      <c r="B796" s="1" t="s">
        <v>1558</v>
      </c>
      <c r="C796" s="1" t="s">
        <v>1559</v>
      </c>
      <c r="D796" s="1" t="n">
        <v>1.220385659367</v>
      </c>
    </row>
    <row r="797" customFormat="false" ht="15" hidden="false" customHeight="true" outlineLevel="0" collapsed="false">
      <c r="A797" s="1" t="n">
        <v>800</v>
      </c>
      <c r="B797" s="1" t="s">
        <v>1560</v>
      </c>
      <c r="C797" s="1" t="s">
        <v>1561</v>
      </c>
      <c r="D797" s="1" t="n">
        <v>1.220385659367</v>
      </c>
    </row>
    <row r="798" customFormat="false" ht="15" hidden="false" customHeight="true" outlineLevel="0" collapsed="false">
      <c r="A798" s="1" t="n">
        <v>801</v>
      </c>
      <c r="B798" s="1" t="s">
        <v>1562</v>
      </c>
      <c r="C798" s="1" t="s">
        <v>1563</v>
      </c>
      <c r="D798" s="1" t="n">
        <v>1.220385659367</v>
      </c>
    </row>
    <row r="799" customFormat="false" ht="15" hidden="false" customHeight="true" outlineLevel="0" collapsed="false">
      <c r="A799" s="1" t="n">
        <v>802</v>
      </c>
      <c r="B799" s="1" t="s">
        <v>1564</v>
      </c>
      <c r="C799" s="1" t="s">
        <v>1565</v>
      </c>
      <c r="D799" s="1" t="n">
        <v>1.220385659367</v>
      </c>
    </row>
    <row r="800" customFormat="false" ht="15" hidden="false" customHeight="true" outlineLevel="0" collapsed="false">
      <c r="A800" s="1" t="n">
        <v>803</v>
      </c>
      <c r="B800" s="1" t="s">
        <v>1566</v>
      </c>
      <c r="C800" s="1" t="s">
        <v>1567</v>
      </c>
      <c r="D800" s="1" t="n">
        <v>1.220385659367</v>
      </c>
    </row>
    <row r="801" customFormat="false" ht="15" hidden="false" customHeight="true" outlineLevel="0" collapsed="false">
      <c r="A801" s="1" t="n">
        <v>804</v>
      </c>
      <c r="B801" s="1" t="s">
        <v>1568</v>
      </c>
      <c r="C801" s="1" t="s">
        <v>1569</v>
      </c>
      <c r="D801" s="1" t="n">
        <v>1.220385659367</v>
      </c>
    </row>
    <row r="802" customFormat="false" ht="15" hidden="false" customHeight="true" outlineLevel="0" collapsed="false">
      <c r="A802" s="1" t="n">
        <v>805</v>
      </c>
      <c r="B802" s="1" t="s">
        <v>1570</v>
      </c>
      <c r="C802" s="1" t="s">
        <v>1571</v>
      </c>
      <c r="D802" s="1" t="n">
        <v>1.220385659367</v>
      </c>
    </row>
    <row r="803" customFormat="false" ht="15" hidden="false" customHeight="true" outlineLevel="0" collapsed="false">
      <c r="A803" s="1" t="n">
        <v>806</v>
      </c>
      <c r="B803" s="1" t="s">
        <v>1572</v>
      </c>
      <c r="C803" s="1" t="s">
        <v>1573</v>
      </c>
      <c r="D803" s="1" t="n">
        <v>1.220385659367</v>
      </c>
    </row>
    <row r="804" customFormat="false" ht="15" hidden="false" customHeight="true" outlineLevel="0" collapsed="false">
      <c r="A804" s="1" t="n">
        <v>807</v>
      </c>
      <c r="B804" s="1" t="s">
        <v>1574</v>
      </c>
      <c r="C804" s="1" t="s">
        <v>1575</v>
      </c>
      <c r="D804" s="1" t="n">
        <v>1.220385659367</v>
      </c>
    </row>
    <row r="805" customFormat="false" ht="15" hidden="false" customHeight="true" outlineLevel="0" collapsed="false">
      <c r="A805" s="1" t="n">
        <v>808</v>
      </c>
      <c r="B805" s="1" t="s">
        <v>1576</v>
      </c>
      <c r="C805" s="1" t="s">
        <v>1577</v>
      </c>
      <c r="D805" s="1" t="n">
        <v>1.220385659367</v>
      </c>
    </row>
    <row r="806" customFormat="false" ht="15" hidden="false" customHeight="true" outlineLevel="0" collapsed="false">
      <c r="A806" s="1" t="n">
        <v>809</v>
      </c>
      <c r="B806" s="1" t="s">
        <v>1578</v>
      </c>
      <c r="C806" s="1" t="s">
        <v>1579</v>
      </c>
      <c r="D806" s="1" t="n">
        <v>1.220385659367</v>
      </c>
    </row>
    <row r="807" customFormat="false" ht="15" hidden="false" customHeight="true" outlineLevel="0" collapsed="false">
      <c r="A807" s="1" t="n">
        <v>810</v>
      </c>
      <c r="B807" s="1" t="s">
        <v>1580</v>
      </c>
      <c r="C807" s="1" t="s">
        <v>1581</v>
      </c>
      <c r="D807" s="1" t="n">
        <v>1.220385659367</v>
      </c>
    </row>
    <row r="808" customFormat="false" ht="15" hidden="false" customHeight="true" outlineLevel="0" collapsed="false">
      <c r="A808" s="1" t="n">
        <v>811</v>
      </c>
      <c r="B808" s="1" t="s">
        <v>1582</v>
      </c>
      <c r="C808" s="1" t="s">
        <v>1583</v>
      </c>
      <c r="D808" s="1" t="n">
        <v>1.220385659367</v>
      </c>
    </row>
    <row r="809" customFormat="false" ht="15" hidden="false" customHeight="true" outlineLevel="0" collapsed="false">
      <c r="A809" s="1" t="n">
        <v>812</v>
      </c>
      <c r="B809" s="1" t="s">
        <v>1584</v>
      </c>
      <c r="C809" s="1" t="s">
        <v>1585</v>
      </c>
      <c r="D809" s="1" t="n">
        <v>1.220385659367</v>
      </c>
    </row>
    <row r="810" customFormat="false" ht="15" hidden="false" customHeight="true" outlineLevel="0" collapsed="false">
      <c r="A810" s="1" t="n">
        <v>813</v>
      </c>
      <c r="B810" s="1" t="s">
        <v>1586</v>
      </c>
      <c r="C810" s="1" t="s">
        <v>1587</v>
      </c>
      <c r="D810" s="1" t="n">
        <v>1.220385659367</v>
      </c>
    </row>
    <row r="811" customFormat="false" ht="15" hidden="false" customHeight="true" outlineLevel="0" collapsed="false">
      <c r="A811" s="1" t="n">
        <v>814</v>
      </c>
      <c r="B811" s="1" t="s">
        <v>1588</v>
      </c>
      <c r="C811" s="1" t="s">
        <v>1589</v>
      </c>
      <c r="D811" s="1" t="n">
        <v>1.220385659367</v>
      </c>
    </row>
    <row r="812" customFormat="false" ht="15" hidden="false" customHeight="true" outlineLevel="0" collapsed="false">
      <c r="A812" s="1" t="n">
        <v>815</v>
      </c>
      <c r="B812" s="1" t="s">
        <v>1590</v>
      </c>
      <c r="C812" s="1" t="s">
        <v>1056</v>
      </c>
      <c r="D812" s="1" t="n">
        <v>1.220385659367</v>
      </c>
    </row>
    <row r="813" customFormat="false" ht="15" hidden="false" customHeight="true" outlineLevel="0" collapsed="false">
      <c r="A813" s="1" t="n">
        <v>816</v>
      </c>
      <c r="B813" s="1" t="s">
        <v>1591</v>
      </c>
      <c r="C813" s="1" t="s">
        <v>1592</v>
      </c>
      <c r="D813" s="1" t="n">
        <v>1.220385659367</v>
      </c>
    </row>
    <row r="814" customFormat="false" ht="15" hidden="false" customHeight="true" outlineLevel="0" collapsed="false">
      <c r="A814" s="1" t="n">
        <v>817</v>
      </c>
      <c r="B814" s="1" t="s">
        <v>1593</v>
      </c>
      <c r="C814" s="1" t="s">
        <v>1594</v>
      </c>
      <c r="D814" s="1" t="n">
        <v>1.220385659367</v>
      </c>
    </row>
    <row r="815" customFormat="false" ht="15" hidden="false" customHeight="true" outlineLevel="0" collapsed="false">
      <c r="A815" s="1" t="n">
        <v>818</v>
      </c>
      <c r="B815" s="1" t="s">
        <v>1595</v>
      </c>
      <c r="C815" s="1" t="s">
        <v>1596</v>
      </c>
      <c r="D815" s="1" t="n">
        <v>1.220385659367</v>
      </c>
    </row>
    <row r="816" customFormat="false" ht="15" hidden="false" customHeight="true" outlineLevel="0" collapsed="false">
      <c r="A816" s="1" t="n">
        <v>819</v>
      </c>
      <c r="B816" s="1" t="s">
        <v>1597</v>
      </c>
      <c r="C816" s="1" t="s">
        <v>1598</v>
      </c>
      <c r="D816" s="1" t="n">
        <v>1.220385659367</v>
      </c>
    </row>
    <row r="817" customFormat="false" ht="15" hidden="false" customHeight="true" outlineLevel="0" collapsed="false">
      <c r="A817" s="1" t="n">
        <v>820</v>
      </c>
      <c r="B817" s="1" t="s">
        <v>1599</v>
      </c>
      <c r="C817" s="1" t="s">
        <v>1600</v>
      </c>
      <c r="D817" s="1" t="n">
        <v>1.220385659367</v>
      </c>
    </row>
    <row r="818" customFormat="false" ht="15" hidden="false" customHeight="true" outlineLevel="0" collapsed="false">
      <c r="A818" s="1" t="n">
        <v>821</v>
      </c>
      <c r="B818" s="1" t="s">
        <v>1601</v>
      </c>
      <c r="C818" s="1" t="s">
        <v>1602</v>
      </c>
      <c r="D818" s="1" t="n">
        <v>1.220385659367</v>
      </c>
    </row>
    <row r="819" customFormat="false" ht="15" hidden="false" customHeight="true" outlineLevel="0" collapsed="false">
      <c r="A819" s="1" t="n">
        <v>822</v>
      </c>
      <c r="B819" s="1" t="s">
        <v>1603</v>
      </c>
      <c r="C819" s="1" t="s">
        <v>1604</v>
      </c>
      <c r="D819" s="1" t="n">
        <v>1.220385659367</v>
      </c>
    </row>
    <row r="820" customFormat="false" ht="15" hidden="false" customHeight="true" outlineLevel="0" collapsed="false">
      <c r="A820" s="1" t="n">
        <v>823</v>
      </c>
      <c r="B820" s="1" t="s">
        <v>1605</v>
      </c>
      <c r="C820" s="1" t="s">
        <v>1606</v>
      </c>
      <c r="D820" s="1" t="n">
        <v>1.220385659367</v>
      </c>
    </row>
    <row r="821" customFormat="false" ht="15" hidden="false" customHeight="true" outlineLevel="0" collapsed="false">
      <c r="A821" s="1" t="n">
        <v>824</v>
      </c>
      <c r="B821" s="1" t="s">
        <v>1607</v>
      </c>
      <c r="C821" s="1" t="s">
        <v>1608</v>
      </c>
      <c r="D821" s="1" t="n">
        <v>1.220385659367</v>
      </c>
    </row>
    <row r="822" customFormat="false" ht="15" hidden="false" customHeight="true" outlineLevel="0" collapsed="false">
      <c r="A822" s="1" t="n">
        <v>825</v>
      </c>
      <c r="B822" s="1" t="s">
        <v>1609</v>
      </c>
      <c r="C822" s="1" t="s">
        <v>1610</v>
      </c>
      <c r="D822" s="1" t="n">
        <v>1.220385659367</v>
      </c>
    </row>
    <row r="823" customFormat="false" ht="15" hidden="false" customHeight="true" outlineLevel="0" collapsed="false">
      <c r="A823" s="1" t="n">
        <v>826</v>
      </c>
      <c r="B823" s="1" t="s">
        <v>1611</v>
      </c>
      <c r="C823" s="1" t="s">
        <v>1612</v>
      </c>
      <c r="D823" s="1" t="n">
        <v>1.220385659367</v>
      </c>
    </row>
    <row r="824" customFormat="false" ht="15" hidden="false" customHeight="true" outlineLevel="0" collapsed="false">
      <c r="A824" s="1" t="n">
        <v>827</v>
      </c>
      <c r="B824" s="1" t="s">
        <v>1613</v>
      </c>
      <c r="C824" s="1" t="s">
        <v>1614</v>
      </c>
      <c r="D824" s="1" t="n">
        <v>1.220385659367</v>
      </c>
    </row>
    <row r="825" customFormat="false" ht="15" hidden="false" customHeight="true" outlineLevel="0" collapsed="false">
      <c r="A825" s="1" t="n">
        <v>828</v>
      </c>
      <c r="B825" s="1" t="s">
        <v>1615</v>
      </c>
      <c r="C825" s="1" t="s">
        <v>1616</v>
      </c>
      <c r="D825" s="1" t="n">
        <v>1.220385659367</v>
      </c>
    </row>
    <row r="826" customFormat="false" ht="15" hidden="false" customHeight="true" outlineLevel="0" collapsed="false">
      <c r="A826" s="1" t="n">
        <v>829</v>
      </c>
      <c r="B826" s="1" t="s">
        <v>1617</v>
      </c>
      <c r="C826" s="1" t="s">
        <v>1618</v>
      </c>
      <c r="D826" s="1" t="n">
        <v>1.220385659367</v>
      </c>
    </row>
    <row r="827" customFormat="false" ht="15" hidden="false" customHeight="true" outlineLevel="0" collapsed="false">
      <c r="A827" s="1" t="n">
        <v>830</v>
      </c>
      <c r="B827" s="1" t="s">
        <v>1619</v>
      </c>
      <c r="C827" s="1" t="s">
        <v>1620</v>
      </c>
      <c r="D827" s="1" t="n">
        <v>1.220385659367</v>
      </c>
    </row>
    <row r="828" customFormat="false" ht="15" hidden="false" customHeight="true" outlineLevel="0" collapsed="false">
      <c r="A828" s="1" t="n">
        <v>831</v>
      </c>
      <c r="B828" s="1" t="s">
        <v>1621</v>
      </c>
      <c r="C828" s="1" t="s">
        <v>1622</v>
      </c>
      <c r="D828" s="1" t="n">
        <v>1.220385659367</v>
      </c>
    </row>
    <row r="829" customFormat="false" ht="15" hidden="false" customHeight="true" outlineLevel="0" collapsed="false">
      <c r="A829" s="1" t="n">
        <v>832</v>
      </c>
      <c r="B829" s="1" t="s">
        <v>1623</v>
      </c>
      <c r="C829" s="1" t="s">
        <v>1624</v>
      </c>
      <c r="D829" s="1" t="n">
        <v>1.220385659367</v>
      </c>
    </row>
    <row r="830" customFormat="false" ht="15" hidden="false" customHeight="true" outlineLevel="0" collapsed="false">
      <c r="A830" s="1" t="n">
        <v>833</v>
      </c>
      <c r="B830" s="1" t="s">
        <v>1625</v>
      </c>
      <c r="C830" s="1" t="s">
        <v>1626</v>
      </c>
      <c r="D830" s="1" t="n">
        <v>1.220385659367</v>
      </c>
    </row>
    <row r="831" customFormat="false" ht="15" hidden="false" customHeight="true" outlineLevel="0" collapsed="false">
      <c r="A831" s="1" t="n">
        <v>834</v>
      </c>
      <c r="B831" s="1" t="s">
        <v>1627</v>
      </c>
      <c r="C831" s="1" t="s">
        <v>1628</v>
      </c>
      <c r="D831" s="1" t="n">
        <v>1.220385659367</v>
      </c>
    </row>
    <row r="832" customFormat="false" ht="15" hidden="false" customHeight="true" outlineLevel="0" collapsed="false">
      <c r="A832" s="1" t="n">
        <v>835</v>
      </c>
      <c r="B832" s="1" t="s">
        <v>1629</v>
      </c>
      <c r="C832" s="1" t="s">
        <v>1630</v>
      </c>
      <c r="D832" s="1" t="n">
        <v>1.220385659367</v>
      </c>
    </row>
    <row r="833" customFormat="false" ht="15" hidden="false" customHeight="true" outlineLevel="0" collapsed="false">
      <c r="A833" s="1" t="n">
        <v>836</v>
      </c>
      <c r="B833" s="1" t="s">
        <v>1631</v>
      </c>
      <c r="C833" s="1" t="s">
        <v>1632</v>
      </c>
      <c r="D833" s="1" t="n">
        <v>1.220385659367</v>
      </c>
    </row>
    <row r="834" customFormat="false" ht="15" hidden="false" customHeight="true" outlineLevel="0" collapsed="false">
      <c r="A834" s="1" t="n">
        <v>837</v>
      </c>
      <c r="B834" s="1" t="s">
        <v>1633</v>
      </c>
      <c r="C834" s="1" t="s">
        <v>1634</v>
      </c>
      <c r="D834" s="1" t="n">
        <v>1.220385659367</v>
      </c>
    </row>
    <row r="835" customFormat="false" ht="15" hidden="false" customHeight="true" outlineLevel="0" collapsed="false">
      <c r="A835" s="1" t="n">
        <v>838</v>
      </c>
      <c r="B835" s="1" t="s">
        <v>1635</v>
      </c>
      <c r="C835" s="1" t="s">
        <v>1636</v>
      </c>
      <c r="D835" s="1" t="n">
        <v>1.220385659367</v>
      </c>
    </row>
    <row r="836" customFormat="false" ht="15" hidden="false" customHeight="true" outlineLevel="0" collapsed="false">
      <c r="A836" s="1" t="n">
        <v>839</v>
      </c>
      <c r="B836" s="1" t="s">
        <v>1637</v>
      </c>
      <c r="C836" s="1" t="s">
        <v>1638</v>
      </c>
      <c r="D836" s="1" t="n">
        <v>1.220385659367</v>
      </c>
    </row>
    <row r="837" customFormat="false" ht="15" hidden="false" customHeight="true" outlineLevel="0" collapsed="false">
      <c r="A837" s="1" t="n">
        <v>840</v>
      </c>
      <c r="B837" s="1" t="s">
        <v>1639</v>
      </c>
      <c r="C837" s="1" t="s">
        <v>1640</v>
      </c>
      <c r="D837" s="1" t="n">
        <v>1.220385659367</v>
      </c>
    </row>
    <row r="838" customFormat="false" ht="15" hidden="false" customHeight="true" outlineLevel="0" collapsed="false">
      <c r="A838" s="1" t="n">
        <v>841</v>
      </c>
      <c r="B838" s="1" t="s">
        <v>1641</v>
      </c>
      <c r="C838" s="1" t="s">
        <v>1642</v>
      </c>
      <c r="D838" s="1" t="n">
        <v>1.220385659367</v>
      </c>
    </row>
    <row r="839" customFormat="false" ht="15" hidden="false" customHeight="true" outlineLevel="0" collapsed="false">
      <c r="A839" s="1" t="n">
        <v>842</v>
      </c>
      <c r="B839" s="1" t="s">
        <v>1643</v>
      </c>
      <c r="C839" s="1" t="s">
        <v>87</v>
      </c>
      <c r="D839" s="1" t="n">
        <v>1.220385659367</v>
      </c>
    </row>
    <row r="840" customFormat="false" ht="15" hidden="false" customHeight="true" outlineLevel="0" collapsed="false">
      <c r="A840" s="1" t="n">
        <v>843</v>
      </c>
      <c r="B840" s="1" t="s">
        <v>1644</v>
      </c>
      <c r="C840" s="1" t="s">
        <v>1645</v>
      </c>
      <c r="D840" s="1" t="n">
        <v>1.220385659367</v>
      </c>
    </row>
    <row r="841" customFormat="false" ht="15" hidden="false" customHeight="true" outlineLevel="0" collapsed="false">
      <c r="A841" s="1" t="n">
        <v>844</v>
      </c>
      <c r="B841" s="1" t="s">
        <v>1646</v>
      </c>
      <c r="C841" s="1" t="s">
        <v>1647</v>
      </c>
      <c r="D841" s="1" t="n">
        <v>1.220385659367</v>
      </c>
    </row>
    <row r="842" customFormat="false" ht="15" hidden="false" customHeight="true" outlineLevel="0" collapsed="false">
      <c r="A842" s="1" t="n">
        <v>845</v>
      </c>
      <c r="B842" s="1" t="s">
        <v>1648</v>
      </c>
      <c r="C842" s="1" t="s">
        <v>1649</v>
      </c>
      <c r="D842" s="1" t="n">
        <v>1.220385659367</v>
      </c>
    </row>
    <row r="843" customFormat="false" ht="15" hidden="false" customHeight="true" outlineLevel="0" collapsed="false">
      <c r="A843" s="1" t="n">
        <v>846</v>
      </c>
      <c r="B843" s="1" t="s">
        <v>1650</v>
      </c>
      <c r="C843" s="1" t="s">
        <v>1651</v>
      </c>
      <c r="D843" s="1" t="n">
        <v>1.220385659367</v>
      </c>
    </row>
    <row r="844" customFormat="false" ht="15" hidden="false" customHeight="true" outlineLevel="0" collapsed="false">
      <c r="A844" s="1" t="n">
        <v>847</v>
      </c>
      <c r="B844" s="1" t="s">
        <v>1652</v>
      </c>
      <c r="C844" s="1" t="s">
        <v>1653</v>
      </c>
      <c r="D844" s="1" t="n">
        <v>1.220385659367</v>
      </c>
    </row>
    <row r="845" customFormat="false" ht="15" hidden="false" customHeight="true" outlineLevel="0" collapsed="false">
      <c r="A845" s="1" t="n">
        <v>848</v>
      </c>
      <c r="B845" s="1" t="s">
        <v>1654</v>
      </c>
      <c r="C845" s="1" t="s">
        <v>1655</v>
      </c>
      <c r="D845" s="1" t="n">
        <v>1.220385659367</v>
      </c>
    </row>
    <row r="846" customFormat="false" ht="15" hidden="false" customHeight="true" outlineLevel="0" collapsed="false">
      <c r="A846" s="1" t="n">
        <v>849</v>
      </c>
      <c r="B846" s="1" t="s">
        <v>1656</v>
      </c>
      <c r="C846" s="1" t="s">
        <v>1657</v>
      </c>
      <c r="D846" s="1" t="n">
        <v>1.220385659367</v>
      </c>
    </row>
    <row r="847" customFormat="false" ht="15" hidden="false" customHeight="true" outlineLevel="0" collapsed="false">
      <c r="A847" s="1" t="n">
        <v>850</v>
      </c>
      <c r="B847" s="1" t="s">
        <v>1658</v>
      </c>
      <c r="C847" s="1" t="s">
        <v>1659</v>
      </c>
      <c r="D847" s="1" t="n">
        <v>1.220385659367</v>
      </c>
    </row>
    <row r="848" customFormat="false" ht="15" hidden="false" customHeight="true" outlineLevel="0" collapsed="false">
      <c r="A848" s="1" t="n">
        <v>851</v>
      </c>
      <c r="B848" s="1" t="s">
        <v>1660</v>
      </c>
      <c r="C848" s="1" t="s">
        <v>1661</v>
      </c>
      <c r="D848" s="1" t="n">
        <v>1.220385659367</v>
      </c>
    </row>
    <row r="849" customFormat="false" ht="15" hidden="false" customHeight="true" outlineLevel="0" collapsed="false">
      <c r="A849" s="1" t="n">
        <v>852</v>
      </c>
      <c r="B849" s="1" t="s">
        <v>1662</v>
      </c>
      <c r="C849" s="1" t="s">
        <v>1663</v>
      </c>
      <c r="D849" s="1" t="n">
        <v>1.220385659367</v>
      </c>
    </row>
    <row r="850" customFormat="false" ht="15" hidden="false" customHeight="true" outlineLevel="0" collapsed="false">
      <c r="A850" s="1" t="n">
        <v>853</v>
      </c>
      <c r="B850" s="1" t="s">
        <v>1664</v>
      </c>
      <c r="C850" s="1" t="s">
        <v>1665</v>
      </c>
      <c r="D850" s="1" t="n">
        <v>1.220385659367</v>
      </c>
    </row>
    <row r="851" customFormat="false" ht="15" hidden="false" customHeight="true" outlineLevel="0" collapsed="false">
      <c r="A851" s="1" t="n">
        <v>854</v>
      </c>
      <c r="B851" s="1" t="s">
        <v>1666</v>
      </c>
      <c r="C851" s="1" t="s">
        <v>1667</v>
      </c>
      <c r="D851" s="1" t="n">
        <v>1.220385659367</v>
      </c>
    </row>
    <row r="852" customFormat="false" ht="15" hidden="false" customHeight="true" outlineLevel="0" collapsed="false">
      <c r="A852" s="1" t="n">
        <v>855</v>
      </c>
      <c r="B852" s="1" t="s">
        <v>1668</v>
      </c>
      <c r="C852" s="1" t="s">
        <v>1669</v>
      </c>
      <c r="D852" s="1" t="n">
        <v>1.220385659367</v>
      </c>
    </row>
    <row r="853" customFormat="false" ht="15" hidden="false" customHeight="true" outlineLevel="0" collapsed="false">
      <c r="A853" s="1" t="n">
        <v>856</v>
      </c>
      <c r="B853" s="1" t="s">
        <v>1670</v>
      </c>
      <c r="C853" s="1" t="s">
        <v>1671</v>
      </c>
      <c r="D853" s="1" t="n">
        <v>1.220385659367</v>
      </c>
    </row>
    <row r="854" customFormat="false" ht="15" hidden="false" customHeight="true" outlineLevel="0" collapsed="false">
      <c r="A854" s="1" t="n">
        <v>857</v>
      </c>
      <c r="B854" s="1" t="s">
        <v>1672</v>
      </c>
      <c r="C854" s="1" t="s">
        <v>1673</v>
      </c>
      <c r="D854" s="1" t="n">
        <v>1.220385659367</v>
      </c>
    </row>
    <row r="855" customFormat="false" ht="15" hidden="false" customHeight="true" outlineLevel="0" collapsed="false">
      <c r="A855" s="1" t="n">
        <v>858</v>
      </c>
      <c r="B855" s="1" t="s">
        <v>1674</v>
      </c>
      <c r="C855" s="1" t="s">
        <v>1675</v>
      </c>
      <c r="D855" s="1" t="n">
        <v>1.220385659367</v>
      </c>
    </row>
    <row r="856" customFormat="false" ht="15" hidden="false" customHeight="true" outlineLevel="0" collapsed="false">
      <c r="A856" s="1" t="n">
        <v>859</v>
      </c>
      <c r="B856" s="1" t="s">
        <v>1676</v>
      </c>
      <c r="C856" s="1" t="s">
        <v>1677</v>
      </c>
      <c r="D856" s="1" t="n">
        <v>1.220385659367</v>
      </c>
    </row>
    <row r="857" customFormat="false" ht="15" hidden="false" customHeight="true" outlineLevel="0" collapsed="false">
      <c r="A857" s="1" t="n">
        <v>860</v>
      </c>
      <c r="B857" s="1" t="s">
        <v>1678</v>
      </c>
      <c r="C857" s="1" t="s">
        <v>1679</v>
      </c>
      <c r="D857" s="1" t="n">
        <v>1.220385659367</v>
      </c>
    </row>
    <row r="858" customFormat="false" ht="15" hidden="false" customHeight="true" outlineLevel="0" collapsed="false">
      <c r="A858" s="1" t="n">
        <v>861</v>
      </c>
      <c r="B858" s="1" t="s">
        <v>1680</v>
      </c>
      <c r="C858" s="1" t="s">
        <v>1681</v>
      </c>
      <c r="D858" s="1" t="n">
        <v>1.220385659367</v>
      </c>
    </row>
    <row r="859" customFormat="false" ht="15" hidden="false" customHeight="true" outlineLevel="0" collapsed="false">
      <c r="A859" s="1" t="n">
        <v>862</v>
      </c>
      <c r="B859" s="1" t="s">
        <v>1682</v>
      </c>
      <c r="C859" s="1" t="s">
        <v>1683</v>
      </c>
      <c r="D859" s="1" t="n">
        <v>1.220385659367</v>
      </c>
    </row>
    <row r="860" customFormat="false" ht="15" hidden="false" customHeight="true" outlineLevel="0" collapsed="false">
      <c r="A860" s="1" t="n">
        <v>863</v>
      </c>
      <c r="B860" s="1" t="s">
        <v>1684</v>
      </c>
      <c r="C860" s="1" t="s">
        <v>1685</v>
      </c>
      <c r="D860" s="1" t="n">
        <v>1.220385659367</v>
      </c>
    </row>
    <row r="861" customFormat="false" ht="15" hidden="false" customHeight="true" outlineLevel="0" collapsed="false">
      <c r="A861" s="1" t="n">
        <v>864</v>
      </c>
      <c r="B861" s="1" t="s">
        <v>1686</v>
      </c>
      <c r="C861" s="1" t="s">
        <v>1687</v>
      </c>
      <c r="D861" s="1" t="n">
        <v>1.220385659367</v>
      </c>
    </row>
    <row r="862" customFormat="false" ht="15" hidden="false" customHeight="true" outlineLevel="0" collapsed="false">
      <c r="A862" s="1" t="n">
        <v>865</v>
      </c>
      <c r="B862" s="1" t="s">
        <v>1688</v>
      </c>
      <c r="C862" s="1" t="s">
        <v>1689</v>
      </c>
      <c r="D862" s="1" t="n">
        <v>1.220385659367</v>
      </c>
    </row>
    <row r="863" customFormat="false" ht="15" hidden="false" customHeight="true" outlineLevel="0" collapsed="false">
      <c r="A863" s="1" t="n">
        <v>866</v>
      </c>
      <c r="B863" s="1" t="s">
        <v>1690</v>
      </c>
      <c r="C863" s="1" t="s">
        <v>1691</v>
      </c>
      <c r="D863" s="1" t="n">
        <v>1.220385659367</v>
      </c>
    </row>
    <row r="864" customFormat="false" ht="15" hidden="false" customHeight="true" outlineLevel="0" collapsed="false">
      <c r="A864" s="1" t="n">
        <v>867</v>
      </c>
      <c r="B864" s="1" t="s">
        <v>1692</v>
      </c>
      <c r="C864" s="1" t="s">
        <v>1693</v>
      </c>
      <c r="D864" s="1" t="n">
        <v>1.220385659367</v>
      </c>
    </row>
    <row r="865" customFormat="false" ht="15" hidden="false" customHeight="true" outlineLevel="0" collapsed="false">
      <c r="A865" s="1" t="n">
        <v>868</v>
      </c>
      <c r="B865" s="1" t="s">
        <v>1694</v>
      </c>
      <c r="C865" s="1" t="s">
        <v>1695</v>
      </c>
      <c r="D865" s="1" t="n">
        <v>1.220385659367</v>
      </c>
    </row>
    <row r="866" customFormat="false" ht="15" hidden="false" customHeight="true" outlineLevel="0" collapsed="false">
      <c r="A866" s="1" t="n">
        <v>869</v>
      </c>
      <c r="B866" s="1" t="s">
        <v>1696</v>
      </c>
      <c r="C866" s="1" t="s">
        <v>1697</v>
      </c>
      <c r="D866" s="1" t="n">
        <v>1.220385659367</v>
      </c>
    </row>
    <row r="867" customFormat="false" ht="15" hidden="false" customHeight="true" outlineLevel="0" collapsed="false">
      <c r="A867" s="1" t="n">
        <v>870</v>
      </c>
      <c r="B867" s="1" t="s">
        <v>1698</v>
      </c>
      <c r="C867" s="1" t="s">
        <v>376</v>
      </c>
      <c r="D867" s="1" t="n">
        <v>1.220385659367</v>
      </c>
    </row>
    <row r="868" customFormat="false" ht="15" hidden="false" customHeight="true" outlineLevel="0" collapsed="false">
      <c r="A868" s="1" t="n">
        <v>871</v>
      </c>
      <c r="B868" s="1" t="s">
        <v>1699</v>
      </c>
      <c r="C868" s="1" t="s">
        <v>1700</v>
      </c>
      <c r="D868" s="1" t="n">
        <v>1.220385659367</v>
      </c>
    </row>
    <row r="869" customFormat="false" ht="15" hidden="false" customHeight="true" outlineLevel="0" collapsed="false">
      <c r="A869" s="1" t="n">
        <v>872</v>
      </c>
      <c r="B869" s="1" t="s">
        <v>1701</v>
      </c>
      <c r="C869" s="1" t="s">
        <v>1702</v>
      </c>
      <c r="D869" s="1" t="n">
        <v>1.220385659367</v>
      </c>
    </row>
    <row r="870" customFormat="false" ht="15" hidden="false" customHeight="true" outlineLevel="0" collapsed="false">
      <c r="A870" s="1" t="n">
        <v>873</v>
      </c>
      <c r="B870" s="1" t="s">
        <v>1703</v>
      </c>
      <c r="C870" s="1" t="s">
        <v>1704</v>
      </c>
      <c r="D870" s="1" t="n">
        <v>1.220385659367</v>
      </c>
    </row>
    <row r="871" customFormat="false" ht="15" hidden="false" customHeight="true" outlineLevel="0" collapsed="false">
      <c r="A871" s="1" t="n">
        <v>874</v>
      </c>
      <c r="B871" s="1" t="s">
        <v>1705</v>
      </c>
      <c r="C871" s="1" t="s">
        <v>1706</v>
      </c>
      <c r="D871" s="1" t="n">
        <v>1.220385659367</v>
      </c>
    </row>
    <row r="872" customFormat="false" ht="15" hidden="false" customHeight="true" outlineLevel="0" collapsed="false">
      <c r="A872" s="1" t="n">
        <v>875</v>
      </c>
      <c r="B872" s="1" t="s">
        <v>1707</v>
      </c>
      <c r="C872" s="1" t="s">
        <v>1708</v>
      </c>
      <c r="D872" s="1" t="n">
        <v>1.220385659367</v>
      </c>
    </row>
    <row r="873" customFormat="false" ht="15" hidden="false" customHeight="true" outlineLevel="0" collapsed="false">
      <c r="A873" s="1" t="n">
        <v>876</v>
      </c>
      <c r="B873" s="1" t="s">
        <v>1709</v>
      </c>
      <c r="C873" s="1" t="s">
        <v>1710</v>
      </c>
      <c r="D873" s="1" t="n">
        <v>1.220385659367</v>
      </c>
    </row>
    <row r="874" customFormat="false" ht="15" hidden="false" customHeight="true" outlineLevel="0" collapsed="false">
      <c r="A874" s="1" t="n">
        <v>877</v>
      </c>
      <c r="B874" s="1" t="s">
        <v>1711</v>
      </c>
      <c r="C874" s="1" t="s">
        <v>1712</v>
      </c>
      <c r="D874" s="1" t="n">
        <v>1.220385659367</v>
      </c>
    </row>
    <row r="875" customFormat="false" ht="15" hidden="false" customHeight="true" outlineLevel="0" collapsed="false">
      <c r="A875" s="1" t="n">
        <v>878</v>
      </c>
      <c r="B875" s="1" t="s">
        <v>1713</v>
      </c>
      <c r="C875" s="1" t="s">
        <v>1714</v>
      </c>
      <c r="D875" s="1" t="n">
        <v>1.220385659367</v>
      </c>
    </row>
    <row r="876" customFormat="false" ht="15" hidden="false" customHeight="true" outlineLevel="0" collapsed="false">
      <c r="A876" s="1" t="n">
        <v>879</v>
      </c>
      <c r="B876" s="1" t="s">
        <v>1715</v>
      </c>
      <c r="C876" s="1" t="s">
        <v>1716</v>
      </c>
      <c r="D876" s="1" t="n">
        <v>1.220385659367</v>
      </c>
    </row>
    <row r="877" customFormat="false" ht="15" hidden="false" customHeight="true" outlineLevel="0" collapsed="false">
      <c r="A877" s="1" t="n">
        <v>880</v>
      </c>
      <c r="B877" s="1" t="s">
        <v>1717</v>
      </c>
      <c r="C877" s="1" t="s">
        <v>1718</v>
      </c>
      <c r="D877" s="1" t="n">
        <v>1.220385659367</v>
      </c>
    </row>
    <row r="878" customFormat="false" ht="15" hidden="false" customHeight="true" outlineLevel="0" collapsed="false">
      <c r="A878" s="1" t="n">
        <v>881</v>
      </c>
      <c r="B878" s="1" t="s">
        <v>1719</v>
      </c>
      <c r="C878" s="1" t="s">
        <v>1720</v>
      </c>
      <c r="D878" s="1" t="n">
        <v>1.220385659367</v>
      </c>
    </row>
    <row r="879" customFormat="false" ht="15" hidden="false" customHeight="true" outlineLevel="0" collapsed="false">
      <c r="A879" s="1" t="n">
        <v>882</v>
      </c>
      <c r="B879" s="1" t="s">
        <v>1721</v>
      </c>
      <c r="C879" s="1" t="s">
        <v>1722</v>
      </c>
      <c r="D879" s="1" t="n">
        <v>1.220385659367</v>
      </c>
    </row>
    <row r="880" customFormat="false" ht="15" hidden="false" customHeight="true" outlineLevel="0" collapsed="false">
      <c r="A880" s="1" t="n">
        <v>883</v>
      </c>
      <c r="B880" s="1" t="s">
        <v>1723</v>
      </c>
      <c r="C880" s="1" t="s">
        <v>1724</v>
      </c>
      <c r="D880" s="1" t="n">
        <v>1.220385659367</v>
      </c>
    </row>
    <row r="881" customFormat="false" ht="15" hidden="false" customHeight="true" outlineLevel="0" collapsed="false">
      <c r="A881" s="1" t="n">
        <v>884</v>
      </c>
      <c r="B881" s="1" t="s">
        <v>1725</v>
      </c>
      <c r="C881" s="1" t="s">
        <v>1726</v>
      </c>
      <c r="D881" s="1" t="n">
        <v>1.220385659367</v>
      </c>
    </row>
    <row r="882" customFormat="false" ht="15" hidden="false" customHeight="true" outlineLevel="0" collapsed="false">
      <c r="A882" s="1" t="n">
        <v>885</v>
      </c>
      <c r="B882" s="1" t="s">
        <v>1727</v>
      </c>
      <c r="C882" s="1" t="s">
        <v>1728</v>
      </c>
      <c r="D882" s="1" t="n">
        <v>1.220385659367</v>
      </c>
    </row>
    <row r="883" customFormat="false" ht="15" hidden="false" customHeight="true" outlineLevel="0" collapsed="false">
      <c r="A883" s="1" t="n">
        <v>886</v>
      </c>
      <c r="B883" s="1" t="s">
        <v>1729</v>
      </c>
      <c r="C883" s="1" t="s">
        <v>1730</v>
      </c>
      <c r="D883" s="1" t="n">
        <v>1.220385659367</v>
      </c>
    </row>
    <row r="884" customFormat="false" ht="15" hidden="false" customHeight="true" outlineLevel="0" collapsed="false">
      <c r="A884" s="1" t="n">
        <v>887</v>
      </c>
      <c r="B884" s="1" t="s">
        <v>1731</v>
      </c>
      <c r="C884" s="1" t="s">
        <v>1732</v>
      </c>
      <c r="D884" s="1" t="n">
        <v>1.220385659367</v>
      </c>
    </row>
    <row r="885" customFormat="false" ht="15" hidden="false" customHeight="true" outlineLevel="0" collapsed="false">
      <c r="A885" s="1" t="n">
        <v>888</v>
      </c>
      <c r="B885" s="1" t="s">
        <v>1733</v>
      </c>
      <c r="C885" s="1" t="s">
        <v>698</v>
      </c>
      <c r="D885" s="1" t="n">
        <v>1.220385659367</v>
      </c>
    </row>
    <row r="886" customFormat="false" ht="15" hidden="false" customHeight="true" outlineLevel="0" collapsed="false">
      <c r="A886" s="1" t="n">
        <v>889</v>
      </c>
      <c r="B886" s="1" t="s">
        <v>1734</v>
      </c>
      <c r="C886" s="1" t="s">
        <v>1735</v>
      </c>
      <c r="D886" s="1" t="n">
        <v>1.220385659367</v>
      </c>
    </row>
    <row r="887" customFormat="false" ht="15" hidden="false" customHeight="true" outlineLevel="0" collapsed="false">
      <c r="A887" s="1" t="n">
        <v>890</v>
      </c>
      <c r="B887" s="1" t="s">
        <v>1736</v>
      </c>
      <c r="C887" s="1" t="s">
        <v>1737</v>
      </c>
      <c r="D887" s="1" t="n">
        <v>1.220385659367</v>
      </c>
    </row>
    <row r="888" customFormat="false" ht="15" hidden="false" customHeight="true" outlineLevel="0" collapsed="false">
      <c r="A888" s="1" t="n">
        <v>891</v>
      </c>
      <c r="B888" s="1" t="s">
        <v>1738</v>
      </c>
      <c r="C888" s="1" t="s">
        <v>1739</v>
      </c>
      <c r="D888" s="1" t="n">
        <v>1.220385659367</v>
      </c>
    </row>
    <row r="889" customFormat="false" ht="15" hidden="false" customHeight="true" outlineLevel="0" collapsed="false">
      <c r="A889" s="1" t="n">
        <v>892</v>
      </c>
      <c r="B889" s="1" t="s">
        <v>1740</v>
      </c>
      <c r="C889" s="1" t="s">
        <v>1741</v>
      </c>
      <c r="D889" s="1" t="n">
        <v>1.220385659367</v>
      </c>
    </row>
    <row r="890" customFormat="false" ht="15" hidden="false" customHeight="true" outlineLevel="0" collapsed="false">
      <c r="A890" s="1" t="n">
        <v>893</v>
      </c>
      <c r="B890" s="1" t="s">
        <v>1742</v>
      </c>
      <c r="C890" s="1" t="s">
        <v>1743</v>
      </c>
      <c r="D890" s="1" t="n">
        <v>1.220385659367</v>
      </c>
    </row>
    <row r="891" customFormat="false" ht="15" hidden="false" customHeight="true" outlineLevel="0" collapsed="false">
      <c r="A891" s="1" t="n">
        <v>894</v>
      </c>
      <c r="B891" s="1" t="s">
        <v>1744</v>
      </c>
      <c r="C891" s="1" t="s">
        <v>1745</v>
      </c>
      <c r="D891" s="1" t="n">
        <v>1.220385659367</v>
      </c>
    </row>
    <row r="892" customFormat="false" ht="15" hidden="false" customHeight="true" outlineLevel="0" collapsed="false">
      <c r="A892" s="1" t="n">
        <v>895</v>
      </c>
      <c r="B892" s="1" t="s">
        <v>1746</v>
      </c>
      <c r="C892" s="1" t="s">
        <v>1747</v>
      </c>
      <c r="D892" s="1" t="n">
        <v>1.220385659367</v>
      </c>
    </row>
    <row r="893" customFormat="false" ht="15" hidden="false" customHeight="true" outlineLevel="0" collapsed="false">
      <c r="A893" s="1" t="n">
        <v>896</v>
      </c>
      <c r="B893" s="1" t="s">
        <v>1748</v>
      </c>
      <c r="C893" s="1" t="s">
        <v>1749</v>
      </c>
      <c r="D893" s="1" t="n">
        <v>1.220385659367</v>
      </c>
    </row>
    <row r="894" customFormat="false" ht="15" hidden="false" customHeight="true" outlineLevel="0" collapsed="false">
      <c r="A894" s="1" t="n">
        <v>897</v>
      </c>
      <c r="B894" s="1" t="s">
        <v>1750</v>
      </c>
      <c r="C894" s="1" t="s">
        <v>1751</v>
      </c>
      <c r="D894" s="1" t="n">
        <v>1.220385659367</v>
      </c>
    </row>
    <row r="895" customFormat="false" ht="15" hidden="false" customHeight="true" outlineLevel="0" collapsed="false">
      <c r="A895" s="1" t="n">
        <v>898</v>
      </c>
      <c r="B895" s="1" t="s">
        <v>1752</v>
      </c>
      <c r="C895" s="1" t="s">
        <v>1753</v>
      </c>
      <c r="D895" s="1" t="n">
        <v>1.220385659367</v>
      </c>
    </row>
    <row r="896" customFormat="false" ht="15" hidden="false" customHeight="true" outlineLevel="0" collapsed="false">
      <c r="A896" s="1" t="n">
        <v>899</v>
      </c>
      <c r="B896" s="1" t="s">
        <v>1754</v>
      </c>
      <c r="C896" s="1" t="s">
        <v>1755</v>
      </c>
      <c r="D896" s="1" t="n">
        <v>1.220385659367</v>
      </c>
    </row>
    <row r="897" customFormat="false" ht="15" hidden="false" customHeight="true" outlineLevel="0" collapsed="false">
      <c r="A897" s="1" t="n">
        <v>900</v>
      </c>
      <c r="B897" s="1" t="s">
        <v>1756</v>
      </c>
      <c r="C897" s="1" t="s">
        <v>1757</v>
      </c>
      <c r="D897" s="1" t="n">
        <v>1.220385659367</v>
      </c>
    </row>
    <row r="898" customFormat="false" ht="15" hidden="false" customHeight="true" outlineLevel="0" collapsed="false">
      <c r="A898" s="1" t="n">
        <v>901</v>
      </c>
      <c r="B898" s="1" t="s">
        <v>1758</v>
      </c>
      <c r="C898" s="1" t="s">
        <v>1759</v>
      </c>
      <c r="D898" s="1" t="n">
        <v>1.220385659367</v>
      </c>
    </row>
    <row r="899" customFormat="false" ht="15" hidden="false" customHeight="true" outlineLevel="0" collapsed="false">
      <c r="A899" s="1" t="n">
        <v>902</v>
      </c>
      <c r="B899" s="1" t="s">
        <v>1760</v>
      </c>
      <c r="C899" s="1" t="s">
        <v>175</v>
      </c>
      <c r="D899" s="1" t="n">
        <v>1.220385659367</v>
      </c>
    </row>
    <row r="900" customFormat="false" ht="15" hidden="false" customHeight="true" outlineLevel="0" collapsed="false">
      <c r="A900" s="1" t="n">
        <v>903</v>
      </c>
      <c r="B900" s="1" t="s">
        <v>1761</v>
      </c>
      <c r="C900" s="1" t="s">
        <v>654</v>
      </c>
      <c r="D900" s="1" t="n">
        <v>1.220385659367</v>
      </c>
    </row>
    <row r="901" customFormat="false" ht="15" hidden="false" customHeight="true" outlineLevel="0" collapsed="false">
      <c r="A901" s="1" t="n">
        <v>904</v>
      </c>
      <c r="B901" s="1" t="s">
        <v>1762</v>
      </c>
      <c r="C901" s="1" t="s">
        <v>1763</v>
      </c>
      <c r="D901" s="1" t="n">
        <v>1.220385659367</v>
      </c>
    </row>
    <row r="902" customFormat="false" ht="15" hidden="false" customHeight="true" outlineLevel="0" collapsed="false">
      <c r="A902" s="1" t="n">
        <v>905</v>
      </c>
      <c r="B902" s="1" t="s">
        <v>1764</v>
      </c>
      <c r="C902" s="1" t="s">
        <v>1765</v>
      </c>
      <c r="D902" s="1" t="n">
        <v>1.220385659367</v>
      </c>
    </row>
    <row r="903" customFormat="false" ht="15" hidden="false" customHeight="true" outlineLevel="0" collapsed="false">
      <c r="A903" s="1" t="n">
        <v>906</v>
      </c>
      <c r="B903" s="1" t="s">
        <v>1766</v>
      </c>
      <c r="C903" s="1" t="s">
        <v>1767</v>
      </c>
      <c r="D903" s="1" t="n">
        <v>1.220385659367</v>
      </c>
    </row>
    <row r="904" customFormat="false" ht="15" hidden="false" customHeight="true" outlineLevel="0" collapsed="false">
      <c r="A904" s="1" t="n">
        <v>907</v>
      </c>
      <c r="B904" s="1" t="s">
        <v>1768</v>
      </c>
      <c r="C904" s="1" t="s">
        <v>660</v>
      </c>
      <c r="D904" s="1" t="n">
        <v>1.220385659367</v>
      </c>
    </row>
    <row r="905" customFormat="false" ht="15" hidden="false" customHeight="true" outlineLevel="0" collapsed="false">
      <c r="A905" s="1" t="n">
        <v>908</v>
      </c>
      <c r="B905" s="1" t="s">
        <v>1769</v>
      </c>
      <c r="C905" s="1" t="s">
        <v>1770</v>
      </c>
      <c r="D905" s="1" t="n">
        <v>1.220385659367</v>
      </c>
    </row>
    <row r="906" customFormat="false" ht="15" hidden="false" customHeight="true" outlineLevel="0" collapsed="false">
      <c r="A906" s="1" t="n">
        <v>909</v>
      </c>
      <c r="B906" s="1" t="s">
        <v>1771</v>
      </c>
      <c r="C906" s="1" t="s">
        <v>1772</v>
      </c>
      <c r="D906" s="1" t="n">
        <v>1.220385659367</v>
      </c>
    </row>
    <row r="907" customFormat="false" ht="15" hidden="false" customHeight="true" outlineLevel="0" collapsed="false">
      <c r="A907" s="1" t="n">
        <v>910</v>
      </c>
      <c r="B907" s="1" t="s">
        <v>1773</v>
      </c>
      <c r="C907" s="1" t="s">
        <v>1774</v>
      </c>
      <c r="D907" s="1" t="n">
        <v>1.220385659367</v>
      </c>
    </row>
    <row r="908" customFormat="false" ht="15" hidden="false" customHeight="true" outlineLevel="0" collapsed="false">
      <c r="A908" s="1" t="n">
        <v>911</v>
      </c>
      <c r="B908" s="1" t="s">
        <v>1775</v>
      </c>
      <c r="C908" s="1" t="s">
        <v>1776</v>
      </c>
      <c r="D908" s="1" t="n">
        <v>1.220385659367</v>
      </c>
    </row>
    <row r="909" customFormat="false" ht="15" hidden="false" customHeight="true" outlineLevel="0" collapsed="false">
      <c r="A909" s="1" t="n">
        <v>912</v>
      </c>
      <c r="B909" s="1" t="s">
        <v>1777</v>
      </c>
      <c r="C909" s="1" t="s">
        <v>1778</v>
      </c>
      <c r="D909" s="1" t="n">
        <v>1.220385659367</v>
      </c>
    </row>
    <row r="910" customFormat="false" ht="15" hidden="false" customHeight="true" outlineLevel="0" collapsed="false">
      <c r="A910" s="1" t="n">
        <v>913</v>
      </c>
      <c r="B910" s="1" t="s">
        <v>1779</v>
      </c>
      <c r="C910" s="1" t="s">
        <v>1780</v>
      </c>
      <c r="D910" s="1" t="n">
        <v>1.220385659367</v>
      </c>
    </row>
    <row r="911" customFormat="false" ht="15" hidden="false" customHeight="true" outlineLevel="0" collapsed="false">
      <c r="A911" s="1" t="n">
        <v>914</v>
      </c>
      <c r="B911" s="1" t="s">
        <v>1781</v>
      </c>
      <c r="C911" s="1" t="s">
        <v>1782</v>
      </c>
      <c r="D911" s="1" t="n">
        <v>1.220385659367</v>
      </c>
    </row>
    <row r="912" customFormat="false" ht="15" hidden="false" customHeight="true" outlineLevel="0" collapsed="false">
      <c r="A912" s="1" t="n">
        <v>915</v>
      </c>
      <c r="B912" s="1" t="s">
        <v>1783</v>
      </c>
      <c r="C912" s="1" t="s">
        <v>1784</v>
      </c>
      <c r="D912" s="1" t="n">
        <v>1.220385659367</v>
      </c>
    </row>
    <row r="913" customFormat="false" ht="15" hidden="false" customHeight="true" outlineLevel="0" collapsed="false">
      <c r="A913" s="1" t="n">
        <v>916</v>
      </c>
      <c r="B913" s="1" t="s">
        <v>1785</v>
      </c>
      <c r="C913" s="1" t="s">
        <v>1786</v>
      </c>
      <c r="D913" s="1" t="n">
        <v>1.220385659367</v>
      </c>
    </row>
    <row r="914" customFormat="false" ht="15" hidden="false" customHeight="true" outlineLevel="0" collapsed="false">
      <c r="A914" s="1" t="n">
        <v>917</v>
      </c>
      <c r="B914" s="1" t="s">
        <v>1787</v>
      </c>
      <c r="C914" s="1" t="s">
        <v>1788</v>
      </c>
      <c r="D914" s="1" t="n">
        <v>1.220385659367</v>
      </c>
    </row>
    <row r="915" customFormat="false" ht="15" hidden="false" customHeight="true" outlineLevel="0" collapsed="false">
      <c r="A915" s="1" t="n">
        <v>918</v>
      </c>
      <c r="B915" s="1" t="s">
        <v>1789</v>
      </c>
      <c r="C915" s="1" t="s">
        <v>1790</v>
      </c>
      <c r="D915" s="1" t="n">
        <v>1.220385659367</v>
      </c>
    </row>
    <row r="916" customFormat="false" ht="15" hidden="false" customHeight="true" outlineLevel="0" collapsed="false">
      <c r="A916" s="1" t="n">
        <v>919</v>
      </c>
      <c r="B916" s="1" t="s">
        <v>1791</v>
      </c>
      <c r="C916" s="1" t="s">
        <v>1792</v>
      </c>
      <c r="D916" s="1" t="n">
        <v>1.220385659367</v>
      </c>
    </row>
    <row r="917" customFormat="false" ht="15" hidden="false" customHeight="true" outlineLevel="0" collapsed="false">
      <c r="A917" s="1" t="n">
        <v>920</v>
      </c>
      <c r="B917" s="1" t="s">
        <v>1793</v>
      </c>
      <c r="C917" s="1" t="s">
        <v>1794</v>
      </c>
      <c r="D917" s="1" t="n">
        <v>1.220385659367</v>
      </c>
    </row>
    <row r="918" customFormat="false" ht="15" hidden="false" customHeight="true" outlineLevel="0" collapsed="false">
      <c r="A918" s="1" t="n">
        <v>921</v>
      </c>
      <c r="B918" s="1" t="s">
        <v>1795</v>
      </c>
      <c r="C918" s="1" t="s">
        <v>1796</v>
      </c>
      <c r="D918" s="1" t="n">
        <v>1.220385659367</v>
      </c>
    </row>
    <row r="919" customFormat="false" ht="15" hidden="false" customHeight="true" outlineLevel="0" collapsed="false">
      <c r="A919" s="1" t="n">
        <v>922</v>
      </c>
      <c r="B919" s="1" t="s">
        <v>1797</v>
      </c>
      <c r="C919" s="1" t="s">
        <v>1798</v>
      </c>
      <c r="D919" s="1" t="n">
        <v>1.220385659367</v>
      </c>
    </row>
    <row r="920" customFormat="false" ht="15" hidden="false" customHeight="true" outlineLevel="0" collapsed="false">
      <c r="A920" s="1" t="n">
        <v>923</v>
      </c>
      <c r="B920" s="1" t="s">
        <v>1799</v>
      </c>
      <c r="C920" s="1" t="s">
        <v>1800</v>
      </c>
      <c r="D920" s="1" t="n">
        <v>1.220385659367</v>
      </c>
    </row>
    <row r="921" customFormat="false" ht="15" hidden="false" customHeight="true" outlineLevel="0" collapsed="false">
      <c r="A921" s="1" t="n">
        <v>924</v>
      </c>
      <c r="B921" s="1" t="s">
        <v>1801</v>
      </c>
      <c r="C921" s="1" t="s">
        <v>1802</v>
      </c>
      <c r="D921" s="1" t="n">
        <v>1.220385659367</v>
      </c>
    </row>
    <row r="922" customFormat="false" ht="15" hidden="false" customHeight="true" outlineLevel="0" collapsed="false">
      <c r="A922" s="1" t="n">
        <v>925</v>
      </c>
      <c r="B922" s="1" t="s">
        <v>1803</v>
      </c>
      <c r="C922" s="1" t="s">
        <v>1804</v>
      </c>
      <c r="D922" s="1" t="n">
        <v>1.220385659367</v>
      </c>
    </row>
    <row r="923" customFormat="false" ht="15" hidden="false" customHeight="true" outlineLevel="0" collapsed="false">
      <c r="A923" s="1" t="n">
        <v>926</v>
      </c>
      <c r="B923" s="1" t="s">
        <v>1805</v>
      </c>
      <c r="C923" s="1" t="s">
        <v>1806</v>
      </c>
      <c r="D923" s="1" t="n">
        <v>1.220385659367</v>
      </c>
    </row>
    <row r="924" customFormat="false" ht="15" hidden="false" customHeight="true" outlineLevel="0" collapsed="false">
      <c r="A924" s="1" t="n">
        <v>927</v>
      </c>
      <c r="B924" s="1" t="s">
        <v>1807</v>
      </c>
      <c r="C924" s="1" t="s">
        <v>929</v>
      </c>
      <c r="D924" s="1" t="n">
        <v>1.220385659367</v>
      </c>
    </row>
    <row r="925" customFormat="false" ht="15" hidden="false" customHeight="true" outlineLevel="0" collapsed="false">
      <c r="A925" s="1" t="n">
        <v>928</v>
      </c>
      <c r="B925" s="1" t="s">
        <v>1808</v>
      </c>
      <c r="C925" s="1" t="s">
        <v>1809</v>
      </c>
      <c r="D925" s="1" t="n">
        <v>1.220385659367</v>
      </c>
    </row>
    <row r="926" customFormat="false" ht="15" hidden="false" customHeight="true" outlineLevel="0" collapsed="false">
      <c r="A926" s="1" t="n">
        <v>929</v>
      </c>
      <c r="B926" s="1" t="s">
        <v>1810</v>
      </c>
      <c r="C926" s="1" t="s">
        <v>1811</v>
      </c>
      <c r="D926" s="1" t="n">
        <v>1.220385659367</v>
      </c>
    </row>
    <row r="927" customFormat="false" ht="15" hidden="false" customHeight="true" outlineLevel="0" collapsed="false">
      <c r="A927" s="1" t="n">
        <v>930</v>
      </c>
      <c r="B927" s="1" t="s">
        <v>1812</v>
      </c>
      <c r="C927" s="1" t="s">
        <v>1813</v>
      </c>
      <c r="D927" s="1" t="n">
        <v>1.220385659367</v>
      </c>
    </row>
    <row r="928" customFormat="false" ht="15" hidden="false" customHeight="true" outlineLevel="0" collapsed="false">
      <c r="A928" s="1" t="n">
        <v>931</v>
      </c>
      <c r="B928" s="1" t="s">
        <v>1814</v>
      </c>
      <c r="C928" s="1" t="s">
        <v>1815</v>
      </c>
      <c r="D928" s="1" t="n">
        <v>1.220385659367</v>
      </c>
    </row>
    <row r="929" customFormat="false" ht="15" hidden="false" customHeight="true" outlineLevel="0" collapsed="false">
      <c r="A929" s="1" t="n">
        <v>932</v>
      </c>
      <c r="B929" s="1" t="s">
        <v>1816</v>
      </c>
      <c r="C929" s="1" t="s">
        <v>1817</v>
      </c>
      <c r="D929" s="1" t="n">
        <v>1.220385659367</v>
      </c>
    </row>
    <row r="930" customFormat="false" ht="15" hidden="false" customHeight="true" outlineLevel="0" collapsed="false">
      <c r="A930" s="1" t="n">
        <v>933</v>
      </c>
      <c r="B930" s="1" t="s">
        <v>1818</v>
      </c>
      <c r="C930" s="1" t="s">
        <v>1819</v>
      </c>
      <c r="D930" s="1" t="n">
        <v>1.220385659367</v>
      </c>
    </row>
    <row r="931" customFormat="false" ht="15" hidden="false" customHeight="true" outlineLevel="0" collapsed="false">
      <c r="A931" s="1" t="n">
        <v>934</v>
      </c>
      <c r="B931" s="1" t="s">
        <v>1820</v>
      </c>
      <c r="C931" s="1" t="s">
        <v>1821</v>
      </c>
      <c r="D931" s="1" t="n">
        <v>1.220385659367</v>
      </c>
    </row>
    <row r="932" customFormat="false" ht="15" hidden="false" customHeight="true" outlineLevel="0" collapsed="false">
      <c r="A932" s="1" t="n">
        <v>935</v>
      </c>
      <c r="B932" s="1" t="s">
        <v>1822</v>
      </c>
      <c r="C932" s="1" t="s">
        <v>1823</v>
      </c>
      <c r="D932" s="1" t="n">
        <v>1.220385659367</v>
      </c>
    </row>
    <row r="933" customFormat="false" ht="15" hidden="false" customHeight="true" outlineLevel="0" collapsed="false">
      <c r="A933" s="1" t="n">
        <v>936</v>
      </c>
      <c r="B933" s="1" t="s">
        <v>1824</v>
      </c>
      <c r="C933" s="1" t="s">
        <v>1825</v>
      </c>
      <c r="D933" s="1" t="n">
        <v>1.220385659367</v>
      </c>
    </row>
    <row r="934" customFormat="false" ht="15" hidden="false" customHeight="true" outlineLevel="0" collapsed="false">
      <c r="A934" s="1" t="n">
        <v>937</v>
      </c>
      <c r="B934" s="1" t="s">
        <v>1826</v>
      </c>
      <c r="C934" s="1" t="s">
        <v>1827</v>
      </c>
      <c r="D934" s="1" t="n">
        <v>1.220385659367</v>
      </c>
    </row>
    <row r="935" customFormat="false" ht="15" hidden="false" customHeight="true" outlineLevel="0" collapsed="false">
      <c r="A935" s="1" t="n">
        <v>938</v>
      </c>
      <c r="B935" s="1" t="s">
        <v>1828</v>
      </c>
      <c r="C935" s="1" t="s">
        <v>1829</v>
      </c>
      <c r="D935" s="1" t="n">
        <v>1.220385659367</v>
      </c>
    </row>
    <row r="936" customFormat="false" ht="15" hidden="false" customHeight="true" outlineLevel="0" collapsed="false">
      <c r="A936" s="1" t="n">
        <v>939</v>
      </c>
      <c r="B936" s="1" t="s">
        <v>1830</v>
      </c>
      <c r="C936" s="1" t="s">
        <v>1831</v>
      </c>
      <c r="D936" s="1" t="n">
        <v>1.220385659367</v>
      </c>
    </row>
    <row r="937" customFormat="false" ht="15" hidden="false" customHeight="true" outlineLevel="0" collapsed="false">
      <c r="A937" s="1" t="n">
        <v>940</v>
      </c>
      <c r="B937" s="1" t="s">
        <v>1832</v>
      </c>
      <c r="C937" s="1" t="s">
        <v>1833</v>
      </c>
      <c r="D937" s="1" t="n">
        <v>1.220385659367</v>
      </c>
    </row>
    <row r="938" customFormat="false" ht="15" hidden="false" customHeight="true" outlineLevel="0" collapsed="false">
      <c r="A938" s="1" t="n">
        <v>941</v>
      </c>
      <c r="B938" s="1" t="s">
        <v>1834</v>
      </c>
      <c r="C938" s="1" t="s">
        <v>1835</v>
      </c>
      <c r="D938" s="1" t="n">
        <v>1.220385659367</v>
      </c>
    </row>
    <row r="939" customFormat="false" ht="15" hidden="false" customHeight="true" outlineLevel="0" collapsed="false">
      <c r="A939" s="1" t="n">
        <v>942</v>
      </c>
      <c r="B939" s="1" t="s">
        <v>1836</v>
      </c>
      <c r="C939" s="1" t="s">
        <v>1837</v>
      </c>
      <c r="D939" s="1" t="n">
        <v>1.220385659367</v>
      </c>
    </row>
    <row r="940" customFormat="false" ht="15" hidden="false" customHeight="true" outlineLevel="0" collapsed="false">
      <c r="A940" s="1" t="n">
        <v>943</v>
      </c>
      <c r="B940" s="1" t="s">
        <v>1838</v>
      </c>
      <c r="C940" s="1" t="s">
        <v>117</v>
      </c>
      <c r="D940" s="1" t="n">
        <v>1.220385659367</v>
      </c>
    </row>
    <row r="941" customFormat="false" ht="15" hidden="false" customHeight="true" outlineLevel="0" collapsed="false">
      <c r="A941" s="1" t="n">
        <v>944</v>
      </c>
      <c r="B941" s="1" t="s">
        <v>1839</v>
      </c>
      <c r="C941" s="1" t="s">
        <v>1840</v>
      </c>
      <c r="D941" s="1" t="n">
        <v>1.220385659367</v>
      </c>
    </row>
    <row r="942" customFormat="false" ht="15" hidden="false" customHeight="true" outlineLevel="0" collapsed="false">
      <c r="A942" s="1" t="n">
        <v>945</v>
      </c>
      <c r="B942" s="1" t="s">
        <v>1841</v>
      </c>
      <c r="C942" s="1" t="s">
        <v>1842</v>
      </c>
      <c r="D942" s="1" t="n">
        <v>1.220385659367</v>
      </c>
    </row>
    <row r="943" customFormat="false" ht="15" hidden="false" customHeight="true" outlineLevel="0" collapsed="false">
      <c r="A943" s="1" t="n">
        <v>946</v>
      </c>
      <c r="B943" s="1" t="s">
        <v>1843</v>
      </c>
      <c r="C943" s="1" t="s">
        <v>1844</v>
      </c>
      <c r="D943" s="1" t="n">
        <v>1.220385659367</v>
      </c>
    </row>
    <row r="944" customFormat="false" ht="15" hidden="false" customHeight="true" outlineLevel="0" collapsed="false">
      <c r="A944" s="1" t="n">
        <v>947</v>
      </c>
      <c r="B944" s="1" t="s">
        <v>1845</v>
      </c>
      <c r="C944" s="1" t="s">
        <v>1846</v>
      </c>
      <c r="D944" s="1" t="n">
        <v>1.220385659367</v>
      </c>
    </row>
    <row r="945" customFormat="false" ht="15" hidden="false" customHeight="true" outlineLevel="0" collapsed="false">
      <c r="A945" s="1" t="n">
        <v>948</v>
      </c>
      <c r="B945" s="1" t="s">
        <v>1847</v>
      </c>
      <c r="C945" s="1" t="s">
        <v>1848</v>
      </c>
      <c r="D945" s="1" t="n">
        <v>1.220385659367</v>
      </c>
    </row>
    <row r="946" customFormat="false" ht="15" hidden="false" customHeight="true" outlineLevel="0" collapsed="false">
      <c r="A946" s="1" t="n">
        <v>949</v>
      </c>
      <c r="B946" s="1" t="s">
        <v>1849</v>
      </c>
      <c r="C946" s="1" t="s">
        <v>1850</v>
      </c>
      <c r="D946" s="1" t="n">
        <v>1.220385659367</v>
      </c>
    </row>
    <row r="947" customFormat="false" ht="15" hidden="false" customHeight="true" outlineLevel="0" collapsed="false">
      <c r="A947" s="1" t="n">
        <v>950</v>
      </c>
      <c r="B947" s="1" t="s">
        <v>1851</v>
      </c>
      <c r="C947" s="1" t="s">
        <v>1852</v>
      </c>
      <c r="D947" s="1" t="n">
        <v>1.220385659367</v>
      </c>
    </row>
    <row r="948" customFormat="false" ht="15" hidden="false" customHeight="true" outlineLevel="0" collapsed="false">
      <c r="A948" s="1" t="n">
        <v>951</v>
      </c>
      <c r="B948" s="1" t="s">
        <v>1853</v>
      </c>
      <c r="C948" s="1" t="s">
        <v>1854</v>
      </c>
      <c r="D948" s="1" t="n">
        <v>1.220385659367</v>
      </c>
    </row>
    <row r="949" customFormat="false" ht="15" hidden="false" customHeight="true" outlineLevel="0" collapsed="false">
      <c r="A949" s="1" t="n">
        <v>952</v>
      </c>
      <c r="B949" s="1" t="s">
        <v>1855</v>
      </c>
      <c r="C949" s="1" t="s">
        <v>1856</v>
      </c>
      <c r="D949" s="1" t="n">
        <v>1.220385659367</v>
      </c>
    </row>
    <row r="950" customFormat="false" ht="15" hidden="false" customHeight="true" outlineLevel="0" collapsed="false">
      <c r="A950" s="1" t="n">
        <v>953</v>
      </c>
      <c r="B950" s="1" t="s">
        <v>1857</v>
      </c>
      <c r="C950" s="1" t="s">
        <v>1515</v>
      </c>
      <c r="D950" s="1" t="n">
        <v>1.220385659367</v>
      </c>
    </row>
    <row r="951" customFormat="false" ht="15" hidden="false" customHeight="true" outlineLevel="0" collapsed="false">
      <c r="A951" s="1" t="n">
        <v>954</v>
      </c>
      <c r="B951" s="1" t="s">
        <v>1858</v>
      </c>
      <c r="C951" s="1" t="s">
        <v>1859</v>
      </c>
      <c r="D951" s="1" t="n">
        <v>1.220385659367</v>
      </c>
    </row>
    <row r="952" customFormat="false" ht="15" hidden="false" customHeight="true" outlineLevel="0" collapsed="false">
      <c r="A952" s="1" t="n">
        <v>955</v>
      </c>
      <c r="B952" s="1" t="s">
        <v>1860</v>
      </c>
      <c r="C952" s="1" t="s">
        <v>1861</v>
      </c>
      <c r="D952" s="1" t="n">
        <v>1.220385659367</v>
      </c>
    </row>
    <row r="953" customFormat="false" ht="15" hidden="false" customHeight="true" outlineLevel="0" collapsed="false">
      <c r="A953" s="1" t="n">
        <v>956</v>
      </c>
      <c r="B953" s="1" t="s">
        <v>1862</v>
      </c>
      <c r="C953" s="1" t="s">
        <v>1863</v>
      </c>
      <c r="D953" s="1" t="n">
        <v>1.220385659367</v>
      </c>
    </row>
    <row r="954" customFormat="false" ht="15" hidden="false" customHeight="true" outlineLevel="0" collapsed="false">
      <c r="A954" s="1" t="n">
        <v>957</v>
      </c>
      <c r="B954" s="1" t="s">
        <v>1864</v>
      </c>
      <c r="C954" s="1" t="s">
        <v>1865</v>
      </c>
      <c r="D954" s="1" t="n">
        <v>1.220385659367</v>
      </c>
    </row>
    <row r="955" customFormat="false" ht="15" hidden="false" customHeight="true" outlineLevel="0" collapsed="false">
      <c r="A955" s="1" t="n">
        <v>958</v>
      </c>
      <c r="B955" s="1" t="s">
        <v>1866</v>
      </c>
      <c r="C955" s="1" t="s">
        <v>1867</v>
      </c>
      <c r="D955" s="1" t="n">
        <v>1.220385659367</v>
      </c>
    </row>
    <row r="956" customFormat="false" ht="15" hidden="false" customHeight="true" outlineLevel="0" collapsed="false">
      <c r="A956" s="1" t="n">
        <v>959</v>
      </c>
      <c r="B956" s="1" t="s">
        <v>1868</v>
      </c>
      <c r="C956" s="1" t="s">
        <v>1869</v>
      </c>
      <c r="D956" s="1" t="n">
        <v>1.220385659367</v>
      </c>
    </row>
    <row r="957" customFormat="false" ht="15" hidden="false" customHeight="true" outlineLevel="0" collapsed="false">
      <c r="A957" s="1" t="n">
        <v>960</v>
      </c>
      <c r="B957" s="1" t="s">
        <v>1870</v>
      </c>
      <c r="C957" s="1" t="s">
        <v>1871</v>
      </c>
      <c r="D957" s="1" t="n">
        <v>1.220385659367</v>
      </c>
    </row>
    <row r="958" customFormat="false" ht="15" hidden="false" customHeight="true" outlineLevel="0" collapsed="false">
      <c r="A958" s="1" t="n">
        <v>961</v>
      </c>
      <c r="B958" s="1" t="s">
        <v>1872</v>
      </c>
      <c r="C958" s="1" t="s">
        <v>1873</v>
      </c>
      <c r="D958" s="1" t="n">
        <v>1.220385659367</v>
      </c>
    </row>
    <row r="959" customFormat="false" ht="15" hidden="false" customHeight="true" outlineLevel="0" collapsed="false">
      <c r="A959" s="1" t="n">
        <v>962</v>
      </c>
      <c r="B959" s="1" t="s">
        <v>1874</v>
      </c>
      <c r="C959" s="1" t="s">
        <v>1875</v>
      </c>
      <c r="D959" s="1" t="n">
        <v>1.220385659367</v>
      </c>
    </row>
    <row r="960" customFormat="false" ht="15" hidden="false" customHeight="true" outlineLevel="0" collapsed="false">
      <c r="A960" s="1" t="n">
        <v>963</v>
      </c>
      <c r="B960" s="1" t="s">
        <v>1876</v>
      </c>
      <c r="C960" s="1" t="s">
        <v>452</v>
      </c>
      <c r="D960" s="1" t="n">
        <v>1.220385659367</v>
      </c>
    </row>
    <row r="961" customFormat="false" ht="15" hidden="false" customHeight="true" outlineLevel="0" collapsed="false">
      <c r="A961" s="1" t="n">
        <v>964</v>
      </c>
      <c r="B961" s="1" t="s">
        <v>1877</v>
      </c>
      <c r="C961" s="1" t="s">
        <v>1878</v>
      </c>
      <c r="D961" s="1" t="n">
        <v>1.220385659367</v>
      </c>
    </row>
    <row r="962" customFormat="false" ht="15" hidden="false" customHeight="true" outlineLevel="0" collapsed="false">
      <c r="A962" s="1" t="n">
        <v>965</v>
      </c>
      <c r="B962" s="1" t="s">
        <v>1879</v>
      </c>
      <c r="C962" s="1" t="s">
        <v>1880</v>
      </c>
      <c r="D962" s="1" t="n">
        <v>1.220385659367</v>
      </c>
    </row>
    <row r="963" customFormat="false" ht="15" hidden="false" customHeight="true" outlineLevel="0" collapsed="false">
      <c r="A963" s="1" t="n">
        <v>966</v>
      </c>
      <c r="B963" s="1" t="s">
        <v>1881</v>
      </c>
      <c r="C963" s="1" t="s">
        <v>1691</v>
      </c>
      <c r="D963" s="1" t="n">
        <v>1.220385659367</v>
      </c>
    </row>
    <row r="964" customFormat="false" ht="15" hidden="false" customHeight="true" outlineLevel="0" collapsed="false">
      <c r="A964" s="1" t="n">
        <v>967</v>
      </c>
      <c r="B964" s="1" t="s">
        <v>1882</v>
      </c>
      <c r="C964" s="1" t="s">
        <v>1883</v>
      </c>
      <c r="D964" s="1" t="n">
        <v>1.220385659367</v>
      </c>
    </row>
    <row r="965" customFormat="false" ht="15" hidden="false" customHeight="true" outlineLevel="0" collapsed="false">
      <c r="A965" s="1" t="n">
        <v>968</v>
      </c>
      <c r="B965" s="1" t="s">
        <v>1884</v>
      </c>
      <c r="C965" s="1" t="s">
        <v>1885</v>
      </c>
      <c r="D965" s="1" t="n">
        <v>1.220385659367</v>
      </c>
    </row>
    <row r="966" customFormat="false" ht="15" hidden="false" customHeight="true" outlineLevel="0" collapsed="false">
      <c r="A966" s="1" t="n">
        <v>969</v>
      </c>
      <c r="B966" s="1" t="s">
        <v>1886</v>
      </c>
      <c r="C966" s="1" t="s">
        <v>376</v>
      </c>
      <c r="D966" s="1" t="n">
        <v>1.220385659367</v>
      </c>
    </row>
    <row r="967" customFormat="false" ht="15" hidden="false" customHeight="true" outlineLevel="0" collapsed="false">
      <c r="A967" s="1" t="n">
        <v>970</v>
      </c>
      <c r="B967" s="1" t="s">
        <v>1887</v>
      </c>
      <c r="C967" s="1" t="s">
        <v>1888</v>
      </c>
      <c r="D967" s="1" t="n">
        <v>1.220385659367</v>
      </c>
    </row>
    <row r="968" customFormat="false" ht="15" hidden="false" customHeight="true" outlineLevel="0" collapsed="false">
      <c r="A968" s="1" t="n">
        <v>971</v>
      </c>
      <c r="B968" s="1" t="s">
        <v>1889</v>
      </c>
      <c r="C968" s="1" t="s">
        <v>1890</v>
      </c>
      <c r="D968" s="1" t="n">
        <v>1.220385659367</v>
      </c>
    </row>
    <row r="969" customFormat="false" ht="15" hidden="false" customHeight="true" outlineLevel="0" collapsed="false">
      <c r="A969" s="1" t="n">
        <v>972</v>
      </c>
      <c r="B969" s="1" t="s">
        <v>1891</v>
      </c>
      <c r="C969" s="1" t="s">
        <v>1892</v>
      </c>
      <c r="D969" s="1" t="n">
        <v>1.220385659367</v>
      </c>
    </row>
    <row r="970" customFormat="false" ht="15" hidden="false" customHeight="true" outlineLevel="0" collapsed="false">
      <c r="A970" s="1" t="n">
        <v>973</v>
      </c>
      <c r="B970" s="1" t="s">
        <v>1893</v>
      </c>
      <c r="C970" s="1" t="s">
        <v>87</v>
      </c>
      <c r="D970" s="1" t="n">
        <v>1.220385659367</v>
      </c>
    </row>
    <row r="971" customFormat="false" ht="15" hidden="false" customHeight="true" outlineLevel="0" collapsed="false">
      <c r="A971" s="1" t="n">
        <v>974</v>
      </c>
      <c r="B971" s="1" t="s">
        <v>1894</v>
      </c>
      <c r="C971" s="1" t="s">
        <v>1895</v>
      </c>
      <c r="D971" s="1" t="n">
        <v>1.220385659367</v>
      </c>
    </row>
    <row r="972" customFormat="false" ht="15" hidden="false" customHeight="true" outlineLevel="0" collapsed="false">
      <c r="A972" s="1" t="n">
        <v>975</v>
      </c>
      <c r="B972" s="1" t="s">
        <v>1896</v>
      </c>
      <c r="C972" s="1" t="s">
        <v>1897</v>
      </c>
      <c r="D972" s="1" t="n">
        <v>1.220385659367</v>
      </c>
    </row>
    <row r="973" customFormat="false" ht="15" hidden="false" customHeight="true" outlineLevel="0" collapsed="false">
      <c r="A973" s="1" t="n">
        <v>976</v>
      </c>
      <c r="B973" s="1" t="s">
        <v>1898</v>
      </c>
      <c r="C973" s="1" t="s">
        <v>1899</v>
      </c>
      <c r="D973" s="1" t="n">
        <v>1.220385659367</v>
      </c>
    </row>
    <row r="974" customFormat="false" ht="15" hidden="false" customHeight="true" outlineLevel="0" collapsed="false">
      <c r="A974" s="1" t="n">
        <v>977</v>
      </c>
      <c r="B974" s="1" t="s">
        <v>1900</v>
      </c>
      <c r="C974" s="1" t="s">
        <v>1901</v>
      </c>
      <c r="D974" s="1" t="n">
        <v>1.220385659367</v>
      </c>
    </row>
    <row r="975" customFormat="false" ht="15" hidden="false" customHeight="true" outlineLevel="0" collapsed="false">
      <c r="A975" s="1" t="n">
        <v>978</v>
      </c>
      <c r="B975" s="1" t="s">
        <v>1902</v>
      </c>
      <c r="C975" s="1" t="s">
        <v>1903</v>
      </c>
      <c r="D975" s="1" t="n">
        <v>1.220385659367</v>
      </c>
    </row>
    <row r="976" customFormat="false" ht="15" hidden="false" customHeight="true" outlineLevel="0" collapsed="false">
      <c r="A976" s="1" t="n">
        <v>979</v>
      </c>
      <c r="B976" s="1" t="s">
        <v>1904</v>
      </c>
      <c r="C976" s="1" t="s">
        <v>1905</v>
      </c>
      <c r="D976" s="1" t="n">
        <v>1.220385659367</v>
      </c>
    </row>
    <row r="977" customFormat="false" ht="15" hidden="false" customHeight="true" outlineLevel="0" collapsed="false">
      <c r="A977" s="1" t="n">
        <v>980</v>
      </c>
      <c r="B977" s="1" t="s">
        <v>1906</v>
      </c>
      <c r="C977" s="1" t="s">
        <v>1907</v>
      </c>
      <c r="D977" s="1" t="n">
        <v>1.220385659367</v>
      </c>
    </row>
    <row r="978" customFormat="false" ht="15" hidden="false" customHeight="true" outlineLevel="0" collapsed="false">
      <c r="A978" s="1" t="n">
        <v>981</v>
      </c>
      <c r="B978" s="1" t="s">
        <v>1908</v>
      </c>
      <c r="C978" s="1" t="s">
        <v>1909</v>
      </c>
      <c r="D978" s="1" t="n">
        <v>1.220385659367</v>
      </c>
    </row>
    <row r="979" customFormat="false" ht="15" hidden="false" customHeight="true" outlineLevel="0" collapsed="false">
      <c r="A979" s="1" t="n">
        <v>982</v>
      </c>
      <c r="B979" s="1" t="s">
        <v>1910</v>
      </c>
      <c r="C979" s="1" t="s">
        <v>1911</v>
      </c>
      <c r="D979" s="1" t="n">
        <v>1.220385659367</v>
      </c>
    </row>
    <row r="980" customFormat="false" ht="15" hidden="false" customHeight="true" outlineLevel="0" collapsed="false">
      <c r="A980" s="1" t="n">
        <v>983</v>
      </c>
      <c r="B980" s="1" t="s">
        <v>1912</v>
      </c>
      <c r="C980" s="1" t="s">
        <v>1913</v>
      </c>
      <c r="D980" s="1" t="n">
        <v>1.220385659367</v>
      </c>
    </row>
    <row r="981" customFormat="false" ht="15" hidden="false" customHeight="true" outlineLevel="0" collapsed="false">
      <c r="A981" s="1" t="n">
        <v>984</v>
      </c>
      <c r="B981" s="1" t="s">
        <v>1914</v>
      </c>
      <c r="C981" s="1" t="s">
        <v>1915</v>
      </c>
      <c r="D981" s="1" t="n">
        <v>1.220385659367</v>
      </c>
    </row>
    <row r="982" customFormat="false" ht="15" hidden="false" customHeight="true" outlineLevel="0" collapsed="false">
      <c r="A982" s="1" t="n">
        <v>985</v>
      </c>
      <c r="B982" s="1" t="s">
        <v>1916</v>
      </c>
      <c r="C982" s="1" t="s">
        <v>1917</v>
      </c>
      <c r="D982" s="1" t="n">
        <v>1.220385659367</v>
      </c>
    </row>
    <row r="983" customFormat="false" ht="15" hidden="false" customHeight="true" outlineLevel="0" collapsed="false">
      <c r="A983" s="1" t="n">
        <v>986</v>
      </c>
      <c r="B983" s="1" t="s">
        <v>1918</v>
      </c>
      <c r="C983" s="1" t="s">
        <v>1919</v>
      </c>
      <c r="D983" s="1" t="n">
        <v>1.220385659367</v>
      </c>
    </row>
    <row r="984" customFormat="false" ht="15" hidden="false" customHeight="true" outlineLevel="0" collapsed="false">
      <c r="A984" s="1" t="n">
        <v>1097</v>
      </c>
      <c r="B984" s="1" t="s">
        <v>1920</v>
      </c>
      <c r="C984" s="1" t="s">
        <v>1921</v>
      </c>
      <c r="D984" s="1" t="n">
        <v>1.220385659367</v>
      </c>
    </row>
    <row r="985" customFormat="false" ht="15" hidden="false" customHeight="true" outlineLevel="0" collapsed="false">
      <c r="A985" s="1" t="n">
        <v>1098</v>
      </c>
      <c r="B985" s="1" t="s">
        <v>1922</v>
      </c>
      <c r="C985" s="1" t="s">
        <v>1923</v>
      </c>
      <c r="D985" s="1" t="n">
        <v>1.220385659367</v>
      </c>
    </row>
    <row r="986" customFormat="false" ht="15" hidden="false" customHeight="true" outlineLevel="0" collapsed="false">
      <c r="A986" s="1" t="n">
        <v>1099</v>
      </c>
      <c r="B986" s="1" t="s">
        <v>1924</v>
      </c>
      <c r="C986" s="1" t="s">
        <v>1925</v>
      </c>
      <c r="D986" s="1" t="n">
        <v>1.220385659367</v>
      </c>
    </row>
    <row r="987" customFormat="false" ht="15" hidden="false" customHeight="true" outlineLevel="0" collapsed="false">
      <c r="A987" s="1" t="n">
        <v>1100</v>
      </c>
      <c r="B987" s="1" t="s">
        <v>1926</v>
      </c>
      <c r="C987" s="1" t="s">
        <v>1927</v>
      </c>
      <c r="D987" s="1" t="n">
        <v>1.220385659367</v>
      </c>
    </row>
    <row r="988" customFormat="false" ht="15" hidden="false" customHeight="true" outlineLevel="0" collapsed="false">
      <c r="A988" s="1" t="n">
        <v>1101</v>
      </c>
      <c r="B988" s="1" t="s">
        <v>1928</v>
      </c>
      <c r="C988" s="1" t="s">
        <v>1929</v>
      </c>
      <c r="D988" s="1" t="n">
        <v>1.220385659367</v>
      </c>
    </row>
    <row r="989" customFormat="false" ht="15" hidden="false" customHeight="true" outlineLevel="0" collapsed="false">
      <c r="A989" s="1" t="n">
        <v>1102</v>
      </c>
      <c r="B989" s="1" t="s">
        <v>1930</v>
      </c>
      <c r="C989" s="1" t="s">
        <v>1931</v>
      </c>
      <c r="D989" s="1" t="n">
        <v>1.220385659367</v>
      </c>
    </row>
    <row r="990" customFormat="false" ht="15" hidden="false" customHeight="true" outlineLevel="0" collapsed="false">
      <c r="A990" s="1" t="n">
        <v>1103</v>
      </c>
      <c r="B990" s="1" t="s">
        <v>1932</v>
      </c>
      <c r="C990" s="1" t="s">
        <v>1933</v>
      </c>
      <c r="D990" s="1" t="n">
        <v>1.220385659367</v>
      </c>
    </row>
    <row r="991" customFormat="false" ht="15" hidden="false" customHeight="true" outlineLevel="0" collapsed="false">
      <c r="A991" s="1" t="n">
        <v>1104</v>
      </c>
      <c r="B991" s="1" t="s">
        <v>1934</v>
      </c>
      <c r="C991" s="1" t="s">
        <v>1935</v>
      </c>
      <c r="D991" s="1" t="n">
        <v>1.220385659367</v>
      </c>
    </row>
    <row r="992" customFormat="false" ht="15" hidden="false" customHeight="true" outlineLevel="0" collapsed="false">
      <c r="A992" s="1" t="n">
        <v>1105</v>
      </c>
      <c r="B992" s="1" t="s">
        <v>1936</v>
      </c>
      <c r="C992" s="1" t="s">
        <v>1937</v>
      </c>
      <c r="D992" s="1" t="n">
        <v>1.220385659367</v>
      </c>
    </row>
    <row r="993" customFormat="false" ht="15" hidden="false" customHeight="true" outlineLevel="0" collapsed="false">
      <c r="A993" s="1" t="n">
        <v>1106</v>
      </c>
      <c r="B993" s="1" t="s">
        <v>1938</v>
      </c>
      <c r="C993" s="1" t="s">
        <v>367</v>
      </c>
      <c r="D993" s="1" t="n">
        <v>1.220385659367</v>
      </c>
    </row>
    <row r="994" customFormat="false" ht="15" hidden="false" customHeight="true" outlineLevel="0" collapsed="false">
      <c r="A994" s="1" t="n">
        <v>1107</v>
      </c>
      <c r="B994" s="1" t="s">
        <v>1939</v>
      </c>
      <c r="C994" s="1" t="s">
        <v>1940</v>
      </c>
      <c r="D994" s="1" t="n">
        <v>1.220385659367</v>
      </c>
    </row>
    <row r="995" customFormat="false" ht="15" hidden="false" customHeight="true" outlineLevel="0" collapsed="false">
      <c r="A995" s="1" t="n">
        <v>1108</v>
      </c>
      <c r="B995" s="1" t="s">
        <v>1941</v>
      </c>
      <c r="C995" s="1" t="s">
        <v>1942</v>
      </c>
      <c r="D995" s="1" t="n">
        <v>1.220385659367</v>
      </c>
    </row>
    <row r="996" customFormat="false" ht="15" hidden="false" customHeight="true" outlineLevel="0" collapsed="false">
      <c r="A996" s="1" t="n">
        <v>1109</v>
      </c>
      <c r="B996" s="1" t="s">
        <v>1943</v>
      </c>
      <c r="C996" s="1" t="s">
        <v>1944</v>
      </c>
      <c r="D996" s="1" t="n">
        <v>1.220385659367</v>
      </c>
    </row>
    <row r="997" customFormat="false" ht="15" hidden="false" customHeight="true" outlineLevel="0" collapsed="false">
      <c r="A997" s="1" t="n">
        <v>1110</v>
      </c>
      <c r="B997" s="1" t="s">
        <v>1945</v>
      </c>
      <c r="C997" s="1" t="s">
        <v>1946</v>
      </c>
      <c r="D997" s="1" t="n">
        <v>1.220385659367</v>
      </c>
    </row>
    <row r="998" customFormat="false" ht="15" hidden="false" customHeight="true" outlineLevel="0" collapsed="false">
      <c r="A998" s="1" t="n">
        <v>1111</v>
      </c>
      <c r="B998" s="1" t="s">
        <v>1947</v>
      </c>
      <c r="C998" s="1" t="s">
        <v>1948</v>
      </c>
      <c r="D998" s="1" t="n">
        <v>1.220385659367</v>
      </c>
    </row>
    <row r="999" customFormat="false" ht="15" hidden="false" customHeight="true" outlineLevel="0" collapsed="false">
      <c r="A999" s="1" t="n">
        <v>1112</v>
      </c>
      <c r="B999" s="1" t="s">
        <v>1949</v>
      </c>
      <c r="C999" s="1" t="s">
        <v>1950</v>
      </c>
      <c r="D999" s="1" t="n">
        <v>1.220385659367</v>
      </c>
    </row>
    <row r="1000" customFormat="false" ht="15" hidden="false" customHeight="true" outlineLevel="0" collapsed="false">
      <c r="A1000" s="1" t="n">
        <v>1113</v>
      </c>
      <c r="B1000" s="1" t="s">
        <v>1951</v>
      </c>
      <c r="C1000" s="1" t="s">
        <v>1952</v>
      </c>
      <c r="D1000" s="1" t="n">
        <v>1.220385659367</v>
      </c>
    </row>
    <row r="1001" customFormat="false" ht="15" hidden="false" customHeight="true" outlineLevel="0" collapsed="false">
      <c r="A1001" s="1" t="n">
        <v>1114</v>
      </c>
      <c r="B1001" s="1" t="s">
        <v>1953</v>
      </c>
      <c r="C1001" s="1" t="s">
        <v>1954</v>
      </c>
      <c r="D1001" s="1" t="n">
        <v>1.220385659367</v>
      </c>
    </row>
    <row r="1002" customFormat="false" ht="15" hidden="false" customHeight="true" outlineLevel="0" collapsed="false">
      <c r="A1002" s="1" t="n">
        <v>1115</v>
      </c>
      <c r="B1002" s="1" t="s">
        <v>1955</v>
      </c>
      <c r="C1002" s="1" t="s">
        <v>1956</v>
      </c>
      <c r="D1002" s="1" t="n">
        <v>1.220385659367</v>
      </c>
    </row>
    <row r="1003" customFormat="false" ht="15" hidden="false" customHeight="true" outlineLevel="0" collapsed="false">
      <c r="A1003" s="1" t="n">
        <v>1116</v>
      </c>
      <c r="B1003" s="1" t="s">
        <v>1957</v>
      </c>
      <c r="C1003" s="1" t="s">
        <v>1958</v>
      </c>
      <c r="D1003" s="1" t="n">
        <v>1.220385659367</v>
      </c>
    </row>
    <row r="1004" customFormat="false" ht="15" hidden="false" customHeight="true" outlineLevel="0" collapsed="false">
      <c r="A1004" s="1" t="n">
        <v>1117</v>
      </c>
      <c r="B1004" s="1" t="s">
        <v>1959</v>
      </c>
      <c r="C1004" s="1" t="s">
        <v>1960</v>
      </c>
      <c r="D1004" s="1" t="n">
        <v>1.220385659367</v>
      </c>
    </row>
    <row r="1005" customFormat="false" ht="15" hidden="false" customHeight="true" outlineLevel="0" collapsed="false">
      <c r="A1005" s="1" t="n">
        <v>1118</v>
      </c>
      <c r="B1005" s="1" t="s">
        <v>1961</v>
      </c>
      <c r="C1005" s="1" t="s">
        <v>1962</v>
      </c>
      <c r="D1005" s="1" t="n">
        <v>1.220385659367</v>
      </c>
    </row>
    <row r="1006" customFormat="false" ht="15" hidden="false" customHeight="true" outlineLevel="0" collapsed="false">
      <c r="A1006" s="1" t="n">
        <v>1119</v>
      </c>
      <c r="B1006" s="1" t="s">
        <v>1963</v>
      </c>
      <c r="C1006" s="1" t="s">
        <v>1964</v>
      </c>
      <c r="D1006" s="1" t="n">
        <v>1.220385659367</v>
      </c>
    </row>
    <row r="1007" customFormat="false" ht="15" hidden="false" customHeight="true" outlineLevel="0" collapsed="false">
      <c r="A1007" s="1" t="n">
        <v>1120</v>
      </c>
      <c r="B1007" s="1" t="s">
        <v>1965</v>
      </c>
      <c r="C1007" s="1" t="s">
        <v>1966</v>
      </c>
      <c r="D1007" s="1" t="n">
        <v>1.220385659367</v>
      </c>
    </row>
    <row r="1008" customFormat="false" ht="15" hidden="false" customHeight="true" outlineLevel="0" collapsed="false">
      <c r="A1008" s="1" t="n">
        <v>1121</v>
      </c>
      <c r="B1008" s="1" t="s">
        <v>1967</v>
      </c>
      <c r="C1008" s="1" t="s">
        <v>1968</v>
      </c>
      <c r="D1008" s="1" t="n">
        <v>1.220385659367</v>
      </c>
    </row>
    <row r="1009" customFormat="false" ht="15" hidden="false" customHeight="true" outlineLevel="0" collapsed="false">
      <c r="A1009" s="1" t="n">
        <v>1122</v>
      </c>
      <c r="B1009" s="1" t="s">
        <v>1969</v>
      </c>
      <c r="C1009" s="1" t="s">
        <v>1970</v>
      </c>
      <c r="D1009" s="1" t="n">
        <v>1.220385659367</v>
      </c>
    </row>
    <row r="1010" customFormat="false" ht="15" hidden="false" customHeight="true" outlineLevel="0" collapsed="false">
      <c r="A1010" s="1" t="n">
        <v>1123</v>
      </c>
      <c r="B1010" s="1" t="s">
        <v>1971</v>
      </c>
      <c r="C1010" s="1" t="s">
        <v>1972</v>
      </c>
      <c r="D1010" s="1" t="n">
        <v>1.220385659367</v>
      </c>
    </row>
    <row r="1011" customFormat="false" ht="15" hidden="false" customHeight="true" outlineLevel="0" collapsed="false">
      <c r="A1011" s="1" t="n">
        <v>1124</v>
      </c>
      <c r="B1011" s="1" t="s">
        <v>1973</v>
      </c>
      <c r="C1011" s="1" t="s">
        <v>1974</v>
      </c>
      <c r="D1011" s="1" t="n">
        <v>1.220385659367</v>
      </c>
    </row>
    <row r="1012" customFormat="false" ht="15" hidden="false" customHeight="true" outlineLevel="0" collapsed="false">
      <c r="A1012" s="1" t="n">
        <v>1125</v>
      </c>
      <c r="B1012" s="1" t="s">
        <v>1975</v>
      </c>
      <c r="C1012" s="1" t="s">
        <v>1976</v>
      </c>
      <c r="D1012" s="1" t="n">
        <v>1.220385659367</v>
      </c>
    </row>
    <row r="1013" customFormat="false" ht="15" hidden="false" customHeight="true" outlineLevel="0" collapsed="false">
      <c r="A1013" s="1" t="n">
        <v>1126</v>
      </c>
      <c r="B1013" s="1" t="s">
        <v>1977</v>
      </c>
      <c r="C1013" s="1" t="s">
        <v>1978</v>
      </c>
      <c r="D1013" s="1" t="n">
        <v>1.220385659367</v>
      </c>
    </row>
    <row r="1014" customFormat="false" ht="15" hidden="false" customHeight="true" outlineLevel="0" collapsed="false">
      <c r="A1014" s="1" t="n">
        <v>1126</v>
      </c>
      <c r="B1014" s="1" t="s">
        <v>1979</v>
      </c>
      <c r="C1014" s="1" t="s">
        <v>1978</v>
      </c>
      <c r="D1014" s="1" t="n">
        <v>1.220385659367</v>
      </c>
    </row>
    <row r="1015" customFormat="false" ht="15" hidden="false" customHeight="true" outlineLevel="0" collapsed="false">
      <c r="A1015" s="1" t="n">
        <v>1127</v>
      </c>
      <c r="B1015" s="1" t="s">
        <v>1980</v>
      </c>
      <c r="C1015" s="1" t="s">
        <v>1981</v>
      </c>
      <c r="D1015" s="1" t="n">
        <v>1.220385659367</v>
      </c>
    </row>
    <row r="1016" customFormat="false" ht="15" hidden="false" customHeight="true" outlineLevel="0" collapsed="false">
      <c r="A1016" s="1" t="n">
        <v>1128</v>
      </c>
      <c r="B1016" s="1" t="s">
        <v>1982</v>
      </c>
      <c r="C1016" s="1" t="s">
        <v>1983</v>
      </c>
      <c r="D1016" s="1" t="n">
        <v>1.220385659367</v>
      </c>
    </row>
    <row r="1017" customFormat="false" ht="15" hidden="false" customHeight="true" outlineLevel="0" collapsed="false">
      <c r="A1017" s="1" t="n">
        <v>1129</v>
      </c>
      <c r="B1017" s="1" t="s">
        <v>1984</v>
      </c>
      <c r="C1017" s="1" t="s">
        <v>1985</v>
      </c>
      <c r="D1017" s="1" t="n">
        <v>1.220385659367</v>
      </c>
    </row>
    <row r="1018" customFormat="false" ht="15" hidden="false" customHeight="true" outlineLevel="0" collapsed="false">
      <c r="A1018" s="1" t="n">
        <v>1130</v>
      </c>
      <c r="B1018" s="1" t="s">
        <v>1986</v>
      </c>
      <c r="C1018" s="1" t="s">
        <v>1987</v>
      </c>
      <c r="D1018" s="1" t="n">
        <v>1.220385659367</v>
      </c>
    </row>
    <row r="1019" customFormat="false" ht="15" hidden="false" customHeight="true" outlineLevel="0" collapsed="false">
      <c r="A1019" s="1" t="n">
        <v>1131</v>
      </c>
      <c r="B1019" s="1" t="s">
        <v>1988</v>
      </c>
      <c r="C1019" s="1" t="s">
        <v>1989</v>
      </c>
      <c r="D1019" s="1" t="n">
        <v>1.220385659367</v>
      </c>
    </row>
    <row r="1020" customFormat="false" ht="15" hidden="false" customHeight="true" outlineLevel="0" collapsed="false">
      <c r="A1020" s="1" t="n">
        <v>1132</v>
      </c>
      <c r="B1020" s="1" t="s">
        <v>1990</v>
      </c>
      <c r="C1020" s="1" t="s">
        <v>1991</v>
      </c>
      <c r="D1020" s="1" t="n">
        <v>1.220385659367</v>
      </c>
    </row>
    <row r="1021" customFormat="false" ht="15" hidden="false" customHeight="true" outlineLevel="0" collapsed="false">
      <c r="A1021" s="1" t="n">
        <v>1133</v>
      </c>
      <c r="B1021" s="1" t="s">
        <v>1992</v>
      </c>
      <c r="C1021" s="1" t="s">
        <v>1993</v>
      </c>
      <c r="D1021" s="1" t="n">
        <v>1.220385659367</v>
      </c>
    </row>
    <row r="1022" customFormat="false" ht="15" hidden="false" customHeight="true" outlineLevel="0" collapsed="false">
      <c r="A1022" s="1" t="n">
        <v>1134</v>
      </c>
      <c r="B1022" s="1" t="s">
        <v>1994</v>
      </c>
      <c r="C1022" s="1" t="s">
        <v>1995</v>
      </c>
      <c r="D1022" s="1" t="n">
        <v>1.220385659367</v>
      </c>
    </row>
    <row r="1023" customFormat="false" ht="15" hidden="false" customHeight="true" outlineLevel="0" collapsed="false">
      <c r="A1023" s="1" t="n">
        <v>1135</v>
      </c>
      <c r="B1023" s="1" t="s">
        <v>1996</v>
      </c>
      <c r="C1023" s="1" t="s">
        <v>1997</v>
      </c>
      <c r="D1023" s="1" t="n">
        <v>1.220385659367</v>
      </c>
    </row>
    <row r="1024" customFormat="false" ht="15" hidden="false" customHeight="true" outlineLevel="0" collapsed="false">
      <c r="A1024" s="1" t="n">
        <v>1136</v>
      </c>
      <c r="B1024" s="1" t="s">
        <v>1998</v>
      </c>
      <c r="C1024" s="1" t="s">
        <v>1999</v>
      </c>
      <c r="D1024" s="1" t="n">
        <v>1.220385659367</v>
      </c>
    </row>
    <row r="1025" customFormat="false" ht="15" hidden="false" customHeight="true" outlineLevel="0" collapsed="false">
      <c r="A1025" s="1" t="n">
        <v>1137</v>
      </c>
      <c r="B1025" s="1" t="s">
        <v>2000</v>
      </c>
      <c r="C1025" s="1" t="s">
        <v>2001</v>
      </c>
      <c r="D1025" s="1" t="n">
        <v>1.220385659367</v>
      </c>
    </row>
    <row r="1026" customFormat="false" ht="15" hidden="false" customHeight="true" outlineLevel="0" collapsed="false">
      <c r="A1026" s="1" t="n">
        <v>1138</v>
      </c>
      <c r="B1026" s="1" t="s">
        <v>2002</v>
      </c>
      <c r="C1026" s="1" t="s">
        <v>2003</v>
      </c>
      <c r="D1026" s="1" t="n">
        <v>1.220385659367</v>
      </c>
    </row>
    <row r="1027" customFormat="false" ht="15" hidden="false" customHeight="true" outlineLevel="0" collapsed="false">
      <c r="A1027" s="1" t="n">
        <v>1139</v>
      </c>
      <c r="B1027" s="1" t="s">
        <v>2004</v>
      </c>
      <c r="C1027" s="1" t="s">
        <v>2005</v>
      </c>
      <c r="D1027" s="1" t="n">
        <v>1.220385659367</v>
      </c>
    </row>
    <row r="1028" customFormat="false" ht="15" hidden="false" customHeight="true" outlineLevel="0" collapsed="false">
      <c r="A1028" s="1" t="n">
        <v>1140</v>
      </c>
      <c r="B1028" s="1" t="s">
        <v>2006</v>
      </c>
      <c r="C1028" s="1" t="s">
        <v>2007</v>
      </c>
      <c r="D1028" s="1" t="n">
        <v>1.220385659367</v>
      </c>
    </row>
    <row r="1029" customFormat="false" ht="15" hidden="false" customHeight="true" outlineLevel="0" collapsed="false">
      <c r="A1029" s="1" t="n">
        <v>1141</v>
      </c>
      <c r="B1029" s="1" t="s">
        <v>2008</v>
      </c>
      <c r="C1029" s="1" t="s">
        <v>2009</v>
      </c>
      <c r="D1029" s="1" t="n">
        <v>1.220385659367</v>
      </c>
    </row>
    <row r="1030" customFormat="false" ht="15" hidden="false" customHeight="true" outlineLevel="0" collapsed="false">
      <c r="A1030" s="1" t="n">
        <v>1142</v>
      </c>
      <c r="B1030" s="1" t="s">
        <v>2010</v>
      </c>
      <c r="C1030" s="1" t="s">
        <v>2011</v>
      </c>
      <c r="D1030" s="1" t="n">
        <v>1.220385659367</v>
      </c>
    </row>
    <row r="1031" customFormat="false" ht="15" hidden="false" customHeight="true" outlineLevel="0" collapsed="false">
      <c r="A1031" s="1" t="n">
        <v>1143</v>
      </c>
      <c r="B1031" s="1" t="s">
        <v>2012</v>
      </c>
      <c r="C1031" s="1" t="s">
        <v>2013</v>
      </c>
      <c r="D1031" s="1" t="n">
        <v>1.220385659367</v>
      </c>
    </row>
    <row r="1032" customFormat="false" ht="15" hidden="false" customHeight="true" outlineLevel="0" collapsed="false">
      <c r="A1032" s="1" t="n">
        <v>1144</v>
      </c>
      <c r="B1032" s="1" t="s">
        <v>2014</v>
      </c>
      <c r="C1032" s="1" t="s">
        <v>2015</v>
      </c>
      <c r="D1032" s="1" t="n">
        <v>1.220385659367</v>
      </c>
    </row>
    <row r="1033" customFormat="false" ht="15" hidden="false" customHeight="true" outlineLevel="0" collapsed="false">
      <c r="A1033" s="1" t="n">
        <v>1145</v>
      </c>
      <c r="B1033" s="1" t="s">
        <v>2016</v>
      </c>
      <c r="C1033" s="1" t="s">
        <v>2017</v>
      </c>
      <c r="D1033" s="1" t="n">
        <v>1.220385659367</v>
      </c>
    </row>
    <row r="1034" customFormat="false" ht="15" hidden="false" customHeight="true" outlineLevel="0" collapsed="false">
      <c r="A1034" s="1" t="n">
        <v>1146</v>
      </c>
      <c r="B1034" s="1" t="s">
        <v>2018</v>
      </c>
      <c r="C1034" s="1" t="s">
        <v>2019</v>
      </c>
      <c r="D1034" s="1" t="n">
        <v>1.220385659367</v>
      </c>
    </row>
    <row r="1035" customFormat="false" ht="15" hidden="false" customHeight="true" outlineLevel="0" collapsed="false">
      <c r="A1035" s="1" t="n">
        <v>1147</v>
      </c>
      <c r="B1035" s="1" t="s">
        <v>2020</v>
      </c>
      <c r="C1035" s="1" t="s">
        <v>2021</v>
      </c>
      <c r="D1035" s="1" t="n">
        <v>1.220385659367</v>
      </c>
    </row>
    <row r="1036" customFormat="false" ht="15" hidden="false" customHeight="true" outlineLevel="0" collapsed="false">
      <c r="A1036" s="1" t="n">
        <v>1294</v>
      </c>
      <c r="B1036" s="1" t="s">
        <v>2022</v>
      </c>
      <c r="C1036" s="1" t="s">
        <v>2023</v>
      </c>
      <c r="D1036" s="1" t="n">
        <v>1.220385659367</v>
      </c>
    </row>
    <row r="1037" customFormat="false" ht="15" hidden="false" customHeight="true" outlineLevel="0" collapsed="false">
      <c r="A1037" s="1" t="n">
        <v>1295</v>
      </c>
      <c r="B1037" s="1" t="s">
        <v>2024</v>
      </c>
      <c r="C1037" s="1" t="s">
        <v>2025</v>
      </c>
      <c r="D1037" s="1" t="n">
        <v>1.220385659367</v>
      </c>
    </row>
    <row r="1038" customFormat="false" ht="15" hidden="false" customHeight="true" outlineLevel="0" collapsed="false">
      <c r="A1038" s="1" t="n">
        <v>1296</v>
      </c>
      <c r="B1038" s="1" t="s">
        <v>2026</v>
      </c>
      <c r="C1038" s="1" t="s">
        <v>1076</v>
      </c>
      <c r="D1038" s="1" t="n">
        <v>1.220385659367</v>
      </c>
    </row>
    <row r="1039" customFormat="false" ht="15" hidden="false" customHeight="true" outlineLevel="0" collapsed="false">
      <c r="A1039" s="1" t="n">
        <v>1297</v>
      </c>
      <c r="B1039" s="1" t="s">
        <v>2027</v>
      </c>
      <c r="C1039" s="1" t="s">
        <v>2028</v>
      </c>
      <c r="D1039" s="1" t="n">
        <v>1.220385659367</v>
      </c>
    </row>
    <row r="1040" customFormat="false" ht="15" hidden="false" customHeight="true" outlineLevel="0" collapsed="false">
      <c r="A1040" s="1" t="n">
        <v>1299</v>
      </c>
      <c r="B1040" s="1" t="s">
        <v>2029</v>
      </c>
      <c r="C1040" s="1" t="s">
        <v>2030</v>
      </c>
      <c r="D1040" s="1" t="n">
        <v>1.220385659367</v>
      </c>
    </row>
    <row r="1041" customFormat="false" ht="15" hidden="false" customHeight="true" outlineLevel="0" collapsed="false">
      <c r="A1041" s="1" t="n">
        <v>1300</v>
      </c>
      <c r="B1041" s="1" t="s">
        <v>2031</v>
      </c>
      <c r="C1041" s="1" t="s">
        <v>2032</v>
      </c>
      <c r="D1041" s="1" t="n">
        <v>1.220385659367</v>
      </c>
    </row>
    <row r="1042" customFormat="false" ht="15" hidden="false" customHeight="true" outlineLevel="0" collapsed="false">
      <c r="A1042" s="1" t="n">
        <v>1301</v>
      </c>
      <c r="B1042" s="1" t="s">
        <v>2033</v>
      </c>
      <c r="C1042" s="1" t="s">
        <v>2034</v>
      </c>
      <c r="D1042" s="1" t="n">
        <v>1.220385659367</v>
      </c>
    </row>
    <row r="1043" customFormat="false" ht="15" hidden="false" customHeight="true" outlineLevel="0" collapsed="false">
      <c r="A1043" s="1" t="n">
        <v>1303</v>
      </c>
      <c r="B1043" s="1" t="s">
        <v>2035</v>
      </c>
      <c r="C1043" s="1" t="s">
        <v>2036</v>
      </c>
      <c r="D1043" s="1" t="n">
        <v>1.220385659367</v>
      </c>
    </row>
    <row r="1044" customFormat="false" ht="15" hidden="false" customHeight="true" outlineLevel="0" collapsed="false">
      <c r="A1044" s="1" t="n">
        <v>1304</v>
      </c>
      <c r="B1044" s="1" t="s">
        <v>2037</v>
      </c>
      <c r="C1044" s="1" t="s">
        <v>2038</v>
      </c>
      <c r="D1044" s="1" t="n">
        <v>1.220385659367</v>
      </c>
    </row>
    <row r="1045" customFormat="false" ht="15" hidden="false" customHeight="true" outlineLevel="0" collapsed="false">
      <c r="A1045" s="1" t="n">
        <v>1305</v>
      </c>
      <c r="B1045" s="1" t="s">
        <v>2039</v>
      </c>
      <c r="C1045" s="1" t="s">
        <v>45</v>
      </c>
      <c r="D1045" s="1" t="n">
        <v>1.220385659367</v>
      </c>
    </row>
    <row r="1046" customFormat="false" ht="15" hidden="false" customHeight="true" outlineLevel="0" collapsed="false">
      <c r="A1046" s="1" t="n">
        <v>1306</v>
      </c>
      <c r="B1046" s="1" t="s">
        <v>2040</v>
      </c>
      <c r="C1046" s="1" t="s">
        <v>877</v>
      </c>
      <c r="D1046" s="1" t="n">
        <v>1.220385659367</v>
      </c>
    </row>
    <row r="1047" customFormat="false" ht="15" hidden="false" customHeight="true" outlineLevel="0" collapsed="false">
      <c r="A1047" s="1" t="n">
        <v>1307</v>
      </c>
      <c r="B1047" s="1" t="s">
        <v>2041</v>
      </c>
      <c r="C1047" s="1" t="s">
        <v>2042</v>
      </c>
      <c r="D1047" s="1" t="n">
        <v>1.220385659367</v>
      </c>
    </row>
    <row r="1048" customFormat="false" ht="15" hidden="false" customHeight="true" outlineLevel="0" collapsed="false">
      <c r="A1048" s="1" t="n">
        <v>1308</v>
      </c>
      <c r="B1048" s="1" t="s">
        <v>2043</v>
      </c>
      <c r="C1048" s="1" t="s">
        <v>2044</v>
      </c>
      <c r="D1048" s="1" t="n">
        <v>1.220385659367</v>
      </c>
    </row>
    <row r="1049" customFormat="false" ht="15" hidden="false" customHeight="true" outlineLevel="0" collapsed="false">
      <c r="A1049" s="1" t="n">
        <v>1309</v>
      </c>
      <c r="B1049" s="1" t="s">
        <v>2045</v>
      </c>
      <c r="C1049" s="1" t="s">
        <v>2046</v>
      </c>
      <c r="D1049" s="1" t="n">
        <v>1.220385659367</v>
      </c>
    </row>
    <row r="1050" customFormat="false" ht="15" hidden="false" customHeight="true" outlineLevel="0" collapsed="false">
      <c r="A1050" s="1" t="n">
        <v>1310</v>
      </c>
      <c r="B1050" s="1" t="s">
        <v>2047</v>
      </c>
      <c r="C1050" s="1" t="s">
        <v>2048</v>
      </c>
      <c r="D1050" s="1" t="n">
        <v>1.220385659367</v>
      </c>
    </row>
    <row r="1051" customFormat="false" ht="15" hidden="false" customHeight="true" outlineLevel="0" collapsed="false">
      <c r="A1051" s="1" t="n">
        <v>1311</v>
      </c>
      <c r="B1051" s="1" t="s">
        <v>2049</v>
      </c>
      <c r="C1051" s="1" t="s">
        <v>2050</v>
      </c>
      <c r="D1051" s="1" t="n">
        <v>1.220385659367</v>
      </c>
    </row>
    <row r="1052" customFormat="false" ht="15" hidden="false" customHeight="true" outlineLevel="0" collapsed="false">
      <c r="A1052" s="1" t="n">
        <v>1312</v>
      </c>
      <c r="B1052" s="1" t="s">
        <v>2051</v>
      </c>
      <c r="C1052" s="1" t="s">
        <v>2052</v>
      </c>
      <c r="D1052" s="1" t="n">
        <v>1.220385659367</v>
      </c>
    </row>
    <row r="1053" customFormat="false" ht="15" hidden="false" customHeight="true" outlineLevel="0" collapsed="false">
      <c r="A1053" s="1" t="n">
        <v>1313</v>
      </c>
      <c r="B1053" s="1" t="s">
        <v>2053</v>
      </c>
      <c r="C1053" s="1" t="s">
        <v>2054</v>
      </c>
      <c r="D1053" s="1" t="n">
        <v>1.220385659367</v>
      </c>
    </row>
    <row r="1054" customFormat="false" ht="15" hidden="false" customHeight="true" outlineLevel="0" collapsed="false">
      <c r="A1054" s="1" t="n">
        <v>1314</v>
      </c>
      <c r="B1054" s="1" t="s">
        <v>2055</v>
      </c>
      <c r="C1054" s="1" t="s">
        <v>2056</v>
      </c>
      <c r="D1054" s="1" t="n">
        <v>1.220385659367</v>
      </c>
    </row>
    <row r="1055" customFormat="false" ht="15" hidden="false" customHeight="true" outlineLevel="0" collapsed="false">
      <c r="A1055" s="1" t="n">
        <v>1315</v>
      </c>
      <c r="B1055" s="1" t="s">
        <v>2057</v>
      </c>
      <c r="C1055" s="1" t="s">
        <v>2058</v>
      </c>
      <c r="D1055" s="1" t="n">
        <v>1.220385659367</v>
      </c>
    </row>
    <row r="1056" customFormat="false" ht="15" hidden="false" customHeight="true" outlineLevel="0" collapsed="false">
      <c r="A1056" s="1" t="n">
        <v>1316</v>
      </c>
      <c r="B1056" s="1" t="s">
        <v>2059</v>
      </c>
      <c r="C1056" s="1" t="s">
        <v>2060</v>
      </c>
      <c r="D1056" s="1" t="n">
        <v>1.220385659367</v>
      </c>
    </row>
    <row r="1057" customFormat="false" ht="15" hidden="false" customHeight="true" outlineLevel="0" collapsed="false">
      <c r="A1057" s="1" t="n">
        <v>1317</v>
      </c>
      <c r="B1057" s="1" t="s">
        <v>2061</v>
      </c>
      <c r="C1057" s="1" t="s">
        <v>2062</v>
      </c>
      <c r="D1057" s="1" t="n">
        <v>1.220385659367</v>
      </c>
    </row>
    <row r="1058" customFormat="false" ht="15" hidden="false" customHeight="true" outlineLevel="0" collapsed="false">
      <c r="A1058" s="1" t="n">
        <v>1319</v>
      </c>
      <c r="B1058" s="1" t="s">
        <v>2063</v>
      </c>
      <c r="C1058" s="1" t="s">
        <v>2064</v>
      </c>
      <c r="D1058" s="1" t="n">
        <v>1.220385659367</v>
      </c>
    </row>
    <row r="1059" customFormat="false" ht="15" hidden="false" customHeight="true" outlineLevel="0" collapsed="false">
      <c r="A1059" s="1" t="n">
        <v>1320</v>
      </c>
      <c r="B1059" s="1" t="s">
        <v>2065</v>
      </c>
      <c r="C1059" s="1" t="s">
        <v>2066</v>
      </c>
      <c r="D1059" s="1" t="n">
        <v>1.220385659367</v>
      </c>
    </row>
    <row r="1060" customFormat="false" ht="15" hidden="false" customHeight="true" outlineLevel="0" collapsed="false">
      <c r="A1060" s="1" t="n">
        <v>1321</v>
      </c>
      <c r="B1060" s="1" t="s">
        <v>2067</v>
      </c>
      <c r="C1060" s="1" t="s">
        <v>2068</v>
      </c>
      <c r="D1060" s="1" t="n">
        <v>1.220385659367</v>
      </c>
    </row>
    <row r="1061" customFormat="false" ht="15" hidden="false" customHeight="true" outlineLevel="0" collapsed="false">
      <c r="A1061" s="1" t="n">
        <v>1322</v>
      </c>
      <c r="B1061" s="1" t="s">
        <v>2069</v>
      </c>
      <c r="C1061" s="1" t="s">
        <v>2070</v>
      </c>
      <c r="D1061" s="1" t="n">
        <v>1.220385659367</v>
      </c>
    </row>
    <row r="1062" customFormat="false" ht="15" hidden="false" customHeight="true" outlineLevel="0" collapsed="false">
      <c r="A1062" s="1" t="n">
        <v>1323</v>
      </c>
      <c r="B1062" s="1" t="s">
        <v>2071</v>
      </c>
      <c r="C1062" s="1" t="s">
        <v>2072</v>
      </c>
      <c r="D1062" s="1" t="n">
        <v>1.220385659367</v>
      </c>
    </row>
    <row r="1063" customFormat="false" ht="15" hidden="false" customHeight="true" outlineLevel="0" collapsed="false">
      <c r="A1063" s="1" t="n">
        <v>1324</v>
      </c>
      <c r="B1063" s="1" t="s">
        <v>2073</v>
      </c>
      <c r="C1063" s="1" t="s">
        <v>2074</v>
      </c>
      <c r="D1063" s="1" t="n">
        <v>1.220385659367</v>
      </c>
    </row>
    <row r="1064" customFormat="false" ht="15" hidden="false" customHeight="true" outlineLevel="0" collapsed="false">
      <c r="A1064" s="1" t="n">
        <v>1325</v>
      </c>
      <c r="B1064" s="1" t="s">
        <v>2075</v>
      </c>
      <c r="C1064" s="1" t="s">
        <v>2076</v>
      </c>
      <c r="D1064" s="1" t="n">
        <v>1.220385659367</v>
      </c>
    </row>
    <row r="1065" customFormat="false" ht="15" hidden="false" customHeight="true" outlineLevel="0" collapsed="false">
      <c r="A1065" s="1" t="n">
        <v>1326</v>
      </c>
      <c r="B1065" s="1" t="s">
        <v>2077</v>
      </c>
      <c r="C1065" s="1" t="s">
        <v>2078</v>
      </c>
      <c r="D1065" s="1" t="n">
        <v>1.220385659367</v>
      </c>
    </row>
    <row r="1066" customFormat="false" ht="15" hidden="false" customHeight="true" outlineLevel="0" collapsed="false">
      <c r="A1066" s="1" t="n">
        <v>1327</v>
      </c>
      <c r="B1066" s="1" t="s">
        <v>2079</v>
      </c>
      <c r="C1066" s="1" t="s">
        <v>2080</v>
      </c>
      <c r="D1066" s="1" t="n">
        <v>1.220385659367</v>
      </c>
    </row>
    <row r="1067" customFormat="false" ht="15" hidden="false" customHeight="true" outlineLevel="0" collapsed="false">
      <c r="A1067" s="1" t="n">
        <v>1328</v>
      </c>
      <c r="B1067" s="1" t="s">
        <v>2081</v>
      </c>
      <c r="C1067" s="1" t="s">
        <v>2082</v>
      </c>
      <c r="D1067" s="1" t="n">
        <v>1.220385659367</v>
      </c>
    </row>
    <row r="1068" customFormat="false" ht="15" hidden="false" customHeight="true" outlineLevel="0" collapsed="false">
      <c r="A1068" s="1" t="n">
        <v>1329</v>
      </c>
      <c r="B1068" s="1" t="s">
        <v>2083</v>
      </c>
      <c r="C1068" s="1" t="s">
        <v>2084</v>
      </c>
      <c r="D1068" s="1" t="n">
        <v>1.220385659367</v>
      </c>
    </row>
    <row r="1069" customFormat="false" ht="15" hidden="false" customHeight="true" outlineLevel="0" collapsed="false">
      <c r="A1069" s="1" t="n">
        <v>1330</v>
      </c>
      <c r="B1069" s="1" t="s">
        <v>2085</v>
      </c>
      <c r="C1069" s="1" t="s">
        <v>2086</v>
      </c>
      <c r="D1069" s="1" t="n">
        <v>1.220385659367</v>
      </c>
    </row>
    <row r="1070" customFormat="false" ht="15" hidden="false" customHeight="true" outlineLevel="0" collapsed="false">
      <c r="A1070" s="1" t="n">
        <v>1331</v>
      </c>
      <c r="B1070" s="1" t="s">
        <v>2087</v>
      </c>
      <c r="C1070" s="1" t="s">
        <v>2088</v>
      </c>
      <c r="D1070" s="1" t="n">
        <v>1.220385659367</v>
      </c>
    </row>
    <row r="1071" customFormat="false" ht="15" hidden="false" customHeight="true" outlineLevel="0" collapsed="false">
      <c r="A1071" s="1" t="n">
        <v>1332</v>
      </c>
      <c r="B1071" s="1" t="s">
        <v>2089</v>
      </c>
      <c r="C1071" s="1" t="s">
        <v>2090</v>
      </c>
      <c r="D1071" s="1" t="n">
        <v>1.220385659367</v>
      </c>
    </row>
    <row r="1072" customFormat="false" ht="15" hidden="false" customHeight="true" outlineLevel="0" collapsed="false">
      <c r="A1072" s="1" t="n">
        <v>1333</v>
      </c>
      <c r="B1072" s="1" t="s">
        <v>2091</v>
      </c>
      <c r="C1072" s="1" t="s">
        <v>2092</v>
      </c>
      <c r="D1072" s="1" t="n">
        <v>1.220385659367</v>
      </c>
    </row>
    <row r="1073" customFormat="false" ht="15" hidden="false" customHeight="true" outlineLevel="0" collapsed="false">
      <c r="A1073" s="1" t="n">
        <v>1334</v>
      </c>
      <c r="B1073" s="1" t="s">
        <v>2093</v>
      </c>
      <c r="C1073" s="1" t="s">
        <v>2094</v>
      </c>
      <c r="D1073" s="1" t="n">
        <v>1.220385659367</v>
      </c>
    </row>
    <row r="1074" customFormat="false" ht="15" hidden="false" customHeight="true" outlineLevel="0" collapsed="false">
      <c r="A1074" s="1" t="n">
        <v>1335</v>
      </c>
      <c r="B1074" s="1" t="s">
        <v>2095</v>
      </c>
      <c r="C1074" s="1" t="s">
        <v>2096</v>
      </c>
      <c r="D1074" s="1" t="n">
        <v>1.220385659367</v>
      </c>
    </row>
    <row r="1075" customFormat="false" ht="15" hidden="false" customHeight="true" outlineLevel="0" collapsed="false">
      <c r="A1075" s="1" t="n">
        <v>1336</v>
      </c>
      <c r="B1075" s="1" t="s">
        <v>2097</v>
      </c>
      <c r="C1075" s="1" t="s">
        <v>2098</v>
      </c>
      <c r="D1075" s="1" t="n">
        <v>1.220385659367</v>
      </c>
    </row>
    <row r="1076" customFormat="false" ht="15" hidden="false" customHeight="true" outlineLevel="0" collapsed="false">
      <c r="A1076" s="1" t="n">
        <v>1337</v>
      </c>
      <c r="B1076" s="1" t="s">
        <v>2099</v>
      </c>
      <c r="C1076" s="1" t="s">
        <v>2100</v>
      </c>
      <c r="D1076" s="1" t="n">
        <v>1.220385659367</v>
      </c>
    </row>
    <row r="1077" customFormat="false" ht="15" hidden="false" customHeight="true" outlineLevel="0" collapsed="false">
      <c r="A1077" s="1" t="n">
        <v>1338</v>
      </c>
      <c r="B1077" s="1" t="s">
        <v>2101</v>
      </c>
      <c r="C1077" s="1" t="s">
        <v>2102</v>
      </c>
      <c r="D1077" s="1" t="n">
        <v>1.220385659367</v>
      </c>
    </row>
    <row r="1078" customFormat="false" ht="15" hidden="false" customHeight="true" outlineLevel="0" collapsed="false">
      <c r="A1078" s="1" t="n">
        <v>1339</v>
      </c>
      <c r="B1078" s="1" t="s">
        <v>2103</v>
      </c>
      <c r="C1078" s="1" t="s">
        <v>2104</v>
      </c>
      <c r="D1078" s="1" t="n">
        <v>1.220385659367</v>
      </c>
    </row>
    <row r="1079" customFormat="false" ht="15" hidden="false" customHeight="true" outlineLevel="0" collapsed="false">
      <c r="A1079" s="1" t="n">
        <v>1340</v>
      </c>
      <c r="B1079" s="1" t="s">
        <v>2105</v>
      </c>
      <c r="C1079" s="1" t="s">
        <v>2106</v>
      </c>
      <c r="D1079" s="1" t="n">
        <v>1.220385659367</v>
      </c>
    </row>
    <row r="1080" customFormat="false" ht="15" hidden="false" customHeight="true" outlineLevel="0" collapsed="false">
      <c r="A1080" s="1" t="n">
        <v>1341</v>
      </c>
      <c r="B1080" s="1" t="s">
        <v>2107</v>
      </c>
      <c r="C1080" s="1" t="s">
        <v>2108</v>
      </c>
      <c r="D1080" s="1" t="n">
        <v>1.220385659367</v>
      </c>
    </row>
    <row r="1081" customFormat="false" ht="15" hidden="false" customHeight="true" outlineLevel="0" collapsed="false">
      <c r="A1081" s="1" t="n">
        <v>1342</v>
      </c>
      <c r="B1081" s="1" t="s">
        <v>2109</v>
      </c>
      <c r="C1081" s="1" t="s">
        <v>2110</v>
      </c>
      <c r="D1081" s="1" t="n">
        <v>1.220385659367</v>
      </c>
    </row>
    <row r="1082" customFormat="false" ht="15" hidden="false" customHeight="true" outlineLevel="0" collapsed="false">
      <c r="A1082" s="1" t="n">
        <v>1343</v>
      </c>
      <c r="B1082" s="1" t="s">
        <v>2111</v>
      </c>
      <c r="C1082" s="1" t="s">
        <v>2112</v>
      </c>
      <c r="D1082" s="1" t="n">
        <v>1.220385659367</v>
      </c>
    </row>
    <row r="1083" customFormat="false" ht="15" hidden="false" customHeight="true" outlineLevel="0" collapsed="false">
      <c r="A1083" s="1" t="n">
        <v>1344</v>
      </c>
      <c r="B1083" s="1" t="s">
        <v>2113</v>
      </c>
      <c r="C1083" s="1" t="s">
        <v>2114</v>
      </c>
      <c r="D1083" s="1" t="n">
        <v>1.220385659367</v>
      </c>
    </row>
    <row r="1084" customFormat="false" ht="15" hidden="false" customHeight="true" outlineLevel="0" collapsed="false">
      <c r="A1084" s="1" t="n">
        <v>1345</v>
      </c>
      <c r="B1084" s="1" t="s">
        <v>2115</v>
      </c>
      <c r="C1084" s="1" t="s">
        <v>2116</v>
      </c>
      <c r="D1084" s="1" t="n">
        <v>1.220385659367</v>
      </c>
    </row>
    <row r="1085" customFormat="false" ht="15" hidden="false" customHeight="true" outlineLevel="0" collapsed="false">
      <c r="A1085" s="1" t="n">
        <v>1346</v>
      </c>
      <c r="B1085" s="1" t="s">
        <v>2117</v>
      </c>
      <c r="C1085" s="1" t="s">
        <v>2118</v>
      </c>
      <c r="D1085" s="1" t="n">
        <v>1.220385659367</v>
      </c>
    </row>
    <row r="1086" customFormat="false" ht="15" hidden="false" customHeight="true" outlineLevel="0" collapsed="false">
      <c r="A1086" s="1" t="n">
        <v>1347</v>
      </c>
      <c r="B1086" s="1" t="s">
        <v>2119</v>
      </c>
      <c r="C1086" s="1" t="s">
        <v>2120</v>
      </c>
      <c r="D1086" s="1" t="n">
        <v>1.220385659367</v>
      </c>
    </row>
    <row r="1087" customFormat="false" ht="15" hidden="false" customHeight="true" outlineLevel="0" collapsed="false">
      <c r="A1087" s="1" t="n">
        <v>1348</v>
      </c>
      <c r="B1087" s="1" t="s">
        <v>2121</v>
      </c>
      <c r="C1087" s="1" t="s">
        <v>2122</v>
      </c>
      <c r="D1087" s="1" t="n">
        <v>1.220385659367</v>
      </c>
    </row>
    <row r="1088" customFormat="false" ht="15" hidden="false" customHeight="true" outlineLevel="0" collapsed="false">
      <c r="A1088" s="1" t="n">
        <v>1349</v>
      </c>
      <c r="B1088" s="1" t="s">
        <v>2123</v>
      </c>
      <c r="C1088" s="1" t="s">
        <v>2124</v>
      </c>
      <c r="D1088" s="1" t="n">
        <v>1.220385659367</v>
      </c>
    </row>
    <row r="1089" customFormat="false" ht="15" hidden="false" customHeight="true" outlineLevel="0" collapsed="false">
      <c r="A1089" s="1" t="n">
        <v>1350</v>
      </c>
      <c r="B1089" s="1" t="s">
        <v>2125</v>
      </c>
      <c r="C1089" s="1" t="s">
        <v>2126</v>
      </c>
      <c r="D1089" s="1" t="n">
        <v>1.220385659367</v>
      </c>
    </row>
    <row r="1090" customFormat="false" ht="15" hidden="false" customHeight="true" outlineLevel="0" collapsed="false">
      <c r="A1090" s="1" t="n">
        <v>1351</v>
      </c>
      <c r="B1090" s="1" t="s">
        <v>2127</v>
      </c>
      <c r="C1090" s="1" t="s">
        <v>2128</v>
      </c>
      <c r="D1090" s="1" t="n">
        <v>1.220385659367</v>
      </c>
    </row>
    <row r="1091" customFormat="false" ht="15" hidden="false" customHeight="true" outlineLevel="0" collapsed="false">
      <c r="A1091" s="1" t="n">
        <v>1352</v>
      </c>
      <c r="B1091" s="1" t="s">
        <v>2129</v>
      </c>
      <c r="C1091" s="1" t="s">
        <v>2130</v>
      </c>
      <c r="D1091" s="1" t="n">
        <v>1.220385659367</v>
      </c>
    </row>
    <row r="1092" customFormat="false" ht="15" hidden="false" customHeight="true" outlineLevel="0" collapsed="false">
      <c r="A1092" s="1" t="n">
        <v>1353</v>
      </c>
      <c r="B1092" s="1" t="s">
        <v>2131</v>
      </c>
      <c r="C1092" s="1" t="s">
        <v>2132</v>
      </c>
      <c r="D1092" s="1" t="n">
        <v>1.220385659367</v>
      </c>
    </row>
    <row r="1093" customFormat="false" ht="15" hidden="false" customHeight="true" outlineLevel="0" collapsed="false">
      <c r="A1093" s="1" t="n">
        <v>1354</v>
      </c>
      <c r="B1093" s="1" t="s">
        <v>2133</v>
      </c>
      <c r="C1093" s="1" t="s">
        <v>2134</v>
      </c>
      <c r="D1093" s="1" t="n">
        <v>1.220385659367</v>
      </c>
    </row>
    <row r="1094" customFormat="false" ht="15" hidden="false" customHeight="true" outlineLevel="0" collapsed="false">
      <c r="A1094" s="1" t="n">
        <v>1355</v>
      </c>
      <c r="B1094" s="1" t="s">
        <v>2135</v>
      </c>
      <c r="C1094" s="1" t="s">
        <v>2136</v>
      </c>
      <c r="D1094" s="1" t="n">
        <v>1.220385659367</v>
      </c>
    </row>
    <row r="1095" customFormat="false" ht="15" hidden="false" customHeight="true" outlineLevel="0" collapsed="false">
      <c r="A1095" s="1" t="n">
        <v>1356</v>
      </c>
      <c r="B1095" s="1" t="s">
        <v>2137</v>
      </c>
      <c r="C1095" s="1" t="s">
        <v>2138</v>
      </c>
      <c r="D1095" s="1" t="n">
        <v>1.220385659367</v>
      </c>
    </row>
    <row r="1096" customFormat="false" ht="15" hidden="false" customHeight="true" outlineLevel="0" collapsed="false">
      <c r="A1096" s="1" t="n">
        <v>1357</v>
      </c>
      <c r="B1096" s="1" t="s">
        <v>2139</v>
      </c>
      <c r="C1096" s="1" t="s">
        <v>2140</v>
      </c>
      <c r="D1096" s="1" t="n">
        <v>1.220385659367</v>
      </c>
    </row>
    <row r="1097" customFormat="false" ht="15" hidden="false" customHeight="true" outlineLevel="0" collapsed="false">
      <c r="A1097" s="1" t="n">
        <v>1358</v>
      </c>
      <c r="B1097" s="1" t="s">
        <v>2141</v>
      </c>
      <c r="C1097" s="1" t="s">
        <v>2142</v>
      </c>
      <c r="D1097" s="1" t="n">
        <v>1.220385659367</v>
      </c>
    </row>
    <row r="1098" customFormat="false" ht="15" hidden="false" customHeight="true" outlineLevel="0" collapsed="false">
      <c r="A1098" s="1" t="n">
        <v>1359</v>
      </c>
      <c r="B1098" s="1" t="s">
        <v>2143</v>
      </c>
      <c r="C1098" s="1" t="s">
        <v>2144</v>
      </c>
      <c r="D1098" s="1" t="n">
        <v>1.220385659367</v>
      </c>
    </row>
    <row r="1099" customFormat="false" ht="15" hidden="false" customHeight="true" outlineLevel="0" collapsed="false">
      <c r="A1099" s="1" t="n">
        <v>1360</v>
      </c>
      <c r="B1099" s="1" t="s">
        <v>2145</v>
      </c>
      <c r="C1099" s="1" t="s">
        <v>2146</v>
      </c>
      <c r="D1099" s="1" t="n">
        <v>1.220385659367</v>
      </c>
    </row>
    <row r="1100" customFormat="false" ht="15" hidden="false" customHeight="true" outlineLevel="0" collapsed="false">
      <c r="A1100" s="1" t="n">
        <v>1361</v>
      </c>
      <c r="B1100" s="1" t="s">
        <v>2147</v>
      </c>
      <c r="C1100" s="1" t="s">
        <v>2148</v>
      </c>
      <c r="D1100" s="1" t="n">
        <v>1.220385659367</v>
      </c>
    </row>
    <row r="1101" customFormat="false" ht="15" hidden="false" customHeight="true" outlineLevel="0" collapsed="false">
      <c r="A1101" s="1" t="n">
        <v>1362</v>
      </c>
      <c r="B1101" s="1" t="s">
        <v>2149</v>
      </c>
      <c r="C1101" s="1" t="s">
        <v>2150</v>
      </c>
      <c r="D1101" s="1" t="n">
        <v>1.220385659367</v>
      </c>
    </row>
    <row r="1102" customFormat="false" ht="15" hidden="false" customHeight="true" outlineLevel="0" collapsed="false">
      <c r="A1102" s="1" t="n">
        <v>1363</v>
      </c>
      <c r="B1102" s="1" t="s">
        <v>2151</v>
      </c>
      <c r="C1102" s="1" t="s">
        <v>2152</v>
      </c>
      <c r="D1102" s="1" t="n">
        <v>1.220385659367</v>
      </c>
    </row>
    <row r="1103" customFormat="false" ht="15" hidden="false" customHeight="true" outlineLevel="0" collapsed="false">
      <c r="A1103" s="1" t="n">
        <v>1364</v>
      </c>
      <c r="B1103" s="1" t="s">
        <v>2153</v>
      </c>
      <c r="C1103" s="1" t="s">
        <v>2154</v>
      </c>
      <c r="D1103" s="1" t="n">
        <v>1.220385659367</v>
      </c>
    </row>
    <row r="1104" customFormat="false" ht="15" hidden="false" customHeight="true" outlineLevel="0" collapsed="false">
      <c r="A1104" s="1" t="n">
        <v>1365</v>
      </c>
      <c r="B1104" s="1" t="s">
        <v>2155</v>
      </c>
      <c r="C1104" s="1" t="s">
        <v>2156</v>
      </c>
      <c r="D1104" s="1" t="n">
        <v>1.220385659367</v>
      </c>
    </row>
    <row r="1105" customFormat="false" ht="15" hidden="false" customHeight="true" outlineLevel="0" collapsed="false">
      <c r="A1105" s="1" t="n">
        <v>1366</v>
      </c>
      <c r="B1105" s="1" t="s">
        <v>2157</v>
      </c>
      <c r="C1105" s="1" t="s">
        <v>2158</v>
      </c>
      <c r="D1105" s="1" t="n">
        <v>1.220385659367</v>
      </c>
    </row>
    <row r="1106" customFormat="false" ht="15" hidden="false" customHeight="true" outlineLevel="0" collapsed="false">
      <c r="A1106" s="1" t="n">
        <v>1367</v>
      </c>
      <c r="B1106" s="1" t="s">
        <v>2159</v>
      </c>
      <c r="C1106" s="1" t="s">
        <v>2160</v>
      </c>
      <c r="D1106" s="1" t="n">
        <v>1.220385659367</v>
      </c>
    </row>
    <row r="1107" customFormat="false" ht="15" hidden="false" customHeight="true" outlineLevel="0" collapsed="false">
      <c r="A1107" s="1" t="n">
        <v>1368</v>
      </c>
      <c r="B1107" s="1" t="s">
        <v>2161</v>
      </c>
      <c r="C1107" s="1" t="s">
        <v>2162</v>
      </c>
      <c r="D1107" s="1" t="n">
        <v>1.220385659367</v>
      </c>
    </row>
    <row r="1108" customFormat="false" ht="15" hidden="false" customHeight="true" outlineLevel="0" collapsed="false">
      <c r="A1108" s="1" t="n">
        <v>1369</v>
      </c>
      <c r="B1108" s="1" t="s">
        <v>2163</v>
      </c>
      <c r="C1108" s="1" t="s">
        <v>2164</v>
      </c>
      <c r="D1108" s="1" t="n">
        <v>1.220385659367</v>
      </c>
    </row>
    <row r="1109" customFormat="false" ht="15" hidden="false" customHeight="true" outlineLevel="0" collapsed="false">
      <c r="A1109" s="1" t="n">
        <v>1370</v>
      </c>
      <c r="B1109" s="1" t="s">
        <v>2165</v>
      </c>
      <c r="C1109" s="1" t="s">
        <v>2166</v>
      </c>
      <c r="D1109" s="1" t="n">
        <v>1.220385659367</v>
      </c>
    </row>
    <row r="1110" customFormat="false" ht="15" hidden="false" customHeight="true" outlineLevel="0" collapsed="false">
      <c r="A1110" s="1" t="n">
        <v>1371</v>
      </c>
      <c r="B1110" s="1" t="s">
        <v>2167</v>
      </c>
      <c r="C1110" s="1" t="s">
        <v>2168</v>
      </c>
      <c r="D1110" s="1" t="n">
        <v>1.220385659367</v>
      </c>
    </row>
    <row r="1111" customFormat="false" ht="15" hidden="false" customHeight="true" outlineLevel="0" collapsed="false">
      <c r="A1111" s="1" t="n">
        <v>1372</v>
      </c>
      <c r="B1111" s="1" t="s">
        <v>2169</v>
      </c>
      <c r="C1111" s="1" t="s">
        <v>2170</v>
      </c>
      <c r="D1111" s="1" t="n">
        <v>1.220385659367</v>
      </c>
    </row>
    <row r="1112" customFormat="false" ht="15" hidden="false" customHeight="true" outlineLevel="0" collapsed="false">
      <c r="A1112" s="1" t="n">
        <v>1373</v>
      </c>
      <c r="B1112" s="1" t="s">
        <v>2171</v>
      </c>
      <c r="C1112" s="1" t="s">
        <v>2172</v>
      </c>
      <c r="D1112" s="1" t="n">
        <v>1.220385659367</v>
      </c>
    </row>
    <row r="1113" customFormat="false" ht="15" hidden="false" customHeight="true" outlineLevel="0" collapsed="false">
      <c r="A1113" s="1" t="n">
        <v>1374</v>
      </c>
      <c r="B1113" s="1" t="s">
        <v>2173</v>
      </c>
      <c r="C1113" s="1" t="s">
        <v>2174</v>
      </c>
      <c r="D1113" s="1" t="n">
        <v>1.220385659367</v>
      </c>
    </row>
    <row r="1114" customFormat="false" ht="15" hidden="false" customHeight="true" outlineLevel="0" collapsed="false">
      <c r="A1114" s="1" t="n">
        <v>1375</v>
      </c>
      <c r="B1114" s="1" t="s">
        <v>2175</v>
      </c>
      <c r="C1114" s="1" t="s">
        <v>2176</v>
      </c>
      <c r="D1114" s="1" t="n">
        <v>1.220385659367</v>
      </c>
    </row>
    <row r="1115" customFormat="false" ht="15" hidden="false" customHeight="true" outlineLevel="0" collapsed="false">
      <c r="A1115" s="1" t="n">
        <v>1376</v>
      </c>
      <c r="B1115" s="1" t="s">
        <v>2177</v>
      </c>
      <c r="C1115" s="1" t="s">
        <v>2178</v>
      </c>
      <c r="D1115" s="1" t="n">
        <v>1.220385659367</v>
      </c>
    </row>
    <row r="1116" customFormat="false" ht="15" hidden="false" customHeight="true" outlineLevel="0" collapsed="false">
      <c r="A1116" s="1" t="n">
        <v>1377</v>
      </c>
      <c r="B1116" s="1" t="s">
        <v>2179</v>
      </c>
      <c r="C1116" s="1" t="s">
        <v>2180</v>
      </c>
      <c r="D1116" s="1" t="n">
        <v>1.220385659367</v>
      </c>
    </row>
    <row r="1117" customFormat="false" ht="15" hidden="false" customHeight="true" outlineLevel="0" collapsed="false">
      <c r="A1117" s="1" t="n">
        <v>1378</v>
      </c>
      <c r="B1117" s="1" t="s">
        <v>2181</v>
      </c>
      <c r="C1117" s="1" t="s">
        <v>2182</v>
      </c>
      <c r="D1117" s="1" t="n">
        <v>1.220385659367</v>
      </c>
    </row>
    <row r="1118" customFormat="false" ht="15" hidden="false" customHeight="true" outlineLevel="0" collapsed="false">
      <c r="A1118" s="1" t="n">
        <v>1379</v>
      </c>
      <c r="B1118" s="1" t="s">
        <v>2183</v>
      </c>
      <c r="C1118" s="1" t="s">
        <v>2184</v>
      </c>
      <c r="D1118" s="1" t="n">
        <v>1.220385659367</v>
      </c>
    </row>
    <row r="1119" customFormat="false" ht="15" hidden="false" customHeight="true" outlineLevel="0" collapsed="false">
      <c r="A1119" s="1" t="n">
        <v>1380</v>
      </c>
      <c r="B1119" s="1" t="s">
        <v>2185</v>
      </c>
      <c r="C1119" s="1" t="s">
        <v>2186</v>
      </c>
      <c r="D1119" s="1" t="n">
        <v>1.220385659367</v>
      </c>
    </row>
    <row r="1120" customFormat="false" ht="15" hidden="false" customHeight="true" outlineLevel="0" collapsed="false">
      <c r="A1120" s="1" t="n">
        <v>1381</v>
      </c>
      <c r="B1120" s="1" t="s">
        <v>2187</v>
      </c>
      <c r="C1120" s="1" t="s">
        <v>2188</v>
      </c>
      <c r="D1120" s="1" t="n">
        <v>1.220385659367</v>
      </c>
    </row>
    <row r="1121" customFormat="false" ht="15" hidden="false" customHeight="true" outlineLevel="0" collapsed="false">
      <c r="A1121" s="1" t="n">
        <v>1382</v>
      </c>
      <c r="B1121" s="1" t="s">
        <v>2189</v>
      </c>
      <c r="C1121" s="1" t="s">
        <v>2190</v>
      </c>
      <c r="D1121" s="1" t="n">
        <v>1.220385659367</v>
      </c>
    </row>
    <row r="1122" customFormat="false" ht="15" hidden="false" customHeight="true" outlineLevel="0" collapsed="false">
      <c r="A1122" s="1" t="n">
        <v>1383</v>
      </c>
      <c r="B1122" s="1" t="s">
        <v>2191</v>
      </c>
      <c r="C1122" s="1" t="s">
        <v>2192</v>
      </c>
      <c r="D1122" s="1" t="n">
        <v>1.220385659367</v>
      </c>
    </row>
    <row r="1123" customFormat="false" ht="15" hidden="false" customHeight="true" outlineLevel="0" collapsed="false">
      <c r="A1123" s="1" t="n">
        <v>1384</v>
      </c>
      <c r="B1123" s="1" t="s">
        <v>2193</v>
      </c>
      <c r="C1123" s="1" t="s">
        <v>2194</v>
      </c>
      <c r="D1123" s="1" t="n">
        <v>1.220385659367</v>
      </c>
    </row>
    <row r="1124" customFormat="false" ht="15" hidden="false" customHeight="true" outlineLevel="0" collapsed="false">
      <c r="A1124" s="1" t="n">
        <v>1385</v>
      </c>
      <c r="B1124" s="1" t="s">
        <v>2195</v>
      </c>
      <c r="C1124" s="1" t="s">
        <v>2196</v>
      </c>
      <c r="D1124" s="1" t="n">
        <v>1.220385659367</v>
      </c>
    </row>
    <row r="1125" customFormat="false" ht="15" hidden="false" customHeight="true" outlineLevel="0" collapsed="false">
      <c r="A1125" s="1" t="n">
        <v>1386</v>
      </c>
      <c r="B1125" s="1" t="s">
        <v>2197</v>
      </c>
      <c r="C1125" s="1" t="s">
        <v>2198</v>
      </c>
      <c r="D1125" s="1" t="n">
        <v>1.220385659367</v>
      </c>
    </row>
    <row r="1126" customFormat="false" ht="15" hidden="false" customHeight="true" outlineLevel="0" collapsed="false">
      <c r="A1126" s="1" t="n">
        <v>1387</v>
      </c>
      <c r="B1126" s="1" t="s">
        <v>2199</v>
      </c>
      <c r="C1126" s="1" t="s">
        <v>2200</v>
      </c>
      <c r="D1126" s="1" t="n">
        <v>1.220385659367</v>
      </c>
    </row>
    <row r="1127" customFormat="false" ht="15" hidden="false" customHeight="true" outlineLevel="0" collapsed="false">
      <c r="A1127" s="1" t="n">
        <v>1388</v>
      </c>
      <c r="B1127" s="1" t="s">
        <v>2201</v>
      </c>
      <c r="C1127" s="1" t="s">
        <v>2202</v>
      </c>
      <c r="D1127" s="1" t="n">
        <v>1.220385659367</v>
      </c>
    </row>
    <row r="1128" customFormat="false" ht="15" hidden="false" customHeight="true" outlineLevel="0" collapsed="false">
      <c r="A1128" s="1" t="n">
        <v>1389</v>
      </c>
      <c r="B1128" s="1" t="s">
        <v>2203</v>
      </c>
      <c r="C1128" s="1" t="s">
        <v>2204</v>
      </c>
      <c r="D1128" s="1" t="n">
        <v>1.220385659367</v>
      </c>
    </row>
    <row r="1129" customFormat="false" ht="15" hidden="false" customHeight="true" outlineLevel="0" collapsed="false">
      <c r="A1129" s="1" t="n">
        <v>1390</v>
      </c>
      <c r="B1129" s="1" t="s">
        <v>2205</v>
      </c>
      <c r="C1129" s="1" t="s">
        <v>2206</v>
      </c>
      <c r="D1129" s="1" t="n">
        <v>1.220385659367</v>
      </c>
    </row>
    <row r="1130" customFormat="false" ht="15" hidden="false" customHeight="true" outlineLevel="0" collapsed="false">
      <c r="A1130" s="1" t="n">
        <v>1391</v>
      </c>
      <c r="B1130" s="1" t="s">
        <v>2207</v>
      </c>
      <c r="C1130" s="1" t="s">
        <v>2208</v>
      </c>
      <c r="D1130" s="1" t="n">
        <v>1.220385659367</v>
      </c>
    </row>
    <row r="1131" customFormat="false" ht="15" hidden="false" customHeight="true" outlineLevel="0" collapsed="false">
      <c r="A1131" s="1" t="n">
        <v>1392</v>
      </c>
      <c r="B1131" s="1" t="s">
        <v>2209</v>
      </c>
      <c r="C1131" s="1" t="s">
        <v>2210</v>
      </c>
      <c r="D1131" s="1" t="n">
        <v>1.220385659367</v>
      </c>
    </row>
    <row r="1132" customFormat="false" ht="15" hidden="false" customHeight="true" outlineLevel="0" collapsed="false">
      <c r="A1132" s="1" t="n">
        <v>1393</v>
      </c>
      <c r="B1132" s="1" t="s">
        <v>2211</v>
      </c>
      <c r="C1132" s="1" t="s">
        <v>2212</v>
      </c>
      <c r="D1132" s="1" t="n">
        <v>1.220385659367</v>
      </c>
    </row>
    <row r="1133" customFormat="false" ht="15" hidden="false" customHeight="true" outlineLevel="0" collapsed="false">
      <c r="A1133" s="1" t="n">
        <v>1394</v>
      </c>
      <c r="B1133" s="1" t="s">
        <v>2213</v>
      </c>
      <c r="C1133" s="1" t="s">
        <v>2214</v>
      </c>
      <c r="D1133" s="1" t="n">
        <v>1.220385659367</v>
      </c>
    </row>
    <row r="1134" customFormat="false" ht="15" hidden="false" customHeight="true" outlineLevel="0" collapsed="false">
      <c r="A1134" s="1" t="n">
        <v>1395</v>
      </c>
      <c r="B1134" s="1" t="s">
        <v>2215</v>
      </c>
      <c r="C1134" s="1" t="s">
        <v>2216</v>
      </c>
      <c r="D1134" s="1" t="n">
        <v>1.220385659367</v>
      </c>
    </row>
    <row r="1135" customFormat="false" ht="15" hidden="false" customHeight="true" outlineLevel="0" collapsed="false">
      <c r="A1135" s="1" t="n">
        <v>1396</v>
      </c>
      <c r="B1135" s="1" t="s">
        <v>2217</v>
      </c>
      <c r="C1135" s="1" t="s">
        <v>2218</v>
      </c>
      <c r="D1135" s="1" t="n">
        <v>1.220385659367</v>
      </c>
    </row>
    <row r="1136" customFormat="false" ht="15" hidden="false" customHeight="true" outlineLevel="0" collapsed="false">
      <c r="A1136" s="1" t="n">
        <v>1397</v>
      </c>
      <c r="B1136" s="1" t="s">
        <v>2219</v>
      </c>
      <c r="C1136" s="1" t="s">
        <v>2220</v>
      </c>
      <c r="D1136" s="1" t="n">
        <v>1.220385659367</v>
      </c>
    </row>
    <row r="1137" customFormat="false" ht="15" hidden="false" customHeight="true" outlineLevel="0" collapsed="false">
      <c r="A1137" s="1" t="n">
        <v>1398</v>
      </c>
      <c r="B1137" s="1" t="s">
        <v>2221</v>
      </c>
      <c r="C1137" s="1" t="s">
        <v>2222</v>
      </c>
      <c r="D1137" s="1" t="n">
        <v>1.220385659367</v>
      </c>
    </row>
    <row r="1138" customFormat="false" ht="15" hidden="false" customHeight="true" outlineLevel="0" collapsed="false">
      <c r="A1138" s="1" t="n">
        <v>1399</v>
      </c>
      <c r="B1138" s="1" t="s">
        <v>2223</v>
      </c>
      <c r="C1138" s="1" t="s">
        <v>2224</v>
      </c>
      <c r="D1138" s="1" t="n">
        <v>1.220385659367</v>
      </c>
    </row>
    <row r="1139" customFormat="false" ht="15" hidden="false" customHeight="true" outlineLevel="0" collapsed="false">
      <c r="A1139" s="1" t="n">
        <v>1400</v>
      </c>
      <c r="B1139" s="1" t="s">
        <v>2225</v>
      </c>
      <c r="C1139" s="1" t="s">
        <v>2226</v>
      </c>
      <c r="D1139" s="1" t="n">
        <v>1.220385659367</v>
      </c>
    </row>
    <row r="1140" customFormat="false" ht="15" hidden="false" customHeight="true" outlineLevel="0" collapsed="false">
      <c r="A1140" s="1" t="n">
        <v>1401</v>
      </c>
      <c r="B1140" s="1" t="s">
        <v>2227</v>
      </c>
      <c r="C1140" s="1" t="s">
        <v>2228</v>
      </c>
      <c r="D1140" s="1" t="n">
        <v>1.220385659367</v>
      </c>
    </row>
    <row r="1141" customFormat="false" ht="15" hidden="false" customHeight="true" outlineLevel="0" collapsed="false">
      <c r="A1141" s="1" t="n">
        <v>1402</v>
      </c>
      <c r="B1141" s="1" t="s">
        <v>2229</v>
      </c>
      <c r="C1141" s="1" t="s">
        <v>2230</v>
      </c>
      <c r="D1141" s="1" t="n">
        <v>1.220385659367</v>
      </c>
    </row>
    <row r="1142" customFormat="false" ht="15" hidden="false" customHeight="true" outlineLevel="0" collapsed="false">
      <c r="A1142" s="1" t="n">
        <v>1403</v>
      </c>
      <c r="B1142" s="1" t="s">
        <v>2231</v>
      </c>
      <c r="C1142" s="1" t="s">
        <v>2232</v>
      </c>
      <c r="D1142" s="1" t="n">
        <v>1.220385659367</v>
      </c>
    </row>
    <row r="1143" customFormat="false" ht="15" hidden="false" customHeight="true" outlineLevel="0" collapsed="false">
      <c r="A1143" s="1" t="n">
        <v>1404</v>
      </c>
      <c r="B1143" s="1" t="s">
        <v>2233</v>
      </c>
      <c r="C1143" s="1" t="s">
        <v>2234</v>
      </c>
      <c r="D1143" s="1" t="n">
        <v>1.220385659367</v>
      </c>
    </row>
    <row r="1144" customFormat="false" ht="15" hidden="false" customHeight="true" outlineLevel="0" collapsed="false">
      <c r="A1144" s="1" t="n">
        <v>1405</v>
      </c>
      <c r="B1144" s="1" t="s">
        <v>2235</v>
      </c>
      <c r="C1144" s="1" t="s">
        <v>2236</v>
      </c>
      <c r="D1144" s="1" t="n">
        <v>1.220385659367</v>
      </c>
    </row>
    <row r="1145" customFormat="false" ht="15" hidden="false" customHeight="true" outlineLevel="0" collapsed="false">
      <c r="A1145" s="1" t="n">
        <v>1406</v>
      </c>
      <c r="B1145" s="1" t="s">
        <v>2237</v>
      </c>
      <c r="C1145" s="1" t="s">
        <v>2238</v>
      </c>
      <c r="D1145" s="1" t="n">
        <v>1.220385659367</v>
      </c>
    </row>
    <row r="1146" customFormat="false" ht="15" hidden="false" customHeight="true" outlineLevel="0" collapsed="false">
      <c r="A1146" s="1" t="n">
        <v>1407</v>
      </c>
      <c r="B1146" s="1" t="s">
        <v>2239</v>
      </c>
      <c r="C1146" s="1" t="s">
        <v>2240</v>
      </c>
      <c r="D1146" s="1" t="n">
        <v>1.220385659367</v>
      </c>
    </row>
    <row r="1147" customFormat="false" ht="15" hidden="false" customHeight="true" outlineLevel="0" collapsed="false">
      <c r="A1147" s="1" t="n">
        <v>1408</v>
      </c>
      <c r="B1147" s="1" t="s">
        <v>2241</v>
      </c>
      <c r="C1147" s="1" t="s">
        <v>2242</v>
      </c>
      <c r="D1147" s="1" t="n">
        <v>1.220385659367</v>
      </c>
    </row>
    <row r="1148" customFormat="false" ht="15" hidden="false" customHeight="true" outlineLevel="0" collapsed="false">
      <c r="A1148" s="1" t="n">
        <v>1409</v>
      </c>
      <c r="B1148" s="1" t="s">
        <v>2243</v>
      </c>
      <c r="C1148" s="1" t="s">
        <v>2244</v>
      </c>
      <c r="D1148" s="1" t="n">
        <v>1.220385659367</v>
      </c>
    </row>
    <row r="1149" customFormat="false" ht="15" hidden="false" customHeight="true" outlineLevel="0" collapsed="false">
      <c r="A1149" s="1" t="n">
        <v>1410</v>
      </c>
      <c r="B1149" s="1" t="s">
        <v>2245</v>
      </c>
      <c r="C1149" s="1" t="s">
        <v>2246</v>
      </c>
      <c r="D1149" s="1" t="n">
        <v>1.220385659367</v>
      </c>
    </row>
    <row r="1150" customFormat="false" ht="15" hidden="false" customHeight="true" outlineLevel="0" collapsed="false">
      <c r="A1150" s="1" t="n">
        <v>1411</v>
      </c>
      <c r="B1150" s="1" t="s">
        <v>2247</v>
      </c>
      <c r="C1150" s="1" t="s">
        <v>1453</v>
      </c>
      <c r="D1150" s="1" t="n">
        <v>1.220385659367</v>
      </c>
    </row>
    <row r="1151" customFormat="false" ht="15" hidden="false" customHeight="true" outlineLevel="0" collapsed="false">
      <c r="A1151" s="1" t="n">
        <v>1412</v>
      </c>
      <c r="B1151" s="1" t="s">
        <v>2248</v>
      </c>
      <c r="C1151" s="1" t="s">
        <v>2249</v>
      </c>
      <c r="D1151" s="1" t="n">
        <v>1.220385659367</v>
      </c>
    </row>
    <row r="1152" customFormat="false" ht="15" hidden="false" customHeight="true" outlineLevel="0" collapsed="false">
      <c r="A1152" s="1" t="n">
        <v>1413</v>
      </c>
      <c r="B1152" s="1" t="s">
        <v>2250</v>
      </c>
      <c r="C1152" s="1" t="s">
        <v>2251</v>
      </c>
      <c r="D1152" s="1" t="n">
        <v>1.220385659367</v>
      </c>
    </row>
    <row r="1153" customFormat="false" ht="15" hidden="false" customHeight="true" outlineLevel="0" collapsed="false">
      <c r="A1153" s="1" t="n">
        <v>1414</v>
      </c>
      <c r="B1153" s="1" t="s">
        <v>2252</v>
      </c>
      <c r="C1153" s="1" t="s">
        <v>2253</v>
      </c>
      <c r="D1153" s="1" t="n">
        <v>1.220385659367</v>
      </c>
    </row>
    <row r="1154" customFormat="false" ht="15" hidden="false" customHeight="true" outlineLevel="0" collapsed="false">
      <c r="A1154" s="1" t="n">
        <v>1415</v>
      </c>
      <c r="B1154" s="1" t="s">
        <v>2254</v>
      </c>
      <c r="C1154" s="1" t="s">
        <v>2255</v>
      </c>
      <c r="D1154" s="1" t="n">
        <v>1.220385659367</v>
      </c>
    </row>
    <row r="1155" customFormat="false" ht="15" hidden="false" customHeight="true" outlineLevel="0" collapsed="false">
      <c r="A1155" s="1" t="n">
        <v>1416</v>
      </c>
      <c r="B1155" s="1" t="s">
        <v>2256</v>
      </c>
      <c r="C1155" s="1" t="s">
        <v>2257</v>
      </c>
      <c r="D1155" s="1" t="n">
        <v>1.220385659367</v>
      </c>
    </row>
    <row r="1156" customFormat="false" ht="15" hidden="false" customHeight="true" outlineLevel="0" collapsed="false">
      <c r="A1156" s="1" t="n">
        <v>1417</v>
      </c>
      <c r="B1156" s="1" t="s">
        <v>2258</v>
      </c>
      <c r="C1156" s="1" t="s">
        <v>2259</v>
      </c>
      <c r="D1156" s="1" t="n">
        <v>1.220385659367</v>
      </c>
    </row>
    <row r="1157" customFormat="false" ht="15" hidden="false" customHeight="true" outlineLevel="0" collapsed="false">
      <c r="A1157" s="1" t="n">
        <v>1418</v>
      </c>
      <c r="B1157" s="1" t="s">
        <v>2260</v>
      </c>
      <c r="C1157" s="1" t="s">
        <v>2261</v>
      </c>
      <c r="D1157" s="1" t="n">
        <v>1.220385659367</v>
      </c>
    </row>
    <row r="1158" customFormat="false" ht="15" hidden="false" customHeight="true" outlineLevel="0" collapsed="false">
      <c r="A1158" s="1" t="n">
        <v>1418</v>
      </c>
      <c r="B1158" s="1" t="s">
        <v>2262</v>
      </c>
      <c r="C1158" s="1" t="s">
        <v>2261</v>
      </c>
      <c r="D1158" s="1" t="n">
        <v>1.220385659367</v>
      </c>
    </row>
    <row r="1159" customFormat="false" ht="15" hidden="false" customHeight="true" outlineLevel="0" collapsed="false">
      <c r="A1159" s="1" t="n">
        <v>1419</v>
      </c>
      <c r="B1159" s="1" t="s">
        <v>2263</v>
      </c>
      <c r="C1159" s="1" t="s">
        <v>2264</v>
      </c>
      <c r="D1159" s="1" t="n">
        <v>1.220385659367</v>
      </c>
    </row>
    <row r="1160" customFormat="false" ht="15" hidden="false" customHeight="true" outlineLevel="0" collapsed="false">
      <c r="A1160" s="1" t="n">
        <v>1420</v>
      </c>
      <c r="B1160" s="1" t="s">
        <v>2265</v>
      </c>
      <c r="C1160" s="1" t="s">
        <v>2266</v>
      </c>
      <c r="D1160" s="1" t="n">
        <v>1.220385659367</v>
      </c>
    </row>
    <row r="1161" customFormat="false" ht="15" hidden="false" customHeight="true" outlineLevel="0" collapsed="false">
      <c r="A1161" s="1" t="n">
        <v>1421</v>
      </c>
      <c r="B1161" s="1" t="s">
        <v>2267</v>
      </c>
      <c r="C1161" s="1" t="s">
        <v>2268</v>
      </c>
      <c r="D1161" s="1" t="n">
        <v>1.220385659367</v>
      </c>
    </row>
    <row r="1162" customFormat="false" ht="15" hidden="false" customHeight="true" outlineLevel="0" collapsed="false">
      <c r="A1162" s="1" t="n">
        <v>1422</v>
      </c>
      <c r="B1162" s="1" t="s">
        <v>2269</v>
      </c>
      <c r="C1162" s="1" t="s">
        <v>2270</v>
      </c>
      <c r="D1162" s="1" t="n">
        <v>1.220385659367</v>
      </c>
    </row>
    <row r="1163" customFormat="false" ht="15" hidden="false" customHeight="true" outlineLevel="0" collapsed="false">
      <c r="A1163" s="1" t="n">
        <v>1423</v>
      </c>
      <c r="B1163" s="1" t="s">
        <v>2271</v>
      </c>
      <c r="C1163" s="1" t="s">
        <v>2272</v>
      </c>
      <c r="D1163" s="1" t="n">
        <v>1.220385659367</v>
      </c>
    </row>
    <row r="1164" customFormat="false" ht="15" hidden="false" customHeight="true" outlineLevel="0" collapsed="false">
      <c r="A1164" s="1" t="n">
        <v>1424</v>
      </c>
      <c r="B1164" s="1" t="s">
        <v>2273</v>
      </c>
      <c r="C1164" s="1" t="s">
        <v>2274</v>
      </c>
      <c r="D1164" s="1" t="n">
        <v>1.220385659367</v>
      </c>
    </row>
    <row r="1165" customFormat="false" ht="15" hidden="false" customHeight="true" outlineLevel="0" collapsed="false">
      <c r="A1165" s="1" t="n">
        <v>1425</v>
      </c>
      <c r="B1165" s="1" t="s">
        <v>2275</v>
      </c>
      <c r="C1165" s="1" t="s">
        <v>2276</v>
      </c>
      <c r="D1165" s="1" t="n">
        <v>1.220385659367</v>
      </c>
    </row>
    <row r="1166" customFormat="false" ht="15" hidden="false" customHeight="true" outlineLevel="0" collapsed="false">
      <c r="A1166" s="1" t="n">
        <v>1426</v>
      </c>
      <c r="B1166" s="1" t="s">
        <v>2277</v>
      </c>
      <c r="C1166" s="1" t="s">
        <v>2278</v>
      </c>
      <c r="D1166" s="1" t="n">
        <v>1.220385659367</v>
      </c>
    </row>
    <row r="1167" customFormat="false" ht="15" hidden="false" customHeight="true" outlineLevel="0" collapsed="false">
      <c r="A1167" s="1" t="n">
        <v>1427</v>
      </c>
      <c r="B1167" s="1" t="s">
        <v>2279</v>
      </c>
      <c r="C1167" s="1" t="s">
        <v>2280</v>
      </c>
      <c r="D1167" s="1" t="n">
        <v>1.220385659367</v>
      </c>
    </row>
    <row r="1168" customFormat="false" ht="15" hidden="false" customHeight="true" outlineLevel="0" collapsed="false">
      <c r="A1168" s="1" t="n">
        <v>1428</v>
      </c>
      <c r="B1168" s="1" t="s">
        <v>2281</v>
      </c>
      <c r="C1168" s="1" t="s">
        <v>2282</v>
      </c>
      <c r="D1168" s="1" t="n">
        <v>1.220385659367</v>
      </c>
    </row>
    <row r="1169" customFormat="false" ht="15" hidden="false" customHeight="true" outlineLevel="0" collapsed="false">
      <c r="A1169" s="1" t="n">
        <v>1429</v>
      </c>
      <c r="B1169" s="1" t="s">
        <v>2283</v>
      </c>
      <c r="C1169" s="1" t="s">
        <v>2284</v>
      </c>
      <c r="D1169" s="1" t="n">
        <v>1.220385659367</v>
      </c>
    </row>
    <row r="1170" customFormat="false" ht="15" hidden="false" customHeight="true" outlineLevel="0" collapsed="false">
      <c r="A1170" s="1" t="n">
        <v>1430</v>
      </c>
      <c r="B1170" s="1" t="s">
        <v>2285</v>
      </c>
      <c r="C1170" s="1" t="s">
        <v>2286</v>
      </c>
      <c r="D1170" s="1" t="n">
        <v>1.220385659367</v>
      </c>
    </row>
    <row r="1171" customFormat="false" ht="15" hidden="false" customHeight="true" outlineLevel="0" collapsed="false">
      <c r="A1171" s="1" t="n">
        <v>1431</v>
      </c>
      <c r="B1171" s="1" t="s">
        <v>2287</v>
      </c>
      <c r="C1171" s="1" t="s">
        <v>2288</v>
      </c>
      <c r="D1171" s="1" t="n">
        <v>1.220385659367</v>
      </c>
    </row>
    <row r="1172" customFormat="false" ht="15" hidden="false" customHeight="true" outlineLevel="0" collapsed="false">
      <c r="A1172" s="1" t="n">
        <v>1432</v>
      </c>
      <c r="B1172" s="1" t="s">
        <v>2289</v>
      </c>
      <c r="C1172" s="1" t="s">
        <v>2290</v>
      </c>
      <c r="D1172" s="1" t="n">
        <v>1.220385659367</v>
      </c>
    </row>
    <row r="1173" customFormat="false" ht="15" hidden="false" customHeight="true" outlineLevel="0" collapsed="false">
      <c r="A1173" s="1" t="n">
        <v>1433</v>
      </c>
      <c r="B1173" s="1" t="s">
        <v>2291</v>
      </c>
      <c r="C1173" s="1" t="s">
        <v>2</v>
      </c>
      <c r="D1173" s="1" t="n">
        <v>1.220385659367</v>
      </c>
    </row>
    <row r="1174" customFormat="false" ht="15" hidden="false" customHeight="true" outlineLevel="0" collapsed="false">
      <c r="A1174" s="1" t="n">
        <v>1434</v>
      </c>
      <c r="B1174" s="1" t="s">
        <v>2292</v>
      </c>
      <c r="C1174" s="1" t="s">
        <v>2293</v>
      </c>
      <c r="D1174" s="1" t="n">
        <v>1.220385659367</v>
      </c>
    </row>
    <row r="1175" customFormat="false" ht="15" hidden="false" customHeight="true" outlineLevel="0" collapsed="false">
      <c r="A1175" s="1" t="n">
        <v>1435</v>
      </c>
      <c r="B1175" s="1" t="s">
        <v>2294</v>
      </c>
      <c r="C1175" s="1" t="s">
        <v>2295</v>
      </c>
      <c r="D1175" s="1" t="n">
        <v>1.220385659367</v>
      </c>
    </row>
    <row r="1176" customFormat="false" ht="15" hidden="false" customHeight="true" outlineLevel="0" collapsed="false">
      <c r="A1176" s="1" t="n">
        <v>1436</v>
      </c>
      <c r="B1176" s="1" t="s">
        <v>2296</v>
      </c>
      <c r="C1176" s="1" t="s">
        <v>2297</v>
      </c>
      <c r="D1176" s="1" t="n">
        <v>1.220385659367</v>
      </c>
    </row>
    <row r="1177" customFormat="false" ht="15" hidden="false" customHeight="true" outlineLevel="0" collapsed="false">
      <c r="A1177" s="1" t="n">
        <v>1437</v>
      </c>
      <c r="B1177" s="1" t="s">
        <v>2298</v>
      </c>
      <c r="C1177" s="1" t="s">
        <v>2299</v>
      </c>
      <c r="D1177" s="1" t="n">
        <v>1.220385659367</v>
      </c>
    </row>
    <row r="1178" customFormat="false" ht="15" hidden="false" customHeight="true" outlineLevel="0" collapsed="false">
      <c r="A1178" s="1" t="n">
        <v>1438</v>
      </c>
      <c r="B1178" s="1" t="s">
        <v>2300</v>
      </c>
      <c r="C1178" s="1" t="s">
        <v>2301</v>
      </c>
      <c r="D1178" s="1" t="n">
        <v>1.220385659367</v>
      </c>
    </row>
    <row r="1179" customFormat="false" ht="15" hidden="false" customHeight="true" outlineLevel="0" collapsed="false">
      <c r="A1179" s="1" t="n">
        <v>1438</v>
      </c>
      <c r="B1179" s="1" t="s">
        <v>2302</v>
      </c>
      <c r="C1179" s="1" t="s">
        <v>2301</v>
      </c>
      <c r="D1179" s="1" t="n">
        <v>1.220385659367</v>
      </c>
    </row>
    <row r="1180" customFormat="false" ht="15" hidden="false" customHeight="true" outlineLevel="0" collapsed="false">
      <c r="A1180" s="1" t="n">
        <v>1439</v>
      </c>
      <c r="B1180" s="1" t="s">
        <v>2303</v>
      </c>
      <c r="C1180" s="1" t="s">
        <v>2304</v>
      </c>
      <c r="D1180" s="1" t="n">
        <v>1.220385659367</v>
      </c>
    </row>
    <row r="1181" customFormat="false" ht="15" hidden="false" customHeight="true" outlineLevel="0" collapsed="false">
      <c r="A1181" s="1" t="n">
        <v>1440</v>
      </c>
      <c r="B1181" s="1" t="s">
        <v>2305</v>
      </c>
      <c r="C1181" s="1" t="s">
        <v>2306</v>
      </c>
      <c r="D1181" s="1" t="n">
        <v>1.220385659367</v>
      </c>
    </row>
    <row r="1182" customFormat="false" ht="15" hidden="false" customHeight="true" outlineLevel="0" collapsed="false">
      <c r="A1182" s="1" t="n">
        <v>1441</v>
      </c>
      <c r="B1182" s="1" t="s">
        <v>2307</v>
      </c>
      <c r="C1182" s="1" t="s">
        <v>2308</v>
      </c>
      <c r="D1182" s="1" t="n">
        <v>1.220385659367</v>
      </c>
    </row>
    <row r="1183" customFormat="false" ht="15" hidden="false" customHeight="true" outlineLevel="0" collapsed="false">
      <c r="A1183" s="1" t="n">
        <v>1442</v>
      </c>
      <c r="B1183" s="1" t="s">
        <v>2309</v>
      </c>
      <c r="C1183" s="1" t="s">
        <v>2310</v>
      </c>
      <c r="D1183" s="1" t="n">
        <v>1.220385659367</v>
      </c>
    </row>
    <row r="1184" customFormat="false" ht="15" hidden="false" customHeight="true" outlineLevel="0" collapsed="false">
      <c r="A1184" s="1" t="n">
        <v>1443</v>
      </c>
      <c r="B1184" s="1" t="s">
        <v>2311</v>
      </c>
      <c r="C1184" s="1" t="s">
        <v>2312</v>
      </c>
      <c r="D1184" s="1" t="n">
        <v>1.220385659367</v>
      </c>
    </row>
    <row r="1185" customFormat="false" ht="15" hidden="false" customHeight="true" outlineLevel="0" collapsed="false">
      <c r="A1185" s="1" t="n">
        <v>1444</v>
      </c>
      <c r="B1185" s="1" t="s">
        <v>2313</v>
      </c>
      <c r="C1185" s="1" t="s">
        <v>2314</v>
      </c>
      <c r="D1185" s="1" t="n">
        <v>1.220385659367</v>
      </c>
    </row>
    <row r="1186" customFormat="false" ht="15" hidden="false" customHeight="true" outlineLevel="0" collapsed="false">
      <c r="A1186" s="1" t="n">
        <v>1445</v>
      </c>
      <c r="B1186" s="1" t="s">
        <v>2315</v>
      </c>
      <c r="C1186" s="1" t="s">
        <v>2316</v>
      </c>
      <c r="D1186" s="1" t="n">
        <v>1.220385659367</v>
      </c>
    </row>
    <row r="1187" customFormat="false" ht="15" hidden="false" customHeight="true" outlineLevel="0" collapsed="false">
      <c r="A1187" s="1" t="n">
        <v>1446</v>
      </c>
      <c r="B1187" s="1" t="s">
        <v>2317</v>
      </c>
      <c r="C1187" s="1" t="s">
        <v>2318</v>
      </c>
      <c r="D1187" s="1" t="n">
        <v>1.220385659367</v>
      </c>
    </row>
    <row r="1188" customFormat="false" ht="15" hidden="false" customHeight="true" outlineLevel="0" collapsed="false">
      <c r="A1188" s="1" t="n">
        <v>1447</v>
      </c>
      <c r="B1188" s="1" t="s">
        <v>2319</v>
      </c>
      <c r="C1188" s="1" t="s">
        <v>2320</v>
      </c>
      <c r="D1188" s="1" t="n">
        <v>1.220385659367</v>
      </c>
    </row>
    <row r="1189" customFormat="false" ht="15" hidden="false" customHeight="true" outlineLevel="0" collapsed="false">
      <c r="A1189" s="1" t="n">
        <v>1448</v>
      </c>
      <c r="B1189" s="1" t="s">
        <v>2321</v>
      </c>
      <c r="C1189" s="1" t="s">
        <v>2322</v>
      </c>
      <c r="D1189" s="1" t="n">
        <v>1.220385659367</v>
      </c>
    </row>
    <row r="1190" customFormat="false" ht="15" hidden="false" customHeight="true" outlineLevel="0" collapsed="false">
      <c r="A1190" s="1" t="n">
        <v>1449</v>
      </c>
      <c r="B1190" s="1" t="s">
        <v>2323</v>
      </c>
      <c r="C1190" s="1" t="s">
        <v>2324</v>
      </c>
      <c r="D1190" s="1" t="n">
        <v>1.220385659367</v>
      </c>
    </row>
    <row r="1191" customFormat="false" ht="15" hidden="false" customHeight="true" outlineLevel="0" collapsed="false">
      <c r="A1191" s="1" t="n">
        <v>1450</v>
      </c>
      <c r="B1191" s="1" t="s">
        <v>2325</v>
      </c>
      <c r="C1191" s="1" t="s">
        <v>2326</v>
      </c>
      <c r="D1191" s="1" t="n">
        <v>1.220385659367</v>
      </c>
    </row>
    <row r="1192" customFormat="false" ht="15" hidden="false" customHeight="true" outlineLevel="0" collapsed="false">
      <c r="A1192" s="1" t="n">
        <v>1451</v>
      </c>
      <c r="B1192" s="1" t="s">
        <v>2327</v>
      </c>
      <c r="C1192" s="1" t="s">
        <v>2328</v>
      </c>
      <c r="D1192" s="1" t="n">
        <v>1.220385659367</v>
      </c>
    </row>
    <row r="1193" customFormat="false" ht="15" hidden="false" customHeight="true" outlineLevel="0" collapsed="false">
      <c r="A1193" s="1" t="n">
        <v>1452</v>
      </c>
      <c r="B1193" s="1" t="s">
        <v>2329</v>
      </c>
      <c r="C1193" s="1" t="s">
        <v>2330</v>
      </c>
      <c r="D1193" s="1" t="n">
        <v>1.220385659367</v>
      </c>
    </row>
    <row r="1194" customFormat="false" ht="15" hidden="false" customHeight="true" outlineLevel="0" collapsed="false">
      <c r="A1194" s="1" t="n">
        <v>1453</v>
      </c>
      <c r="B1194" s="1" t="s">
        <v>2331</v>
      </c>
      <c r="C1194" s="1" t="s">
        <v>2332</v>
      </c>
      <c r="D1194" s="1" t="n">
        <v>1.220385659367</v>
      </c>
    </row>
    <row r="1195" customFormat="false" ht="15" hidden="false" customHeight="true" outlineLevel="0" collapsed="false">
      <c r="A1195" s="1" t="n">
        <v>1454</v>
      </c>
      <c r="B1195" s="1" t="s">
        <v>2333</v>
      </c>
      <c r="C1195" s="1" t="s">
        <v>2334</v>
      </c>
      <c r="D1195" s="1" t="n">
        <v>1.220385659367</v>
      </c>
    </row>
    <row r="1196" customFormat="false" ht="15" hidden="false" customHeight="true" outlineLevel="0" collapsed="false">
      <c r="A1196" s="1" t="n">
        <v>1455</v>
      </c>
      <c r="B1196" s="1" t="s">
        <v>2335</v>
      </c>
      <c r="C1196" s="1" t="s">
        <v>2336</v>
      </c>
      <c r="D1196" s="1" t="n">
        <v>1.220385659367</v>
      </c>
    </row>
    <row r="1197" customFormat="false" ht="15" hidden="false" customHeight="true" outlineLevel="0" collapsed="false">
      <c r="A1197" s="1" t="n">
        <v>1456</v>
      </c>
      <c r="B1197" s="1" t="s">
        <v>2337</v>
      </c>
      <c r="C1197" s="1" t="s">
        <v>2338</v>
      </c>
      <c r="D1197" s="1" t="n">
        <v>1.220385659367</v>
      </c>
    </row>
    <row r="1198" customFormat="false" ht="15" hidden="false" customHeight="true" outlineLevel="0" collapsed="false">
      <c r="A1198" s="1" t="n">
        <v>1457</v>
      </c>
      <c r="B1198" s="1" t="s">
        <v>2339</v>
      </c>
      <c r="C1198" s="1" t="s">
        <v>2340</v>
      </c>
      <c r="D1198" s="1" t="n">
        <v>1.220385659367</v>
      </c>
    </row>
    <row r="1199" customFormat="false" ht="15" hidden="false" customHeight="true" outlineLevel="0" collapsed="false">
      <c r="A1199" s="1" t="n">
        <v>1458</v>
      </c>
      <c r="B1199" s="1" t="s">
        <v>2341</v>
      </c>
      <c r="C1199" s="1" t="s">
        <v>2342</v>
      </c>
      <c r="D1199" s="1" t="n">
        <v>1.220385659367</v>
      </c>
    </row>
    <row r="1200" customFormat="false" ht="15" hidden="false" customHeight="true" outlineLevel="0" collapsed="false">
      <c r="A1200" s="1" t="n">
        <v>1459</v>
      </c>
      <c r="B1200" s="1" t="s">
        <v>2343</v>
      </c>
      <c r="C1200" s="1" t="s">
        <v>2344</v>
      </c>
      <c r="D1200" s="1" t="n">
        <v>1.220385659367</v>
      </c>
    </row>
    <row r="1201" customFormat="false" ht="15" hidden="false" customHeight="true" outlineLevel="0" collapsed="false">
      <c r="A1201" s="1" t="n">
        <v>1460</v>
      </c>
      <c r="B1201" s="1" t="s">
        <v>2345</v>
      </c>
      <c r="C1201" s="1" t="s">
        <v>2346</v>
      </c>
      <c r="D1201" s="1" t="n">
        <v>1.220385659367</v>
      </c>
    </row>
    <row r="1202" customFormat="false" ht="15" hidden="false" customHeight="true" outlineLevel="0" collapsed="false">
      <c r="A1202" s="1" t="n">
        <v>1461</v>
      </c>
      <c r="B1202" s="1" t="s">
        <v>2347</v>
      </c>
      <c r="C1202" s="1" t="s">
        <v>2348</v>
      </c>
      <c r="D1202" s="1" t="n">
        <v>1.220385659367</v>
      </c>
    </row>
    <row r="1203" customFormat="false" ht="15" hidden="false" customHeight="true" outlineLevel="0" collapsed="false">
      <c r="A1203" s="1" t="n">
        <v>1462</v>
      </c>
      <c r="B1203" s="1" t="s">
        <v>2349</v>
      </c>
      <c r="C1203" s="1" t="s">
        <v>2350</v>
      </c>
      <c r="D1203" s="1" t="n">
        <v>1.220385659367</v>
      </c>
    </row>
    <row r="1204" customFormat="false" ht="15" hidden="false" customHeight="true" outlineLevel="0" collapsed="false">
      <c r="A1204" s="1" t="n">
        <v>1463</v>
      </c>
      <c r="B1204" s="1" t="s">
        <v>2351</v>
      </c>
      <c r="C1204" s="1" t="s">
        <v>2352</v>
      </c>
      <c r="D1204" s="1" t="n">
        <v>1.220385659367</v>
      </c>
    </row>
    <row r="1205" customFormat="false" ht="15" hidden="false" customHeight="true" outlineLevel="0" collapsed="false">
      <c r="A1205" s="1" t="n">
        <v>1464</v>
      </c>
      <c r="B1205" s="1" t="s">
        <v>2353</v>
      </c>
      <c r="C1205" s="1" t="s">
        <v>2354</v>
      </c>
      <c r="D1205" s="1" t="n">
        <v>1.220385659367</v>
      </c>
    </row>
    <row r="1206" customFormat="false" ht="15" hidden="false" customHeight="true" outlineLevel="0" collapsed="false">
      <c r="A1206" s="1" t="n">
        <v>1465</v>
      </c>
      <c r="B1206" s="1" t="s">
        <v>2355</v>
      </c>
      <c r="C1206" s="1" t="s">
        <v>2356</v>
      </c>
      <c r="D1206" s="1" t="n">
        <v>1.220385659367</v>
      </c>
    </row>
    <row r="1207" customFormat="false" ht="15" hidden="false" customHeight="true" outlineLevel="0" collapsed="false">
      <c r="A1207" s="1" t="n">
        <v>1466</v>
      </c>
      <c r="B1207" s="1" t="s">
        <v>2357</v>
      </c>
      <c r="C1207" s="1" t="s">
        <v>2358</v>
      </c>
      <c r="D1207" s="1" t="n">
        <v>1.220385659367</v>
      </c>
    </row>
    <row r="1208" customFormat="false" ht="15" hidden="false" customHeight="true" outlineLevel="0" collapsed="false">
      <c r="A1208" s="1" t="n">
        <v>1467</v>
      </c>
      <c r="B1208" s="1" t="s">
        <v>2359</v>
      </c>
      <c r="C1208" s="1" t="s">
        <v>2360</v>
      </c>
      <c r="D1208" s="1" t="n">
        <v>1.220385659367</v>
      </c>
    </row>
    <row r="1209" customFormat="false" ht="15" hidden="false" customHeight="true" outlineLevel="0" collapsed="false">
      <c r="A1209" s="1" t="n">
        <v>1468</v>
      </c>
      <c r="B1209" s="1" t="s">
        <v>2361</v>
      </c>
      <c r="C1209" s="1" t="s">
        <v>2362</v>
      </c>
      <c r="D1209" s="1" t="n">
        <v>1.220385659367</v>
      </c>
    </row>
    <row r="1210" customFormat="false" ht="15" hidden="false" customHeight="true" outlineLevel="0" collapsed="false">
      <c r="A1210" s="1" t="n">
        <v>1469</v>
      </c>
      <c r="B1210" s="1" t="s">
        <v>2363</v>
      </c>
      <c r="C1210" s="1" t="s">
        <v>2364</v>
      </c>
      <c r="D1210" s="1" t="n">
        <v>1.220385659367</v>
      </c>
    </row>
    <row r="1211" customFormat="false" ht="15" hidden="false" customHeight="true" outlineLevel="0" collapsed="false">
      <c r="A1211" s="1" t="n">
        <v>1470</v>
      </c>
      <c r="B1211" s="1" t="s">
        <v>2365</v>
      </c>
      <c r="C1211" s="1" t="s">
        <v>2366</v>
      </c>
      <c r="D1211" s="1" t="n">
        <v>1.220385659367</v>
      </c>
    </row>
    <row r="1212" customFormat="false" ht="15" hidden="false" customHeight="true" outlineLevel="0" collapsed="false">
      <c r="A1212" s="1" t="n">
        <v>1471</v>
      </c>
      <c r="B1212" s="1" t="s">
        <v>2367</v>
      </c>
      <c r="C1212" s="1" t="s">
        <v>428</v>
      </c>
      <c r="D1212" s="1" t="n">
        <v>1.220385659367</v>
      </c>
    </row>
    <row r="1213" customFormat="false" ht="15" hidden="false" customHeight="true" outlineLevel="0" collapsed="false">
      <c r="A1213" s="1" t="n">
        <v>1472</v>
      </c>
      <c r="B1213" s="1" t="s">
        <v>2368</v>
      </c>
      <c r="C1213" s="1" t="s">
        <v>2369</v>
      </c>
      <c r="D1213" s="1" t="n">
        <v>1.220385659367</v>
      </c>
    </row>
    <row r="1214" customFormat="false" ht="15" hidden="false" customHeight="true" outlineLevel="0" collapsed="false">
      <c r="A1214" s="1" t="n">
        <v>1473</v>
      </c>
      <c r="B1214" s="1" t="s">
        <v>2370</v>
      </c>
      <c r="C1214" s="1" t="s">
        <v>2371</v>
      </c>
      <c r="D1214" s="1" t="n">
        <v>1.220385659367</v>
      </c>
    </row>
    <row r="1215" customFormat="false" ht="15" hidden="false" customHeight="true" outlineLevel="0" collapsed="false">
      <c r="A1215" s="1" t="n">
        <v>1474</v>
      </c>
      <c r="B1215" s="1" t="s">
        <v>2372</v>
      </c>
      <c r="C1215" s="1" t="s">
        <v>2373</v>
      </c>
      <c r="D1215" s="1" t="n">
        <v>1.220385659367</v>
      </c>
    </row>
    <row r="1216" customFormat="false" ht="15" hidden="false" customHeight="true" outlineLevel="0" collapsed="false">
      <c r="A1216" s="1" t="n">
        <v>1475</v>
      </c>
      <c r="B1216" s="1" t="s">
        <v>2374</v>
      </c>
      <c r="C1216" s="1" t="s">
        <v>2375</v>
      </c>
      <c r="D1216" s="1" t="n">
        <v>1.220385659367</v>
      </c>
    </row>
    <row r="1217" customFormat="false" ht="15" hidden="false" customHeight="true" outlineLevel="0" collapsed="false">
      <c r="A1217" s="1" t="n">
        <v>1476</v>
      </c>
      <c r="B1217" s="1" t="s">
        <v>2376</v>
      </c>
      <c r="C1217" s="1" t="s">
        <v>2377</v>
      </c>
      <c r="D1217" s="1" t="n">
        <v>1.220385659367</v>
      </c>
    </row>
    <row r="1218" customFormat="false" ht="15" hidden="false" customHeight="true" outlineLevel="0" collapsed="false">
      <c r="A1218" s="1" t="n">
        <v>1477</v>
      </c>
      <c r="B1218" s="1" t="s">
        <v>2378</v>
      </c>
      <c r="C1218" s="1" t="s">
        <v>442</v>
      </c>
      <c r="D1218" s="1" t="n">
        <v>1.220385659367</v>
      </c>
    </row>
    <row r="1219" customFormat="false" ht="15" hidden="false" customHeight="true" outlineLevel="0" collapsed="false">
      <c r="A1219" s="1" t="n">
        <v>1478</v>
      </c>
      <c r="B1219" s="1" t="s">
        <v>2379</v>
      </c>
      <c r="C1219" s="1" t="s">
        <v>2380</v>
      </c>
      <c r="D1219" s="1" t="n">
        <v>1.220385659367</v>
      </c>
    </row>
    <row r="1220" customFormat="false" ht="15" hidden="false" customHeight="true" outlineLevel="0" collapsed="false">
      <c r="A1220" s="1" t="n">
        <v>1479</v>
      </c>
      <c r="B1220" s="1" t="s">
        <v>2381</v>
      </c>
      <c r="C1220" s="1" t="s">
        <v>2382</v>
      </c>
      <c r="D1220" s="1" t="n">
        <v>1.220385659367</v>
      </c>
    </row>
    <row r="1221" customFormat="false" ht="15" hidden="false" customHeight="true" outlineLevel="0" collapsed="false">
      <c r="A1221" s="1" t="n">
        <v>1480</v>
      </c>
      <c r="B1221" s="1" t="s">
        <v>2383</v>
      </c>
      <c r="C1221" s="1" t="s">
        <v>2384</v>
      </c>
      <c r="D1221" s="1" t="n">
        <v>1.220385659367</v>
      </c>
    </row>
    <row r="1222" customFormat="false" ht="15" hidden="false" customHeight="true" outlineLevel="0" collapsed="false">
      <c r="A1222" s="1" t="n">
        <v>1481</v>
      </c>
      <c r="B1222" s="1" t="s">
        <v>2385</v>
      </c>
      <c r="C1222" s="1" t="s">
        <v>450</v>
      </c>
      <c r="D1222" s="1" t="n">
        <v>1.220385659367</v>
      </c>
    </row>
    <row r="1223" customFormat="false" ht="15" hidden="false" customHeight="true" outlineLevel="0" collapsed="false">
      <c r="A1223" s="1" t="n">
        <v>1482</v>
      </c>
      <c r="B1223" s="1" t="s">
        <v>2386</v>
      </c>
      <c r="C1223" s="1" t="s">
        <v>2387</v>
      </c>
      <c r="D1223" s="1" t="n">
        <v>1.220385659367</v>
      </c>
    </row>
    <row r="1224" customFormat="false" ht="15" hidden="false" customHeight="true" outlineLevel="0" collapsed="false">
      <c r="A1224" s="1" t="n">
        <v>1483</v>
      </c>
      <c r="B1224" s="1" t="s">
        <v>2388</v>
      </c>
      <c r="C1224" s="1" t="s">
        <v>2389</v>
      </c>
      <c r="D1224" s="1" t="n">
        <v>1.220385659367</v>
      </c>
    </row>
    <row r="1225" customFormat="false" ht="15" hidden="false" customHeight="true" outlineLevel="0" collapsed="false">
      <c r="A1225" s="1" t="n">
        <v>1484</v>
      </c>
      <c r="B1225" s="1" t="s">
        <v>2390</v>
      </c>
      <c r="C1225" s="1" t="s">
        <v>2391</v>
      </c>
      <c r="D1225" s="1" t="n">
        <v>1.220385659367</v>
      </c>
    </row>
    <row r="1226" customFormat="false" ht="15" hidden="false" customHeight="true" outlineLevel="0" collapsed="false">
      <c r="A1226" s="1" t="n">
        <v>1485</v>
      </c>
      <c r="B1226" s="1" t="s">
        <v>2392</v>
      </c>
      <c r="C1226" s="1" t="s">
        <v>2393</v>
      </c>
      <c r="D1226" s="1" t="n">
        <v>1.220385659367</v>
      </c>
    </row>
    <row r="1227" customFormat="false" ht="15" hidden="false" customHeight="true" outlineLevel="0" collapsed="false">
      <c r="A1227" s="1" t="n">
        <v>1486</v>
      </c>
      <c r="B1227" s="1" t="s">
        <v>2394</v>
      </c>
      <c r="C1227" s="1" t="s">
        <v>2395</v>
      </c>
      <c r="D1227" s="1" t="n">
        <v>1.220385659367</v>
      </c>
    </row>
    <row r="1228" customFormat="false" ht="15" hidden="false" customHeight="true" outlineLevel="0" collapsed="false">
      <c r="A1228" s="1" t="n">
        <v>1487</v>
      </c>
      <c r="B1228" s="1" t="s">
        <v>2396</v>
      </c>
      <c r="C1228" s="1" t="s">
        <v>376</v>
      </c>
      <c r="D1228" s="1" t="n">
        <v>1.220385659367</v>
      </c>
    </row>
    <row r="1229" customFormat="false" ht="15" hidden="false" customHeight="true" outlineLevel="0" collapsed="false">
      <c r="A1229" s="1" t="n">
        <v>1488</v>
      </c>
      <c r="B1229" s="1" t="s">
        <v>2397</v>
      </c>
      <c r="C1229" s="1" t="s">
        <v>2398</v>
      </c>
      <c r="D1229" s="1" t="n">
        <v>1.220385659367</v>
      </c>
    </row>
    <row r="1230" customFormat="false" ht="15" hidden="false" customHeight="true" outlineLevel="0" collapsed="false">
      <c r="A1230" s="1" t="n">
        <v>1489</v>
      </c>
      <c r="B1230" s="1" t="s">
        <v>2399</v>
      </c>
      <c r="C1230" s="1" t="s">
        <v>69</v>
      </c>
      <c r="D1230" s="1" t="n">
        <v>1.220385659367</v>
      </c>
    </row>
    <row r="1231" customFormat="false" ht="15" hidden="false" customHeight="true" outlineLevel="0" collapsed="false">
      <c r="A1231" s="1" t="n">
        <v>1490</v>
      </c>
      <c r="B1231" s="1" t="s">
        <v>2400</v>
      </c>
      <c r="C1231" s="1" t="s">
        <v>2401</v>
      </c>
      <c r="D1231" s="1" t="n">
        <v>1.220385659367</v>
      </c>
    </row>
    <row r="1232" customFormat="false" ht="15" hidden="false" customHeight="true" outlineLevel="0" collapsed="false">
      <c r="A1232" s="1" t="n">
        <v>1491</v>
      </c>
      <c r="B1232" s="1" t="s">
        <v>2402</v>
      </c>
      <c r="C1232" s="1" t="s">
        <v>2403</v>
      </c>
      <c r="D1232" s="1" t="n">
        <v>1.220385659367</v>
      </c>
    </row>
    <row r="1233" customFormat="false" ht="15" hidden="false" customHeight="true" outlineLevel="0" collapsed="false">
      <c r="A1233" s="1" t="n">
        <v>1492</v>
      </c>
      <c r="B1233" s="1" t="s">
        <v>2404</v>
      </c>
      <c r="C1233" s="1" t="s">
        <v>2405</v>
      </c>
      <c r="D1233" s="1" t="n">
        <v>1.220385659367</v>
      </c>
    </row>
    <row r="1234" customFormat="false" ht="15" hidden="false" customHeight="true" outlineLevel="0" collapsed="false">
      <c r="A1234" s="1" t="n">
        <v>1493</v>
      </c>
      <c r="B1234" s="1" t="s">
        <v>2406</v>
      </c>
      <c r="C1234" s="1" t="s">
        <v>2407</v>
      </c>
      <c r="D1234" s="1" t="n">
        <v>1.220385659367</v>
      </c>
    </row>
    <row r="1235" customFormat="false" ht="15" hidden="false" customHeight="true" outlineLevel="0" collapsed="false">
      <c r="A1235" s="1" t="n">
        <v>1494</v>
      </c>
      <c r="B1235" s="1" t="s">
        <v>2408</v>
      </c>
      <c r="C1235" s="1" t="s">
        <v>2409</v>
      </c>
      <c r="D1235" s="1" t="n">
        <v>1.220385659367</v>
      </c>
    </row>
    <row r="1236" customFormat="false" ht="15" hidden="false" customHeight="true" outlineLevel="0" collapsed="false">
      <c r="A1236" s="1" t="n">
        <v>1496</v>
      </c>
      <c r="B1236" s="1" t="s">
        <v>2410</v>
      </c>
      <c r="C1236" s="1" t="s">
        <v>2411</v>
      </c>
      <c r="D1236" s="1" t="n">
        <v>1.220385659367</v>
      </c>
    </row>
    <row r="1237" customFormat="false" ht="15" hidden="false" customHeight="true" outlineLevel="0" collapsed="false">
      <c r="A1237" s="1" t="n">
        <v>1497</v>
      </c>
      <c r="B1237" s="1" t="s">
        <v>2412</v>
      </c>
      <c r="C1237" s="1" t="s">
        <v>2413</v>
      </c>
      <c r="D1237" s="1" t="n">
        <v>1.220385659367</v>
      </c>
    </row>
    <row r="1238" customFormat="false" ht="15" hidden="false" customHeight="true" outlineLevel="0" collapsed="false">
      <c r="A1238" s="1" t="n">
        <v>1497</v>
      </c>
      <c r="B1238" s="1" t="s">
        <v>2414</v>
      </c>
      <c r="C1238" s="1" t="s">
        <v>2415</v>
      </c>
      <c r="D1238" s="1" t="n">
        <v>1.220385659367</v>
      </c>
    </row>
    <row r="1239" customFormat="false" ht="15" hidden="false" customHeight="true" outlineLevel="0" collapsed="false">
      <c r="A1239" s="1" t="n">
        <v>1498</v>
      </c>
      <c r="B1239" s="1" t="s">
        <v>2416</v>
      </c>
      <c r="C1239" s="1" t="s">
        <v>2417</v>
      </c>
      <c r="D1239" s="1" t="n">
        <v>1.220385659367</v>
      </c>
    </row>
    <row r="1240" customFormat="false" ht="15" hidden="false" customHeight="true" outlineLevel="0" collapsed="false">
      <c r="A1240" s="1" t="n">
        <v>1499</v>
      </c>
      <c r="B1240" s="1" t="s">
        <v>2418</v>
      </c>
      <c r="C1240" s="1" t="s">
        <v>2419</v>
      </c>
      <c r="D1240" s="1" t="n">
        <v>1.220385659367</v>
      </c>
    </row>
    <row r="1241" customFormat="false" ht="15" hidden="false" customHeight="true" outlineLevel="0" collapsed="false">
      <c r="A1241" s="1" t="n">
        <v>1500</v>
      </c>
      <c r="B1241" s="1" t="s">
        <v>2420</v>
      </c>
      <c r="C1241" s="1" t="s">
        <v>2421</v>
      </c>
      <c r="D1241" s="1" t="n">
        <v>1.220385659367</v>
      </c>
    </row>
    <row r="1242" customFormat="false" ht="15" hidden="false" customHeight="true" outlineLevel="0" collapsed="false">
      <c r="A1242" s="1" t="n">
        <v>1501</v>
      </c>
      <c r="B1242" s="1" t="s">
        <v>2422</v>
      </c>
      <c r="C1242" s="1" t="s">
        <v>2423</v>
      </c>
      <c r="D1242" s="1" t="n">
        <v>1.220385659367</v>
      </c>
    </row>
    <row r="1243" customFormat="false" ht="15" hidden="false" customHeight="true" outlineLevel="0" collapsed="false">
      <c r="A1243" s="1" t="n">
        <v>1502</v>
      </c>
      <c r="B1243" s="1" t="s">
        <v>2424</v>
      </c>
      <c r="C1243" s="1" t="s">
        <v>2425</v>
      </c>
      <c r="D1243" s="1" t="n">
        <v>1.220385659367</v>
      </c>
    </row>
    <row r="1244" customFormat="false" ht="15" hidden="false" customHeight="true" outlineLevel="0" collapsed="false">
      <c r="B1244" s="1" t="s">
        <v>2426</v>
      </c>
      <c r="C1244" s="1" t="s">
        <v>2427</v>
      </c>
      <c r="D1244" s="1" t="n">
        <v>1.220385659367</v>
      </c>
    </row>
    <row r="1245" customFormat="false" ht="15" hidden="false" customHeight="true" outlineLevel="0" collapsed="false">
      <c r="A1245" s="1" t="n">
        <v>1503</v>
      </c>
      <c r="B1245" s="1" t="s">
        <v>2428</v>
      </c>
      <c r="C1245" s="1" t="s">
        <v>2429</v>
      </c>
      <c r="D1245" s="1" t="n">
        <v>1.220385659367</v>
      </c>
    </row>
    <row r="1246" customFormat="false" ht="15" hidden="false" customHeight="true" outlineLevel="0" collapsed="false">
      <c r="A1246" s="1" t="n">
        <v>1504</v>
      </c>
      <c r="B1246" s="1" t="s">
        <v>2430</v>
      </c>
      <c r="C1246" s="1" t="s">
        <v>2431</v>
      </c>
      <c r="D1246" s="1" t="n">
        <v>1.220385659367</v>
      </c>
    </row>
    <row r="1247" customFormat="false" ht="15" hidden="false" customHeight="true" outlineLevel="0" collapsed="false">
      <c r="A1247" s="1" t="n">
        <v>1506</v>
      </c>
      <c r="B1247" s="1" t="s">
        <v>2432</v>
      </c>
      <c r="C1247" s="1" t="s">
        <v>2433</v>
      </c>
      <c r="D1247" s="1" t="n">
        <v>1.220385659367</v>
      </c>
    </row>
    <row r="1248" customFormat="false" ht="15" hidden="false" customHeight="true" outlineLevel="0" collapsed="false">
      <c r="A1248" s="1" t="n">
        <v>1507</v>
      </c>
      <c r="B1248" s="1" t="s">
        <v>2434</v>
      </c>
      <c r="C1248" s="1" t="s">
        <v>2435</v>
      </c>
      <c r="D1248" s="1" t="n">
        <v>1.220385659367</v>
      </c>
    </row>
    <row r="1249" customFormat="false" ht="15" hidden="false" customHeight="true" outlineLevel="0" collapsed="false">
      <c r="A1249" s="1" t="n">
        <v>1508</v>
      </c>
      <c r="B1249" s="1" t="s">
        <v>2436</v>
      </c>
      <c r="C1249" s="1" t="s">
        <v>2437</v>
      </c>
      <c r="D1249" s="1" t="n">
        <v>1.220385659367</v>
      </c>
    </row>
    <row r="1250" customFormat="false" ht="15" hidden="false" customHeight="true" outlineLevel="0" collapsed="false">
      <c r="A1250" s="1" t="n">
        <v>1509</v>
      </c>
      <c r="B1250" s="1" t="s">
        <v>2438</v>
      </c>
      <c r="C1250" s="1" t="s">
        <v>2439</v>
      </c>
      <c r="D1250" s="1" t="n">
        <v>1.220385659367</v>
      </c>
    </row>
    <row r="1251" customFormat="false" ht="15" hidden="false" customHeight="true" outlineLevel="0" collapsed="false">
      <c r="A1251" s="1" t="n">
        <v>1511</v>
      </c>
      <c r="B1251" s="1" t="s">
        <v>2440</v>
      </c>
      <c r="C1251" s="1" t="s">
        <v>2441</v>
      </c>
      <c r="D1251" s="1" t="n">
        <v>1.220385659367</v>
      </c>
    </row>
    <row r="1252" customFormat="false" ht="15" hidden="false" customHeight="true" outlineLevel="0" collapsed="false">
      <c r="A1252" s="1" t="n">
        <v>1512</v>
      </c>
      <c r="B1252" s="1" t="s">
        <v>2442</v>
      </c>
      <c r="C1252" s="1" t="s">
        <v>2443</v>
      </c>
      <c r="D1252" s="1" t="n">
        <v>1.220385659367</v>
      </c>
    </row>
    <row r="1253" customFormat="false" ht="15" hidden="false" customHeight="true" outlineLevel="0" collapsed="false">
      <c r="A1253" s="1" t="n">
        <v>1513</v>
      </c>
      <c r="B1253" s="1" t="s">
        <v>2444</v>
      </c>
      <c r="C1253" s="1" t="s">
        <v>2445</v>
      </c>
      <c r="D1253" s="1" t="n">
        <v>1.220385659367</v>
      </c>
    </row>
    <row r="1254" customFormat="false" ht="15" hidden="false" customHeight="true" outlineLevel="0" collapsed="false">
      <c r="A1254" s="1" t="n">
        <v>1514</v>
      </c>
      <c r="B1254" s="1" t="s">
        <v>2446</v>
      </c>
      <c r="C1254" s="1" t="s">
        <v>2447</v>
      </c>
      <c r="D1254" s="1" t="n">
        <v>1.220385659367</v>
      </c>
    </row>
    <row r="1255" customFormat="false" ht="15" hidden="false" customHeight="true" outlineLevel="0" collapsed="false">
      <c r="A1255" s="1" t="n">
        <v>1515</v>
      </c>
      <c r="B1255" s="1" t="s">
        <v>2448</v>
      </c>
      <c r="C1255" s="1" t="s">
        <v>2028</v>
      </c>
      <c r="D1255" s="1" t="n">
        <v>1.220385659367</v>
      </c>
    </row>
    <row r="1256" customFormat="false" ht="15" hidden="false" customHeight="true" outlineLevel="0" collapsed="false">
      <c r="A1256" s="1" t="n">
        <v>1516</v>
      </c>
      <c r="B1256" s="1" t="s">
        <v>2449</v>
      </c>
      <c r="C1256" s="1" t="s">
        <v>2450</v>
      </c>
      <c r="D1256" s="1" t="n">
        <v>1.220385659367</v>
      </c>
    </row>
    <row r="1257" customFormat="false" ht="15" hidden="false" customHeight="true" outlineLevel="0" collapsed="false">
      <c r="A1257" s="1" t="n">
        <v>1517</v>
      </c>
      <c r="B1257" s="1" t="s">
        <v>2451</v>
      </c>
      <c r="C1257" s="1" t="s">
        <v>2452</v>
      </c>
      <c r="D1257" s="1" t="n">
        <v>1.220385659367</v>
      </c>
    </row>
    <row r="1258" customFormat="false" ht="15" hidden="false" customHeight="true" outlineLevel="0" collapsed="false">
      <c r="A1258" s="1" t="n">
        <v>1518</v>
      </c>
      <c r="B1258" s="1" t="s">
        <v>2453</v>
      </c>
      <c r="C1258" s="1" t="s">
        <v>2301</v>
      </c>
      <c r="D1258" s="1" t="n">
        <v>1.220385659367</v>
      </c>
    </row>
    <row r="1259" customFormat="false" ht="15" hidden="false" customHeight="true" outlineLevel="0" collapsed="false">
      <c r="A1259" s="1" t="n">
        <v>1519</v>
      </c>
      <c r="B1259" s="1" t="s">
        <v>2454</v>
      </c>
      <c r="C1259" s="1" t="s">
        <v>2455</v>
      </c>
      <c r="D1259" s="1" t="n">
        <v>1.220385659367</v>
      </c>
    </row>
    <row r="1260" customFormat="false" ht="15" hidden="false" customHeight="true" outlineLevel="0" collapsed="false">
      <c r="A1260" s="1" t="n">
        <v>1520</v>
      </c>
      <c r="B1260" s="1" t="s">
        <v>2456</v>
      </c>
      <c r="C1260" s="1" t="s">
        <v>2457</v>
      </c>
      <c r="D1260" s="1" t="n">
        <v>1.220385659367</v>
      </c>
    </row>
    <row r="1261" customFormat="false" ht="15" hidden="false" customHeight="true" outlineLevel="0" collapsed="false">
      <c r="A1261" s="1" t="n">
        <v>1521</v>
      </c>
      <c r="B1261" s="1" t="s">
        <v>2458</v>
      </c>
      <c r="C1261" s="1" t="s">
        <v>2459</v>
      </c>
      <c r="D1261" s="1" t="n">
        <v>1.220385659367</v>
      </c>
    </row>
    <row r="1262" customFormat="false" ht="15" hidden="false" customHeight="true" outlineLevel="0" collapsed="false">
      <c r="A1262" s="1" t="n">
        <v>1522</v>
      </c>
      <c r="B1262" s="1" t="s">
        <v>2460</v>
      </c>
      <c r="C1262" s="1" t="s">
        <v>2461</v>
      </c>
      <c r="D1262" s="1" t="n">
        <v>1.220385659367</v>
      </c>
    </row>
    <row r="1263" customFormat="false" ht="15" hidden="false" customHeight="true" outlineLevel="0" collapsed="false">
      <c r="A1263" s="1" t="n">
        <v>1523</v>
      </c>
      <c r="B1263" s="1" t="s">
        <v>2462</v>
      </c>
      <c r="C1263" s="1" t="s">
        <v>2463</v>
      </c>
      <c r="D1263" s="1" t="n">
        <v>1.220385659367</v>
      </c>
    </row>
    <row r="1264" customFormat="false" ht="15" hidden="false" customHeight="true" outlineLevel="0" collapsed="false">
      <c r="A1264" s="1" t="n">
        <v>1524</v>
      </c>
      <c r="B1264" s="1" t="s">
        <v>2464</v>
      </c>
      <c r="C1264" s="1" t="s">
        <v>2465</v>
      </c>
      <c r="D1264" s="1" t="n">
        <v>1.220385659367</v>
      </c>
    </row>
    <row r="1265" customFormat="false" ht="15" hidden="false" customHeight="true" outlineLevel="0" collapsed="false">
      <c r="A1265" s="1" t="n">
        <v>1525</v>
      </c>
      <c r="B1265" s="1" t="s">
        <v>2466</v>
      </c>
      <c r="C1265" s="1" t="s">
        <v>2467</v>
      </c>
      <c r="D1265" s="1" t="n">
        <v>1.220385659367</v>
      </c>
    </row>
    <row r="1266" customFormat="false" ht="15" hidden="false" customHeight="true" outlineLevel="0" collapsed="false">
      <c r="A1266" s="1" t="n">
        <v>1526</v>
      </c>
      <c r="B1266" s="1" t="s">
        <v>2468</v>
      </c>
      <c r="C1266" s="1" t="s">
        <v>2469</v>
      </c>
      <c r="D1266" s="1" t="n">
        <v>1.220385659367</v>
      </c>
    </row>
    <row r="1267" customFormat="false" ht="15" hidden="false" customHeight="true" outlineLevel="0" collapsed="false">
      <c r="A1267" s="1" t="n">
        <v>1527</v>
      </c>
      <c r="B1267" s="1" t="s">
        <v>2470</v>
      </c>
      <c r="C1267" s="1" t="s">
        <v>2471</v>
      </c>
      <c r="D1267" s="1" t="n">
        <v>1.220385659367</v>
      </c>
    </row>
    <row r="1268" customFormat="false" ht="15" hidden="false" customHeight="true" outlineLevel="0" collapsed="false">
      <c r="A1268" s="1" t="n">
        <v>1528</v>
      </c>
      <c r="B1268" s="1" t="s">
        <v>2472</v>
      </c>
      <c r="C1268" s="1" t="s">
        <v>1632</v>
      </c>
      <c r="D1268" s="1" t="n">
        <v>1.220385659367</v>
      </c>
    </row>
    <row r="1269" customFormat="false" ht="15" hidden="false" customHeight="true" outlineLevel="0" collapsed="false">
      <c r="A1269" s="1" t="n">
        <v>1529</v>
      </c>
      <c r="B1269" s="1" t="s">
        <v>2473</v>
      </c>
      <c r="C1269" s="1" t="s">
        <v>2474</v>
      </c>
      <c r="D1269" s="1" t="n">
        <v>1.220385659367</v>
      </c>
    </row>
    <row r="1270" customFormat="false" ht="15" hidden="false" customHeight="true" outlineLevel="0" collapsed="false">
      <c r="A1270" s="1" t="n">
        <v>1530</v>
      </c>
      <c r="B1270" s="1" t="s">
        <v>2475</v>
      </c>
      <c r="C1270" s="1" t="s">
        <v>2476</v>
      </c>
      <c r="D1270" s="1" t="n">
        <v>1.220385659367</v>
      </c>
    </row>
    <row r="1271" customFormat="false" ht="15" hidden="false" customHeight="true" outlineLevel="0" collapsed="false">
      <c r="A1271" s="1" t="n">
        <v>1531</v>
      </c>
      <c r="B1271" s="1" t="s">
        <v>2477</v>
      </c>
      <c r="C1271" s="1" t="s">
        <v>2478</v>
      </c>
      <c r="D1271" s="1" t="n">
        <v>1.220385659367</v>
      </c>
    </row>
    <row r="1272" customFormat="false" ht="15" hidden="false" customHeight="true" outlineLevel="0" collapsed="false">
      <c r="A1272" s="1" t="n">
        <v>1532</v>
      </c>
      <c r="B1272" s="1" t="s">
        <v>2479</v>
      </c>
      <c r="C1272" s="1" t="s">
        <v>2480</v>
      </c>
      <c r="D1272" s="1" t="n">
        <v>1.220385659367</v>
      </c>
    </row>
    <row r="1273" customFormat="false" ht="15" hidden="false" customHeight="true" outlineLevel="0" collapsed="false">
      <c r="A1273" s="1" t="n">
        <v>1533</v>
      </c>
      <c r="B1273" s="1" t="s">
        <v>2481</v>
      </c>
      <c r="C1273" s="1" t="s">
        <v>2482</v>
      </c>
      <c r="D1273" s="1" t="n">
        <v>1.220385659367</v>
      </c>
    </row>
    <row r="1274" customFormat="false" ht="15" hidden="false" customHeight="true" outlineLevel="0" collapsed="false">
      <c r="A1274" s="1" t="n">
        <v>1534</v>
      </c>
      <c r="B1274" s="1" t="s">
        <v>2483</v>
      </c>
      <c r="C1274" s="1" t="s">
        <v>2484</v>
      </c>
      <c r="D1274" s="1" t="n">
        <v>1.220385659367</v>
      </c>
    </row>
    <row r="1275" customFormat="false" ht="15" hidden="false" customHeight="true" outlineLevel="0" collapsed="false">
      <c r="A1275" s="1" t="n">
        <v>1535</v>
      </c>
      <c r="B1275" s="1" t="s">
        <v>2485</v>
      </c>
      <c r="C1275" s="1" t="s">
        <v>2486</v>
      </c>
      <c r="D1275" s="1" t="n">
        <v>1.220385659367</v>
      </c>
    </row>
    <row r="1276" customFormat="false" ht="15" hidden="false" customHeight="true" outlineLevel="0" collapsed="false">
      <c r="A1276" s="1" t="n">
        <v>1536</v>
      </c>
      <c r="B1276" s="1" t="s">
        <v>2487</v>
      </c>
      <c r="C1276" s="1" t="s">
        <v>2488</v>
      </c>
      <c r="D1276" s="1" t="n">
        <v>1.220385659367</v>
      </c>
    </row>
    <row r="1277" customFormat="false" ht="15" hidden="false" customHeight="true" outlineLevel="0" collapsed="false">
      <c r="A1277" s="1" t="n">
        <v>1537</v>
      </c>
      <c r="B1277" s="1" t="s">
        <v>2489</v>
      </c>
      <c r="C1277" s="1" t="s">
        <v>2490</v>
      </c>
      <c r="D1277" s="1" t="n">
        <v>1.220385659367</v>
      </c>
    </row>
    <row r="1278" customFormat="false" ht="15" hidden="false" customHeight="true" outlineLevel="0" collapsed="false">
      <c r="A1278" s="1" t="n">
        <v>1538</v>
      </c>
      <c r="B1278" s="1" t="s">
        <v>2491</v>
      </c>
      <c r="C1278" s="1" t="s">
        <v>2492</v>
      </c>
      <c r="D1278" s="1" t="n">
        <v>1.220385659367</v>
      </c>
    </row>
    <row r="1279" customFormat="false" ht="15" hidden="false" customHeight="true" outlineLevel="0" collapsed="false">
      <c r="A1279" s="1" t="n">
        <v>1539</v>
      </c>
      <c r="B1279" s="1" t="s">
        <v>2493</v>
      </c>
      <c r="C1279" s="1" t="s">
        <v>2494</v>
      </c>
      <c r="D1279" s="1" t="n">
        <v>1.220385659367</v>
      </c>
    </row>
    <row r="1280" customFormat="false" ht="15" hidden="false" customHeight="true" outlineLevel="0" collapsed="false">
      <c r="A1280" s="1" t="n">
        <v>1540</v>
      </c>
      <c r="B1280" s="1" t="s">
        <v>2495</v>
      </c>
      <c r="C1280" s="1" t="s">
        <v>2496</v>
      </c>
      <c r="D1280" s="1" t="n">
        <v>1.220385659367</v>
      </c>
    </row>
    <row r="1281" customFormat="false" ht="15" hidden="false" customHeight="true" outlineLevel="0" collapsed="false">
      <c r="A1281" s="1" t="n">
        <v>1541</v>
      </c>
      <c r="B1281" s="1" t="s">
        <v>2497</v>
      </c>
      <c r="C1281" s="1" t="s">
        <v>385</v>
      </c>
      <c r="D1281" s="1" t="n">
        <v>1.220385659367</v>
      </c>
    </row>
    <row r="1282" customFormat="false" ht="15" hidden="false" customHeight="true" outlineLevel="0" collapsed="false">
      <c r="A1282" s="1" t="n">
        <v>1542</v>
      </c>
      <c r="B1282" s="1" t="s">
        <v>2498</v>
      </c>
      <c r="C1282" s="1" t="s">
        <v>2499</v>
      </c>
      <c r="D1282" s="1" t="n">
        <v>1.220385659367</v>
      </c>
    </row>
    <row r="1283" customFormat="false" ht="15" hidden="false" customHeight="true" outlineLevel="0" collapsed="false">
      <c r="A1283" s="1" t="n">
        <v>1543</v>
      </c>
      <c r="B1283" s="1" t="s">
        <v>2500</v>
      </c>
      <c r="C1283" s="1" t="s">
        <v>2501</v>
      </c>
      <c r="D1283" s="1" t="n">
        <v>1.220385659367</v>
      </c>
    </row>
    <row r="1284" customFormat="false" ht="15" hidden="false" customHeight="true" outlineLevel="0" collapsed="false">
      <c r="A1284" s="1" t="n">
        <v>1544</v>
      </c>
      <c r="B1284" s="1" t="s">
        <v>2502</v>
      </c>
      <c r="C1284" s="1" t="s">
        <v>2503</v>
      </c>
      <c r="D1284" s="1" t="n">
        <v>1.220385659367</v>
      </c>
    </row>
    <row r="1285" customFormat="false" ht="15" hidden="false" customHeight="true" outlineLevel="0" collapsed="false">
      <c r="A1285" s="1" t="n">
        <v>1545</v>
      </c>
      <c r="B1285" s="1" t="s">
        <v>2504</v>
      </c>
      <c r="C1285" s="1" t="s">
        <v>2505</v>
      </c>
      <c r="D1285" s="1" t="n">
        <v>1.220385659367</v>
      </c>
    </row>
    <row r="1286" customFormat="false" ht="15" hidden="false" customHeight="true" outlineLevel="0" collapsed="false">
      <c r="A1286" s="1" t="n">
        <v>1546</v>
      </c>
      <c r="B1286" s="1" t="s">
        <v>2506</v>
      </c>
      <c r="C1286" s="1" t="s">
        <v>853</v>
      </c>
      <c r="D1286" s="1" t="n">
        <v>1.220385659367</v>
      </c>
    </row>
    <row r="1287" customFormat="false" ht="15" hidden="false" customHeight="true" outlineLevel="0" collapsed="false">
      <c r="A1287" s="1" t="n">
        <v>1547</v>
      </c>
      <c r="B1287" s="1" t="s">
        <v>2507</v>
      </c>
      <c r="C1287" s="1" t="s">
        <v>2508</v>
      </c>
      <c r="D1287" s="1" t="n">
        <v>1.220385659367</v>
      </c>
    </row>
    <row r="1288" customFormat="false" ht="15" hidden="false" customHeight="true" outlineLevel="0" collapsed="false">
      <c r="A1288" s="1" t="n">
        <v>1548</v>
      </c>
      <c r="B1288" s="1" t="s">
        <v>2509</v>
      </c>
      <c r="C1288" s="1" t="s">
        <v>2510</v>
      </c>
      <c r="D1288" s="1" t="n">
        <v>1.220385659367</v>
      </c>
    </row>
    <row r="1289" customFormat="false" ht="15" hidden="false" customHeight="true" outlineLevel="0" collapsed="false">
      <c r="A1289" s="1" t="n">
        <v>1549</v>
      </c>
      <c r="B1289" s="1" t="s">
        <v>2511</v>
      </c>
      <c r="C1289" s="1" t="s">
        <v>39</v>
      </c>
      <c r="D1289" s="1" t="n">
        <v>1.220385659367</v>
      </c>
    </row>
    <row r="1290" customFormat="false" ht="15" hidden="false" customHeight="true" outlineLevel="0" collapsed="false">
      <c r="A1290" s="1" t="n">
        <v>1550</v>
      </c>
      <c r="B1290" s="1" t="s">
        <v>2512</v>
      </c>
      <c r="C1290" s="1" t="s">
        <v>2513</v>
      </c>
      <c r="D1290" s="1" t="n">
        <v>1.220385659367</v>
      </c>
    </row>
    <row r="1291" customFormat="false" ht="15" hidden="false" customHeight="true" outlineLevel="0" collapsed="false">
      <c r="A1291" s="1" t="n">
        <v>1551</v>
      </c>
      <c r="B1291" s="1" t="s">
        <v>2514</v>
      </c>
      <c r="C1291" s="1" t="s">
        <v>2515</v>
      </c>
      <c r="D1291" s="1" t="n">
        <v>1.220385659367</v>
      </c>
    </row>
    <row r="1292" customFormat="false" ht="15" hidden="false" customHeight="true" outlineLevel="0" collapsed="false">
      <c r="A1292" s="1" t="n">
        <v>1552</v>
      </c>
      <c r="B1292" s="1" t="s">
        <v>2516</v>
      </c>
      <c r="C1292" s="1" t="s">
        <v>2517</v>
      </c>
      <c r="D1292" s="1" t="n">
        <v>1.220385659367</v>
      </c>
    </row>
    <row r="1293" customFormat="false" ht="15" hidden="false" customHeight="true" outlineLevel="0" collapsed="false">
      <c r="A1293" s="1" t="n">
        <v>1553</v>
      </c>
      <c r="B1293" s="1" t="s">
        <v>2518</v>
      </c>
      <c r="C1293" s="1" t="s">
        <v>2519</v>
      </c>
      <c r="D1293" s="1" t="n">
        <v>1.220385659367</v>
      </c>
    </row>
    <row r="1294" customFormat="false" ht="15" hidden="false" customHeight="true" outlineLevel="0" collapsed="false">
      <c r="A1294" s="1" t="n">
        <v>1554</v>
      </c>
      <c r="B1294" s="1" t="s">
        <v>2520</v>
      </c>
      <c r="C1294" s="1" t="s">
        <v>2521</v>
      </c>
      <c r="D1294" s="1" t="n">
        <v>1.220385659367</v>
      </c>
    </row>
    <row r="1295" customFormat="false" ht="15" hidden="false" customHeight="true" outlineLevel="0" collapsed="false">
      <c r="A1295" s="1" t="n">
        <v>1555</v>
      </c>
      <c r="B1295" s="1" t="s">
        <v>2522</v>
      </c>
      <c r="C1295" s="1" t="s">
        <v>2523</v>
      </c>
      <c r="D1295" s="1" t="n">
        <v>1.220385659367</v>
      </c>
    </row>
    <row r="1296" customFormat="false" ht="15" hidden="false" customHeight="true" outlineLevel="0" collapsed="false">
      <c r="A1296" s="1" t="n">
        <v>1556</v>
      </c>
      <c r="B1296" s="1" t="s">
        <v>2524</v>
      </c>
      <c r="C1296" s="1" t="s">
        <v>2525</v>
      </c>
      <c r="D1296" s="1" t="n">
        <v>1.220385659367</v>
      </c>
    </row>
    <row r="1297" customFormat="false" ht="15" hidden="false" customHeight="true" outlineLevel="0" collapsed="false">
      <c r="A1297" s="1" t="n">
        <v>1557</v>
      </c>
      <c r="B1297" s="1" t="s">
        <v>2526</v>
      </c>
      <c r="C1297" s="1" t="s">
        <v>2527</v>
      </c>
      <c r="D1297" s="1" t="n">
        <v>1.220385659367</v>
      </c>
    </row>
    <row r="1298" customFormat="false" ht="15" hidden="false" customHeight="true" outlineLevel="0" collapsed="false">
      <c r="A1298" s="1" t="n">
        <v>1558</v>
      </c>
      <c r="B1298" s="1" t="s">
        <v>2528</v>
      </c>
      <c r="C1298" s="1" t="s">
        <v>2529</v>
      </c>
      <c r="D1298" s="1" t="n">
        <v>1.220385659367</v>
      </c>
    </row>
    <row r="1299" customFormat="false" ht="15" hidden="false" customHeight="true" outlineLevel="0" collapsed="false">
      <c r="A1299" s="1" t="n">
        <v>1559</v>
      </c>
      <c r="B1299" s="1" t="s">
        <v>2530</v>
      </c>
      <c r="C1299" s="1" t="s">
        <v>2531</v>
      </c>
      <c r="D1299" s="1" t="n">
        <v>1.220385659367</v>
      </c>
    </row>
    <row r="1300" customFormat="false" ht="15" hidden="false" customHeight="true" outlineLevel="0" collapsed="false">
      <c r="A1300" s="1" t="n">
        <v>1560</v>
      </c>
      <c r="B1300" s="1" t="s">
        <v>2532</v>
      </c>
      <c r="C1300" s="1" t="s">
        <v>953</v>
      </c>
      <c r="D1300" s="1" t="n">
        <v>1.220385659367</v>
      </c>
    </row>
    <row r="1301" customFormat="false" ht="15" hidden="false" customHeight="true" outlineLevel="0" collapsed="false">
      <c r="A1301" s="1" t="n">
        <v>1561</v>
      </c>
      <c r="B1301" s="1" t="s">
        <v>2533</v>
      </c>
      <c r="C1301" s="1" t="s">
        <v>2534</v>
      </c>
      <c r="D1301" s="1" t="n">
        <v>1.220385659367</v>
      </c>
    </row>
    <row r="1302" customFormat="false" ht="15" hidden="false" customHeight="true" outlineLevel="0" collapsed="false">
      <c r="A1302" s="1" t="n">
        <v>1562</v>
      </c>
      <c r="B1302" s="1" t="s">
        <v>2535</v>
      </c>
      <c r="C1302" s="1" t="s">
        <v>2536</v>
      </c>
      <c r="D1302" s="1" t="n">
        <v>1.220385659367</v>
      </c>
    </row>
    <row r="1303" customFormat="false" ht="15" hidden="false" customHeight="true" outlineLevel="0" collapsed="false">
      <c r="A1303" s="1" t="n">
        <v>1563</v>
      </c>
      <c r="B1303" s="1" t="s">
        <v>2537</v>
      </c>
      <c r="C1303" s="1" t="s">
        <v>2538</v>
      </c>
      <c r="D1303" s="1" t="n">
        <v>1.220385659367</v>
      </c>
    </row>
    <row r="1304" customFormat="false" ht="15" hidden="false" customHeight="true" outlineLevel="0" collapsed="false">
      <c r="A1304" s="1" t="n">
        <v>1564</v>
      </c>
      <c r="B1304" s="1" t="s">
        <v>2539</v>
      </c>
      <c r="C1304" s="1" t="s">
        <v>2540</v>
      </c>
      <c r="D1304" s="1" t="n">
        <v>1.220385659367</v>
      </c>
    </row>
    <row r="1305" customFormat="false" ht="15" hidden="false" customHeight="true" outlineLevel="0" collapsed="false">
      <c r="A1305" s="1" t="n">
        <v>1565</v>
      </c>
      <c r="B1305" s="1" t="s">
        <v>2541</v>
      </c>
      <c r="C1305" s="1" t="s">
        <v>2542</v>
      </c>
      <c r="D1305" s="1" t="n">
        <v>1.220385659367</v>
      </c>
    </row>
    <row r="1306" customFormat="false" ht="15" hidden="false" customHeight="true" outlineLevel="0" collapsed="false">
      <c r="A1306" s="1" t="n">
        <v>1566</v>
      </c>
      <c r="B1306" s="1" t="s">
        <v>2543</v>
      </c>
      <c r="C1306" s="1" t="s">
        <v>2544</v>
      </c>
      <c r="D1306" s="1" t="n">
        <v>1.220385659367</v>
      </c>
    </row>
    <row r="1307" customFormat="false" ht="15" hidden="false" customHeight="true" outlineLevel="0" collapsed="false">
      <c r="B1307" s="1" t="s">
        <v>2545</v>
      </c>
      <c r="C1307" s="1" t="s">
        <v>2546</v>
      </c>
      <c r="D1307" s="1" t="n">
        <v>1.220385659367</v>
      </c>
    </row>
    <row r="1308" customFormat="false" ht="15" hidden="false" customHeight="true" outlineLevel="0" collapsed="false">
      <c r="A1308" s="1" t="n">
        <v>1567</v>
      </c>
      <c r="B1308" s="1" t="s">
        <v>2547</v>
      </c>
      <c r="C1308" s="1" t="s">
        <v>2548</v>
      </c>
      <c r="D1308" s="1" t="n">
        <v>1.220385659367</v>
      </c>
    </row>
    <row r="1309" customFormat="false" ht="15" hidden="false" customHeight="true" outlineLevel="0" collapsed="false">
      <c r="A1309" s="1" t="n">
        <v>1568</v>
      </c>
      <c r="B1309" s="1" t="s">
        <v>2549</v>
      </c>
      <c r="C1309" s="1" t="s">
        <v>2550</v>
      </c>
      <c r="D1309" s="1" t="n">
        <v>1.220385659367</v>
      </c>
    </row>
    <row r="1310" customFormat="false" ht="15" hidden="false" customHeight="true" outlineLevel="0" collapsed="false">
      <c r="A1310" s="1" t="n">
        <v>1569</v>
      </c>
      <c r="B1310" s="1" t="s">
        <v>2551</v>
      </c>
      <c r="C1310" s="1" t="s">
        <v>2552</v>
      </c>
      <c r="D1310" s="1" t="n">
        <v>1.220385659367</v>
      </c>
    </row>
    <row r="1311" customFormat="false" ht="15" hidden="false" customHeight="true" outlineLevel="0" collapsed="false">
      <c r="A1311" s="1" t="n">
        <v>1570</v>
      </c>
      <c r="B1311" s="1" t="s">
        <v>2553</v>
      </c>
      <c r="C1311" s="1" t="s">
        <v>428</v>
      </c>
      <c r="D1311" s="1" t="n">
        <v>1.220385659367</v>
      </c>
    </row>
    <row r="1312" customFormat="false" ht="15" hidden="false" customHeight="true" outlineLevel="0" collapsed="false">
      <c r="A1312" s="1" t="n">
        <v>1571</v>
      </c>
      <c r="B1312" s="1" t="s">
        <v>2554</v>
      </c>
      <c r="C1312" s="1" t="s">
        <v>2555</v>
      </c>
      <c r="D1312" s="1" t="n">
        <v>1.220385659367</v>
      </c>
    </row>
    <row r="1313" customFormat="false" ht="15" hidden="false" customHeight="true" outlineLevel="0" collapsed="false">
      <c r="A1313" s="1" t="n">
        <v>1572</v>
      </c>
      <c r="B1313" s="1" t="s">
        <v>2556</v>
      </c>
      <c r="C1313" s="1" t="s">
        <v>252</v>
      </c>
      <c r="D1313" s="1" t="n">
        <v>1.220385659367</v>
      </c>
    </row>
    <row r="1314" customFormat="false" ht="15" hidden="false" customHeight="true" outlineLevel="0" collapsed="false">
      <c r="A1314" s="1" t="n">
        <v>1573</v>
      </c>
      <c r="B1314" s="1" t="s">
        <v>2557</v>
      </c>
      <c r="C1314" s="1" t="s">
        <v>2558</v>
      </c>
      <c r="D1314" s="1" t="n">
        <v>1.220385659367</v>
      </c>
    </row>
    <row r="1315" customFormat="false" ht="15" hidden="false" customHeight="true" outlineLevel="0" collapsed="false">
      <c r="A1315" s="1" t="n">
        <v>1574</v>
      </c>
      <c r="B1315" s="1" t="s">
        <v>2559</v>
      </c>
      <c r="C1315" s="1" t="s">
        <v>2560</v>
      </c>
      <c r="D1315" s="1" t="n">
        <v>1.220385659367</v>
      </c>
    </row>
    <row r="1316" customFormat="false" ht="15" hidden="false" customHeight="true" outlineLevel="0" collapsed="false">
      <c r="A1316" s="1" t="n">
        <v>1575</v>
      </c>
      <c r="B1316" s="1" t="s">
        <v>2561</v>
      </c>
      <c r="C1316" s="1" t="s">
        <v>2562</v>
      </c>
      <c r="D1316" s="1" t="n">
        <v>1.220385659367</v>
      </c>
    </row>
    <row r="1317" customFormat="false" ht="15" hidden="false" customHeight="true" outlineLevel="0" collapsed="false">
      <c r="A1317" s="1" t="n">
        <v>1576</v>
      </c>
      <c r="B1317" s="1" t="s">
        <v>2563</v>
      </c>
      <c r="C1317" s="1" t="s">
        <v>2564</v>
      </c>
      <c r="D1317" s="1" t="n">
        <v>1.220385659367</v>
      </c>
    </row>
    <row r="1318" customFormat="false" ht="15" hidden="false" customHeight="true" outlineLevel="0" collapsed="false">
      <c r="A1318" s="1" t="n">
        <v>1577</v>
      </c>
      <c r="B1318" s="1" t="s">
        <v>2565</v>
      </c>
      <c r="C1318" s="1" t="s">
        <v>2566</v>
      </c>
      <c r="D1318" s="1" t="n">
        <v>1.220385659367</v>
      </c>
    </row>
    <row r="1319" customFormat="false" ht="15" hidden="false" customHeight="true" outlineLevel="0" collapsed="false">
      <c r="A1319" s="1" t="n">
        <v>1578</v>
      </c>
      <c r="B1319" s="1" t="s">
        <v>2567</v>
      </c>
      <c r="C1319" s="1" t="s">
        <v>2568</v>
      </c>
      <c r="D1319" s="1" t="n">
        <v>1.220385659367</v>
      </c>
    </row>
    <row r="1320" customFormat="false" ht="15" hidden="false" customHeight="true" outlineLevel="0" collapsed="false">
      <c r="A1320" s="1" t="n">
        <v>1579</v>
      </c>
      <c r="B1320" s="1" t="s">
        <v>2569</v>
      </c>
      <c r="C1320" s="1" t="s">
        <v>1159</v>
      </c>
      <c r="D1320" s="1" t="n">
        <v>1.220385659367</v>
      </c>
    </row>
    <row r="1321" customFormat="false" ht="15" hidden="false" customHeight="true" outlineLevel="0" collapsed="false">
      <c r="A1321" s="1" t="n">
        <v>1580</v>
      </c>
      <c r="B1321" s="1" t="s">
        <v>2570</v>
      </c>
      <c r="C1321" s="1" t="s">
        <v>2571</v>
      </c>
      <c r="D1321" s="1" t="n">
        <v>1.220385659367</v>
      </c>
    </row>
    <row r="1322" customFormat="false" ht="15" hidden="false" customHeight="true" outlineLevel="0" collapsed="false">
      <c r="A1322" s="1" t="n">
        <v>1581</v>
      </c>
      <c r="B1322" s="1" t="s">
        <v>2572</v>
      </c>
      <c r="C1322" s="1" t="s">
        <v>2573</v>
      </c>
      <c r="D1322" s="1" t="n">
        <v>1.220385659367</v>
      </c>
    </row>
    <row r="1323" customFormat="false" ht="15" hidden="false" customHeight="true" outlineLevel="0" collapsed="false">
      <c r="A1323" s="1" t="n">
        <v>1582</v>
      </c>
      <c r="B1323" s="1" t="s">
        <v>2574</v>
      </c>
      <c r="C1323" s="1" t="s">
        <v>2575</v>
      </c>
      <c r="D1323" s="1" t="n">
        <v>1.220385659367</v>
      </c>
    </row>
    <row r="1324" customFormat="false" ht="15" hidden="false" customHeight="true" outlineLevel="0" collapsed="false">
      <c r="A1324" s="1" t="n">
        <v>1583</v>
      </c>
      <c r="B1324" s="1" t="s">
        <v>2576</v>
      </c>
      <c r="C1324" s="1" t="s">
        <v>2577</v>
      </c>
      <c r="D1324" s="1" t="n">
        <v>1.220385659367</v>
      </c>
    </row>
    <row r="1325" customFormat="false" ht="15" hidden="false" customHeight="true" outlineLevel="0" collapsed="false">
      <c r="A1325" s="1" t="n">
        <v>1584</v>
      </c>
      <c r="B1325" s="1" t="s">
        <v>2578</v>
      </c>
      <c r="C1325" s="1" t="s">
        <v>2579</v>
      </c>
      <c r="D1325" s="1" t="n">
        <v>1.220385659367</v>
      </c>
    </row>
    <row r="1326" customFormat="false" ht="15" hidden="false" customHeight="true" outlineLevel="0" collapsed="false">
      <c r="A1326" s="1" t="n">
        <v>1585</v>
      </c>
      <c r="B1326" s="1" t="s">
        <v>2580</v>
      </c>
      <c r="C1326" s="1" t="s">
        <v>2581</v>
      </c>
      <c r="D1326" s="1" t="n">
        <v>1.220385659367</v>
      </c>
    </row>
    <row r="1327" customFormat="false" ht="15" hidden="false" customHeight="true" outlineLevel="0" collapsed="false">
      <c r="A1327" s="1" t="n">
        <v>1586</v>
      </c>
      <c r="B1327" s="1" t="s">
        <v>2582</v>
      </c>
      <c r="C1327" s="1" t="s">
        <v>2583</v>
      </c>
      <c r="D1327" s="1" t="n">
        <v>1.220385659367</v>
      </c>
    </row>
    <row r="1328" customFormat="false" ht="15" hidden="false" customHeight="true" outlineLevel="0" collapsed="false">
      <c r="A1328" s="1" t="n">
        <v>1587</v>
      </c>
      <c r="B1328" s="1" t="s">
        <v>2584</v>
      </c>
      <c r="C1328" s="1" t="s">
        <v>2585</v>
      </c>
      <c r="D1328" s="1" t="n">
        <v>1.220385659367</v>
      </c>
    </row>
    <row r="1329" customFormat="false" ht="15" hidden="false" customHeight="true" outlineLevel="0" collapsed="false">
      <c r="A1329" s="1" t="n">
        <v>1588</v>
      </c>
      <c r="B1329" s="1" t="s">
        <v>2586</v>
      </c>
      <c r="C1329" s="1" t="s">
        <v>376</v>
      </c>
      <c r="D1329" s="1" t="n">
        <v>1.220385659367</v>
      </c>
    </row>
    <row r="1330" customFormat="false" ht="15" hidden="false" customHeight="true" outlineLevel="0" collapsed="false">
      <c r="A1330" s="1" t="n">
        <v>1589</v>
      </c>
      <c r="B1330" s="1" t="s">
        <v>2587</v>
      </c>
      <c r="C1330" s="1" t="s">
        <v>2588</v>
      </c>
      <c r="D1330" s="1" t="n">
        <v>1.220385659367</v>
      </c>
    </row>
    <row r="1331" customFormat="false" ht="15" hidden="false" customHeight="true" outlineLevel="0" collapsed="false">
      <c r="A1331" s="1" t="n">
        <v>1590</v>
      </c>
      <c r="B1331" s="1" t="s">
        <v>2589</v>
      </c>
      <c r="C1331" s="1" t="s">
        <v>1245</v>
      </c>
      <c r="D1331" s="1" t="n">
        <v>1.220385659367</v>
      </c>
    </row>
    <row r="1332" customFormat="false" ht="15" hidden="false" customHeight="true" outlineLevel="0" collapsed="false">
      <c r="A1332" s="1" t="n">
        <v>1591</v>
      </c>
      <c r="B1332" s="1" t="s">
        <v>2590</v>
      </c>
      <c r="C1332" s="1" t="s">
        <v>2591</v>
      </c>
      <c r="D1332" s="1" t="n">
        <v>1.220385659367</v>
      </c>
    </row>
    <row r="1333" customFormat="false" ht="15" hidden="false" customHeight="true" outlineLevel="0" collapsed="false">
      <c r="A1333" s="1" t="n">
        <v>1592</v>
      </c>
      <c r="B1333" s="1" t="s">
        <v>2592</v>
      </c>
      <c r="C1333" s="1" t="s">
        <v>2593</v>
      </c>
      <c r="D1333" s="1" t="n">
        <v>1.220385659367</v>
      </c>
    </row>
    <row r="1334" customFormat="false" ht="15" hidden="false" customHeight="true" outlineLevel="0" collapsed="false">
      <c r="A1334" s="1" t="n">
        <v>1593</v>
      </c>
      <c r="B1334" s="1" t="s">
        <v>2594</v>
      </c>
      <c r="C1334" s="1" t="s">
        <v>2595</v>
      </c>
      <c r="D1334" s="1" t="n">
        <v>1.220385659367</v>
      </c>
    </row>
    <row r="1335" customFormat="false" ht="15" hidden="false" customHeight="true" outlineLevel="0" collapsed="false">
      <c r="A1335" s="1" t="n">
        <v>1594</v>
      </c>
      <c r="B1335" s="1" t="s">
        <v>2596</v>
      </c>
      <c r="C1335" s="1" t="s">
        <v>2597</v>
      </c>
      <c r="D1335" s="1" t="n">
        <v>1.220385659367</v>
      </c>
    </row>
    <row r="1336" customFormat="false" ht="15" hidden="false" customHeight="true" outlineLevel="0" collapsed="false">
      <c r="A1336" s="1" t="n">
        <v>1595</v>
      </c>
      <c r="B1336" s="1" t="s">
        <v>2598</v>
      </c>
      <c r="C1336" s="1" t="s">
        <v>2599</v>
      </c>
      <c r="D1336" s="1" t="n">
        <v>1.220385659367</v>
      </c>
    </row>
    <row r="1337" customFormat="false" ht="15" hidden="false" customHeight="true" outlineLevel="0" collapsed="false">
      <c r="A1337" s="1" t="n">
        <v>1596</v>
      </c>
      <c r="B1337" s="1" t="s">
        <v>2600</v>
      </c>
      <c r="C1337" s="1" t="s">
        <v>2601</v>
      </c>
      <c r="D1337" s="1" t="n">
        <v>1.220385659367</v>
      </c>
    </row>
    <row r="1338" customFormat="false" ht="15" hidden="false" customHeight="true" outlineLevel="0" collapsed="false">
      <c r="A1338" s="1" t="n">
        <v>1597</v>
      </c>
      <c r="B1338" s="1" t="s">
        <v>2602</v>
      </c>
      <c r="C1338" s="1" t="s">
        <v>2603</v>
      </c>
      <c r="D1338" s="1" t="n">
        <v>1.220385659367</v>
      </c>
    </row>
    <row r="1339" customFormat="false" ht="15" hidden="false" customHeight="true" outlineLevel="0" collapsed="false">
      <c r="A1339" s="1" t="n">
        <v>1598</v>
      </c>
      <c r="B1339" s="1" t="s">
        <v>2604</v>
      </c>
      <c r="C1339" s="1" t="s">
        <v>1253</v>
      </c>
      <c r="D1339" s="1" t="n">
        <v>1.220385659367</v>
      </c>
    </row>
    <row r="1340" customFormat="false" ht="15" hidden="false" customHeight="true" outlineLevel="0" collapsed="false">
      <c r="A1340" s="1" t="n">
        <v>1599</v>
      </c>
      <c r="B1340" s="1" t="s">
        <v>2605</v>
      </c>
      <c r="C1340" s="1" t="s">
        <v>2606</v>
      </c>
      <c r="D1340" s="1" t="n">
        <v>1.220385659367</v>
      </c>
    </row>
    <row r="1341" customFormat="false" ht="15" hidden="false" customHeight="true" outlineLevel="0" collapsed="false">
      <c r="A1341" s="1" t="n">
        <v>1600</v>
      </c>
      <c r="B1341" s="1" t="s">
        <v>2607</v>
      </c>
      <c r="C1341" s="1" t="s">
        <v>2608</v>
      </c>
      <c r="D1341" s="1" t="n">
        <v>1.220385659367</v>
      </c>
    </row>
    <row r="1342" customFormat="false" ht="15" hidden="false" customHeight="true" outlineLevel="0" collapsed="false">
      <c r="A1342" s="1" t="n">
        <v>1601</v>
      </c>
      <c r="B1342" s="1" t="s">
        <v>2609</v>
      </c>
      <c r="C1342" s="1" t="s">
        <v>2610</v>
      </c>
      <c r="D1342" s="1" t="n">
        <v>1.220385659367</v>
      </c>
    </row>
    <row r="1343" customFormat="false" ht="15" hidden="false" customHeight="true" outlineLevel="0" collapsed="false">
      <c r="A1343" s="1" t="n">
        <v>1602</v>
      </c>
      <c r="B1343" s="1" t="s">
        <v>2611</v>
      </c>
      <c r="C1343" s="1" t="s">
        <v>2612</v>
      </c>
      <c r="D1343" s="1" t="n">
        <v>1.220385659367</v>
      </c>
    </row>
    <row r="1344" customFormat="false" ht="15" hidden="false" customHeight="true" outlineLevel="0" collapsed="false">
      <c r="A1344" s="1" t="n">
        <v>1603</v>
      </c>
      <c r="B1344" s="1" t="s">
        <v>2613</v>
      </c>
      <c r="C1344" s="1" t="s">
        <v>2614</v>
      </c>
      <c r="D1344" s="1" t="n">
        <v>1.220385659367</v>
      </c>
    </row>
    <row r="1345" customFormat="false" ht="15" hidden="false" customHeight="true" outlineLevel="0" collapsed="false">
      <c r="A1345" s="1" t="n">
        <v>1604</v>
      </c>
      <c r="B1345" s="1" t="s">
        <v>2615</v>
      </c>
      <c r="C1345" s="1" t="s">
        <v>2616</v>
      </c>
      <c r="D1345" s="1" t="n">
        <v>1.220385659367</v>
      </c>
    </row>
    <row r="1346" customFormat="false" ht="15" hidden="false" customHeight="true" outlineLevel="0" collapsed="false">
      <c r="A1346" s="1" t="n">
        <v>1605</v>
      </c>
      <c r="B1346" s="1" t="s">
        <v>2617</v>
      </c>
      <c r="C1346" s="1" t="s">
        <v>2618</v>
      </c>
      <c r="D1346" s="1" t="n">
        <v>1.220385659367</v>
      </c>
    </row>
    <row r="1347" customFormat="false" ht="15" hidden="false" customHeight="true" outlineLevel="0" collapsed="false">
      <c r="A1347" s="1" t="n">
        <v>1606</v>
      </c>
      <c r="B1347" s="1" t="s">
        <v>2619</v>
      </c>
      <c r="C1347" s="1" t="s">
        <v>2620</v>
      </c>
      <c r="D1347" s="1" t="n">
        <v>1.220385659367</v>
      </c>
    </row>
    <row r="1348" customFormat="false" ht="15" hidden="false" customHeight="true" outlineLevel="0" collapsed="false">
      <c r="A1348" s="1" t="n">
        <v>1607</v>
      </c>
      <c r="B1348" s="1" t="s">
        <v>2621</v>
      </c>
      <c r="C1348" s="1" t="s">
        <v>2622</v>
      </c>
      <c r="D1348" s="1" t="n">
        <v>1.220385659367</v>
      </c>
    </row>
    <row r="1349" customFormat="false" ht="15" hidden="false" customHeight="true" outlineLevel="0" collapsed="false">
      <c r="A1349" s="1" t="n">
        <v>1608</v>
      </c>
      <c r="B1349" s="1" t="s">
        <v>2623</v>
      </c>
      <c r="C1349" s="1" t="s">
        <v>2624</v>
      </c>
      <c r="D1349" s="1" t="n">
        <v>1.220385659367</v>
      </c>
    </row>
    <row r="1350" customFormat="false" ht="15" hidden="false" customHeight="true" outlineLevel="0" collapsed="false">
      <c r="A1350" s="1" t="n">
        <v>1609</v>
      </c>
      <c r="B1350" s="1" t="s">
        <v>2625</v>
      </c>
      <c r="C1350" s="1" t="s">
        <v>2626</v>
      </c>
      <c r="D1350" s="1" t="n">
        <v>1.220385659367</v>
      </c>
    </row>
    <row r="1351" customFormat="false" ht="15" hidden="false" customHeight="true" outlineLevel="0" collapsed="false">
      <c r="A1351" s="1" t="n">
        <v>1610</v>
      </c>
      <c r="B1351" s="1" t="s">
        <v>2627</v>
      </c>
      <c r="C1351" s="1" t="s">
        <v>2628</v>
      </c>
      <c r="D1351" s="1" t="n">
        <v>1.220385659367</v>
      </c>
    </row>
    <row r="1352" customFormat="false" ht="15" hidden="false" customHeight="true" outlineLevel="0" collapsed="false">
      <c r="A1352" s="1" t="n">
        <v>1611</v>
      </c>
      <c r="B1352" s="1" t="s">
        <v>2629</v>
      </c>
      <c r="C1352" s="1" t="s">
        <v>2630</v>
      </c>
      <c r="D1352" s="1" t="n">
        <v>1.220385659367</v>
      </c>
    </row>
    <row r="1353" customFormat="false" ht="15" hidden="false" customHeight="true" outlineLevel="0" collapsed="false">
      <c r="A1353" s="1" t="n">
        <v>1612</v>
      </c>
      <c r="B1353" s="1" t="s">
        <v>2631</v>
      </c>
      <c r="C1353" s="1" t="s">
        <v>2632</v>
      </c>
      <c r="D1353" s="1" t="n">
        <v>1.220385659367</v>
      </c>
    </row>
    <row r="1354" customFormat="false" ht="15" hidden="false" customHeight="true" outlineLevel="0" collapsed="false">
      <c r="A1354" s="1" t="n">
        <v>1613</v>
      </c>
      <c r="B1354" s="1" t="s">
        <v>2633</v>
      </c>
      <c r="C1354" s="1" t="s">
        <v>2634</v>
      </c>
      <c r="D1354" s="1" t="n">
        <v>1.220385659367</v>
      </c>
    </row>
    <row r="1355" customFormat="false" ht="15" hidden="false" customHeight="true" outlineLevel="0" collapsed="false">
      <c r="A1355" s="1" t="n">
        <v>1614</v>
      </c>
      <c r="B1355" s="1" t="s">
        <v>2635</v>
      </c>
      <c r="C1355" s="1" t="s">
        <v>2636</v>
      </c>
      <c r="D1355" s="1" t="n">
        <v>1.220385659367</v>
      </c>
    </row>
    <row r="1356" customFormat="false" ht="15" hidden="false" customHeight="true" outlineLevel="0" collapsed="false">
      <c r="A1356" s="1" t="n">
        <v>1615</v>
      </c>
      <c r="B1356" s="1" t="s">
        <v>2637</v>
      </c>
      <c r="C1356" s="1" t="s">
        <v>2638</v>
      </c>
      <c r="D1356" s="1" t="n">
        <v>1.220385659367</v>
      </c>
    </row>
    <row r="1357" customFormat="false" ht="15" hidden="false" customHeight="true" outlineLevel="0" collapsed="false">
      <c r="A1357" s="1" t="n">
        <v>1616</v>
      </c>
      <c r="B1357" s="1" t="s">
        <v>2639</v>
      </c>
      <c r="C1357" s="1" t="s">
        <v>2640</v>
      </c>
      <c r="D1357" s="1" t="n">
        <v>1.220385659367</v>
      </c>
    </row>
    <row r="1358" customFormat="false" ht="15" hidden="false" customHeight="true" outlineLevel="0" collapsed="false">
      <c r="A1358" s="1" t="n">
        <v>1617</v>
      </c>
      <c r="B1358" s="1" t="s">
        <v>2641</v>
      </c>
      <c r="C1358" s="1" t="s">
        <v>2642</v>
      </c>
      <c r="D1358" s="1" t="n">
        <v>1.220385659367</v>
      </c>
    </row>
    <row r="1359" customFormat="false" ht="15" hidden="false" customHeight="true" outlineLevel="0" collapsed="false">
      <c r="A1359" s="1" t="n">
        <v>1618</v>
      </c>
      <c r="B1359" s="1" t="s">
        <v>2643</v>
      </c>
      <c r="C1359" s="1" t="s">
        <v>2644</v>
      </c>
      <c r="D1359" s="1" t="n">
        <v>1.220385659367</v>
      </c>
    </row>
    <row r="1360" customFormat="false" ht="15" hidden="false" customHeight="true" outlineLevel="0" collapsed="false">
      <c r="A1360" s="1" t="n">
        <v>1619</v>
      </c>
      <c r="B1360" s="1" t="s">
        <v>2645</v>
      </c>
      <c r="C1360" s="1" t="s">
        <v>2646</v>
      </c>
      <c r="D1360" s="1" t="n">
        <v>1.220385659367</v>
      </c>
    </row>
    <row r="1361" customFormat="false" ht="15" hidden="false" customHeight="true" outlineLevel="0" collapsed="false">
      <c r="A1361" s="1" t="n">
        <v>1620</v>
      </c>
      <c r="B1361" s="1" t="s">
        <v>2647</v>
      </c>
      <c r="C1361" s="1" t="s">
        <v>2648</v>
      </c>
      <c r="D1361" s="1" t="n">
        <v>1.220385659367</v>
      </c>
    </row>
    <row r="1362" customFormat="false" ht="15" hidden="false" customHeight="true" outlineLevel="0" collapsed="false">
      <c r="A1362" s="1" t="n">
        <v>1621</v>
      </c>
      <c r="B1362" s="1" t="s">
        <v>2649</v>
      </c>
      <c r="C1362" s="1" t="s">
        <v>2650</v>
      </c>
      <c r="D1362" s="1" t="n">
        <v>1.220385659367</v>
      </c>
    </row>
    <row r="1363" customFormat="false" ht="15" hidden="false" customHeight="true" outlineLevel="0" collapsed="false">
      <c r="A1363" s="1" t="n">
        <v>1622</v>
      </c>
      <c r="B1363" s="1" t="s">
        <v>2651</v>
      </c>
      <c r="C1363" s="1" t="s">
        <v>2652</v>
      </c>
      <c r="D1363" s="1" t="n">
        <v>1.220385659367</v>
      </c>
    </row>
    <row r="1364" customFormat="false" ht="15" hidden="false" customHeight="true" outlineLevel="0" collapsed="false">
      <c r="A1364" s="1" t="n">
        <v>1623</v>
      </c>
      <c r="B1364" s="1" t="s">
        <v>2653</v>
      </c>
      <c r="C1364" s="1" t="s">
        <v>2654</v>
      </c>
      <c r="D1364" s="1" t="n">
        <v>1.220385659367</v>
      </c>
    </row>
    <row r="1365" customFormat="false" ht="15" hidden="false" customHeight="true" outlineLevel="0" collapsed="false">
      <c r="A1365" s="1" t="n">
        <v>1624</v>
      </c>
      <c r="B1365" s="1" t="s">
        <v>2655</v>
      </c>
      <c r="C1365" s="1" t="s">
        <v>2656</v>
      </c>
      <c r="D1365" s="1" t="n">
        <v>1.220385659367</v>
      </c>
    </row>
    <row r="1366" customFormat="false" ht="15" hidden="false" customHeight="true" outlineLevel="0" collapsed="false">
      <c r="A1366" s="1" t="n">
        <v>1625</v>
      </c>
      <c r="B1366" s="1" t="s">
        <v>2657</v>
      </c>
      <c r="C1366" s="1" t="s">
        <v>2658</v>
      </c>
      <c r="D1366" s="1" t="n">
        <v>1.220385659367</v>
      </c>
    </row>
    <row r="1367" customFormat="false" ht="15" hidden="false" customHeight="true" outlineLevel="0" collapsed="false">
      <c r="A1367" s="1" t="n">
        <v>1626</v>
      </c>
      <c r="B1367" s="1" t="s">
        <v>2659</v>
      </c>
      <c r="C1367" s="1" t="s">
        <v>2660</v>
      </c>
      <c r="D1367" s="1" t="n">
        <v>1.220385659367</v>
      </c>
    </row>
    <row r="1368" customFormat="false" ht="15" hidden="false" customHeight="true" outlineLevel="0" collapsed="false">
      <c r="A1368" s="1" t="n">
        <v>1627</v>
      </c>
      <c r="B1368" s="1" t="s">
        <v>2661</v>
      </c>
      <c r="C1368" s="1" t="s">
        <v>2662</v>
      </c>
      <c r="D1368" s="1" t="n">
        <v>1.220385659367</v>
      </c>
    </row>
    <row r="1369" customFormat="false" ht="15" hidden="false" customHeight="true" outlineLevel="0" collapsed="false">
      <c r="A1369" s="1" t="n">
        <v>1628</v>
      </c>
      <c r="B1369" s="1" t="s">
        <v>2663</v>
      </c>
      <c r="C1369" s="1" t="s">
        <v>2664</v>
      </c>
      <c r="D1369" s="1" t="n">
        <v>1.220385659367</v>
      </c>
    </row>
    <row r="1370" customFormat="false" ht="15" hidden="false" customHeight="true" outlineLevel="0" collapsed="false">
      <c r="A1370" s="1" t="n">
        <v>1629</v>
      </c>
      <c r="B1370" s="1" t="s">
        <v>2665</v>
      </c>
      <c r="C1370" s="1" t="s">
        <v>2666</v>
      </c>
      <c r="D1370" s="1" t="n">
        <v>1.220385659367</v>
      </c>
    </row>
    <row r="1371" customFormat="false" ht="15" hidden="false" customHeight="true" outlineLevel="0" collapsed="false">
      <c r="A1371" s="1" t="n">
        <v>1630</v>
      </c>
      <c r="B1371" s="1" t="s">
        <v>2667</v>
      </c>
      <c r="C1371" s="1" t="s">
        <v>2668</v>
      </c>
      <c r="D1371" s="1" t="n">
        <v>1.220385659367</v>
      </c>
    </row>
    <row r="1372" customFormat="false" ht="15" hidden="false" customHeight="true" outlineLevel="0" collapsed="false">
      <c r="A1372" s="1" t="n">
        <v>1631</v>
      </c>
      <c r="B1372" s="1" t="s">
        <v>2669</v>
      </c>
      <c r="C1372" s="1" t="s">
        <v>1700</v>
      </c>
      <c r="D1372" s="1" t="n">
        <v>1.220385659367</v>
      </c>
    </row>
    <row r="1373" customFormat="false" ht="15" hidden="false" customHeight="true" outlineLevel="0" collapsed="false">
      <c r="A1373" s="1" t="n">
        <v>1632</v>
      </c>
      <c r="B1373" s="1" t="s">
        <v>2670</v>
      </c>
      <c r="C1373" s="1" t="s">
        <v>2671</v>
      </c>
      <c r="D1373" s="1" t="n">
        <v>1.220385659367</v>
      </c>
    </row>
    <row r="1374" customFormat="false" ht="15" hidden="false" customHeight="true" outlineLevel="0" collapsed="false">
      <c r="A1374" s="1" t="n">
        <v>1633</v>
      </c>
      <c r="B1374" s="1" t="s">
        <v>2672</v>
      </c>
      <c r="C1374" s="1" t="s">
        <v>2673</v>
      </c>
      <c r="D1374" s="1" t="n">
        <v>1.220385659367</v>
      </c>
    </row>
    <row r="1375" customFormat="false" ht="15" hidden="false" customHeight="true" outlineLevel="0" collapsed="false">
      <c r="A1375" s="1" t="n">
        <v>1634</v>
      </c>
      <c r="B1375" s="1" t="s">
        <v>2674</v>
      </c>
      <c r="C1375" s="1" t="s">
        <v>2675</v>
      </c>
      <c r="D1375" s="1" t="n">
        <v>1.220385659367</v>
      </c>
    </row>
    <row r="1376" customFormat="false" ht="15" hidden="false" customHeight="true" outlineLevel="0" collapsed="false">
      <c r="A1376" s="1" t="n">
        <v>1635</v>
      </c>
      <c r="B1376" s="1" t="s">
        <v>2676</v>
      </c>
      <c r="C1376" s="1" t="s">
        <v>2677</v>
      </c>
      <c r="D1376" s="1" t="n">
        <v>1.220385659367</v>
      </c>
    </row>
    <row r="1377" customFormat="false" ht="15" hidden="false" customHeight="true" outlineLevel="0" collapsed="false">
      <c r="A1377" s="1" t="n">
        <v>1636</v>
      </c>
      <c r="B1377" s="1" t="s">
        <v>2678</v>
      </c>
      <c r="C1377" s="1" t="s">
        <v>2679</v>
      </c>
      <c r="D1377" s="1" t="n">
        <v>1.220385659367</v>
      </c>
    </row>
    <row r="1378" customFormat="false" ht="15" hidden="false" customHeight="true" outlineLevel="0" collapsed="false">
      <c r="A1378" s="1" t="n">
        <v>1637</v>
      </c>
      <c r="B1378" s="1" t="s">
        <v>2680</v>
      </c>
      <c r="C1378" s="1" t="s">
        <v>2681</v>
      </c>
      <c r="D1378" s="1" t="n">
        <v>1.220385659367</v>
      </c>
    </row>
    <row r="1379" customFormat="false" ht="15" hidden="false" customHeight="true" outlineLevel="0" collapsed="false">
      <c r="A1379" s="1" t="n">
        <v>1638</v>
      </c>
      <c r="B1379" s="1" t="s">
        <v>2682</v>
      </c>
      <c r="C1379" s="1" t="s">
        <v>2683</v>
      </c>
      <c r="D1379" s="1" t="n">
        <v>1.220385659367</v>
      </c>
    </row>
    <row r="1380" customFormat="false" ht="15" hidden="false" customHeight="true" outlineLevel="0" collapsed="false">
      <c r="A1380" s="1" t="n">
        <v>1639</v>
      </c>
      <c r="B1380" s="1" t="s">
        <v>2684</v>
      </c>
      <c r="C1380" s="1" t="s">
        <v>2685</v>
      </c>
      <c r="D1380" s="1" t="n">
        <v>1.220385659367</v>
      </c>
    </row>
    <row r="1381" customFormat="false" ht="15" hidden="false" customHeight="true" outlineLevel="0" collapsed="false">
      <c r="A1381" s="1" t="n">
        <v>1640</v>
      </c>
      <c r="B1381" s="1" t="s">
        <v>2686</v>
      </c>
      <c r="C1381" s="1" t="s">
        <v>2687</v>
      </c>
      <c r="D1381" s="1" t="n">
        <v>1.220385659367</v>
      </c>
    </row>
    <row r="1382" customFormat="false" ht="15" hidden="false" customHeight="true" outlineLevel="0" collapsed="false">
      <c r="A1382" s="1" t="n">
        <v>1641</v>
      </c>
      <c r="B1382" s="1" t="s">
        <v>2688</v>
      </c>
      <c r="C1382" s="1" t="s">
        <v>2689</v>
      </c>
      <c r="D1382" s="1" t="n">
        <v>1.220385659367</v>
      </c>
    </row>
    <row r="1383" customFormat="false" ht="15" hidden="false" customHeight="true" outlineLevel="0" collapsed="false">
      <c r="A1383" s="1" t="n">
        <v>1642</v>
      </c>
      <c r="B1383" s="1" t="s">
        <v>2690</v>
      </c>
      <c r="C1383" s="1" t="s">
        <v>2691</v>
      </c>
      <c r="D1383" s="1" t="n">
        <v>1.220385659367</v>
      </c>
    </row>
    <row r="1384" customFormat="false" ht="15" hidden="false" customHeight="true" outlineLevel="0" collapsed="false">
      <c r="A1384" s="1" t="n">
        <v>1643</v>
      </c>
      <c r="B1384" s="1" t="s">
        <v>2692</v>
      </c>
      <c r="C1384" s="1" t="s">
        <v>2693</v>
      </c>
      <c r="D1384" s="1" t="n">
        <v>1.220385659367</v>
      </c>
    </row>
    <row r="1385" customFormat="false" ht="15" hidden="false" customHeight="true" outlineLevel="0" collapsed="false">
      <c r="A1385" s="1" t="n">
        <v>1644</v>
      </c>
      <c r="B1385" s="1" t="s">
        <v>2694</v>
      </c>
      <c r="C1385" s="1" t="s">
        <v>2695</v>
      </c>
      <c r="D1385" s="1" t="n">
        <v>1.220385659367</v>
      </c>
    </row>
    <row r="1386" customFormat="false" ht="15" hidden="false" customHeight="true" outlineLevel="0" collapsed="false">
      <c r="A1386" s="1" t="n">
        <v>1645</v>
      </c>
      <c r="B1386" s="1" t="s">
        <v>2696</v>
      </c>
      <c r="C1386" s="1" t="s">
        <v>2697</v>
      </c>
      <c r="D1386" s="1" t="n">
        <v>1.220385659367</v>
      </c>
    </row>
    <row r="1387" customFormat="false" ht="15" hidden="false" customHeight="true" outlineLevel="0" collapsed="false">
      <c r="A1387" s="1" t="n">
        <v>1646</v>
      </c>
      <c r="B1387" s="1" t="s">
        <v>2698</v>
      </c>
      <c r="C1387" s="1" t="s">
        <v>2699</v>
      </c>
      <c r="D1387" s="1" t="n">
        <v>1.220385659367</v>
      </c>
    </row>
    <row r="1388" customFormat="false" ht="15" hidden="false" customHeight="true" outlineLevel="0" collapsed="false">
      <c r="A1388" s="1" t="n">
        <v>1647</v>
      </c>
      <c r="B1388" s="1" t="s">
        <v>2700</v>
      </c>
      <c r="C1388" s="1" t="s">
        <v>2701</v>
      </c>
      <c r="D1388" s="1" t="n">
        <v>1.220385659367</v>
      </c>
    </row>
    <row r="1389" customFormat="false" ht="15" hidden="false" customHeight="true" outlineLevel="0" collapsed="false">
      <c r="A1389" s="1" t="n">
        <v>1648</v>
      </c>
      <c r="B1389" s="1" t="s">
        <v>2702</v>
      </c>
      <c r="C1389" s="1" t="s">
        <v>2703</v>
      </c>
      <c r="D1389" s="1" t="n">
        <v>1.220385659367</v>
      </c>
    </row>
    <row r="1390" customFormat="false" ht="15" hidden="false" customHeight="true" outlineLevel="0" collapsed="false">
      <c r="A1390" s="1" t="n">
        <v>1649</v>
      </c>
      <c r="B1390" s="1" t="s">
        <v>2704</v>
      </c>
      <c r="C1390" s="1" t="s">
        <v>2705</v>
      </c>
      <c r="D1390" s="1" t="n">
        <v>1.220385659367</v>
      </c>
    </row>
    <row r="1391" customFormat="false" ht="15" hidden="false" customHeight="true" outlineLevel="0" collapsed="false">
      <c r="A1391" s="1" t="n">
        <v>1650</v>
      </c>
      <c r="B1391" s="1" t="s">
        <v>2706</v>
      </c>
      <c r="C1391" s="1" t="s">
        <v>2707</v>
      </c>
      <c r="D1391" s="1" t="n">
        <v>1.220385659367</v>
      </c>
    </row>
    <row r="1392" customFormat="false" ht="15" hidden="false" customHeight="true" outlineLevel="0" collapsed="false">
      <c r="A1392" s="1" t="n">
        <v>1651</v>
      </c>
      <c r="B1392" s="1" t="s">
        <v>2708</v>
      </c>
      <c r="C1392" s="1" t="s">
        <v>2709</v>
      </c>
      <c r="D1392" s="1" t="n">
        <v>1.220385659367</v>
      </c>
    </row>
    <row r="1393" customFormat="false" ht="15" hidden="false" customHeight="true" outlineLevel="0" collapsed="false">
      <c r="A1393" s="1" t="n">
        <v>1652</v>
      </c>
      <c r="B1393" s="1" t="s">
        <v>2710</v>
      </c>
      <c r="C1393" s="1" t="s">
        <v>2711</v>
      </c>
      <c r="D1393" s="1" t="n">
        <v>1.220385659367</v>
      </c>
    </row>
    <row r="1394" customFormat="false" ht="15" hidden="false" customHeight="true" outlineLevel="0" collapsed="false">
      <c r="A1394" s="1" t="n">
        <v>1653</v>
      </c>
      <c r="B1394" s="1" t="s">
        <v>2712</v>
      </c>
      <c r="C1394" s="1" t="s">
        <v>2713</v>
      </c>
      <c r="D1394" s="1" t="n">
        <v>1.220385659367</v>
      </c>
    </row>
    <row r="1395" customFormat="false" ht="15" hidden="false" customHeight="true" outlineLevel="0" collapsed="false">
      <c r="A1395" s="1" t="n">
        <v>1654</v>
      </c>
      <c r="B1395" s="1" t="s">
        <v>2714</v>
      </c>
      <c r="C1395" s="1" t="s">
        <v>857</v>
      </c>
      <c r="D1395" s="1" t="n">
        <v>1.220385659367</v>
      </c>
    </row>
    <row r="1396" customFormat="false" ht="15" hidden="false" customHeight="true" outlineLevel="0" collapsed="false">
      <c r="A1396" s="1" t="n">
        <v>1655</v>
      </c>
      <c r="B1396" s="1" t="s">
        <v>2715</v>
      </c>
      <c r="C1396" s="1" t="s">
        <v>2716</v>
      </c>
      <c r="D1396" s="1" t="n">
        <v>1.220385659367</v>
      </c>
    </row>
    <row r="1397" customFormat="false" ht="15" hidden="false" customHeight="true" outlineLevel="0" collapsed="false">
      <c r="A1397" s="1" t="n">
        <v>1656</v>
      </c>
      <c r="B1397" s="1" t="s">
        <v>2717</v>
      </c>
      <c r="C1397" s="1" t="s">
        <v>2718</v>
      </c>
      <c r="D1397" s="1" t="n">
        <v>1.220385659367</v>
      </c>
    </row>
    <row r="1398" customFormat="false" ht="15" hidden="false" customHeight="true" outlineLevel="0" collapsed="false">
      <c r="A1398" s="1" t="n">
        <v>1657</v>
      </c>
      <c r="B1398" s="1" t="s">
        <v>2719</v>
      </c>
      <c r="C1398" s="1" t="s">
        <v>2720</v>
      </c>
      <c r="D1398" s="1" t="n">
        <v>1.220385659367</v>
      </c>
    </row>
    <row r="1399" customFormat="false" ht="15" hidden="false" customHeight="true" outlineLevel="0" collapsed="false">
      <c r="A1399" s="1" t="n">
        <v>1658</v>
      </c>
      <c r="B1399" s="1" t="s">
        <v>2721</v>
      </c>
      <c r="C1399" s="1" t="s">
        <v>2722</v>
      </c>
      <c r="D1399" s="1" t="n">
        <v>1.220385659367</v>
      </c>
    </row>
    <row r="1400" customFormat="false" ht="15" hidden="false" customHeight="true" outlineLevel="0" collapsed="false">
      <c r="A1400" s="1" t="n">
        <v>1659</v>
      </c>
      <c r="B1400" s="1" t="s">
        <v>2723</v>
      </c>
      <c r="C1400" s="1" t="s">
        <v>2724</v>
      </c>
      <c r="D1400" s="1" t="n">
        <v>1.220385659367</v>
      </c>
    </row>
    <row r="1401" customFormat="false" ht="15" hidden="false" customHeight="true" outlineLevel="0" collapsed="false">
      <c r="A1401" s="1" t="n">
        <v>1660</v>
      </c>
      <c r="B1401" s="1" t="s">
        <v>2725</v>
      </c>
      <c r="C1401" s="1" t="s">
        <v>39</v>
      </c>
      <c r="D1401" s="1" t="n">
        <v>1.220385659367</v>
      </c>
    </row>
    <row r="1402" customFormat="false" ht="15" hidden="false" customHeight="true" outlineLevel="0" collapsed="false">
      <c r="A1402" s="1" t="n">
        <v>1661</v>
      </c>
      <c r="B1402" s="1" t="s">
        <v>2726</v>
      </c>
      <c r="C1402" s="1" t="s">
        <v>2727</v>
      </c>
      <c r="D1402" s="1" t="n">
        <v>1.220385659367</v>
      </c>
    </row>
    <row r="1403" customFormat="false" ht="15" hidden="false" customHeight="true" outlineLevel="0" collapsed="false">
      <c r="A1403" s="1" t="n">
        <v>1662</v>
      </c>
      <c r="B1403" s="1" t="s">
        <v>2728</v>
      </c>
      <c r="C1403" s="1" t="s">
        <v>548</v>
      </c>
      <c r="D1403" s="1" t="n">
        <v>1.220385659367</v>
      </c>
    </row>
    <row r="1404" customFormat="false" ht="15" hidden="false" customHeight="true" outlineLevel="0" collapsed="false">
      <c r="A1404" s="1" t="n">
        <v>1663</v>
      </c>
      <c r="B1404" s="1" t="s">
        <v>2729</v>
      </c>
      <c r="C1404" s="1" t="s">
        <v>2730</v>
      </c>
      <c r="D1404" s="1" t="n">
        <v>1.220385659367</v>
      </c>
    </row>
    <row r="1405" customFormat="false" ht="15" hidden="false" customHeight="true" outlineLevel="0" collapsed="false">
      <c r="A1405" s="1" t="n">
        <v>1664</v>
      </c>
      <c r="B1405" s="1" t="s">
        <v>2731</v>
      </c>
      <c r="C1405" s="1" t="s">
        <v>1453</v>
      </c>
      <c r="D1405" s="1" t="n">
        <v>1.220385659367</v>
      </c>
    </row>
    <row r="1406" customFormat="false" ht="15" hidden="false" customHeight="true" outlineLevel="0" collapsed="false">
      <c r="A1406" s="1" t="n">
        <v>1665</v>
      </c>
      <c r="B1406" s="1" t="s">
        <v>2732</v>
      </c>
      <c r="C1406" s="1" t="s">
        <v>2733</v>
      </c>
      <c r="D1406" s="1" t="n">
        <v>1.220385659367</v>
      </c>
    </row>
    <row r="1407" customFormat="false" ht="15" hidden="false" customHeight="true" outlineLevel="0" collapsed="false">
      <c r="A1407" s="1" t="n">
        <v>1666</v>
      </c>
      <c r="B1407" s="1" t="s">
        <v>2734</v>
      </c>
      <c r="C1407" s="1" t="s">
        <v>2735</v>
      </c>
      <c r="D1407" s="1" t="n">
        <v>1.220385659367</v>
      </c>
    </row>
    <row r="1408" customFormat="false" ht="15" hidden="false" customHeight="true" outlineLevel="0" collapsed="false">
      <c r="A1408" s="1" t="n">
        <v>1667</v>
      </c>
      <c r="B1408" s="1" t="s">
        <v>2736</v>
      </c>
      <c r="C1408" s="1" t="s">
        <v>2737</v>
      </c>
      <c r="D1408" s="1" t="n">
        <v>1.220385659367</v>
      </c>
    </row>
    <row r="1409" customFormat="false" ht="15" hidden="false" customHeight="true" outlineLevel="0" collapsed="false">
      <c r="A1409" s="1" t="n">
        <v>1668</v>
      </c>
      <c r="B1409" s="1" t="s">
        <v>2738</v>
      </c>
      <c r="C1409" s="1" t="s">
        <v>2739</v>
      </c>
      <c r="D1409" s="1" t="n">
        <v>1.220385659367</v>
      </c>
    </row>
    <row r="1410" customFormat="false" ht="15" hidden="false" customHeight="true" outlineLevel="0" collapsed="false">
      <c r="A1410" s="1" t="n">
        <v>1669</v>
      </c>
      <c r="B1410" s="1" t="s">
        <v>2740</v>
      </c>
      <c r="C1410" s="1" t="s">
        <v>2741</v>
      </c>
      <c r="D1410" s="1" t="n">
        <v>1.220385659367</v>
      </c>
    </row>
    <row r="1411" customFormat="false" ht="15" hidden="false" customHeight="true" outlineLevel="0" collapsed="false">
      <c r="A1411" s="1" t="n">
        <v>1670</v>
      </c>
      <c r="B1411" s="1" t="s">
        <v>2742</v>
      </c>
      <c r="C1411" s="1" t="s">
        <v>2743</v>
      </c>
      <c r="D1411" s="1" t="n">
        <v>1.220385659367</v>
      </c>
    </row>
    <row r="1412" customFormat="false" ht="15" hidden="false" customHeight="true" outlineLevel="0" collapsed="false">
      <c r="A1412" s="1" t="n">
        <v>1671</v>
      </c>
      <c r="B1412" s="1" t="s">
        <v>2744</v>
      </c>
      <c r="C1412" s="1" t="s">
        <v>2745</v>
      </c>
      <c r="D1412" s="1" t="n">
        <v>1.220385659367</v>
      </c>
    </row>
    <row r="1413" customFormat="false" ht="15" hidden="false" customHeight="true" outlineLevel="0" collapsed="false">
      <c r="A1413" s="1" t="n">
        <v>1672</v>
      </c>
      <c r="B1413" s="1" t="s">
        <v>2746</v>
      </c>
      <c r="C1413" s="1" t="s">
        <v>2747</v>
      </c>
      <c r="D1413" s="1" t="n">
        <v>1.220385659367</v>
      </c>
    </row>
    <row r="1414" customFormat="false" ht="15" hidden="false" customHeight="true" outlineLevel="0" collapsed="false">
      <c r="A1414" s="1" t="n">
        <v>1673</v>
      </c>
      <c r="B1414" s="1" t="s">
        <v>2748</v>
      </c>
      <c r="C1414" s="1" t="s">
        <v>376</v>
      </c>
      <c r="D1414" s="1" t="n">
        <v>1.220385659367</v>
      </c>
    </row>
    <row r="1415" customFormat="false" ht="15" hidden="false" customHeight="true" outlineLevel="0" collapsed="false">
      <c r="A1415" s="1" t="n">
        <v>1674</v>
      </c>
      <c r="B1415" s="1" t="s">
        <v>2749</v>
      </c>
      <c r="C1415" s="1" t="s">
        <v>1632</v>
      </c>
      <c r="D1415" s="1" t="n">
        <v>1.220385659367</v>
      </c>
    </row>
    <row r="1416" customFormat="false" ht="15" hidden="false" customHeight="true" outlineLevel="0" collapsed="false">
      <c r="A1416" s="1" t="n">
        <v>1675</v>
      </c>
      <c r="B1416" s="1" t="s">
        <v>2750</v>
      </c>
      <c r="C1416" s="1" t="s">
        <v>2751</v>
      </c>
      <c r="D1416" s="1" t="n">
        <v>1.220385659367</v>
      </c>
    </row>
    <row r="1417" customFormat="false" ht="15" hidden="false" customHeight="true" outlineLevel="0" collapsed="false">
      <c r="A1417" s="1" t="n">
        <v>1676</v>
      </c>
      <c r="B1417" s="1" t="s">
        <v>2752</v>
      </c>
      <c r="C1417" s="1" t="s">
        <v>2753</v>
      </c>
      <c r="D1417" s="1" t="n">
        <v>1.220385659367</v>
      </c>
    </row>
    <row r="1418" customFormat="false" ht="15" hidden="false" customHeight="true" outlineLevel="0" collapsed="false">
      <c r="A1418" s="1" t="n">
        <v>1677</v>
      </c>
      <c r="B1418" s="1" t="s">
        <v>2754</v>
      </c>
      <c r="C1418" s="1" t="s">
        <v>2755</v>
      </c>
      <c r="D1418" s="1" t="n">
        <v>1.220385659367</v>
      </c>
    </row>
    <row r="1419" customFormat="false" ht="15" hidden="false" customHeight="true" outlineLevel="0" collapsed="false">
      <c r="A1419" s="1" t="n">
        <v>1678</v>
      </c>
      <c r="B1419" s="1" t="s">
        <v>2756</v>
      </c>
      <c r="C1419" s="1" t="s">
        <v>2757</v>
      </c>
      <c r="D1419" s="1" t="n">
        <v>1.220385659367</v>
      </c>
    </row>
    <row r="1420" customFormat="false" ht="15" hidden="false" customHeight="true" outlineLevel="0" collapsed="false">
      <c r="A1420" s="1" t="n">
        <v>1679</v>
      </c>
      <c r="B1420" s="1" t="s">
        <v>2758</v>
      </c>
      <c r="C1420" s="1" t="s">
        <v>2759</v>
      </c>
      <c r="D1420" s="1" t="n">
        <v>1.220385659367</v>
      </c>
    </row>
    <row r="1421" customFormat="false" ht="15" hidden="false" customHeight="true" outlineLevel="0" collapsed="false">
      <c r="A1421" s="1" t="n">
        <v>1680</v>
      </c>
      <c r="B1421" s="1" t="s">
        <v>2760</v>
      </c>
      <c r="C1421" s="1" t="s">
        <v>2761</v>
      </c>
      <c r="D1421" s="1" t="n">
        <v>1.220385659367</v>
      </c>
    </row>
    <row r="1422" customFormat="false" ht="15" hidden="false" customHeight="true" outlineLevel="0" collapsed="false">
      <c r="A1422" s="1" t="n">
        <v>1681</v>
      </c>
      <c r="B1422" s="1" t="s">
        <v>2762</v>
      </c>
      <c r="C1422" s="1" t="s">
        <v>87</v>
      </c>
      <c r="D1422" s="1" t="n">
        <v>1.220385659367</v>
      </c>
    </row>
    <row r="1423" customFormat="false" ht="15" hidden="false" customHeight="true" outlineLevel="0" collapsed="false">
      <c r="A1423" s="1" t="n">
        <v>1682</v>
      </c>
      <c r="B1423" s="1" t="s">
        <v>2763</v>
      </c>
      <c r="C1423" s="1" t="s">
        <v>2764</v>
      </c>
      <c r="D1423" s="1" t="n">
        <v>1.220385659367</v>
      </c>
    </row>
    <row r="1424" customFormat="false" ht="15" hidden="false" customHeight="true" outlineLevel="0" collapsed="false">
      <c r="A1424" s="1" t="n">
        <v>1683</v>
      </c>
      <c r="B1424" s="1" t="s">
        <v>2765</v>
      </c>
      <c r="C1424" s="1" t="s">
        <v>2766</v>
      </c>
      <c r="D1424" s="1" t="n">
        <v>1.220385659367</v>
      </c>
    </row>
    <row r="1425" customFormat="false" ht="15" hidden="false" customHeight="true" outlineLevel="0" collapsed="false">
      <c r="A1425" s="1" t="n">
        <v>1684</v>
      </c>
      <c r="B1425" s="1" t="s">
        <v>2767</v>
      </c>
      <c r="C1425" s="1" t="s">
        <v>2768</v>
      </c>
      <c r="D1425" s="1" t="n">
        <v>1.220385659367</v>
      </c>
    </row>
    <row r="1426" customFormat="false" ht="15" hidden="false" customHeight="true" outlineLevel="0" collapsed="false">
      <c r="A1426" s="1" t="n">
        <v>1685</v>
      </c>
      <c r="B1426" s="1" t="s">
        <v>2769</v>
      </c>
      <c r="C1426" s="1" t="s">
        <v>2770</v>
      </c>
      <c r="D1426" s="1" t="n">
        <v>1.220385659367</v>
      </c>
    </row>
    <row r="1427" customFormat="false" ht="15" hidden="false" customHeight="true" outlineLevel="0" collapsed="false">
      <c r="A1427" s="1" t="n">
        <v>1686</v>
      </c>
      <c r="B1427" s="1" t="s">
        <v>2771</v>
      </c>
      <c r="C1427" s="1" t="s">
        <v>2772</v>
      </c>
      <c r="D1427" s="1" t="n">
        <v>1.220385659367</v>
      </c>
    </row>
    <row r="1428" customFormat="false" ht="15" hidden="false" customHeight="true" outlineLevel="0" collapsed="false">
      <c r="A1428" s="1" t="n">
        <v>1687</v>
      </c>
      <c r="B1428" s="1" t="s">
        <v>2773</v>
      </c>
      <c r="C1428" s="1" t="s">
        <v>2774</v>
      </c>
      <c r="D1428" s="1" t="n">
        <v>1.220385659367</v>
      </c>
    </row>
    <row r="1429" customFormat="false" ht="15" hidden="false" customHeight="true" outlineLevel="0" collapsed="false">
      <c r="A1429" s="1" t="n">
        <v>1688</v>
      </c>
      <c r="B1429" s="1" t="s">
        <v>2775</v>
      </c>
      <c r="C1429" s="1" t="s">
        <v>2776</v>
      </c>
      <c r="D1429" s="1" t="n">
        <v>1.220385659367</v>
      </c>
    </row>
    <row r="1430" customFormat="false" ht="15" hidden="false" customHeight="true" outlineLevel="0" collapsed="false">
      <c r="A1430" s="1" t="n">
        <v>1689</v>
      </c>
      <c r="B1430" s="1" t="s">
        <v>2777</v>
      </c>
      <c r="C1430" s="1" t="s">
        <v>2778</v>
      </c>
      <c r="D1430" s="1" t="n">
        <v>1.220385659367</v>
      </c>
    </row>
    <row r="1431" customFormat="false" ht="15" hidden="false" customHeight="true" outlineLevel="0" collapsed="false">
      <c r="A1431" s="1" t="n">
        <v>1690</v>
      </c>
      <c r="B1431" s="1" t="s">
        <v>2779</v>
      </c>
      <c r="C1431" s="1" t="s">
        <v>2780</v>
      </c>
      <c r="D1431" s="1" t="n">
        <v>1.220385659367</v>
      </c>
    </row>
    <row r="1432" customFormat="false" ht="15" hidden="false" customHeight="true" outlineLevel="0" collapsed="false">
      <c r="A1432" s="1" t="n">
        <v>1691</v>
      </c>
      <c r="B1432" s="1" t="s">
        <v>2781</v>
      </c>
      <c r="C1432" s="1" t="s">
        <v>2782</v>
      </c>
      <c r="D1432" s="1" t="n">
        <v>1.220385659367</v>
      </c>
    </row>
    <row r="1433" customFormat="false" ht="15" hidden="false" customHeight="true" outlineLevel="0" collapsed="false">
      <c r="A1433" s="1" t="n">
        <v>1692</v>
      </c>
      <c r="B1433" s="1" t="s">
        <v>2783</v>
      </c>
      <c r="C1433" s="1" t="s">
        <v>2784</v>
      </c>
      <c r="D1433" s="1" t="n">
        <v>1.220385659367</v>
      </c>
    </row>
    <row r="1434" customFormat="false" ht="15" hidden="false" customHeight="true" outlineLevel="0" collapsed="false">
      <c r="A1434" s="1" t="n">
        <v>1693</v>
      </c>
      <c r="B1434" s="1" t="s">
        <v>2785</v>
      </c>
      <c r="C1434" s="1" t="s">
        <v>2786</v>
      </c>
      <c r="D1434" s="1" t="n">
        <v>1.220385659367</v>
      </c>
    </row>
    <row r="1435" customFormat="false" ht="15" hidden="false" customHeight="true" outlineLevel="0" collapsed="false">
      <c r="A1435" s="1" t="n">
        <v>1694</v>
      </c>
      <c r="B1435" s="1" t="s">
        <v>2787</v>
      </c>
      <c r="C1435" s="1" t="s">
        <v>2788</v>
      </c>
      <c r="D1435" s="1" t="n">
        <v>1.220385659367</v>
      </c>
    </row>
    <row r="1436" customFormat="false" ht="15" hidden="false" customHeight="true" outlineLevel="0" collapsed="false">
      <c r="A1436" s="1" t="n">
        <v>1695</v>
      </c>
      <c r="B1436" s="1" t="s">
        <v>2789</v>
      </c>
      <c r="C1436" s="1" t="s">
        <v>2790</v>
      </c>
      <c r="D1436" s="1" t="n">
        <v>1.220385659367</v>
      </c>
    </row>
    <row r="1437" customFormat="false" ht="15" hidden="false" customHeight="true" outlineLevel="0" collapsed="false">
      <c r="A1437" s="1" t="n">
        <v>1696</v>
      </c>
      <c r="B1437" s="1" t="s">
        <v>2791</v>
      </c>
      <c r="C1437" s="1" t="s">
        <v>2792</v>
      </c>
      <c r="D1437" s="1" t="n">
        <v>1.220385659367</v>
      </c>
    </row>
    <row r="1438" customFormat="false" ht="15" hidden="false" customHeight="true" outlineLevel="0" collapsed="false">
      <c r="A1438" s="1" t="n">
        <v>1697</v>
      </c>
      <c r="B1438" s="1" t="s">
        <v>2793</v>
      </c>
      <c r="C1438" s="1" t="s">
        <v>2794</v>
      </c>
      <c r="D1438" s="1" t="n">
        <v>1.220385659367</v>
      </c>
    </row>
    <row r="1439" customFormat="false" ht="15" hidden="false" customHeight="true" outlineLevel="0" collapsed="false">
      <c r="A1439" s="1" t="n">
        <v>1698</v>
      </c>
      <c r="B1439" s="1" t="s">
        <v>2795</v>
      </c>
      <c r="C1439" s="1" t="s">
        <v>2796</v>
      </c>
      <c r="D1439" s="1" t="n">
        <v>1.220385659367</v>
      </c>
    </row>
    <row r="1440" customFormat="false" ht="15" hidden="false" customHeight="true" outlineLevel="0" collapsed="false">
      <c r="A1440" s="1" t="n">
        <v>1699</v>
      </c>
      <c r="B1440" s="1" t="s">
        <v>2797</v>
      </c>
      <c r="C1440" s="1" t="s">
        <v>2798</v>
      </c>
      <c r="D1440" s="1" t="n">
        <v>1.220385659367</v>
      </c>
    </row>
    <row r="1441" customFormat="false" ht="15" hidden="false" customHeight="true" outlineLevel="0" collapsed="false">
      <c r="A1441" s="1" t="n">
        <v>1700</v>
      </c>
      <c r="B1441" s="1" t="s">
        <v>2799</v>
      </c>
      <c r="C1441" s="1" t="s">
        <v>2800</v>
      </c>
      <c r="D1441" s="1" t="n">
        <v>1.220385659367</v>
      </c>
    </row>
    <row r="1442" customFormat="false" ht="15" hidden="false" customHeight="true" outlineLevel="0" collapsed="false">
      <c r="A1442" s="1" t="n">
        <v>1701</v>
      </c>
      <c r="B1442" s="1" t="s">
        <v>2801</v>
      </c>
      <c r="C1442" s="1" t="s">
        <v>2802</v>
      </c>
      <c r="D1442" s="1" t="n">
        <v>1.220385659367</v>
      </c>
    </row>
    <row r="1443" customFormat="false" ht="15" hidden="false" customHeight="true" outlineLevel="0" collapsed="false">
      <c r="A1443" s="1" t="n">
        <v>1702</v>
      </c>
      <c r="B1443" s="1" t="s">
        <v>2803</v>
      </c>
      <c r="C1443" s="1" t="s">
        <v>2804</v>
      </c>
      <c r="D1443" s="1" t="n">
        <v>1.220385659367</v>
      </c>
    </row>
    <row r="1444" customFormat="false" ht="15" hidden="false" customHeight="true" outlineLevel="0" collapsed="false">
      <c r="A1444" s="1" t="n">
        <v>1703</v>
      </c>
      <c r="B1444" s="1" t="s">
        <v>2805</v>
      </c>
      <c r="C1444" s="1" t="s">
        <v>2806</v>
      </c>
      <c r="D1444" s="1" t="n">
        <v>1.220385659367</v>
      </c>
    </row>
    <row r="1445" customFormat="false" ht="15" hidden="false" customHeight="true" outlineLevel="0" collapsed="false">
      <c r="A1445" s="1" t="n">
        <v>1704</v>
      </c>
      <c r="B1445" s="1" t="s">
        <v>2807</v>
      </c>
      <c r="C1445" s="1" t="s">
        <v>2808</v>
      </c>
      <c r="D1445" s="1" t="n">
        <v>1.220385659367</v>
      </c>
    </row>
    <row r="1446" customFormat="false" ht="15" hidden="false" customHeight="true" outlineLevel="0" collapsed="false">
      <c r="A1446" s="1" t="n">
        <v>1705</v>
      </c>
      <c r="B1446" s="1" t="s">
        <v>2809</v>
      </c>
      <c r="C1446" s="1" t="s">
        <v>2810</v>
      </c>
      <c r="D1446" s="1" t="n">
        <v>1.220385659367</v>
      </c>
    </row>
    <row r="1447" customFormat="false" ht="15" hidden="false" customHeight="true" outlineLevel="0" collapsed="false">
      <c r="A1447" s="1" t="n">
        <v>1706</v>
      </c>
      <c r="B1447" s="1" t="s">
        <v>2811</v>
      </c>
      <c r="C1447" s="1" t="s">
        <v>2812</v>
      </c>
      <c r="D1447" s="1" t="n">
        <v>1.220385659367</v>
      </c>
    </row>
    <row r="1448" customFormat="false" ht="15" hidden="false" customHeight="true" outlineLevel="0" collapsed="false">
      <c r="A1448" s="1" t="n">
        <v>1707</v>
      </c>
      <c r="B1448" s="1" t="s">
        <v>2813</v>
      </c>
      <c r="C1448" s="1" t="s">
        <v>2814</v>
      </c>
      <c r="D1448" s="1" t="n">
        <v>1.220385659367</v>
      </c>
    </row>
    <row r="1449" customFormat="false" ht="15" hidden="false" customHeight="true" outlineLevel="0" collapsed="false">
      <c r="A1449" s="1" t="n">
        <v>1708</v>
      </c>
      <c r="B1449" s="1" t="s">
        <v>2815</v>
      </c>
      <c r="C1449" s="1" t="s">
        <v>2816</v>
      </c>
      <c r="D1449" s="1" t="n">
        <v>1.220385659367</v>
      </c>
    </row>
    <row r="1450" customFormat="false" ht="15" hidden="false" customHeight="true" outlineLevel="0" collapsed="false">
      <c r="A1450" s="1" t="n">
        <v>1709</v>
      </c>
      <c r="B1450" s="1" t="s">
        <v>2817</v>
      </c>
      <c r="C1450" s="1" t="s">
        <v>59</v>
      </c>
      <c r="D1450" s="1" t="n">
        <v>1.220385659367</v>
      </c>
    </row>
    <row r="1451" customFormat="false" ht="15" hidden="false" customHeight="true" outlineLevel="0" collapsed="false">
      <c r="A1451" s="1" t="n">
        <v>1710</v>
      </c>
      <c r="B1451" s="1" t="s">
        <v>2818</v>
      </c>
      <c r="C1451" s="1" t="s">
        <v>2819</v>
      </c>
      <c r="D1451" s="1" t="n">
        <v>1.220385659367</v>
      </c>
    </row>
    <row r="1452" customFormat="false" ht="15" hidden="false" customHeight="true" outlineLevel="0" collapsed="false">
      <c r="A1452" s="1" t="n">
        <v>1711</v>
      </c>
      <c r="B1452" s="1" t="s">
        <v>2820</v>
      </c>
      <c r="C1452" s="1" t="s">
        <v>2821</v>
      </c>
      <c r="D1452" s="1" t="n">
        <v>1.220385659367</v>
      </c>
    </row>
    <row r="1453" customFormat="false" ht="15" hidden="false" customHeight="true" outlineLevel="0" collapsed="false">
      <c r="A1453" s="1" t="n">
        <v>1712</v>
      </c>
      <c r="B1453" s="1" t="s">
        <v>2822</v>
      </c>
      <c r="C1453" s="1" t="s">
        <v>2823</v>
      </c>
      <c r="D1453" s="1" t="n">
        <v>1.220385659367</v>
      </c>
    </row>
    <row r="1454" customFormat="false" ht="15" hidden="false" customHeight="true" outlineLevel="0" collapsed="false">
      <c r="A1454" s="1" t="n">
        <v>1713</v>
      </c>
      <c r="B1454" s="1" t="s">
        <v>2824</v>
      </c>
      <c r="C1454" s="1" t="s">
        <v>2825</v>
      </c>
      <c r="D1454" s="1" t="n">
        <v>1.220385659367</v>
      </c>
    </row>
    <row r="1455" customFormat="false" ht="15" hidden="false" customHeight="true" outlineLevel="0" collapsed="false">
      <c r="A1455" s="1" t="n">
        <v>1714</v>
      </c>
      <c r="B1455" s="1" t="s">
        <v>2826</v>
      </c>
      <c r="C1455" s="1" t="s">
        <v>2827</v>
      </c>
      <c r="D1455" s="1" t="n">
        <v>1.220385659367</v>
      </c>
    </row>
    <row r="1456" customFormat="false" ht="15" hidden="false" customHeight="true" outlineLevel="0" collapsed="false">
      <c r="A1456" s="1" t="n">
        <v>1715</v>
      </c>
      <c r="B1456" s="1" t="s">
        <v>2828</v>
      </c>
      <c r="C1456" s="1" t="s">
        <v>2829</v>
      </c>
      <c r="D1456" s="1" t="n">
        <v>1.220385659367</v>
      </c>
    </row>
    <row r="1457" customFormat="false" ht="15" hidden="false" customHeight="true" outlineLevel="0" collapsed="false">
      <c r="A1457" s="1" t="n">
        <v>1716</v>
      </c>
      <c r="B1457" s="1" t="s">
        <v>2830</v>
      </c>
      <c r="C1457" s="1" t="s">
        <v>2831</v>
      </c>
      <c r="D1457" s="1" t="n">
        <v>1.220385659367</v>
      </c>
    </row>
    <row r="1458" customFormat="false" ht="15" hidden="false" customHeight="true" outlineLevel="0" collapsed="false">
      <c r="A1458" s="1" t="n">
        <v>1717</v>
      </c>
      <c r="B1458" s="1" t="s">
        <v>2832</v>
      </c>
      <c r="C1458" s="1" t="s">
        <v>2833</v>
      </c>
      <c r="D1458" s="1" t="n">
        <v>1.220385659367</v>
      </c>
    </row>
    <row r="1459" customFormat="false" ht="15" hidden="false" customHeight="true" outlineLevel="0" collapsed="false">
      <c r="A1459" s="1" t="n">
        <v>1718</v>
      </c>
      <c r="B1459" s="1" t="s">
        <v>2834</v>
      </c>
      <c r="C1459" s="1" t="s">
        <v>2835</v>
      </c>
      <c r="D1459" s="1" t="n">
        <v>1.220385659367</v>
      </c>
    </row>
    <row r="1460" customFormat="false" ht="15" hidden="false" customHeight="true" outlineLevel="0" collapsed="false">
      <c r="A1460" s="1" t="n">
        <v>1719</v>
      </c>
      <c r="B1460" s="1" t="s">
        <v>2836</v>
      </c>
      <c r="C1460" s="1" t="s">
        <v>2837</v>
      </c>
      <c r="D1460" s="1" t="n">
        <v>1.220385659367</v>
      </c>
    </row>
    <row r="1461" customFormat="false" ht="15" hidden="false" customHeight="true" outlineLevel="0" collapsed="false">
      <c r="A1461" s="1" t="n">
        <v>1720</v>
      </c>
      <c r="B1461" s="1" t="s">
        <v>2838</v>
      </c>
      <c r="C1461" s="1" t="s">
        <v>2839</v>
      </c>
      <c r="D1461" s="1" t="n">
        <v>1.220385659367</v>
      </c>
    </row>
    <row r="1462" customFormat="false" ht="15" hidden="false" customHeight="true" outlineLevel="0" collapsed="false">
      <c r="A1462" s="1" t="n">
        <v>1721</v>
      </c>
      <c r="B1462" s="1" t="s">
        <v>2840</v>
      </c>
      <c r="C1462" s="1" t="s">
        <v>385</v>
      </c>
      <c r="D1462" s="1" t="n">
        <v>1.220385659367</v>
      </c>
    </row>
    <row r="1463" customFormat="false" ht="15" hidden="false" customHeight="true" outlineLevel="0" collapsed="false">
      <c r="A1463" s="1" t="n">
        <v>1722</v>
      </c>
      <c r="B1463" s="1" t="s">
        <v>2841</v>
      </c>
      <c r="C1463" s="1" t="s">
        <v>2842</v>
      </c>
      <c r="D1463" s="1" t="n">
        <v>1.220385659367</v>
      </c>
    </row>
    <row r="1464" customFormat="false" ht="15" hidden="false" customHeight="true" outlineLevel="0" collapsed="false">
      <c r="A1464" s="1" t="n">
        <v>1723</v>
      </c>
      <c r="B1464" s="1" t="s">
        <v>2843</v>
      </c>
      <c r="C1464" s="1" t="s">
        <v>2844</v>
      </c>
      <c r="D1464" s="1" t="n">
        <v>1.220385659367</v>
      </c>
    </row>
    <row r="1465" customFormat="false" ht="15" hidden="false" customHeight="true" outlineLevel="0" collapsed="false">
      <c r="A1465" s="1" t="n">
        <v>1724</v>
      </c>
      <c r="B1465" s="1" t="s">
        <v>2845</v>
      </c>
      <c r="C1465" s="1" t="s">
        <v>2846</v>
      </c>
      <c r="D1465" s="1" t="n">
        <v>1.220385659367</v>
      </c>
    </row>
    <row r="1466" customFormat="false" ht="15" hidden="false" customHeight="true" outlineLevel="0" collapsed="false">
      <c r="A1466" s="1" t="n">
        <v>1725</v>
      </c>
      <c r="B1466" s="1" t="s">
        <v>2847</v>
      </c>
      <c r="C1466" s="1" t="s">
        <v>2848</v>
      </c>
      <c r="D1466" s="1" t="n">
        <v>1.220385659367</v>
      </c>
    </row>
    <row r="1467" customFormat="false" ht="15" hidden="false" customHeight="true" outlineLevel="0" collapsed="false">
      <c r="A1467" s="1" t="n">
        <v>1726</v>
      </c>
      <c r="B1467" s="1" t="s">
        <v>2849</v>
      </c>
      <c r="C1467" s="1" t="s">
        <v>2850</v>
      </c>
      <c r="D1467" s="1" t="n">
        <v>1.220385659367</v>
      </c>
    </row>
    <row r="1468" customFormat="false" ht="15" hidden="false" customHeight="true" outlineLevel="0" collapsed="false">
      <c r="A1468" s="1" t="n">
        <v>1727</v>
      </c>
      <c r="B1468" s="1" t="s">
        <v>2851</v>
      </c>
      <c r="C1468" s="1" t="s">
        <v>2852</v>
      </c>
      <c r="D1468" s="1" t="n">
        <v>1.220385659367</v>
      </c>
    </row>
    <row r="1469" customFormat="false" ht="15" hidden="false" customHeight="true" outlineLevel="0" collapsed="false">
      <c r="A1469" s="1" t="n">
        <v>1728</v>
      </c>
      <c r="B1469" s="1" t="s">
        <v>2853</v>
      </c>
      <c r="C1469" s="1" t="s">
        <v>2854</v>
      </c>
      <c r="D1469" s="1" t="n">
        <v>1.220385659367</v>
      </c>
    </row>
    <row r="1470" customFormat="false" ht="15" hidden="false" customHeight="true" outlineLevel="0" collapsed="false">
      <c r="A1470" s="1" t="n">
        <v>1729</v>
      </c>
      <c r="B1470" s="1" t="s">
        <v>2855</v>
      </c>
      <c r="C1470" s="1" t="s">
        <v>2856</v>
      </c>
      <c r="D1470" s="1" t="n">
        <v>1.220385659367</v>
      </c>
    </row>
    <row r="1471" customFormat="false" ht="15" hidden="false" customHeight="true" outlineLevel="0" collapsed="false">
      <c r="A1471" s="1" t="n">
        <v>1730</v>
      </c>
      <c r="B1471" s="1" t="s">
        <v>2857</v>
      </c>
      <c r="C1471" s="1" t="s">
        <v>2858</v>
      </c>
      <c r="D1471" s="1" t="n">
        <v>1.220385659367</v>
      </c>
    </row>
    <row r="1472" customFormat="false" ht="15" hidden="false" customHeight="true" outlineLevel="0" collapsed="false">
      <c r="A1472" s="1" t="n">
        <v>1731</v>
      </c>
      <c r="B1472" s="1" t="s">
        <v>2859</v>
      </c>
      <c r="C1472" s="1" t="s">
        <v>2860</v>
      </c>
      <c r="D1472" s="1" t="n">
        <v>1.220385659367</v>
      </c>
    </row>
    <row r="1473" customFormat="false" ht="15" hidden="false" customHeight="true" outlineLevel="0" collapsed="false">
      <c r="A1473" s="1" t="n">
        <v>1732</v>
      </c>
      <c r="B1473" s="1" t="s">
        <v>2861</v>
      </c>
      <c r="C1473" s="1" t="s">
        <v>2862</v>
      </c>
      <c r="D1473" s="1" t="n">
        <v>1.220385659367</v>
      </c>
    </row>
    <row r="1474" customFormat="false" ht="15" hidden="false" customHeight="true" outlineLevel="0" collapsed="false">
      <c r="A1474" s="1" t="n">
        <v>1733</v>
      </c>
      <c r="B1474" s="1" t="s">
        <v>2863</v>
      </c>
      <c r="C1474" s="1" t="s">
        <v>2864</v>
      </c>
      <c r="D1474" s="1" t="n">
        <v>1.220385659367</v>
      </c>
    </row>
    <row r="1475" customFormat="false" ht="15" hidden="false" customHeight="true" outlineLevel="0" collapsed="false">
      <c r="A1475" s="1" t="n">
        <v>1734</v>
      </c>
      <c r="B1475" s="1" t="s">
        <v>2865</v>
      </c>
      <c r="C1475" s="1" t="s">
        <v>2866</v>
      </c>
      <c r="D1475" s="1" t="n">
        <v>1.220385659367</v>
      </c>
    </row>
    <row r="1476" customFormat="false" ht="15" hidden="false" customHeight="true" outlineLevel="0" collapsed="false">
      <c r="A1476" s="1" t="n">
        <v>1735</v>
      </c>
      <c r="B1476" s="1" t="s">
        <v>2867</v>
      </c>
      <c r="C1476" s="1" t="s">
        <v>2868</v>
      </c>
      <c r="D1476" s="1" t="n">
        <v>1.220385659367</v>
      </c>
    </row>
    <row r="1477" customFormat="false" ht="15" hidden="false" customHeight="true" outlineLevel="0" collapsed="false">
      <c r="A1477" s="1" t="n">
        <v>1736</v>
      </c>
      <c r="B1477" s="1" t="s">
        <v>2869</v>
      </c>
      <c r="C1477" s="1" t="s">
        <v>2870</v>
      </c>
      <c r="D1477" s="1" t="n">
        <v>1.220385659367</v>
      </c>
    </row>
    <row r="1478" customFormat="false" ht="15" hidden="false" customHeight="true" outlineLevel="0" collapsed="false">
      <c r="A1478" s="1" t="n">
        <v>1737</v>
      </c>
      <c r="B1478" s="1" t="s">
        <v>2871</v>
      </c>
      <c r="C1478" s="1" t="s">
        <v>2872</v>
      </c>
      <c r="D1478" s="1" t="n">
        <v>1.220385659367</v>
      </c>
    </row>
    <row r="1479" customFormat="false" ht="15" hidden="false" customHeight="true" outlineLevel="0" collapsed="false">
      <c r="A1479" s="1" t="n">
        <v>1738</v>
      </c>
      <c r="B1479" s="1" t="s">
        <v>2873</v>
      </c>
      <c r="C1479" s="1" t="s">
        <v>2874</v>
      </c>
      <c r="D1479" s="1" t="n">
        <v>1.220385659367</v>
      </c>
    </row>
    <row r="1480" customFormat="false" ht="15" hidden="false" customHeight="true" outlineLevel="0" collapsed="false">
      <c r="A1480" s="1" t="n">
        <v>1739</v>
      </c>
      <c r="B1480" s="1" t="s">
        <v>2875</v>
      </c>
      <c r="C1480" s="1" t="s">
        <v>2876</v>
      </c>
      <c r="D1480" s="1" t="n">
        <v>1.220385659367</v>
      </c>
    </row>
    <row r="1481" customFormat="false" ht="15" hidden="false" customHeight="true" outlineLevel="0" collapsed="false">
      <c r="A1481" s="1" t="n">
        <v>1740</v>
      </c>
      <c r="B1481" s="1" t="s">
        <v>2877</v>
      </c>
      <c r="C1481" s="1" t="s">
        <v>1076</v>
      </c>
      <c r="D1481" s="1" t="n">
        <v>1.220385659367</v>
      </c>
    </row>
    <row r="1482" customFormat="false" ht="15" hidden="false" customHeight="true" outlineLevel="0" collapsed="false">
      <c r="A1482" s="1" t="n">
        <v>1741</v>
      </c>
      <c r="B1482" s="1" t="s">
        <v>2878</v>
      </c>
      <c r="C1482" s="1" t="s">
        <v>2879</v>
      </c>
      <c r="D1482" s="1" t="n">
        <v>1.220385659367</v>
      </c>
    </row>
    <row r="1483" customFormat="false" ht="15" hidden="false" customHeight="true" outlineLevel="0" collapsed="false">
      <c r="A1483" s="1" t="n">
        <v>1742</v>
      </c>
      <c r="B1483" s="1" t="s">
        <v>2880</v>
      </c>
      <c r="C1483" s="1" t="s">
        <v>2881</v>
      </c>
      <c r="D1483" s="1" t="n">
        <v>1.220385659367</v>
      </c>
    </row>
    <row r="1484" customFormat="false" ht="15" hidden="false" customHeight="true" outlineLevel="0" collapsed="false">
      <c r="A1484" s="1" t="n">
        <v>1743</v>
      </c>
      <c r="B1484" s="1" t="s">
        <v>2882</v>
      </c>
      <c r="C1484" s="1" t="s">
        <v>2883</v>
      </c>
      <c r="D1484" s="1" t="n">
        <v>1.220385659367</v>
      </c>
    </row>
    <row r="1485" customFormat="false" ht="15" hidden="false" customHeight="true" outlineLevel="0" collapsed="false">
      <c r="A1485" s="1" t="n">
        <v>1744</v>
      </c>
      <c r="B1485" s="1" t="s">
        <v>2884</v>
      </c>
      <c r="C1485" s="1" t="s">
        <v>2885</v>
      </c>
      <c r="D1485" s="1" t="n">
        <v>1.220385659367</v>
      </c>
    </row>
    <row r="1486" customFormat="false" ht="15" hidden="false" customHeight="true" outlineLevel="0" collapsed="false">
      <c r="A1486" s="1" t="n">
        <v>1745</v>
      </c>
      <c r="B1486" s="1" t="s">
        <v>2886</v>
      </c>
      <c r="C1486" s="1" t="s">
        <v>2887</v>
      </c>
      <c r="D1486" s="1" t="n">
        <v>1.220385659367</v>
      </c>
    </row>
    <row r="1487" customFormat="false" ht="15" hidden="false" customHeight="true" outlineLevel="0" collapsed="false">
      <c r="A1487" s="1" t="n">
        <v>1746</v>
      </c>
      <c r="B1487" s="1" t="s">
        <v>2888</v>
      </c>
      <c r="C1487" s="1" t="s">
        <v>169</v>
      </c>
      <c r="D1487" s="1" t="n">
        <v>1.220385659367</v>
      </c>
    </row>
    <row r="1488" customFormat="false" ht="15" hidden="false" customHeight="true" outlineLevel="0" collapsed="false">
      <c r="A1488" s="1" t="n">
        <v>1747</v>
      </c>
      <c r="B1488" s="1" t="s">
        <v>2889</v>
      </c>
      <c r="C1488" s="1" t="s">
        <v>175</v>
      </c>
      <c r="D1488" s="1" t="n">
        <v>1.220385659367</v>
      </c>
    </row>
    <row r="1489" customFormat="false" ht="15" hidden="false" customHeight="true" outlineLevel="0" collapsed="false">
      <c r="A1489" s="1" t="n">
        <v>1748</v>
      </c>
      <c r="B1489" s="1" t="s">
        <v>2890</v>
      </c>
      <c r="C1489" s="1" t="s">
        <v>2891</v>
      </c>
      <c r="D1489" s="1" t="n">
        <v>1.220385659367</v>
      </c>
    </row>
    <row r="1490" customFormat="false" ht="15" hidden="false" customHeight="true" outlineLevel="0" collapsed="false">
      <c r="A1490" s="1" t="n">
        <v>1749</v>
      </c>
      <c r="B1490" s="1" t="s">
        <v>2892</v>
      </c>
      <c r="C1490" s="1" t="s">
        <v>2893</v>
      </c>
      <c r="D1490" s="1" t="n">
        <v>1.220385659367</v>
      </c>
    </row>
    <row r="1491" customFormat="false" ht="15" hidden="false" customHeight="true" outlineLevel="0" collapsed="false">
      <c r="A1491" s="1" t="n">
        <v>1750</v>
      </c>
      <c r="B1491" s="1" t="s">
        <v>2894</v>
      </c>
      <c r="C1491" s="1" t="s">
        <v>2895</v>
      </c>
      <c r="D1491" s="1" t="n">
        <v>1.220385659367</v>
      </c>
    </row>
    <row r="1492" customFormat="false" ht="15" hidden="false" customHeight="true" outlineLevel="0" collapsed="false">
      <c r="A1492" s="1" t="n">
        <v>1751</v>
      </c>
      <c r="B1492" s="1" t="s">
        <v>2896</v>
      </c>
      <c r="C1492" s="1" t="s">
        <v>2897</v>
      </c>
      <c r="D1492" s="1" t="n">
        <v>1.220385659367</v>
      </c>
    </row>
    <row r="1493" customFormat="false" ht="15" hidden="false" customHeight="true" outlineLevel="0" collapsed="false">
      <c r="A1493" s="1" t="n">
        <v>1752</v>
      </c>
      <c r="B1493" s="1" t="s">
        <v>2898</v>
      </c>
      <c r="C1493" s="1" t="s">
        <v>2899</v>
      </c>
      <c r="D1493" s="1" t="n">
        <v>1.220385659367</v>
      </c>
    </row>
    <row r="1494" customFormat="false" ht="15" hidden="false" customHeight="true" outlineLevel="0" collapsed="false">
      <c r="A1494" s="1" t="n">
        <v>1753</v>
      </c>
      <c r="B1494" s="1" t="s">
        <v>2900</v>
      </c>
      <c r="C1494" s="1" t="s">
        <v>2901</v>
      </c>
      <c r="D1494" s="1" t="n">
        <v>1.220385659367</v>
      </c>
    </row>
    <row r="1495" customFormat="false" ht="15" hidden="false" customHeight="true" outlineLevel="0" collapsed="false">
      <c r="A1495" s="1" t="n">
        <v>1754</v>
      </c>
      <c r="B1495" s="1" t="s">
        <v>2902</v>
      </c>
      <c r="C1495" s="1" t="s">
        <v>2903</v>
      </c>
      <c r="D1495" s="1" t="n">
        <v>1.220385659367</v>
      </c>
    </row>
    <row r="1496" customFormat="false" ht="15" hidden="false" customHeight="true" outlineLevel="0" collapsed="false">
      <c r="A1496" s="1" t="n">
        <v>1755</v>
      </c>
      <c r="B1496" s="1" t="s">
        <v>2904</v>
      </c>
      <c r="C1496" s="1" t="s">
        <v>2905</v>
      </c>
      <c r="D1496" s="1" t="n">
        <v>1.220385659367</v>
      </c>
    </row>
    <row r="1497" customFormat="false" ht="15" hidden="false" customHeight="true" outlineLevel="0" collapsed="false">
      <c r="A1497" s="1" t="n">
        <v>1756</v>
      </c>
      <c r="B1497" s="1" t="s">
        <v>2906</v>
      </c>
      <c r="C1497" s="1" t="s">
        <v>464</v>
      </c>
      <c r="D1497" s="1" t="n">
        <v>1.220385659367</v>
      </c>
    </row>
    <row r="1498" customFormat="false" ht="15" hidden="false" customHeight="true" outlineLevel="0" collapsed="false">
      <c r="A1498" s="1" t="n">
        <v>1757</v>
      </c>
      <c r="B1498" s="1" t="s">
        <v>2907</v>
      </c>
      <c r="C1498" s="1" t="s">
        <v>2908</v>
      </c>
      <c r="D1498" s="1" t="n">
        <v>1.220385659367</v>
      </c>
    </row>
    <row r="1499" customFormat="false" ht="15" hidden="false" customHeight="true" outlineLevel="0" collapsed="false">
      <c r="A1499" s="1" t="n">
        <v>1758</v>
      </c>
      <c r="B1499" s="1" t="s">
        <v>2909</v>
      </c>
      <c r="C1499" s="1" t="s">
        <v>2910</v>
      </c>
      <c r="D1499" s="1" t="n">
        <v>1.220385659367</v>
      </c>
    </row>
    <row r="1500" customFormat="false" ht="15" hidden="false" customHeight="true" outlineLevel="0" collapsed="false">
      <c r="A1500" s="1" t="n">
        <v>1759</v>
      </c>
      <c r="B1500" s="1" t="s">
        <v>2911</v>
      </c>
      <c r="C1500" s="1" t="s">
        <v>2912</v>
      </c>
      <c r="D1500" s="1" t="n">
        <v>1.220385659367</v>
      </c>
    </row>
    <row r="1501" customFormat="false" ht="15" hidden="false" customHeight="true" outlineLevel="0" collapsed="false">
      <c r="A1501" s="1" t="n">
        <v>1760</v>
      </c>
      <c r="B1501" s="1" t="s">
        <v>2913</v>
      </c>
      <c r="C1501" s="1" t="s">
        <v>79</v>
      </c>
      <c r="D1501" s="1" t="n">
        <v>1.220385659367</v>
      </c>
    </row>
    <row r="1502" customFormat="false" ht="15" hidden="false" customHeight="true" outlineLevel="0" collapsed="false">
      <c r="A1502" s="1" t="n">
        <v>1761</v>
      </c>
      <c r="B1502" s="1" t="s">
        <v>2914</v>
      </c>
      <c r="C1502" s="1" t="s">
        <v>2915</v>
      </c>
      <c r="D1502" s="1" t="n">
        <v>1.220385659367</v>
      </c>
    </row>
    <row r="1503" customFormat="false" ht="15" hidden="false" customHeight="true" outlineLevel="0" collapsed="false">
      <c r="A1503" s="1" t="n">
        <v>1762</v>
      </c>
      <c r="B1503" s="1" t="s">
        <v>2916</v>
      </c>
      <c r="C1503" s="1" t="s">
        <v>2917</v>
      </c>
      <c r="D1503" s="1" t="n">
        <v>1.220385659367</v>
      </c>
    </row>
    <row r="1504" customFormat="false" ht="15" hidden="false" customHeight="true" outlineLevel="0" collapsed="false">
      <c r="A1504" s="1" t="n">
        <v>1763</v>
      </c>
      <c r="B1504" s="1" t="s">
        <v>2918</v>
      </c>
      <c r="C1504" s="1" t="s">
        <v>2919</v>
      </c>
      <c r="D1504" s="1" t="n">
        <v>1.220385659367</v>
      </c>
    </row>
    <row r="1505" customFormat="false" ht="15" hidden="false" customHeight="true" outlineLevel="0" collapsed="false">
      <c r="A1505" s="1" t="n">
        <v>1764</v>
      </c>
      <c r="B1505" s="1" t="s">
        <v>2920</v>
      </c>
      <c r="C1505" s="1" t="s">
        <v>87</v>
      </c>
      <c r="D1505" s="1" t="n">
        <v>1.220385659367</v>
      </c>
    </row>
    <row r="1506" customFormat="false" ht="15" hidden="false" customHeight="true" outlineLevel="0" collapsed="false">
      <c r="A1506" s="1" t="n">
        <v>1765</v>
      </c>
      <c r="B1506" s="1" t="s">
        <v>2921</v>
      </c>
      <c r="C1506" s="1" t="s">
        <v>2922</v>
      </c>
      <c r="D1506" s="1" t="n">
        <v>1.220385659367</v>
      </c>
    </row>
    <row r="1507" customFormat="false" ht="15" hidden="false" customHeight="true" outlineLevel="0" collapsed="false">
      <c r="A1507" s="1" t="n">
        <v>1766</v>
      </c>
      <c r="B1507" s="1" t="s">
        <v>2923</v>
      </c>
      <c r="C1507" s="1" t="s">
        <v>2924</v>
      </c>
      <c r="D1507" s="1" t="n">
        <v>1.220385659367</v>
      </c>
    </row>
    <row r="1508" customFormat="false" ht="15" hidden="false" customHeight="true" outlineLevel="0" collapsed="false">
      <c r="A1508" s="1" t="n">
        <v>1767</v>
      </c>
      <c r="B1508" s="1" t="s">
        <v>2925</v>
      </c>
      <c r="C1508" s="1" t="s">
        <v>2926</v>
      </c>
      <c r="D1508" s="1" t="n">
        <v>1.220385659367</v>
      </c>
    </row>
    <row r="1509" customFormat="false" ht="15" hidden="false" customHeight="true" outlineLevel="0" collapsed="false">
      <c r="A1509" s="1" t="n">
        <v>1768</v>
      </c>
      <c r="B1509" s="1" t="s">
        <v>2927</v>
      </c>
      <c r="C1509" s="1" t="s">
        <v>2928</v>
      </c>
      <c r="D1509" s="1" t="n">
        <v>1.220385659367</v>
      </c>
    </row>
    <row r="1510" customFormat="false" ht="15" hidden="false" customHeight="true" outlineLevel="0" collapsed="false">
      <c r="A1510" s="1" t="n">
        <v>1769</v>
      </c>
      <c r="B1510" s="1" t="s">
        <v>2929</v>
      </c>
      <c r="C1510" s="1" t="s">
        <v>2930</v>
      </c>
      <c r="D1510" s="1" t="n">
        <v>1.220385659367</v>
      </c>
    </row>
    <row r="1511" customFormat="false" ht="15" hidden="false" customHeight="true" outlineLevel="0" collapsed="false">
      <c r="B1511" s="1" t="s">
        <v>2931</v>
      </c>
      <c r="C1511" s="1" t="s">
        <v>2932</v>
      </c>
      <c r="D1511" s="1" t="n">
        <v>1.220385659367</v>
      </c>
    </row>
    <row r="1512" customFormat="false" ht="15" hidden="false" customHeight="true" outlineLevel="0" collapsed="false">
      <c r="B1512" s="1" t="s">
        <v>2933</v>
      </c>
      <c r="C1512" s="1" t="s">
        <v>2934</v>
      </c>
      <c r="D1512" s="1" t="n">
        <v>1.220385659367</v>
      </c>
    </row>
    <row r="1513" customFormat="false" ht="15" hidden="false" customHeight="true" outlineLevel="0" collapsed="false">
      <c r="A1513" s="1" t="n">
        <v>1770</v>
      </c>
      <c r="B1513" s="1" t="s">
        <v>2935</v>
      </c>
      <c r="C1513" s="1" t="s">
        <v>2936</v>
      </c>
      <c r="D1513" s="1" t="n">
        <v>1.220385659367</v>
      </c>
    </row>
    <row r="1514" customFormat="false" ht="15" hidden="false" customHeight="true" outlineLevel="0" collapsed="false">
      <c r="B1514" s="1" t="s">
        <v>2937</v>
      </c>
      <c r="C1514" s="1" t="s">
        <v>2938</v>
      </c>
      <c r="D1514" s="1" t="n">
        <v>1.220385659367</v>
      </c>
    </row>
    <row r="1515" customFormat="false" ht="15" hidden="false" customHeight="true" outlineLevel="0" collapsed="false">
      <c r="A1515" s="1" t="n">
        <v>1771</v>
      </c>
      <c r="B1515" s="1" t="s">
        <v>2939</v>
      </c>
      <c r="C1515" s="1" t="s">
        <v>2940</v>
      </c>
      <c r="D1515" s="1" t="n">
        <v>1.220385659367</v>
      </c>
    </row>
    <row r="1516" customFormat="false" ht="15" hidden="false" customHeight="true" outlineLevel="0" collapsed="false">
      <c r="A1516" s="1" t="n">
        <v>1772</v>
      </c>
      <c r="B1516" s="1" t="s">
        <v>2941</v>
      </c>
      <c r="C1516" s="1" t="s">
        <v>2942</v>
      </c>
      <c r="D1516" s="1" t="n">
        <v>1.220385659367</v>
      </c>
    </row>
    <row r="1517" customFormat="false" ht="15" hidden="false" customHeight="true" outlineLevel="0" collapsed="false">
      <c r="A1517" s="1" t="n">
        <v>1773</v>
      </c>
      <c r="B1517" s="1" t="s">
        <v>2943</v>
      </c>
      <c r="C1517" s="1" t="s">
        <v>2944</v>
      </c>
      <c r="D1517" s="1" t="n">
        <v>1.220385659367</v>
      </c>
    </row>
    <row r="1518" customFormat="false" ht="15" hidden="false" customHeight="true" outlineLevel="0" collapsed="false">
      <c r="A1518" s="1" t="n">
        <v>1774</v>
      </c>
      <c r="B1518" s="1" t="s">
        <v>2945</v>
      </c>
      <c r="C1518" s="1" t="s">
        <v>2946</v>
      </c>
      <c r="D1518" s="1" t="n">
        <v>1.220385659367</v>
      </c>
    </row>
    <row r="1519" customFormat="false" ht="15" hidden="false" customHeight="true" outlineLevel="0" collapsed="false">
      <c r="A1519" s="1" t="n">
        <v>1775</v>
      </c>
      <c r="B1519" s="1" t="s">
        <v>2947</v>
      </c>
      <c r="C1519" s="1" t="s">
        <v>2948</v>
      </c>
      <c r="D1519" s="1" t="n">
        <v>1.220385659367</v>
      </c>
    </row>
    <row r="1520" customFormat="false" ht="15" hidden="false" customHeight="true" outlineLevel="0" collapsed="false">
      <c r="A1520" s="1" t="n">
        <v>1776</v>
      </c>
      <c r="B1520" s="1" t="s">
        <v>2949</v>
      </c>
      <c r="C1520" s="1" t="s">
        <v>2950</v>
      </c>
      <c r="D1520" s="1" t="n">
        <v>1.220385659367</v>
      </c>
    </row>
    <row r="1521" customFormat="false" ht="15" hidden="false" customHeight="true" outlineLevel="0" collapsed="false">
      <c r="A1521" s="1" t="n">
        <v>1777</v>
      </c>
      <c r="B1521" s="1" t="s">
        <v>2951</v>
      </c>
      <c r="C1521" s="1" t="s">
        <v>2952</v>
      </c>
      <c r="D1521" s="1" t="n">
        <v>1.220385659367</v>
      </c>
    </row>
    <row r="1522" customFormat="false" ht="15" hidden="false" customHeight="true" outlineLevel="0" collapsed="false">
      <c r="A1522" s="1" t="n">
        <v>1778</v>
      </c>
      <c r="B1522" s="1" t="s">
        <v>2953</v>
      </c>
      <c r="C1522" s="1" t="s">
        <v>2954</v>
      </c>
      <c r="D1522" s="1" t="n">
        <v>1.220385659367</v>
      </c>
    </row>
    <row r="1523" customFormat="false" ht="15" hidden="false" customHeight="true" outlineLevel="0" collapsed="false">
      <c r="A1523" s="1" t="n">
        <v>1779</v>
      </c>
      <c r="B1523" s="1" t="s">
        <v>2955</v>
      </c>
      <c r="C1523" s="1" t="s">
        <v>2956</v>
      </c>
      <c r="D1523" s="1" t="n">
        <v>1.220385659367</v>
      </c>
    </row>
    <row r="1524" customFormat="false" ht="15" hidden="false" customHeight="true" outlineLevel="0" collapsed="false">
      <c r="A1524" s="1" t="n">
        <v>1780</v>
      </c>
      <c r="B1524" s="1" t="s">
        <v>2957</v>
      </c>
      <c r="C1524" s="1" t="s">
        <v>2958</v>
      </c>
      <c r="D1524" s="1" t="n">
        <v>1.220385659367</v>
      </c>
    </row>
    <row r="1525" customFormat="false" ht="15" hidden="false" customHeight="true" outlineLevel="0" collapsed="false">
      <c r="A1525" s="1" t="n">
        <v>1781</v>
      </c>
      <c r="B1525" s="1" t="s">
        <v>2959</v>
      </c>
      <c r="C1525" s="1" t="s">
        <v>2960</v>
      </c>
      <c r="D1525" s="1" t="n">
        <v>1.220385659367</v>
      </c>
    </row>
    <row r="1526" customFormat="false" ht="15" hidden="false" customHeight="true" outlineLevel="0" collapsed="false">
      <c r="A1526" s="1" t="n">
        <v>1782</v>
      </c>
      <c r="B1526" s="1" t="s">
        <v>2961</v>
      </c>
      <c r="C1526" s="1" t="s">
        <v>2962</v>
      </c>
      <c r="D1526" s="1" t="n">
        <v>1.220385659367</v>
      </c>
    </row>
    <row r="1527" customFormat="false" ht="15" hidden="false" customHeight="true" outlineLevel="0" collapsed="false">
      <c r="A1527" s="1" t="n">
        <v>1783</v>
      </c>
      <c r="B1527" s="1" t="s">
        <v>2963</v>
      </c>
      <c r="C1527" s="1" t="s">
        <v>2964</v>
      </c>
      <c r="D1527" s="1" t="n">
        <v>1.220385659367</v>
      </c>
    </row>
    <row r="1528" customFormat="false" ht="15" hidden="false" customHeight="true" outlineLevel="0" collapsed="false">
      <c r="A1528" s="1" t="n">
        <v>1784</v>
      </c>
      <c r="B1528" s="1" t="s">
        <v>2965</v>
      </c>
      <c r="C1528" s="1" t="s">
        <v>2966</v>
      </c>
      <c r="D1528" s="1" t="n">
        <v>1.220385659367</v>
      </c>
    </row>
    <row r="1529" customFormat="false" ht="15" hidden="false" customHeight="true" outlineLevel="0" collapsed="false">
      <c r="A1529" s="1" t="n">
        <v>1785</v>
      </c>
      <c r="B1529" s="1" t="s">
        <v>2967</v>
      </c>
      <c r="C1529" s="1" t="s">
        <v>2968</v>
      </c>
      <c r="D1529" s="1" t="n">
        <v>1.220385659367</v>
      </c>
    </row>
    <row r="1530" customFormat="false" ht="15" hidden="false" customHeight="true" outlineLevel="0" collapsed="false">
      <c r="A1530" s="1" t="n">
        <v>1786</v>
      </c>
      <c r="B1530" s="1" t="s">
        <v>2969</v>
      </c>
      <c r="C1530" s="1" t="s">
        <v>2970</v>
      </c>
      <c r="D1530" s="1" t="n">
        <v>1.220385659367</v>
      </c>
    </row>
    <row r="1531" customFormat="false" ht="15" hidden="false" customHeight="true" outlineLevel="0" collapsed="false">
      <c r="A1531" s="1" t="n">
        <v>1787</v>
      </c>
      <c r="B1531" s="1" t="s">
        <v>2971</v>
      </c>
      <c r="C1531" s="1" t="s">
        <v>2972</v>
      </c>
      <c r="D1531" s="1" t="n">
        <v>1.220385659367</v>
      </c>
    </row>
    <row r="1532" customFormat="false" ht="15" hidden="false" customHeight="true" outlineLevel="0" collapsed="false">
      <c r="A1532" s="1" t="n">
        <v>1788</v>
      </c>
      <c r="B1532" s="1" t="s">
        <v>2973</v>
      </c>
      <c r="C1532" s="1" t="s">
        <v>2974</v>
      </c>
      <c r="D1532" s="1" t="n">
        <v>1.220385659367</v>
      </c>
    </row>
    <row r="1533" customFormat="false" ht="15" hidden="false" customHeight="true" outlineLevel="0" collapsed="false">
      <c r="A1533" s="1" t="n">
        <v>1789</v>
      </c>
      <c r="B1533" s="1" t="s">
        <v>2975</v>
      </c>
      <c r="C1533" s="1" t="s">
        <v>2976</v>
      </c>
      <c r="D1533" s="1" t="n">
        <v>1.220385659367</v>
      </c>
    </row>
    <row r="1534" customFormat="false" ht="15" hidden="false" customHeight="true" outlineLevel="0" collapsed="false">
      <c r="A1534" s="1" t="n">
        <v>1790</v>
      </c>
      <c r="B1534" s="1" t="s">
        <v>2977</v>
      </c>
      <c r="C1534" s="1" t="s">
        <v>2978</v>
      </c>
      <c r="D1534" s="1" t="n">
        <v>1.220385659367</v>
      </c>
    </row>
    <row r="1535" customFormat="false" ht="15" hidden="false" customHeight="true" outlineLevel="0" collapsed="false">
      <c r="A1535" s="1" t="n">
        <v>1791</v>
      </c>
      <c r="B1535" s="1" t="s">
        <v>2979</v>
      </c>
      <c r="C1535" s="1" t="s">
        <v>2980</v>
      </c>
      <c r="D1535" s="1" t="n">
        <v>1.220385659367</v>
      </c>
    </row>
    <row r="1536" customFormat="false" ht="15" hidden="false" customHeight="true" outlineLevel="0" collapsed="false">
      <c r="A1536" s="1" t="n">
        <v>1792</v>
      </c>
      <c r="B1536" s="1" t="s">
        <v>2981</v>
      </c>
      <c r="C1536" s="1" t="s">
        <v>2982</v>
      </c>
      <c r="D1536" s="1" t="n">
        <v>1.220385659367</v>
      </c>
    </row>
    <row r="1537" customFormat="false" ht="15" hidden="false" customHeight="true" outlineLevel="0" collapsed="false">
      <c r="A1537" s="1" t="n">
        <v>1793</v>
      </c>
      <c r="B1537" s="1" t="s">
        <v>2983</v>
      </c>
      <c r="C1537" s="1" t="s">
        <v>2984</v>
      </c>
      <c r="D1537" s="1" t="n">
        <v>1.220385659367</v>
      </c>
    </row>
    <row r="1538" customFormat="false" ht="15" hidden="false" customHeight="true" outlineLevel="0" collapsed="false">
      <c r="A1538" s="1" t="n">
        <v>1794</v>
      </c>
      <c r="B1538" s="1" t="s">
        <v>2985</v>
      </c>
      <c r="C1538" s="1" t="s">
        <v>2986</v>
      </c>
      <c r="D1538" s="1" t="n">
        <v>1.220385659367</v>
      </c>
    </row>
    <row r="1539" customFormat="false" ht="15" hidden="false" customHeight="true" outlineLevel="0" collapsed="false">
      <c r="A1539" s="1" t="n">
        <v>1795</v>
      </c>
      <c r="B1539" s="1" t="s">
        <v>2987</v>
      </c>
      <c r="C1539" s="1" t="s">
        <v>2988</v>
      </c>
      <c r="D1539" s="1" t="n">
        <v>1.220385659367</v>
      </c>
    </row>
    <row r="1540" customFormat="false" ht="15" hidden="false" customHeight="true" outlineLevel="0" collapsed="false">
      <c r="A1540" s="1" t="n">
        <v>1796</v>
      </c>
      <c r="B1540" s="1" t="s">
        <v>2989</v>
      </c>
      <c r="C1540" s="1" t="s">
        <v>2990</v>
      </c>
      <c r="D1540" s="1" t="n">
        <v>1.220385659367</v>
      </c>
    </row>
    <row r="1541" customFormat="false" ht="15" hidden="false" customHeight="true" outlineLevel="0" collapsed="false">
      <c r="A1541" s="1" t="n">
        <v>1797</v>
      </c>
      <c r="B1541" s="1" t="s">
        <v>2991</v>
      </c>
      <c r="C1541" s="1" t="s">
        <v>2992</v>
      </c>
      <c r="D1541" s="1" t="n">
        <v>1.220385659367</v>
      </c>
    </row>
    <row r="1542" customFormat="false" ht="15" hidden="false" customHeight="true" outlineLevel="0" collapsed="false">
      <c r="A1542" s="1" t="n">
        <v>1798</v>
      </c>
      <c r="B1542" s="1" t="s">
        <v>2993</v>
      </c>
      <c r="C1542" s="1" t="s">
        <v>2994</v>
      </c>
      <c r="D1542" s="1" t="n">
        <v>1.220385659367</v>
      </c>
    </row>
    <row r="1543" customFormat="false" ht="15" hidden="false" customHeight="true" outlineLevel="0" collapsed="false">
      <c r="A1543" s="1" t="n">
        <v>1799</v>
      </c>
      <c r="B1543" s="1" t="s">
        <v>2995</v>
      </c>
      <c r="C1543" s="1" t="s">
        <v>2996</v>
      </c>
      <c r="D1543" s="1" t="n">
        <v>1.220385659367</v>
      </c>
    </row>
    <row r="1544" customFormat="false" ht="15" hidden="false" customHeight="true" outlineLevel="0" collapsed="false">
      <c r="A1544" s="1" t="n">
        <v>1800</v>
      </c>
      <c r="B1544" s="1" t="s">
        <v>2997</v>
      </c>
      <c r="C1544" s="1" t="s">
        <v>2998</v>
      </c>
      <c r="D1544" s="1" t="n">
        <v>1.220385659367</v>
      </c>
    </row>
    <row r="1545" customFormat="false" ht="15" hidden="false" customHeight="true" outlineLevel="0" collapsed="false">
      <c r="A1545" s="1" t="n">
        <v>1801</v>
      </c>
      <c r="B1545" s="1" t="s">
        <v>2999</v>
      </c>
      <c r="C1545" s="1" t="s">
        <v>3000</v>
      </c>
      <c r="D1545" s="1" t="n">
        <v>1.220385659367</v>
      </c>
    </row>
    <row r="1546" customFormat="false" ht="15" hidden="false" customHeight="true" outlineLevel="0" collapsed="false">
      <c r="A1546" s="1" t="n">
        <v>1802</v>
      </c>
      <c r="B1546" s="1" t="s">
        <v>3001</v>
      </c>
      <c r="C1546" s="1" t="s">
        <v>3002</v>
      </c>
      <c r="D1546" s="1" t="n">
        <v>1.220385659367</v>
      </c>
    </row>
    <row r="1547" customFormat="false" ht="15" hidden="false" customHeight="true" outlineLevel="0" collapsed="false">
      <c r="A1547" s="1" t="n">
        <v>1803</v>
      </c>
      <c r="B1547" s="1" t="s">
        <v>3003</v>
      </c>
      <c r="C1547" s="1" t="s">
        <v>3004</v>
      </c>
      <c r="D1547" s="1" t="n">
        <v>1.220385659367</v>
      </c>
    </row>
    <row r="1548" customFormat="false" ht="15" hidden="false" customHeight="true" outlineLevel="0" collapsed="false">
      <c r="A1548" s="1" t="n">
        <v>1804</v>
      </c>
      <c r="B1548" s="1" t="s">
        <v>3005</v>
      </c>
      <c r="C1548" s="1" t="s">
        <v>3006</v>
      </c>
      <c r="D1548" s="1" t="n">
        <v>1.220385659367</v>
      </c>
    </row>
    <row r="1549" customFormat="false" ht="15" hidden="false" customHeight="true" outlineLevel="0" collapsed="false">
      <c r="A1549" s="1" t="n">
        <v>1805</v>
      </c>
      <c r="B1549" s="1" t="s">
        <v>3007</v>
      </c>
      <c r="C1549" s="1" t="s">
        <v>3008</v>
      </c>
      <c r="D1549" s="1" t="n">
        <v>1.220385659367</v>
      </c>
    </row>
    <row r="1550" customFormat="false" ht="15" hidden="false" customHeight="true" outlineLevel="0" collapsed="false">
      <c r="A1550" s="1" t="n">
        <v>1806</v>
      </c>
      <c r="B1550" s="1" t="s">
        <v>3009</v>
      </c>
      <c r="C1550" s="1" t="s">
        <v>3010</v>
      </c>
      <c r="D1550" s="1" t="n">
        <v>1.220385659367</v>
      </c>
    </row>
    <row r="1551" customFormat="false" ht="15" hidden="false" customHeight="true" outlineLevel="0" collapsed="false">
      <c r="A1551" s="1" t="n">
        <v>1807</v>
      </c>
      <c r="B1551" s="1" t="s">
        <v>3011</v>
      </c>
      <c r="C1551" s="1" t="s">
        <v>3012</v>
      </c>
      <c r="D1551" s="1" t="n">
        <v>1.220385659367</v>
      </c>
    </row>
    <row r="1552" customFormat="false" ht="15" hidden="false" customHeight="true" outlineLevel="0" collapsed="false">
      <c r="A1552" s="1" t="n">
        <v>1808</v>
      </c>
      <c r="B1552" s="1" t="s">
        <v>3013</v>
      </c>
      <c r="C1552" s="1" t="s">
        <v>3014</v>
      </c>
      <c r="D1552" s="1" t="n">
        <v>1.220385659367</v>
      </c>
    </row>
    <row r="1553" customFormat="false" ht="15" hidden="false" customHeight="true" outlineLevel="0" collapsed="false">
      <c r="A1553" s="1" t="n">
        <v>1809</v>
      </c>
      <c r="B1553" s="1" t="s">
        <v>3015</v>
      </c>
      <c r="C1553" s="1" t="s">
        <v>3016</v>
      </c>
      <c r="D1553" s="1" t="n">
        <v>1.220385659367</v>
      </c>
    </row>
    <row r="1554" customFormat="false" ht="15" hidden="false" customHeight="true" outlineLevel="0" collapsed="false">
      <c r="A1554" s="1" t="n">
        <v>1810</v>
      </c>
      <c r="B1554" s="1" t="s">
        <v>3017</v>
      </c>
      <c r="C1554" s="1" t="s">
        <v>3018</v>
      </c>
      <c r="D1554" s="1" t="n">
        <v>1.220385659367</v>
      </c>
    </row>
    <row r="1555" customFormat="false" ht="15" hidden="false" customHeight="true" outlineLevel="0" collapsed="false">
      <c r="A1555" s="1" t="n">
        <v>1811</v>
      </c>
      <c r="B1555" s="1" t="s">
        <v>3019</v>
      </c>
      <c r="C1555" s="1" t="s">
        <v>3020</v>
      </c>
      <c r="D1555" s="1" t="n">
        <v>1.220385659367</v>
      </c>
    </row>
    <row r="1556" customFormat="false" ht="15" hidden="false" customHeight="true" outlineLevel="0" collapsed="false">
      <c r="A1556" s="1" t="n">
        <v>1812</v>
      </c>
      <c r="B1556" s="1" t="s">
        <v>3021</v>
      </c>
      <c r="C1556" s="1" t="s">
        <v>3022</v>
      </c>
      <c r="D1556" s="1" t="n">
        <v>1.220385659367</v>
      </c>
    </row>
    <row r="1557" customFormat="false" ht="15" hidden="false" customHeight="true" outlineLevel="0" collapsed="false">
      <c r="A1557" s="1" t="n">
        <v>1813</v>
      </c>
      <c r="B1557" s="1" t="s">
        <v>3023</v>
      </c>
      <c r="C1557" s="1" t="s">
        <v>3024</v>
      </c>
      <c r="D1557" s="1" t="n">
        <v>1.220385659367</v>
      </c>
    </row>
    <row r="1558" customFormat="false" ht="15" hidden="false" customHeight="true" outlineLevel="0" collapsed="false">
      <c r="A1558" s="1" t="n">
        <v>1814</v>
      </c>
      <c r="B1558" s="1" t="s">
        <v>3025</v>
      </c>
      <c r="C1558" s="1" t="s">
        <v>3026</v>
      </c>
      <c r="D1558" s="1" t="n">
        <v>1.220385659367</v>
      </c>
    </row>
    <row r="1559" customFormat="false" ht="15" hidden="false" customHeight="true" outlineLevel="0" collapsed="false">
      <c r="A1559" s="1" t="n">
        <v>1815</v>
      </c>
      <c r="B1559" s="1" t="s">
        <v>3027</v>
      </c>
      <c r="C1559" s="1" t="s">
        <v>3028</v>
      </c>
      <c r="D1559" s="1" t="n">
        <v>1.220385659367</v>
      </c>
    </row>
    <row r="1560" customFormat="false" ht="15" hidden="false" customHeight="true" outlineLevel="0" collapsed="false">
      <c r="A1560" s="1" t="n">
        <v>1816</v>
      </c>
      <c r="B1560" s="1" t="s">
        <v>3029</v>
      </c>
      <c r="C1560" s="1" t="s">
        <v>3030</v>
      </c>
      <c r="D1560" s="1" t="n">
        <v>1.220385659367</v>
      </c>
    </row>
    <row r="1561" customFormat="false" ht="15" hidden="false" customHeight="true" outlineLevel="0" collapsed="false">
      <c r="A1561" s="1" t="n">
        <v>1817</v>
      </c>
      <c r="B1561" s="1" t="s">
        <v>3031</v>
      </c>
      <c r="C1561" s="1" t="s">
        <v>3032</v>
      </c>
      <c r="D1561" s="1" t="n">
        <v>1.220385659367</v>
      </c>
    </row>
    <row r="1562" customFormat="false" ht="15" hidden="false" customHeight="true" outlineLevel="0" collapsed="false">
      <c r="A1562" s="1" t="n">
        <v>1818</v>
      </c>
      <c r="B1562" s="1" t="s">
        <v>3033</v>
      </c>
      <c r="C1562" s="1" t="s">
        <v>3034</v>
      </c>
      <c r="D1562" s="1" t="n">
        <v>1.220385659367</v>
      </c>
    </row>
    <row r="1563" customFormat="false" ht="15" hidden="false" customHeight="true" outlineLevel="0" collapsed="false">
      <c r="A1563" s="1" t="n">
        <v>1819</v>
      </c>
      <c r="B1563" s="1" t="s">
        <v>3035</v>
      </c>
      <c r="C1563" s="1" t="s">
        <v>3036</v>
      </c>
      <c r="D1563" s="1" t="n">
        <v>1.220385659367</v>
      </c>
    </row>
    <row r="1564" customFormat="false" ht="15" hidden="false" customHeight="true" outlineLevel="0" collapsed="false">
      <c r="A1564" s="1" t="n">
        <v>1820</v>
      </c>
      <c r="B1564" s="1" t="s">
        <v>3037</v>
      </c>
      <c r="C1564" s="1" t="s">
        <v>3038</v>
      </c>
      <c r="D1564" s="1" t="n">
        <v>1.220385659367</v>
      </c>
    </row>
    <row r="1565" customFormat="false" ht="15" hidden="false" customHeight="true" outlineLevel="0" collapsed="false">
      <c r="A1565" s="1" t="n">
        <v>1821</v>
      </c>
      <c r="B1565" s="1" t="s">
        <v>3039</v>
      </c>
      <c r="C1565" s="1" t="s">
        <v>3040</v>
      </c>
      <c r="D1565" s="1" t="n">
        <v>1.220385659367</v>
      </c>
    </row>
    <row r="1566" customFormat="false" ht="15" hidden="false" customHeight="true" outlineLevel="0" collapsed="false">
      <c r="A1566" s="1" t="n">
        <v>1822</v>
      </c>
      <c r="B1566" s="1" t="s">
        <v>3041</v>
      </c>
      <c r="C1566" s="1" t="s">
        <v>1557</v>
      </c>
      <c r="D1566" s="1" t="n">
        <v>1.220385659367</v>
      </c>
    </row>
    <row r="1567" customFormat="false" ht="15" hidden="false" customHeight="true" outlineLevel="0" collapsed="false">
      <c r="A1567" s="1" t="n">
        <v>1823</v>
      </c>
      <c r="B1567" s="1" t="s">
        <v>3042</v>
      </c>
      <c r="C1567" s="1" t="s">
        <v>3043</v>
      </c>
      <c r="D1567" s="1" t="n">
        <v>1.220385659367</v>
      </c>
    </row>
    <row r="1568" customFormat="false" ht="15" hidden="false" customHeight="true" outlineLevel="0" collapsed="false">
      <c r="A1568" s="1" t="n">
        <v>1824</v>
      </c>
      <c r="B1568" s="1" t="s">
        <v>3044</v>
      </c>
      <c r="C1568" s="1" t="s">
        <v>3045</v>
      </c>
      <c r="D1568" s="1" t="n">
        <v>1.220385659367</v>
      </c>
    </row>
    <row r="1569" customFormat="false" ht="15" hidden="false" customHeight="true" outlineLevel="0" collapsed="false">
      <c r="A1569" s="1" t="n">
        <v>1825</v>
      </c>
      <c r="B1569" s="1" t="s">
        <v>3046</v>
      </c>
      <c r="C1569" s="1" t="s">
        <v>3047</v>
      </c>
      <c r="D1569" s="1" t="n">
        <v>1.220385659367</v>
      </c>
    </row>
    <row r="1570" customFormat="false" ht="15" hidden="false" customHeight="true" outlineLevel="0" collapsed="false">
      <c r="A1570" s="1" t="n">
        <v>1826</v>
      </c>
      <c r="B1570" s="1" t="s">
        <v>3048</v>
      </c>
      <c r="C1570" s="1" t="s">
        <v>3049</v>
      </c>
      <c r="D1570" s="1" t="n">
        <v>1.220385659367</v>
      </c>
    </row>
    <row r="1571" customFormat="false" ht="15" hidden="false" customHeight="true" outlineLevel="0" collapsed="false">
      <c r="A1571" s="1" t="n">
        <v>1827</v>
      </c>
      <c r="B1571" s="1" t="s">
        <v>3050</v>
      </c>
      <c r="C1571" s="1" t="s">
        <v>3051</v>
      </c>
      <c r="D1571" s="1" t="n">
        <v>1.220385659367</v>
      </c>
    </row>
    <row r="1572" customFormat="false" ht="15" hidden="false" customHeight="true" outlineLevel="0" collapsed="false">
      <c r="A1572" s="1" t="n">
        <v>1828</v>
      </c>
      <c r="B1572" s="1" t="s">
        <v>3052</v>
      </c>
      <c r="C1572" s="1" t="s">
        <v>3053</v>
      </c>
      <c r="D1572" s="1" t="n">
        <v>1.220385659367</v>
      </c>
    </row>
    <row r="1573" customFormat="false" ht="15" hidden="false" customHeight="true" outlineLevel="0" collapsed="false">
      <c r="A1573" s="1" t="n">
        <v>1829</v>
      </c>
      <c r="B1573" s="1" t="s">
        <v>3054</v>
      </c>
      <c r="C1573" s="1" t="s">
        <v>3055</v>
      </c>
      <c r="D1573" s="1" t="n">
        <v>1.220385659367</v>
      </c>
    </row>
    <row r="1574" customFormat="false" ht="15" hidden="false" customHeight="true" outlineLevel="0" collapsed="false">
      <c r="A1574" s="1" t="n">
        <v>1830</v>
      </c>
      <c r="B1574" s="1" t="s">
        <v>3056</v>
      </c>
      <c r="C1574" s="1" t="s">
        <v>3057</v>
      </c>
      <c r="D1574" s="1" t="n">
        <v>1.220385659367</v>
      </c>
    </row>
    <row r="1575" customFormat="false" ht="15" hidden="false" customHeight="true" outlineLevel="0" collapsed="false">
      <c r="A1575" s="1" t="n">
        <v>1831</v>
      </c>
      <c r="B1575" s="1" t="s">
        <v>3058</v>
      </c>
      <c r="C1575" s="1" t="s">
        <v>3059</v>
      </c>
      <c r="D1575" s="1" t="n">
        <v>1.220385659367</v>
      </c>
    </row>
    <row r="1576" customFormat="false" ht="15" hidden="false" customHeight="true" outlineLevel="0" collapsed="false">
      <c r="A1576" s="1" t="n">
        <v>1832</v>
      </c>
      <c r="B1576" s="1" t="s">
        <v>3060</v>
      </c>
      <c r="C1576" s="1" t="s">
        <v>2546</v>
      </c>
      <c r="D1576" s="1" t="n">
        <v>1.220385659367</v>
      </c>
    </row>
    <row r="1577" customFormat="false" ht="15" hidden="false" customHeight="true" outlineLevel="0" collapsed="false">
      <c r="A1577" s="1" t="n">
        <v>1833</v>
      </c>
      <c r="B1577" s="1" t="s">
        <v>3061</v>
      </c>
      <c r="C1577" s="1" t="s">
        <v>3062</v>
      </c>
      <c r="D1577" s="1" t="n">
        <v>1.220385659367</v>
      </c>
    </row>
    <row r="1578" customFormat="false" ht="15" hidden="false" customHeight="true" outlineLevel="0" collapsed="false">
      <c r="A1578" s="1" t="n">
        <v>1834</v>
      </c>
      <c r="B1578" s="1" t="s">
        <v>3063</v>
      </c>
      <c r="C1578" s="1" t="s">
        <v>3064</v>
      </c>
      <c r="D1578" s="1" t="n">
        <v>1.220385659367</v>
      </c>
    </row>
    <row r="1579" customFormat="false" ht="15" hidden="false" customHeight="true" outlineLevel="0" collapsed="false">
      <c r="A1579" s="1" t="n">
        <v>1835</v>
      </c>
      <c r="B1579" s="1" t="s">
        <v>3065</v>
      </c>
      <c r="C1579" s="1" t="s">
        <v>3066</v>
      </c>
      <c r="D1579" s="1" t="n">
        <v>1.220385659367</v>
      </c>
    </row>
    <row r="1580" customFormat="false" ht="15" hidden="false" customHeight="true" outlineLevel="0" collapsed="false">
      <c r="A1580" s="1" t="n">
        <v>1836</v>
      </c>
      <c r="B1580" s="1" t="s">
        <v>3067</v>
      </c>
      <c r="C1580" s="1" t="s">
        <v>3068</v>
      </c>
      <c r="D1580" s="1" t="n">
        <v>1.220385659367</v>
      </c>
    </row>
    <row r="1581" customFormat="false" ht="15" hidden="false" customHeight="true" outlineLevel="0" collapsed="false">
      <c r="A1581" s="1" t="n">
        <v>1837</v>
      </c>
      <c r="B1581" s="1" t="s">
        <v>3069</v>
      </c>
      <c r="C1581" s="1" t="s">
        <v>3070</v>
      </c>
      <c r="D1581" s="1" t="n">
        <v>1.220385659367</v>
      </c>
    </row>
    <row r="1582" customFormat="false" ht="15" hidden="false" customHeight="true" outlineLevel="0" collapsed="false">
      <c r="A1582" s="1" t="n">
        <v>1838</v>
      </c>
      <c r="B1582" s="1" t="s">
        <v>3071</v>
      </c>
      <c r="C1582" s="1" t="s">
        <v>3072</v>
      </c>
      <c r="D1582" s="1" t="n">
        <v>1.220385659367</v>
      </c>
    </row>
    <row r="1583" customFormat="false" ht="15" hidden="false" customHeight="true" outlineLevel="0" collapsed="false">
      <c r="A1583" s="1" t="n">
        <v>1839</v>
      </c>
      <c r="B1583" s="1" t="s">
        <v>3073</v>
      </c>
      <c r="C1583" s="1" t="s">
        <v>3074</v>
      </c>
      <c r="D1583" s="1" t="n">
        <v>1.220385659367</v>
      </c>
    </row>
    <row r="1584" customFormat="false" ht="15" hidden="false" customHeight="true" outlineLevel="0" collapsed="false">
      <c r="A1584" s="1" t="n">
        <v>1840</v>
      </c>
      <c r="B1584" s="1" t="s">
        <v>3075</v>
      </c>
      <c r="C1584" s="1" t="s">
        <v>3076</v>
      </c>
      <c r="D1584" s="1" t="n">
        <v>1.220385659367</v>
      </c>
    </row>
    <row r="1585" customFormat="false" ht="15" hidden="false" customHeight="true" outlineLevel="0" collapsed="false">
      <c r="A1585" s="1" t="n">
        <v>1841</v>
      </c>
      <c r="B1585" s="1" t="s">
        <v>3077</v>
      </c>
      <c r="C1585" s="1" t="s">
        <v>3078</v>
      </c>
      <c r="D1585" s="1" t="n">
        <v>1.220385659367</v>
      </c>
    </row>
    <row r="1586" customFormat="false" ht="15" hidden="false" customHeight="true" outlineLevel="0" collapsed="false">
      <c r="A1586" s="1" t="n">
        <v>1842</v>
      </c>
      <c r="B1586" s="1" t="s">
        <v>3079</v>
      </c>
      <c r="C1586" s="1" t="s">
        <v>3080</v>
      </c>
      <c r="D1586" s="1" t="n">
        <v>1.220385659367</v>
      </c>
    </row>
    <row r="1587" customFormat="false" ht="15" hidden="false" customHeight="true" outlineLevel="0" collapsed="false">
      <c r="A1587" s="1" t="n">
        <v>1843</v>
      </c>
      <c r="B1587" s="1" t="s">
        <v>3081</v>
      </c>
      <c r="C1587" s="1" t="s">
        <v>3082</v>
      </c>
      <c r="D1587" s="1" t="n">
        <v>1.220385659367</v>
      </c>
    </row>
    <row r="1588" customFormat="false" ht="15" hidden="false" customHeight="true" outlineLevel="0" collapsed="false">
      <c r="A1588" s="1" t="n">
        <v>1844</v>
      </c>
      <c r="B1588" s="1" t="s">
        <v>3083</v>
      </c>
      <c r="C1588" s="1" t="s">
        <v>3084</v>
      </c>
      <c r="D1588" s="1" t="n">
        <v>1.220385659367</v>
      </c>
    </row>
    <row r="1589" customFormat="false" ht="15" hidden="false" customHeight="true" outlineLevel="0" collapsed="false">
      <c r="A1589" s="1" t="n">
        <v>1845</v>
      </c>
      <c r="B1589" s="1" t="s">
        <v>3085</v>
      </c>
      <c r="C1589" s="1" t="s">
        <v>3086</v>
      </c>
      <c r="D1589" s="1" t="n">
        <v>1.220385659367</v>
      </c>
    </row>
    <row r="1590" customFormat="false" ht="15" hidden="false" customHeight="true" outlineLevel="0" collapsed="false">
      <c r="A1590" s="1" t="n">
        <v>1846</v>
      </c>
      <c r="B1590" s="1" t="s">
        <v>3087</v>
      </c>
      <c r="C1590" s="1" t="s">
        <v>3088</v>
      </c>
      <c r="D1590" s="1" t="n">
        <v>1.220385659367</v>
      </c>
    </row>
    <row r="1591" customFormat="false" ht="15" hidden="false" customHeight="true" outlineLevel="0" collapsed="false">
      <c r="A1591" s="1" t="n">
        <v>1847</v>
      </c>
      <c r="B1591" s="1" t="s">
        <v>3089</v>
      </c>
      <c r="C1591" s="1" t="s">
        <v>3090</v>
      </c>
      <c r="D1591" s="1" t="n">
        <v>1.220385659367</v>
      </c>
    </row>
    <row r="1592" customFormat="false" ht="15" hidden="false" customHeight="true" outlineLevel="0" collapsed="false">
      <c r="A1592" s="1" t="n">
        <v>1848</v>
      </c>
      <c r="B1592" s="1" t="s">
        <v>3091</v>
      </c>
      <c r="C1592" s="1" t="s">
        <v>3092</v>
      </c>
      <c r="D1592" s="1" t="n">
        <v>1.220385659367</v>
      </c>
    </row>
    <row r="1593" customFormat="false" ht="15" hidden="false" customHeight="true" outlineLevel="0" collapsed="false">
      <c r="A1593" s="1" t="n">
        <v>1849</v>
      </c>
      <c r="B1593" s="1" t="s">
        <v>3093</v>
      </c>
      <c r="C1593" s="1" t="s">
        <v>3094</v>
      </c>
      <c r="D1593" s="1" t="n">
        <v>1.220385659367</v>
      </c>
    </row>
    <row r="1594" customFormat="false" ht="15" hidden="false" customHeight="true" outlineLevel="0" collapsed="false">
      <c r="A1594" s="1" t="n">
        <v>1850</v>
      </c>
      <c r="B1594" s="1" t="s">
        <v>3095</v>
      </c>
      <c r="C1594" s="1" t="s">
        <v>3096</v>
      </c>
      <c r="D1594" s="1" t="n">
        <v>1.220385659367</v>
      </c>
    </row>
    <row r="1595" customFormat="false" ht="15" hidden="false" customHeight="true" outlineLevel="0" collapsed="false">
      <c r="A1595" s="1" t="n">
        <v>1851</v>
      </c>
      <c r="B1595" s="1" t="s">
        <v>3097</v>
      </c>
      <c r="C1595" s="1" t="s">
        <v>3098</v>
      </c>
      <c r="D1595" s="1" t="n">
        <v>1.220385659367</v>
      </c>
    </row>
    <row r="1596" customFormat="false" ht="15" hidden="false" customHeight="true" outlineLevel="0" collapsed="false">
      <c r="A1596" s="1" t="n">
        <v>1852</v>
      </c>
      <c r="B1596" s="1" t="s">
        <v>3099</v>
      </c>
      <c r="C1596" s="1" t="s">
        <v>3100</v>
      </c>
      <c r="D1596" s="1" t="n">
        <v>1.220385659367</v>
      </c>
    </row>
    <row r="1597" customFormat="false" ht="15" hidden="false" customHeight="true" outlineLevel="0" collapsed="false">
      <c r="A1597" s="1" t="n">
        <v>1853</v>
      </c>
      <c r="B1597" s="1" t="s">
        <v>3101</v>
      </c>
      <c r="C1597" s="1" t="s">
        <v>3102</v>
      </c>
      <c r="D1597" s="1" t="n">
        <v>1.220385659367</v>
      </c>
    </row>
    <row r="1598" customFormat="false" ht="15" hidden="false" customHeight="true" outlineLevel="0" collapsed="false">
      <c r="A1598" s="1" t="n">
        <v>1854</v>
      </c>
      <c r="B1598" s="1" t="s">
        <v>3103</v>
      </c>
      <c r="C1598" s="1" t="s">
        <v>3104</v>
      </c>
      <c r="D1598" s="1" t="n">
        <v>1.220385659367</v>
      </c>
    </row>
    <row r="1599" customFormat="false" ht="15" hidden="false" customHeight="true" outlineLevel="0" collapsed="false">
      <c r="A1599" s="1" t="n">
        <v>1855</v>
      </c>
      <c r="B1599" s="1" t="s">
        <v>3105</v>
      </c>
      <c r="C1599" s="1" t="s">
        <v>3106</v>
      </c>
      <c r="D1599" s="1" t="n">
        <v>1.220385659367</v>
      </c>
    </row>
    <row r="1600" customFormat="false" ht="15" hidden="false" customHeight="true" outlineLevel="0" collapsed="false">
      <c r="A1600" s="1" t="n">
        <v>1856</v>
      </c>
      <c r="B1600" s="1" t="s">
        <v>3107</v>
      </c>
      <c r="C1600" s="1" t="s">
        <v>3108</v>
      </c>
      <c r="D1600" s="1" t="n">
        <v>1.220385659367</v>
      </c>
    </row>
    <row r="1601" customFormat="false" ht="15" hidden="false" customHeight="true" outlineLevel="0" collapsed="false">
      <c r="A1601" s="1" t="n">
        <v>1857</v>
      </c>
      <c r="B1601" s="1" t="s">
        <v>3109</v>
      </c>
      <c r="C1601" s="1" t="s">
        <v>3110</v>
      </c>
      <c r="D1601" s="1" t="n">
        <v>1.220385659367</v>
      </c>
    </row>
    <row r="1602" customFormat="false" ht="15" hidden="false" customHeight="true" outlineLevel="0" collapsed="false">
      <c r="A1602" s="1" t="n">
        <v>1858</v>
      </c>
      <c r="B1602" s="1" t="s">
        <v>3111</v>
      </c>
      <c r="C1602" s="1" t="s">
        <v>3112</v>
      </c>
      <c r="D1602" s="1" t="n">
        <v>1.220385659367</v>
      </c>
    </row>
    <row r="1603" customFormat="false" ht="15" hidden="false" customHeight="true" outlineLevel="0" collapsed="false">
      <c r="A1603" s="1" t="n">
        <v>1859</v>
      </c>
      <c r="B1603" s="1" t="s">
        <v>3113</v>
      </c>
      <c r="C1603" s="1" t="s">
        <v>3114</v>
      </c>
      <c r="D1603" s="1" t="n">
        <v>1.220385659367</v>
      </c>
    </row>
    <row r="1604" customFormat="false" ht="15" hidden="false" customHeight="true" outlineLevel="0" collapsed="false">
      <c r="A1604" s="1" t="n">
        <v>1860</v>
      </c>
      <c r="B1604" s="1" t="s">
        <v>3115</v>
      </c>
      <c r="C1604" s="1" t="s">
        <v>3116</v>
      </c>
      <c r="D1604" s="1" t="n">
        <v>1.220385659367</v>
      </c>
    </row>
    <row r="1605" customFormat="false" ht="15" hidden="false" customHeight="true" outlineLevel="0" collapsed="false">
      <c r="A1605" s="1" t="n">
        <v>1861</v>
      </c>
      <c r="B1605" s="1" t="s">
        <v>3117</v>
      </c>
      <c r="C1605" s="1" t="s">
        <v>3118</v>
      </c>
      <c r="D1605" s="1" t="n">
        <v>1.220385659367</v>
      </c>
    </row>
    <row r="1606" customFormat="false" ht="15" hidden="false" customHeight="true" outlineLevel="0" collapsed="false">
      <c r="A1606" s="1" t="n">
        <v>1862</v>
      </c>
      <c r="B1606" s="1" t="s">
        <v>3119</v>
      </c>
      <c r="C1606" s="1" t="s">
        <v>505</v>
      </c>
      <c r="D1606" s="1" t="n">
        <v>1.220385659367</v>
      </c>
    </row>
    <row r="1607" customFormat="false" ht="15" hidden="false" customHeight="true" outlineLevel="0" collapsed="false">
      <c r="A1607" s="1" t="n">
        <v>1863</v>
      </c>
      <c r="B1607" s="1" t="s">
        <v>3120</v>
      </c>
      <c r="C1607" s="1" t="s">
        <v>3121</v>
      </c>
      <c r="D1607" s="1" t="n">
        <v>1.220385659367</v>
      </c>
    </row>
    <row r="1608" customFormat="false" ht="15" hidden="false" customHeight="true" outlineLevel="0" collapsed="false">
      <c r="A1608" s="1" t="n">
        <v>1864</v>
      </c>
      <c r="B1608" s="1" t="s">
        <v>3122</v>
      </c>
      <c r="C1608" s="1" t="s">
        <v>3123</v>
      </c>
      <c r="D1608" s="1" t="n">
        <v>1.220385659367</v>
      </c>
    </row>
    <row r="1609" customFormat="false" ht="15" hidden="false" customHeight="true" outlineLevel="0" collapsed="false">
      <c r="A1609" s="1" t="n">
        <v>1865</v>
      </c>
      <c r="B1609" s="1" t="s">
        <v>3124</v>
      </c>
      <c r="C1609" s="1" t="s">
        <v>3125</v>
      </c>
      <c r="D1609" s="1" t="n">
        <v>1.220385659367</v>
      </c>
    </row>
    <row r="1610" customFormat="false" ht="15" hidden="false" customHeight="true" outlineLevel="0" collapsed="false">
      <c r="A1610" s="1" t="n">
        <v>1866</v>
      </c>
      <c r="B1610" s="1" t="s">
        <v>3126</v>
      </c>
      <c r="C1610" s="1" t="s">
        <v>3127</v>
      </c>
      <c r="D1610" s="1" t="n">
        <v>1.220385659367</v>
      </c>
    </row>
    <row r="1611" customFormat="false" ht="15" hidden="false" customHeight="true" outlineLevel="0" collapsed="false">
      <c r="A1611" s="1" t="n">
        <v>1867</v>
      </c>
      <c r="B1611" s="1" t="s">
        <v>3128</v>
      </c>
      <c r="C1611" s="1" t="s">
        <v>3129</v>
      </c>
      <c r="D1611" s="1" t="n">
        <v>1.220385659367</v>
      </c>
    </row>
    <row r="1612" customFormat="false" ht="15" hidden="false" customHeight="true" outlineLevel="0" collapsed="false">
      <c r="A1612" s="1" t="n">
        <v>1868</v>
      </c>
      <c r="B1612" s="1" t="s">
        <v>3130</v>
      </c>
      <c r="C1612" s="1" t="s">
        <v>3131</v>
      </c>
      <c r="D1612" s="1" t="n">
        <v>1.220385659367</v>
      </c>
    </row>
    <row r="1613" customFormat="false" ht="15" hidden="false" customHeight="true" outlineLevel="0" collapsed="false">
      <c r="A1613" s="1" t="n">
        <v>1869</v>
      </c>
      <c r="B1613" s="1" t="s">
        <v>3132</v>
      </c>
      <c r="C1613" s="1" t="s">
        <v>3133</v>
      </c>
      <c r="D1613" s="1" t="n">
        <v>1.220385659367</v>
      </c>
    </row>
    <row r="1614" customFormat="false" ht="15" hidden="false" customHeight="true" outlineLevel="0" collapsed="false">
      <c r="A1614" s="1" t="n">
        <v>1870</v>
      </c>
      <c r="B1614" s="1" t="s">
        <v>3134</v>
      </c>
      <c r="C1614" s="1" t="s">
        <v>3135</v>
      </c>
      <c r="D1614" s="1" t="n">
        <v>1.220385659367</v>
      </c>
    </row>
    <row r="1615" customFormat="false" ht="15" hidden="false" customHeight="true" outlineLevel="0" collapsed="false">
      <c r="A1615" s="1" t="n">
        <v>1872</v>
      </c>
      <c r="B1615" s="1" t="s">
        <v>3136</v>
      </c>
      <c r="C1615" s="1" t="s">
        <v>3137</v>
      </c>
      <c r="D1615" s="1" t="n">
        <v>1.220385659367</v>
      </c>
    </row>
    <row r="1616" customFormat="false" ht="15" hidden="false" customHeight="true" outlineLevel="0" collapsed="false">
      <c r="A1616" s="1" t="n">
        <v>1873</v>
      </c>
      <c r="B1616" s="1" t="s">
        <v>3138</v>
      </c>
      <c r="C1616" s="1" t="s">
        <v>3139</v>
      </c>
      <c r="D1616" s="1" t="n">
        <v>1.220385659367</v>
      </c>
    </row>
    <row r="1617" customFormat="false" ht="15" hidden="false" customHeight="true" outlineLevel="0" collapsed="false">
      <c r="A1617" s="1" t="n">
        <v>1874</v>
      </c>
      <c r="B1617" s="1" t="s">
        <v>3140</v>
      </c>
      <c r="C1617" s="1" t="s">
        <v>1112</v>
      </c>
      <c r="D1617" s="1" t="n">
        <v>1.220385659367</v>
      </c>
    </row>
    <row r="1618" customFormat="false" ht="15" hidden="false" customHeight="true" outlineLevel="0" collapsed="false">
      <c r="A1618" s="1" t="n">
        <v>1875</v>
      </c>
      <c r="B1618" s="1" t="s">
        <v>3141</v>
      </c>
      <c r="C1618" s="1" t="s">
        <v>3142</v>
      </c>
      <c r="D1618" s="1" t="n">
        <v>1.220385659367</v>
      </c>
    </row>
    <row r="1619" customFormat="false" ht="15" hidden="false" customHeight="true" outlineLevel="0" collapsed="false">
      <c r="A1619" s="1" t="n">
        <v>1876</v>
      </c>
      <c r="B1619" s="1" t="s">
        <v>3143</v>
      </c>
      <c r="C1619" s="1" t="s">
        <v>893</v>
      </c>
      <c r="D1619" s="1" t="n">
        <v>1.220385659367</v>
      </c>
    </row>
    <row r="1620" customFormat="false" ht="15" hidden="false" customHeight="true" outlineLevel="0" collapsed="false">
      <c r="A1620" s="1" t="n">
        <v>1877</v>
      </c>
      <c r="B1620" s="1" t="s">
        <v>3144</v>
      </c>
      <c r="C1620" s="1" t="s">
        <v>3145</v>
      </c>
      <c r="D1620" s="1" t="n">
        <v>1.220385659367</v>
      </c>
    </row>
    <row r="1621" customFormat="false" ht="15" hidden="false" customHeight="true" outlineLevel="0" collapsed="false">
      <c r="A1621" s="1" t="n">
        <v>1878</v>
      </c>
      <c r="B1621" s="1" t="s">
        <v>3146</v>
      </c>
      <c r="C1621" s="1" t="s">
        <v>83</v>
      </c>
      <c r="D1621" s="1" t="n">
        <v>1.220385659367</v>
      </c>
    </row>
    <row r="1622" customFormat="false" ht="15" hidden="false" customHeight="true" outlineLevel="0" collapsed="false">
      <c r="A1622" s="1" t="n">
        <v>1879</v>
      </c>
      <c r="B1622" s="1" t="s">
        <v>3147</v>
      </c>
      <c r="C1622" s="1" t="s">
        <v>3148</v>
      </c>
      <c r="D1622" s="1" t="n">
        <v>1.220385659367</v>
      </c>
    </row>
    <row r="1623" customFormat="false" ht="15" hidden="false" customHeight="true" outlineLevel="0" collapsed="false">
      <c r="A1623" s="1" t="n">
        <v>1880</v>
      </c>
      <c r="B1623" s="1" t="s">
        <v>3149</v>
      </c>
      <c r="C1623" s="1" t="s">
        <v>3150</v>
      </c>
      <c r="D1623" s="1" t="n">
        <v>1.220385659367</v>
      </c>
    </row>
    <row r="1624" customFormat="false" ht="15" hidden="false" customHeight="true" outlineLevel="0" collapsed="false">
      <c r="A1624" s="1" t="n">
        <v>1881</v>
      </c>
      <c r="B1624" s="1" t="s">
        <v>3151</v>
      </c>
      <c r="C1624" s="1" t="s">
        <v>3152</v>
      </c>
      <c r="D1624" s="1" t="n">
        <v>1.220385659367</v>
      </c>
    </row>
    <row r="1625" customFormat="false" ht="15" hidden="false" customHeight="true" outlineLevel="0" collapsed="false">
      <c r="A1625" s="1" t="n">
        <v>1882</v>
      </c>
      <c r="B1625" s="1" t="s">
        <v>3153</v>
      </c>
      <c r="C1625" s="1" t="s">
        <v>3154</v>
      </c>
      <c r="D1625" s="1" t="n">
        <v>1.220385659367</v>
      </c>
    </row>
    <row r="1626" customFormat="false" ht="15" hidden="false" customHeight="true" outlineLevel="0" collapsed="false">
      <c r="A1626" s="1" t="n">
        <v>1883</v>
      </c>
      <c r="B1626" s="1" t="s">
        <v>3155</v>
      </c>
      <c r="C1626" s="1" t="s">
        <v>3156</v>
      </c>
      <c r="D1626" s="1" t="n">
        <v>1.220385659367</v>
      </c>
    </row>
    <row r="1627" customFormat="false" ht="15" hidden="false" customHeight="true" outlineLevel="0" collapsed="false">
      <c r="A1627" s="1" t="n">
        <v>1884</v>
      </c>
      <c r="B1627" s="1" t="s">
        <v>3157</v>
      </c>
      <c r="C1627" s="1" t="s">
        <v>3158</v>
      </c>
      <c r="D1627" s="1" t="n">
        <v>1.220385659367</v>
      </c>
    </row>
    <row r="1628" customFormat="false" ht="15" hidden="false" customHeight="true" outlineLevel="0" collapsed="false">
      <c r="A1628" s="1" t="n">
        <v>1885</v>
      </c>
      <c r="B1628" s="1" t="s">
        <v>3159</v>
      </c>
      <c r="C1628" s="1" t="s">
        <v>3160</v>
      </c>
      <c r="D1628" s="1" t="n">
        <v>1.220385659367</v>
      </c>
    </row>
    <row r="1629" customFormat="false" ht="15" hidden="false" customHeight="true" outlineLevel="0" collapsed="false">
      <c r="A1629" s="1" t="n">
        <v>1886</v>
      </c>
      <c r="B1629" s="1" t="s">
        <v>3161</v>
      </c>
      <c r="C1629" s="1" t="s">
        <v>3162</v>
      </c>
      <c r="D1629" s="1" t="n">
        <v>1.220385659367</v>
      </c>
    </row>
    <row r="1630" customFormat="false" ht="15" hidden="false" customHeight="true" outlineLevel="0" collapsed="false">
      <c r="A1630" s="1" t="n">
        <v>1887</v>
      </c>
      <c r="B1630" s="1" t="s">
        <v>3163</v>
      </c>
      <c r="C1630" s="1" t="s">
        <v>3164</v>
      </c>
      <c r="D1630" s="1" t="n">
        <v>1.220385659367</v>
      </c>
    </row>
    <row r="1631" customFormat="false" ht="15" hidden="false" customHeight="true" outlineLevel="0" collapsed="false">
      <c r="A1631" s="1" t="n">
        <v>1888</v>
      </c>
      <c r="B1631" s="1" t="s">
        <v>3165</v>
      </c>
      <c r="C1631" s="1" t="s">
        <v>3166</v>
      </c>
      <c r="D1631" s="1" t="n">
        <v>1.220385659367</v>
      </c>
    </row>
    <row r="1632" customFormat="false" ht="15" hidden="false" customHeight="true" outlineLevel="0" collapsed="false">
      <c r="A1632" s="1" t="n">
        <v>1889</v>
      </c>
      <c r="B1632" s="1" t="s">
        <v>3167</v>
      </c>
      <c r="C1632" s="1" t="s">
        <v>3168</v>
      </c>
      <c r="D1632" s="1" t="n">
        <v>1.220385659367</v>
      </c>
    </row>
    <row r="1633" customFormat="false" ht="15" hidden="false" customHeight="true" outlineLevel="0" collapsed="false">
      <c r="A1633" s="1" t="n">
        <v>1890</v>
      </c>
      <c r="B1633" s="1" t="s">
        <v>3169</v>
      </c>
      <c r="C1633" s="1" t="s">
        <v>3170</v>
      </c>
      <c r="D1633" s="1" t="n">
        <v>1.220385659367</v>
      </c>
    </row>
    <row r="1634" customFormat="false" ht="15" hidden="false" customHeight="true" outlineLevel="0" collapsed="false">
      <c r="A1634" s="1" t="n">
        <v>1891</v>
      </c>
      <c r="B1634" s="1" t="s">
        <v>3171</v>
      </c>
      <c r="C1634" s="1" t="s">
        <v>3172</v>
      </c>
      <c r="D1634" s="1" t="n">
        <v>1.220385659367</v>
      </c>
    </row>
    <row r="1635" customFormat="false" ht="15" hidden="false" customHeight="true" outlineLevel="0" collapsed="false">
      <c r="A1635" s="1" t="n">
        <v>1893</v>
      </c>
      <c r="B1635" s="1" t="s">
        <v>3173</v>
      </c>
      <c r="C1635" s="1" t="s">
        <v>3174</v>
      </c>
      <c r="D1635" s="1" t="n">
        <v>1.220385659367</v>
      </c>
    </row>
    <row r="1636" customFormat="false" ht="15" hidden="false" customHeight="true" outlineLevel="0" collapsed="false">
      <c r="A1636" s="1" t="n">
        <v>1894</v>
      </c>
      <c r="B1636" s="1" t="s">
        <v>3175</v>
      </c>
      <c r="C1636" s="1" t="s">
        <v>3176</v>
      </c>
      <c r="D1636" s="1" t="n">
        <v>1.220385659367</v>
      </c>
    </row>
    <row r="1637" customFormat="false" ht="15" hidden="false" customHeight="true" outlineLevel="0" collapsed="false">
      <c r="A1637" s="1" t="n">
        <v>1895</v>
      </c>
      <c r="B1637" s="1" t="s">
        <v>3177</v>
      </c>
      <c r="C1637" s="1" t="s">
        <v>3178</v>
      </c>
      <c r="D1637" s="1" t="n">
        <v>1.220385659367</v>
      </c>
    </row>
    <row r="1638" customFormat="false" ht="15" hidden="false" customHeight="true" outlineLevel="0" collapsed="false">
      <c r="A1638" s="1" t="n">
        <v>1896</v>
      </c>
      <c r="B1638" s="1" t="s">
        <v>3179</v>
      </c>
      <c r="C1638" s="1" t="s">
        <v>3180</v>
      </c>
      <c r="D1638" s="1" t="n">
        <v>1.220385659367</v>
      </c>
    </row>
    <row r="1639" customFormat="false" ht="15" hidden="false" customHeight="true" outlineLevel="0" collapsed="false">
      <c r="A1639" s="1" t="n">
        <v>1897</v>
      </c>
      <c r="B1639" s="1" t="s">
        <v>3181</v>
      </c>
      <c r="C1639" s="1" t="s">
        <v>3182</v>
      </c>
      <c r="D1639" s="1" t="n">
        <v>1.220385659367</v>
      </c>
    </row>
    <row r="1640" customFormat="false" ht="15" hidden="false" customHeight="true" outlineLevel="0" collapsed="false">
      <c r="A1640" s="1" t="n">
        <v>1898</v>
      </c>
      <c r="B1640" s="1" t="s">
        <v>3183</v>
      </c>
      <c r="C1640" s="1" t="s">
        <v>3184</v>
      </c>
      <c r="D1640" s="1" t="n">
        <v>1.220385659367</v>
      </c>
    </row>
    <row r="1641" customFormat="false" ht="15" hidden="false" customHeight="true" outlineLevel="0" collapsed="false">
      <c r="A1641" s="1" t="n">
        <v>1899</v>
      </c>
      <c r="B1641" s="1" t="s">
        <v>3185</v>
      </c>
      <c r="C1641" s="1" t="s">
        <v>3186</v>
      </c>
      <c r="D1641" s="1" t="n">
        <v>1.220385659367</v>
      </c>
    </row>
    <row r="1642" customFormat="false" ht="15" hidden="false" customHeight="true" outlineLevel="0" collapsed="false">
      <c r="A1642" s="1" t="n">
        <v>1900</v>
      </c>
      <c r="B1642" s="1" t="s">
        <v>3187</v>
      </c>
      <c r="C1642" s="1" t="s">
        <v>69</v>
      </c>
      <c r="D1642" s="1" t="n">
        <v>1.220385659367</v>
      </c>
    </row>
    <row r="1643" customFormat="false" ht="15" hidden="false" customHeight="true" outlineLevel="0" collapsed="false">
      <c r="A1643" s="1" t="n">
        <v>1901</v>
      </c>
      <c r="B1643" s="1" t="s">
        <v>3188</v>
      </c>
      <c r="C1643" s="1" t="s">
        <v>464</v>
      </c>
      <c r="D1643" s="1" t="n">
        <v>1.220385659367</v>
      </c>
    </row>
    <row r="1644" customFormat="false" ht="15" hidden="false" customHeight="true" outlineLevel="0" collapsed="false">
      <c r="A1644" s="1" t="n">
        <v>1902</v>
      </c>
      <c r="B1644" s="1" t="s">
        <v>3189</v>
      </c>
      <c r="C1644" s="1" t="s">
        <v>3190</v>
      </c>
      <c r="D1644" s="1" t="n">
        <v>1.220385659367</v>
      </c>
    </row>
    <row r="1645" customFormat="false" ht="15" hidden="false" customHeight="true" outlineLevel="0" collapsed="false">
      <c r="A1645" s="1" t="n">
        <v>1903</v>
      </c>
      <c r="B1645" s="1" t="s">
        <v>3191</v>
      </c>
      <c r="C1645" s="1" t="s">
        <v>3192</v>
      </c>
      <c r="D1645" s="1" t="n">
        <v>1.220385659367</v>
      </c>
    </row>
    <row r="1646" customFormat="false" ht="15" hidden="false" customHeight="true" outlineLevel="0" collapsed="false">
      <c r="A1646" s="1" t="n">
        <v>1904</v>
      </c>
      <c r="B1646" s="1" t="s">
        <v>3193</v>
      </c>
      <c r="C1646" s="1" t="s">
        <v>3194</v>
      </c>
      <c r="D1646" s="1" t="n">
        <v>1.220385659367</v>
      </c>
    </row>
    <row r="1647" customFormat="false" ht="15" hidden="false" customHeight="true" outlineLevel="0" collapsed="false">
      <c r="A1647" s="1" t="n">
        <v>1905</v>
      </c>
      <c r="B1647" s="1" t="s">
        <v>3195</v>
      </c>
      <c r="C1647" s="1" t="s">
        <v>3196</v>
      </c>
      <c r="D1647" s="1" t="n">
        <v>1.220385659367</v>
      </c>
    </row>
    <row r="1648" customFormat="false" ht="15" hidden="false" customHeight="true" outlineLevel="0" collapsed="false">
      <c r="A1648" s="1" t="n">
        <v>1906</v>
      </c>
      <c r="B1648" s="1" t="s">
        <v>3197</v>
      </c>
      <c r="C1648" s="1" t="s">
        <v>1118</v>
      </c>
      <c r="D1648" s="1" t="n">
        <v>1.220385659367</v>
      </c>
    </row>
    <row r="1649" customFormat="false" ht="15" hidden="false" customHeight="true" outlineLevel="0" collapsed="false">
      <c r="A1649" s="1" t="n">
        <v>1907</v>
      </c>
      <c r="B1649" s="1" t="s">
        <v>3198</v>
      </c>
      <c r="C1649" s="1" t="s">
        <v>3199</v>
      </c>
      <c r="D1649" s="1" t="n">
        <v>1.220385659367</v>
      </c>
    </row>
    <row r="1650" customFormat="false" ht="15" hidden="false" customHeight="true" outlineLevel="0" collapsed="false">
      <c r="A1650" s="1" t="n">
        <v>1908</v>
      </c>
      <c r="B1650" s="1" t="s">
        <v>3200</v>
      </c>
      <c r="C1650" s="1" t="s">
        <v>565</v>
      </c>
      <c r="D1650" s="1" t="n">
        <v>1.220385659367</v>
      </c>
    </row>
    <row r="1651" customFormat="false" ht="15" hidden="false" customHeight="true" outlineLevel="0" collapsed="false">
      <c r="A1651" s="1" t="n">
        <v>1909</v>
      </c>
      <c r="B1651" s="1" t="s">
        <v>3201</v>
      </c>
      <c r="C1651" s="1" t="s">
        <v>3202</v>
      </c>
      <c r="D1651" s="1" t="n">
        <v>1.220385659367</v>
      </c>
    </row>
    <row r="1652" customFormat="false" ht="15" hidden="false" customHeight="true" outlineLevel="0" collapsed="false">
      <c r="A1652" s="1" t="n">
        <v>1910</v>
      </c>
      <c r="B1652" s="1" t="s">
        <v>3203</v>
      </c>
      <c r="C1652" s="1" t="s">
        <v>3204</v>
      </c>
      <c r="D1652" s="1" t="n">
        <v>1.220385659367</v>
      </c>
    </row>
    <row r="1653" customFormat="false" ht="15" hidden="false" customHeight="true" outlineLevel="0" collapsed="false">
      <c r="A1653" s="1" t="n">
        <v>1911</v>
      </c>
      <c r="B1653" s="1" t="s">
        <v>3205</v>
      </c>
      <c r="C1653" s="1" t="s">
        <v>3206</v>
      </c>
      <c r="D1653" s="1" t="n">
        <v>1.220385659367</v>
      </c>
    </row>
    <row r="1654" customFormat="false" ht="15" hidden="false" customHeight="true" outlineLevel="0" collapsed="false">
      <c r="A1654" s="1" t="n">
        <v>1912</v>
      </c>
      <c r="B1654" s="1" t="s">
        <v>3207</v>
      </c>
      <c r="C1654" s="1" t="s">
        <v>3208</v>
      </c>
      <c r="D1654" s="1" t="n">
        <v>1.220385659367</v>
      </c>
    </row>
    <row r="1655" customFormat="false" ht="15" hidden="false" customHeight="true" outlineLevel="0" collapsed="false">
      <c r="A1655" s="1" t="n">
        <v>1913</v>
      </c>
      <c r="B1655" s="1" t="s">
        <v>3209</v>
      </c>
      <c r="C1655" s="1" t="s">
        <v>3210</v>
      </c>
      <c r="D1655" s="1" t="n">
        <v>1.220385659367</v>
      </c>
    </row>
    <row r="1656" customFormat="false" ht="15" hidden="false" customHeight="true" outlineLevel="0" collapsed="false">
      <c r="A1656" s="1" t="n">
        <v>1914</v>
      </c>
      <c r="B1656" s="1" t="s">
        <v>3211</v>
      </c>
      <c r="C1656" s="1" t="s">
        <v>3212</v>
      </c>
      <c r="D1656" s="1" t="n">
        <v>1.220385659367</v>
      </c>
    </row>
    <row r="1657" customFormat="false" ht="15" hidden="false" customHeight="true" outlineLevel="0" collapsed="false">
      <c r="A1657" s="1" t="n">
        <v>1915</v>
      </c>
      <c r="B1657" s="1" t="s">
        <v>3213</v>
      </c>
      <c r="C1657" s="1" t="s">
        <v>3214</v>
      </c>
      <c r="D1657" s="1" t="n">
        <v>1.220385659367</v>
      </c>
    </row>
    <row r="1658" customFormat="false" ht="15" hidden="false" customHeight="true" outlineLevel="0" collapsed="false">
      <c r="A1658" s="1" t="n">
        <v>1916</v>
      </c>
      <c r="B1658" s="1" t="s">
        <v>3215</v>
      </c>
      <c r="C1658" s="1" t="s">
        <v>3216</v>
      </c>
      <c r="D1658" s="1" t="n">
        <v>1.220385659367</v>
      </c>
    </row>
    <row r="1659" customFormat="false" ht="15" hidden="false" customHeight="true" outlineLevel="0" collapsed="false">
      <c r="A1659" s="1" t="n">
        <v>1917</v>
      </c>
      <c r="B1659" s="1" t="s">
        <v>3217</v>
      </c>
      <c r="C1659" s="1" t="s">
        <v>3218</v>
      </c>
      <c r="D1659" s="1" t="n">
        <v>1.220385659367</v>
      </c>
    </row>
    <row r="1660" customFormat="false" ht="15" hidden="false" customHeight="true" outlineLevel="0" collapsed="false">
      <c r="A1660" s="1" t="n">
        <v>1918</v>
      </c>
      <c r="B1660" s="1" t="s">
        <v>3219</v>
      </c>
      <c r="C1660" s="1" t="s">
        <v>3220</v>
      </c>
      <c r="D1660" s="1" t="n">
        <v>1.220385659367</v>
      </c>
    </row>
    <row r="1661" customFormat="false" ht="15" hidden="false" customHeight="true" outlineLevel="0" collapsed="false">
      <c r="A1661" s="1" t="n">
        <v>1919</v>
      </c>
      <c r="B1661" s="1" t="s">
        <v>3221</v>
      </c>
      <c r="C1661" s="1" t="s">
        <v>3222</v>
      </c>
      <c r="D1661" s="1" t="n">
        <v>1.220385659367</v>
      </c>
    </row>
    <row r="1662" customFormat="false" ht="15" hidden="false" customHeight="true" outlineLevel="0" collapsed="false">
      <c r="A1662" s="1" t="n">
        <v>1920</v>
      </c>
      <c r="B1662" s="1" t="s">
        <v>3223</v>
      </c>
      <c r="C1662" s="1" t="s">
        <v>428</v>
      </c>
      <c r="D1662" s="1" t="n">
        <v>1.220385659367</v>
      </c>
    </row>
    <row r="1663" customFormat="false" ht="15" hidden="false" customHeight="true" outlineLevel="0" collapsed="false">
      <c r="A1663" s="1" t="n">
        <v>1921</v>
      </c>
      <c r="B1663" s="1" t="s">
        <v>3224</v>
      </c>
      <c r="C1663" s="1" t="s">
        <v>3225</v>
      </c>
      <c r="D1663" s="1" t="n">
        <v>1.220385659367</v>
      </c>
    </row>
    <row r="1664" customFormat="false" ht="15" hidden="false" customHeight="true" outlineLevel="0" collapsed="false">
      <c r="A1664" s="1" t="n">
        <v>1922</v>
      </c>
      <c r="B1664" s="1" t="s">
        <v>3226</v>
      </c>
      <c r="C1664" s="1" t="s">
        <v>3227</v>
      </c>
      <c r="D1664" s="1" t="n">
        <v>1.220385659367</v>
      </c>
    </row>
    <row r="1665" customFormat="false" ht="15" hidden="false" customHeight="true" outlineLevel="0" collapsed="false">
      <c r="A1665" s="1" t="n">
        <v>1923</v>
      </c>
      <c r="B1665" s="1" t="s">
        <v>3228</v>
      </c>
      <c r="C1665" s="1" t="s">
        <v>3229</v>
      </c>
      <c r="D1665" s="1" t="n">
        <v>1.220385659367</v>
      </c>
    </row>
    <row r="1666" customFormat="false" ht="15" hidden="false" customHeight="true" outlineLevel="0" collapsed="false">
      <c r="A1666" s="1" t="n">
        <v>1924</v>
      </c>
      <c r="B1666" s="1" t="s">
        <v>3230</v>
      </c>
      <c r="C1666" s="1" t="s">
        <v>3231</v>
      </c>
      <c r="D1666" s="1" t="n">
        <v>1.220385659367</v>
      </c>
    </row>
    <row r="1667" customFormat="false" ht="15" hidden="false" customHeight="true" outlineLevel="0" collapsed="false">
      <c r="A1667" s="1" t="n">
        <v>1925</v>
      </c>
      <c r="B1667" s="1" t="s">
        <v>3232</v>
      </c>
      <c r="C1667" s="1" t="s">
        <v>3233</v>
      </c>
      <c r="D1667" s="1" t="n">
        <v>1.220385659367</v>
      </c>
    </row>
    <row r="1668" customFormat="false" ht="15" hidden="false" customHeight="true" outlineLevel="0" collapsed="false">
      <c r="A1668" s="1" t="n">
        <v>1926</v>
      </c>
      <c r="B1668" s="1" t="s">
        <v>3234</v>
      </c>
      <c r="C1668" s="1" t="s">
        <v>3235</v>
      </c>
      <c r="D1668" s="1" t="n">
        <v>1.220385659367</v>
      </c>
    </row>
    <row r="1669" customFormat="false" ht="15" hidden="false" customHeight="true" outlineLevel="0" collapsed="false">
      <c r="A1669" s="1" t="n">
        <v>1927</v>
      </c>
      <c r="B1669" s="1" t="s">
        <v>3236</v>
      </c>
      <c r="C1669" s="1" t="s">
        <v>3237</v>
      </c>
      <c r="D1669" s="1" t="n">
        <v>1.220385659367</v>
      </c>
    </row>
    <row r="1670" customFormat="false" ht="15" hidden="false" customHeight="true" outlineLevel="0" collapsed="false">
      <c r="A1670" s="1" t="n">
        <v>1928</v>
      </c>
      <c r="B1670" s="1" t="s">
        <v>3238</v>
      </c>
      <c r="C1670" s="1" t="s">
        <v>3239</v>
      </c>
      <c r="D1670" s="1" t="n">
        <v>1.220385659367</v>
      </c>
    </row>
    <row r="1671" customFormat="false" ht="15" hidden="false" customHeight="true" outlineLevel="0" collapsed="false">
      <c r="A1671" s="1" t="n">
        <v>1929</v>
      </c>
      <c r="B1671" s="1" t="s">
        <v>3240</v>
      </c>
      <c r="C1671" s="1" t="s">
        <v>3241</v>
      </c>
      <c r="D1671" s="1" t="n">
        <v>1.220385659367</v>
      </c>
    </row>
    <row r="1672" customFormat="false" ht="15" hidden="false" customHeight="true" outlineLevel="0" collapsed="false">
      <c r="A1672" s="1" t="n">
        <v>1930</v>
      </c>
      <c r="B1672" s="1" t="s">
        <v>3242</v>
      </c>
      <c r="C1672" s="1" t="s">
        <v>3243</v>
      </c>
      <c r="D1672" s="1" t="n">
        <v>1.220385659367</v>
      </c>
    </row>
    <row r="1673" customFormat="false" ht="15" hidden="false" customHeight="true" outlineLevel="0" collapsed="false">
      <c r="A1673" s="1" t="n">
        <v>1931</v>
      </c>
      <c r="B1673" s="1" t="s">
        <v>3244</v>
      </c>
      <c r="C1673" s="1" t="s">
        <v>69</v>
      </c>
      <c r="D1673" s="1" t="n">
        <v>1.220385659367</v>
      </c>
    </row>
    <row r="1674" customFormat="false" ht="15" hidden="false" customHeight="true" outlineLevel="0" collapsed="false">
      <c r="A1674" s="1" t="n">
        <v>1932</v>
      </c>
      <c r="B1674" s="1" t="s">
        <v>3245</v>
      </c>
      <c r="C1674" s="1" t="s">
        <v>3246</v>
      </c>
      <c r="D1674" s="1" t="n">
        <v>1.220385659367</v>
      </c>
    </row>
    <row r="1675" customFormat="false" ht="15" hidden="false" customHeight="true" outlineLevel="0" collapsed="false">
      <c r="A1675" s="1" t="n">
        <v>1933</v>
      </c>
      <c r="B1675" s="1" t="s">
        <v>3247</v>
      </c>
      <c r="C1675" s="1" t="s">
        <v>3248</v>
      </c>
      <c r="D1675" s="1" t="n">
        <v>1.220385659367</v>
      </c>
    </row>
    <row r="1676" customFormat="false" ht="15" hidden="false" customHeight="true" outlineLevel="0" collapsed="false">
      <c r="A1676" s="1" t="n">
        <v>1934</v>
      </c>
      <c r="B1676" s="1" t="s">
        <v>3249</v>
      </c>
      <c r="C1676" s="1" t="s">
        <v>3250</v>
      </c>
      <c r="D1676" s="1" t="n">
        <v>1.220385659367</v>
      </c>
    </row>
    <row r="1677" customFormat="false" ht="15" hidden="false" customHeight="true" outlineLevel="0" collapsed="false">
      <c r="A1677" s="1" t="n">
        <v>1935</v>
      </c>
      <c r="B1677" s="1" t="s">
        <v>3251</v>
      </c>
      <c r="C1677" s="1" t="s">
        <v>3252</v>
      </c>
      <c r="D1677" s="1" t="n">
        <v>1.220385659367</v>
      </c>
    </row>
    <row r="1678" customFormat="false" ht="15" hidden="false" customHeight="true" outlineLevel="0" collapsed="false">
      <c r="A1678" s="1" t="n">
        <v>1936</v>
      </c>
      <c r="B1678" s="1" t="s">
        <v>3253</v>
      </c>
      <c r="C1678" s="1" t="s">
        <v>3254</v>
      </c>
      <c r="D1678" s="1" t="n">
        <v>1.220385659367</v>
      </c>
    </row>
    <row r="1679" customFormat="false" ht="15" hidden="false" customHeight="true" outlineLevel="0" collapsed="false">
      <c r="A1679" s="1" t="n">
        <v>1937</v>
      </c>
      <c r="B1679" s="1" t="s">
        <v>3255</v>
      </c>
      <c r="C1679" s="1" t="s">
        <v>3256</v>
      </c>
      <c r="D1679" s="1" t="n">
        <v>1.220385659367</v>
      </c>
    </row>
    <row r="1680" customFormat="false" ht="15" hidden="false" customHeight="true" outlineLevel="0" collapsed="false">
      <c r="A1680" s="1" t="n">
        <v>1938</v>
      </c>
      <c r="B1680" s="1" t="s">
        <v>3257</v>
      </c>
      <c r="C1680" s="1" t="s">
        <v>3258</v>
      </c>
      <c r="D1680" s="1" t="n">
        <v>1.220385659367</v>
      </c>
    </row>
    <row r="1681" customFormat="false" ht="15" hidden="false" customHeight="true" outlineLevel="0" collapsed="false">
      <c r="A1681" s="1" t="n">
        <v>1939</v>
      </c>
      <c r="B1681" s="1" t="s">
        <v>3259</v>
      </c>
      <c r="C1681" s="1" t="s">
        <v>3260</v>
      </c>
      <c r="D1681" s="1" t="n">
        <v>1.220385659367</v>
      </c>
    </row>
    <row r="1682" customFormat="false" ht="15" hidden="false" customHeight="true" outlineLevel="0" collapsed="false">
      <c r="A1682" s="1" t="n">
        <v>1940</v>
      </c>
      <c r="B1682" s="1" t="s">
        <v>3261</v>
      </c>
      <c r="C1682" s="1" t="s">
        <v>3262</v>
      </c>
      <c r="D1682" s="1" t="n">
        <v>1.220385659367</v>
      </c>
    </row>
    <row r="1683" customFormat="false" ht="15" hidden="false" customHeight="true" outlineLevel="0" collapsed="false">
      <c r="A1683" s="1" t="n">
        <v>1941</v>
      </c>
      <c r="B1683" s="1" t="s">
        <v>3263</v>
      </c>
      <c r="C1683" s="1" t="s">
        <v>3264</v>
      </c>
      <c r="D1683" s="1" t="n">
        <v>1.220385659367</v>
      </c>
    </row>
    <row r="1684" customFormat="false" ht="15" hidden="false" customHeight="true" outlineLevel="0" collapsed="false">
      <c r="A1684" s="1" t="n">
        <v>1942</v>
      </c>
      <c r="B1684" s="1" t="s">
        <v>3265</v>
      </c>
      <c r="C1684" s="1" t="s">
        <v>3266</v>
      </c>
      <c r="D1684" s="1" t="n">
        <v>1.220385659367</v>
      </c>
    </row>
    <row r="1685" customFormat="false" ht="15" hidden="false" customHeight="true" outlineLevel="0" collapsed="false">
      <c r="A1685" s="1" t="n">
        <v>1943</v>
      </c>
      <c r="B1685" s="1" t="s">
        <v>3267</v>
      </c>
      <c r="C1685" s="1" t="s">
        <v>3268</v>
      </c>
      <c r="D1685" s="1" t="n">
        <v>1.220385659367</v>
      </c>
    </row>
    <row r="1686" customFormat="false" ht="15" hidden="false" customHeight="true" outlineLevel="0" collapsed="false">
      <c r="A1686" s="1" t="n">
        <v>1944</v>
      </c>
      <c r="B1686" s="1" t="s">
        <v>3269</v>
      </c>
      <c r="C1686" s="1" t="s">
        <v>3270</v>
      </c>
      <c r="D1686" s="1" t="n">
        <v>1.220385659367</v>
      </c>
    </row>
    <row r="1687" customFormat="false" ht="15" hidden="false" customHeight="true" outlineLevel="0" collapsed="false">
      <c r="A1687" s="1" t="n">
        <v>1945</v>
      </c>
      <c r="B1687" s="1" t="s">
        <v>3271</v>
      </c>
      <c r="C1687" s="1" t="s">
        <v>1960</v>
      </c>
      <c r="D1687" s="1" t="n">
        <v>1.220385659367</v>
      </c>
    </row>
    <row r="1688" customFormat="false" ht="15" hidden="false" customHeight="true" outlineLevel="0" collapsed="false">
      <c r="A1688" s="1" t="n">
        <v>1946</v>
      </c>
      <c r="B1688" s="1" t="s">
        <v>3272</v>
      </c>
      <c r="C1688" s="1" t="s">
        <v>3273</v>
      </c>
      <c r="D1688" s="1" t="n">
        <v>1.220385659367</v>
      </c>
    </row>
    <row r="1689" customFormat="false" ht="15" hidden="false" customHeight="true" outlineLevel="0" collapsed="false">
      <c r="A1689" s="1" t="n">
        <v>1948</v>
      </c>
      <c r="B1689" s="1" t="s">
        <v>3274</v>
      </c>
      <c r="C1689" s="1" t="s">
        <v>3275</v>
      </c>
      <c r="D1689" s="1" t="n">
        <v>1.220385659367</v>
      </c>
    </row>
    <row r="1690" customFormat="false" ht="15" hidden="false" customHeight="true" outlineLevel="0" collapsed="false">
      <c r="A1690" s="1" t="n">
        <v>1949</v>
      </c>
      <c r="B1690" s="1" t="s">
        <v>3276</v>
      </c>
      <c r="C1690" s="1" t="s">
        <v>39</v>
      </c>
      <c r="D1690" s="1" t="n">
        <v>1.220385659367</v>
      </c>
    </row>
    <row r="1691" customFormat="false" ht="15" hidden="false" customHeight="true" outlineLevel="0" collapsed="false">
      <c r="A1691" s="1" t="n">
        <v>1950</v>
      </c>
      <c r="B1691" s="1" t="s">
        <v>3277</v>
      </c>
      <c r="C1691" s="1" t="s">
        <v>3278</v>
      </c>
      <c r="D1691" s="1" t="n">
        <v>1.220385659367</v>
      </c>
    </row>
    <row r="1692" customFormat="false" ht="15" hidden="false" customHeight="true" outlineLevel="0" collapsed="false">
      <c r="A1692" s="1" t="n">
        <v>1951</v>
      </c>
      <c r="B1692" s="1" t="s">
        <v>3279</v>
      </c>
      <c r="C1692" s="1" t="s">
        <v>3280</v>
      </c>
      <c r="D1692" s="1" t="n">
        <v>1.220385659367</v>
      </c>
    </row>
    <row r="1693" customFormat="false" ht="15" hidden="false" customHeight="true" outlineLevel="0" collapsed="false">
      <c r="A1693" s="1" t="n">
        <v>1952</v>
      </c>
      <c r="B1693" s="1" t="s">
        <v>3281</v>
      </c>
      <c r="C1693" s="1" t="s">
        <v>3282</v>
      </c>
      <c r="D1693" s="1" t="n">
        <v>1.220385659367</v>
      </c>
    </row>
    <row r="1694" customFormat="false" ht="15" hidden="false" customHeight="true" outlineLevel="0" collapsed="false">
      <c r="A1694" s="1" t="n">
        <v>1954</v>
      </c>
      <c r="B1694" s="1" t="s">
        <v>3283</v>
      </c>
      <c r="C1694" s="1" t="s">
        <v>3284</v>
      </c>
      <c r="D1694" s="1" t="n">
        <v>1.220385659367</v>
      </c>
    </row>
    <row r="1695" customFormat="false" ht="15" hidden="false" customHeight="true" outlineLevel="0" collapsed="false">
      <c r="A1695" s="1" t="n">
        <v>1955</v>
      </c>
      <c r="B1695" s="1" t="s">
        <v>3285</v>
      </c>
      <c r="C1695" s="1" t="s">
        <v>3286</v>
      </c>
      <c r="D1695" s="1" t="n">
        <v>1.220385659367</v>
      </c>
    </row>
    <row r="1696" customFormat="false" ht="15" hidden="false" customHeight="true" outlineLevel="0" collapsed="false">
      <c r="A1696" s="1" t="n">
        <v>1956</v>
      </c>
      <c r="B1696" s="1" t="s">
        <v>3287</v>
      </c>
      <c r="C1696" s="1" t="s">
        <v>3288</v>
      </c>
      <c r="D1696" s="1" t="n">
        <v>1.220385659367</v>
      </c>
    </row>
    <row r="1697" customFormat="false" ht="15" hidden="false" customHeight="true" outlineLevel="0" collapsed="false">
      <c r="A1697" s="1" t="n">
        <v>1957</v>
      </c>
      <c r="B1697" s="1" t="s">
        <v>3289</v>
      </c>
      <c r="C1697" s="1" t="s">
        <v>3290</v>
      </c>
      <c r="D1697" s="1" t="n">
        <v>1.220385659367</v>
      </c>
    </row>
    <row r="1698" customFormat="false" ht="15" hidden="false" customHeight="true" outlineLevel="0" collapsed="false">
      <c r="A1698" s="1" t="n">
        <v>1958</v>
      </c>
      <c r="B1698" s="1" t="s">
        <v>3291</v>
      </c>
      <c r="C1698" s="1" t="s">
        <v>3292</v>
      </c>
      <c r="D1698" s="1" t="n">
        <v>1.220385659367</v>
      </c>
    </row>
    <row r="1699" customFormat="false" ht="15" hidden="false" customHeight="true" outlineLevel="0" collapsed="false">
      <c r="A1699" s="1" t="n">
        <v>1959</v>
      </c>
      <c r="B1699" s="1" t="s">
        <v>3293</v>
      </c>
      <c r="C1699" s="1" t="s">
        <v>3294</v>
      </c>
      <c r="D1699" s="1" t="n">
        <v>1.220385659367</v>
      </c>
    </row>
    <row r="1700" customFormat="false" ht="15" hidden="false" customHeight="true" outlineLevel="0" collapsed="false">
      <c r="A1700" s="1" t="n">
        <v>1960</v>
      </c>
      <c r="B1700" s="1" t="s">
        <v>3295</v>
      </c>
      <c r="C1700" s="1" t="s">
        <v>3296</v>
      </c>
      <c r="D1700" s="1" t="n">
        <v>1.220385659367</v>
      </c>
    </row>
    <row r="1701" customFormat="false" ht="15" hidden="false" customHeight="true" outlineLevel="0" collapsed="false">
      <c r="A1701" s="1" t="n">
        <v>1961</v>
      </c>
      <c r="B1701" s="1" t="s">
        <v>3297</v>
      </c>
      <c r="C1701" s="1" t="s">
        <v>3298</v>
      </c>
      <c r="D1701" s="1" t="n">
        <v>1.220385659367</v>
      </c>
    </row>
    <row r="1702" customFormat="false" ht="15" hidden="false" customHeight="true" outlineLevel="0" collapsed="false">
      <c r="A1702" s="1" t="n">
        <v>1962</v>
      </c>
      <c r="B1702" s="1" t="s">
        <v>3299</v>
      </c>
      <c r="C1702" s="1" t="s">
        <v>3300</v>
      </c>
      <c r="D1702" s="1" t="n">
        <v>1.220385659367</v>
      </c>
    </row>
    <row r="1703" customFormat="false" ht="15" hidden="false" customHeight="true" outlineLevel="0" collapsed="false">
      <c r="A1703" s="1" t="n">
        <v>1963</v>
      </c>
      <c r="B1703" s="1" t="s">
        <v>3301</v>
      </c>
      <c r="C1703" s="1" t="s">
        <v>3302</v>
      </c>
      <c r="D1703" s="1" t="n">
        <v>1.220385659367</v>
      </c>
    </row>
    <row r="1704" customFormat="false" ht="15" hidden="false" customHeight="true" outlineLevel="0" collapsed="false">
      <c r="A1704" s="1" t="n">
        <v>1964</v>
      </c>
      <c r="B1704" s="1" t="s">
        <v>3303</v>
      </c>
      <c r="C1704" s="1" t="s">
        <v>3304</v>
      </c>
      <c r="D1704" s="1" t="n">
        <v>1.220385659367</v>
      </c>
    </row>
    <row r="1705" customFormat="false" ht="15" hidden="false" customHeight="true" outlineLevel="0" collapsed="false">
      <c r="A1705" s="1" t="n">
        <v>1965</v>
      </c>
      <c r="B1705" s="1" t="s">
        <v>3305</v>
      </c>
      <c r="C1705" s="1" t="s">
        <v>3306</v>
      </c>
      <c r="D1705" s="1" t="n">
        <v>1.220385659367</v>
      </c>
    </row>
    <row r="1706" customFormat="false" ht="15" hidden="false" customHeight="true" outlineLevel="0" collapsed="false">
      <c r="A1706" s="1" t="n">
        <v>1966</v>
      </c>
      <c r="B1706" s="1" t="s">
        <v>3307</v>
      </c>
      <c r="C1706" s="1" t="s">
        <v>3308</v>
      </c>
      <c r="D1706" s="1" t="n">
        <v>1.220385659367</v>
      </c>
    </row>
    <row r="1707" customFormat="false" ht="15" hidden="false" customHeight="true" outlineLevel="0" collapsed="false">
      <c r="A1707" s="1" t="n">
        <v>1967</v>
      </c>
      <c r="B1707" s="1" t="s">
        <v>3309</v>
      </c>
      <c r="C1707" s="1" t="s">
        <v>3310</v>
      </c>
      <c r="D1707" s="1" t="n">
        <v>1.220385659367</v>
      </c>
    </row>
    <row r="1708" customFormat="false" ht="15" hidden="false" customHeight="true" outlineLevel="0" collapsed="false">
      <c r="A1708" s="1" t="n">
        <v>1968</v>
      </c>
      <c r="B1708" s="1" t="s">
        <v>3311</v>
      </c>
      <c r="C1708" s="1" t="s">
        <v>3312</v>
      </c>
      <c r="D1708" s="1" t="n">
        <v>1.220385659367</v>
      </c>
    </row>
    <row r="1709" customFormat="false" ht="15" hidden="false" customHeight="true" outlineLevel="0" collapsed="false">
      <c r="A1709" s="1" t="n">
        <v>1969</v>
      </c>
      <c r="B1709" s="1" t="s">
        <v>3313</v>
      </c>
      <c r="C1709" s="1" t="s">
        <v>3314</v>
      </c>
      <c r="D1709" s="1" t="n">
        <v>1.220385659367</v>
      </c>
    </row>
    <row r="1710" customFormat="false" ht="15" hidden="false" customHeight="true" outlineLevel="0" collapsed="false">
      <c r="A1710" s="1" t="n">
        <v>1970</v>
      </c>
      <c r="B1710" s="1" t="s">
        <v>3315</v>
      </c>
      <c r="C1710" s="1" t="s">
        <v>3316</v>
      </c>
      <c r="D1710" s="1" t="n">
        <v>1.220385659367</v>
      </c>
    </row>
    <row r="1711" customFormat="false" ht="15" hidden="false" customHeight="true" outlineLevel="0" collapsed="false">
      <c r="A1711" s="1" t="n">
        <v>1971</v>
      </c>
      <c r="B1711" s="1" t="s">
        <v>3317</v>
      </c>
      <c r="C1711" s="1" t="s">
        <v>3318</v>
      </c>
      <c r="D1711" s="1" t="n">
        <v>1.220385659367</v>
      </c>
    </row>
    <row r="1712" customFormat="false" ht="15" hidden="false" customHeight="true" outlineLevel="0" collapsed="false">
      <c r="A1712" s="1" t="n">
        <v>1972</v>
      </c>
      <c r="B1712" s="1" t="s">
        <v>3319</v>
      </c>
      <c r="C1712" s="1" t="s">
        <v>3320</v>
      </c>
      <c r="D1712" s="1" t="n">
        <v>1.220385659367</v>
      </c>
    </row>
    <row r="1713" customFormat="false" ht="15" hidden="false" customHeight="true" outlineLevel="0" collapsed="false">
      <c r="A1713" s="1" t="n">
        <v>1973</v>
      </c>
      <c r="B1713" s="1" t="s">
        <v>3321</v>
      </c>
      <c r="C1713" s="1" t="s">
        <v>3322</v>
      </c>
      <c r="D1713" s="1" t="n">
        <v>1.220385659367</v>
      </c>
    </row>
    <row r="1714" customFormat="false" ht="15" hidden="false" customHeight="true" outlineLevel="0" collapsed="false">
      <c r="A1714" s="1" t="n">
        <v>1974</v>
      </c>
      <c r="B1714" s="1" t="s">
        <v>3323</v>
      </c>
      <c r="C1714" s="1" t="s">
        <v>3324</v>
      </c>
      <c r="D1714" s="1" t="n">
        <v>1.220385659367</v>
      </c>
    </row>
    <row r="1715" customFormat="false" ht="15" hidden="false" customHeight="true" outlineLevel="0" collapsed="false">
      <c r="A1715" s="1" t="n">
        <v>1975</v>
      </c>
      <c r="B1715" s="1" t="s">
        <v>3325</v>
      </c>
      <c r="C1715" s="1" t="s">
        <v>3326</v>
      </c>
      <c r="D1715" s="1" t="n">
        <v>1.220385659367</v>
      </c>
    </row>
    <row r="1716" customFormat="false" ht="15" hidden="false" customHeight="true" outlineLevel="0" collapsed="false">
      <c r="A1716" s="1" t="n">
        <v>1976</v>
      </c>
      <c r="B1716" s="1" t="s">
        <v>3327</v>
      </c>
      <c r="C1716" s="1" t="s">
        <v>3328</v>
      </c>
      <c r="D1716" s="1" t="n">
        <v>1.220385659367</v>
      </c>
    </row>
    <row r="1717" customFormat="false" ht="15" hidden="false" customHeight="true" outlineLevel="0" collapsed="false">
      <c r="A1717" s="1" t="n">
        <v>1977</v>
      </c>
      <c r="B1717" s="1" t="s">
        <v>3329</v>
      </c>
      <c r="C1717" s="1" t="s">
        <v>3330</v>
      </c>
      <c r="D1717" s="1" t="n">
        <v>1.220385659367</v>
      </c>
    </row>
    <row r="1718" customFormat="false" ht="15" hidden="false" customHeight="true" outlineLevel="0" collapsed="false">
      <c r="A1718" s="1" t="n">
        <v>1978</v>
      </c>
      <c r="B1718" s="1" t="s">
        <v>3331</v>
      </c>
      <c r="C1718" s="1" t="s">
        <v>3332</v>
      </c>
      <c r="D1718" s="1" t="n">
        <v>1.220385659367</v>
      </c>
    </row>
    <row r="1719" customFormat="false" ht="15" hidden="false" customHeight="true" outlineLevel="0" collapsed="false">
      <c r="A1719" s="1" t="n">
        <v>1979</v>
      </c>
      <c r="B1719" s="1" t="s">
        <v>3333</v>
      </c>
      <c r="C1719" s="1" t="s">
        <v>3334</v>
      </c>
      <c r="D1719" s="1" t="n">
        <v>1.220385659367</v>
      </c>
    </row>
    <row r="1720" customFormat="false" ht="15" hidden="false" customHeight="true" outlineLevel="0" collapsed="false">
      <c r="A1720" s="1" t="n">
        <v>1980</v>
      </c>
      <c r="B1720" s="1" t="s">
        <v>3335</v>
      </c>
      <c r="C1720" s="1" t="s">
        <v>3336</v>
      </c>
      <c r="D1720" s="1" t="n">
        <v>1.220385659367</v>
      </c>
    </row>
    <row r="1721" customFormat="false" ht="15" hidden="false" customHeight="true" outlineLevel="0" collapsed="false">
      <c r="A1721" s="1" t="n">
        <v>1981</v>
      </c>
      <c r="B1721" s="1" t="s">
        <v>3337</v>
      </c>
      <c r="C1721" s="1" t="s">
        <v>3338</v>
      </c>
      <c r="D1721" s="1" t="n">
        <v>1.220385659367</v>
      </c>
    </row>
    <row r="1722" customFormat="false" ht="15" hidden="false" customHeight="true" outlineLevel="0" collapsed="false">
      <c r="A1722" s="1" t="n">
        <v>1982</v>
      </c>
      <c r="B1722" s="1" t="s">
        <v>3339</v>
      </c>
      <c r="C1722" s="1" t="s">
        <v>3340</v>
      </c>
      <c r="D1722" s="1" t="n">
        <v>1.220385659367</v>
      </c>
    </row>
    <row r="1723" customFormat="false" ht="15" hidden="false" customHeight="true" outlineLevel="0" collapsed="false">
      <c r="A1723" s="1" t="n">
        <v>1983</v>
      </c>
      <c r="B1723" s="1" t="s">
        <v>3341</v>
      </c>
      <c r="C1723" s="1" t="s">
        <v>3342</v>
      </c>
      <c r="D1723" s="1" t="n">
        <v>1.220385659367</v>
      </c>
    </row>
    <row r="1724" customFormat="false" ht="15" hidden="false" customHeight="true" outlineLevel="0" collapsed="false">
      <c r="A1724" s="1" t="n">
        <v>1984</v>
      </c>
      <c r="B1724" s="1" t="s">
        <v>3343</v>
      </c>
      <c r="C1724" s="1" t="s">
        <v>3344</v>
      </c>
      <c r="D1724" s="1" t="n">
        <v>1.220385659367</v>
      </c>
    </row>
    <row r="1725" customFormat="false" ht="15" hidden="false" customHeight="true" outlineLevel="0" collapsed="false">
      <c r="A1725" s="1" t="n">
        <v>1985</v>
      </c>
      <c r="B1725" s="1" t="s">
        <v>3345</v>
      </c>
      <c r="C1725" s="1" t="s">
        <v>3346</v>
      </c>
      <c r="D1725" s="1" t="n">
        <v>1.220385659367</v>
      </c>
    </row>
    <row r="1726" customFormat="false" ht="15" hidden="false" customHeight="true" outlineLevel="0" collapsed="false">
      <c r="A1726" s="1" t="n">
        <v>1986</v>
      </c>
      <c r="B1726" s="1" t="s">
        <v>3347</v>
      </c>
      <c r="C1726" s="1" t="s">
        <v>1545</v>
      </c>
      <c r="D1726" s="1" t="n">
        <v>1.220385659367</v>
      </c>
    </row>
    <row r="1727" customFormat="false" ht="15" hidden="false" customHeight="true" outlineLevel="0" collapsed="false">
      <c r="A1727" s="1" t="n">
        <v>1987</v>
      </c>
      <c r="B1727" s="1" t="s">
        <v>3348</v>
      </c>
      <c r="C1727" s="1" t="s">
        <v>3349</v>
      </c>
      <c r="D1727" s="1" t="n">
        <v>1.220385659367</v>
      </c>
    </row>
    <row r="1728" customFormat="false" ht="15" hidden="false" customHeight="true" outlineLevel="0" collapsed="false">
      <c r="A1728" s="1" t="n">
        <v>1988</v>
      </c>
      <c r="B1728" s="1" t="s">
        <v>3350</v>
      </c>
      <c r="C1728" s="1" t="s">
        <v>3351</v>
      </c>
      <c r="D1728" s="1" t="n">
        <v>1.220385659367</v>
      </c>
    </row>
    <row r="1729" customFormat="false" ht="15" hidden="false" customHeight="true" outlineLevel="0" collapsed="false">
      <c r="A1729" s="1" t="n">
        <v>1989</v>
      </c>
      <c r="B1729" s="1" t="s">
        <v>3352</v>
      </c>
      <c r="C1729" s="1" t="s">
        <v>3353</v>
      </c>
      <c r="D1729" s="1" t="n">
        <v>1.220385659367</v>
      </c>
    </row>
    <row r="1730" customFormat="false" ht="15" hidden="false" customHeight="true" outlineLevel="0" collapsed="false">
      <c r="A1730" s="1" t="n">
        <v>1990</v>
      </c>
      <c r="B1730" s="1" t="s">
        <v>3354</v>
      </c>
      <c r="C1730" s="1" t="s">
        <v>3355</v>
      </c>
      <c r="D1730" s="1" t="n">
        <v>1.220385659367</v>
      </c>
    </row>
    <row r="1731" customFormat="false" ht="15" hidden="false" customHeight="true" outlineLevel="0" collapsed="false">
      <c r="A1731" s="1" t="n">
        <v>1991</v>
      </c>
      <c r="B1731" s="1" t="s">
        <v>3356</v>
      </c>
      <c r="C1731" s="1" t="s">
        <v>3357</v>
      </c>
      <c r="D1731" s="1" t="n">
        <v>1.220385659367</v>
      </c>
    </row>
    <row r="1732" customFormat="false" ht="15" hidden="false" customHeight="true" outlineLevel="0" collapsed="false">
      <c r="A1732" s="1" t="n">
        <v>1992</v>
      </c>
      <c r="B1732" s="1" t="s">
        <v>3358</v>
      </c>
      <c r="C1732" s="1" t="s">
        <v>3359</v>
      </c>
      <c r="D1732" s="1" t="n">
        <v>1.220385659367</v>
      </c>
    </row>
    <row r="1733" customFormat="false" ht="15" hidden="false" customHeight="true" outlineLevel="0" collapsed="false">
      <c r="A1733" s="1" t="n">
        <v>1993</v>
      </c>
      <c r="B1733" s="1" t="s">
        <v>3360</v>
      </c>
      <c r="C1733" s="1" t="s">
        <v>3361</v>
      </c>
      <c r="D1733" s="1" t="n">
        <v>1.220385659367</v>
      </c>
    </row>
    <row r="1734" customFormat="false" ht="15" hidden="false" customHeight="true" outlineLevel="0" collapsed="false">
      <c r="A1734" s="1" t="n">
        <v>1994</v>
      </c>
      <c r="B1734" s="1" t="s">
        <v>3362</v>
      </c>
      <c r="C1734" s="1" t="s">
        <v>3363</v>
      </c>
      <c r="D1734" s="1" t="n">
        <v>1.220385659367</v>
      </c>
    </row>
    <row r="1735" customFormat="false" ht="15" hidden="false" customHeight="true" outlineLevel="0" collapsed="false">
      <c r="A1735" s="1" t="n">
        <v>1995</v>
      </c>
      <c r="B1735" s="1" t="s">
        <v>3364</v>
      </c>
      <c r="C1735" s="1" t="s">
        <v>3365</v>
      </c>
      <c r="D1735" s="1" t="n">
        <v>1.220385659367</v>
      </c>
    </row>
    <row r="1736" customFormat="false" ht="15" hidden="false" customHeight="true" outlineLevel="0" collapsed="false">
      <c r="A1736" s="1" t="n">
        <v>1996</v>
      </c>
      <c r="B1736" s="1" t="s">
        <v>3366</v>
      </c>
      <c r="C1736" s="1" t="s">
        <v>3367</v>
      </c>
      <c r="D1736" s="1" t="n">
        <v>1.220385659367</v>
      </c>
    </row>
    <row r="1737" customFormat="false" ht="15" hidden="false" customHeight="true" outlineLevel="0" collapsed="false">
      <c r="A1737" s="1" t="n">
        <v>1997</v>
      </c>
      <c r="B1737" s="1" t="s">
        <v>3368</v>
      </c>
      <c r="C1737" s="1" t="s">
        <v>3369</v>
      </c>
      <c r="D1737" s="1" t="n">
        <v>1.220385659367</v>
      </c>
    </row>
    <row r="1738" customFormat="false" ht="15" hidden="false" customHeight="true" outlineLevel="0" collapsed="false">
      <c r="A1738" s="1" t="n">
        <v>1998</v>
      </c>
      <c r="B1738" s="1" t="s">
        <v>3370</v>
      </c>
      <c r="C1738" s="1" t="s">
        <v>3371</v>
      </c>
      <c r="D1738" s="1" t="n">
        <v>1.220385659367</v>
      </c>
    </row>
    <row r="1739" customFormat="false" ht="15" hidden="false" customHeight="true" outlineLevel="0" collapsed="false">
      <c r="A1739" s="1" t="n">
        <v>1999</v>
      </c>
      <c r="B1739" s="1" t="s">
        <v>3372</v>
      </c>
      <c r="C1739" s="1" t="s">
        <v>3373</v>
      </c>
      <c r="D1739" s="1" t="n">
        <v>1.220385659367</v>
      </c>
    </row>
    <row r="1740" customFormat="false" ht="15" hidden="false" customHeight="true" outlineLevel="0" collapsed="false">
      <c r="A1740" s="1" t="n">
        <v>2000</v>
      </c>
      <c r="B1740" s="1" t="s">
        <v>3374</v>
      </c>
      <c r="C1740" s="1" t="s">
        <v>3375</v>
      </c>
      <c r="D1740" s="1" t="n">
        <v>1.220385659367</v>
      </c>
    </row>
    <row r="1741" customFormat="false" ht="15" hidden="false" customHeight="true" outlineLevel="0" collapsed="false">
      <c r="A1741" s="1" t="n">
        <v>2001</v>
      </c>
      <c r="B1741" s="1" t="s">
        <v>3376</v>
      </c>
      <c r="C1741" s="1" t="s">
        <v>3377</v>
      </c>
      <c r="D1741" s="1" t="n">
        <v>1.220385659367</v>
      </c>
    </row>
    <row r="1742" customFormat="false" ht="15" hidden="false" customHeight="true" outlineLevel="0" collapsed="false">
      <c r="A1742" s="1" t="n">
        <v>2002</v>
      </c>
      <c r="B1742" s="1" t="s">
        <v>3378</v>
      </c>
      <c r="C1742" s="1" t="s">
        <v>3379</v>
      </c>
      <c r="D1742" s="1" t="n">
        <v>1.220385659367</v>
      </c>
    </row>
    <row r="1743" customFormat="false" ht="15" hidden="false" customHeight="true" outlineLevel="0" collapsed="false">
      <c r="A1743" s="1" t="n">
        <v>2003</v>
      </c>
      <c r="B1743" s="1" t="s">
        <v>3380</v>
      </c>
      <c r="C1743" s="1" t="s">
        <v>511</v>
      </c>
      <c r="D1743" s="1" t="n">
        <v>1.220385659367</v>
      </c>
    </row>
    <row r="1744" customFormat="false" ht="15" hidden="false" customHeight="true" outlineLevel="0" collapsed="false">
      <c r="A1744" s="1" t="n">
        <v>2004</v>
      </c>
      <c r="B1744" s="1" t="s">
        <v>3381</v>
      </c>
      <c r="C1744" s="1" t="s">
        <v>3382</v>
      </c>
      <c r="D1744" s="1" t="n">
        <v>1.220385659367</v>
      </c>
    </row>
    <row r="1745" customFormat="false" ht="15" hidden="false" customHeight="true" outlineLevel="0" collapsed="false">
      <c r="A1745" s="1" t="n">
        <v>2005</v>
      </c>
      <c r="B1745" s="1" t="s">
        <v>3383</v>
      </c>
      <c r="C1745" s="1" t="s">
        <v>3384</v>
      </c>
      <c r="D1745" s="1" t="n">
        <v>1.220385659367</v>
      </c>
    </row>
    <row r="1746" customFormat="false" ht="15" hidden="false" customHeight="true" outlineLevel="0" collapsed="false">
      <c r="A1746" s="1" t="n">
        <v>2006</v>
      </c>
      <c r="B1746" s="1" t="s">
        <v>3385</v>
      </c>
      <c r="C1746" s="1" t="s">
        <v>65</v>
      </c>
      <c r="D1746" s="1" t="n">
        <v>1.220385659367</v>
      </c>
    </row>
    <row r="1747" customFormat="false" ht="15" hidden="false" customHeight="true" outlineLevel="0" collapsed="false">
      <c r="A1747" s="1" t="n">
        <v>2007</v>
      </c>
      <c r="B1747" s="1" t="s">
        <v>3386</v>
      </c>
      <c r="C1747" s="1" t="s">
        <v>3387</v>
      </c>
      <c r="D1747" s="1" t="n">
        <v>1.220385659367</v>
      </c>
    </row>
    <row r="1748" customFormat="false" ht="15" hidden="false" customHeight="true" outlineLevel="0" collapsed="false">
      <c r="A1748" s="1" t="n">
        <v>2008</v>
      </c>
      <c r="B1748" s="1" t="s">
        <v>3388</v>
      </c>
      <c r="C1748" s="1" t="s">
        <v>3389</v>
      </c>
      <c r="D1748" s="1" t="n">
        <v>1.220385659367</v>
      </c>
    </row>
    <row r="1749" customFormat="false" ht="15" hidden="false" customHeight="true" outlineLevel="0" collapsed="false">
      <c r="A1749" s="1" t="n">
        <v>2009</v>
      </c>
      <c r="B1749" s="1" t="s">
        <v>3390</v>
      </c>
      <c r="C1749" s="1" t="s">
        <v>3391</v>
      </c>
      <c r="D1749" s="1" t="n">
        <v>1.220385659367</v>
      </c>
    </row>
    <row r="1750" customFormat="false" ht="15" hidden="false" customHeight="true" outlineLevel="0" collapsed="false">
      <c r="A1750" s="1" t="n">
        <v>2010</v>
      </c>
      <c r="B1750" s="1" t="s">
        <v>3392</v>
      </c>
      <c r="C1750" s="1" t="s">
        <v>3393</v>
      </c>
      <c r="D1750" s="1" t="n">
        <v>1.220385659367</v>
      </c>
    </row>
    <row r="1751" customFormat="false" ht="15" hidden="false" customHeight="true" outlineLevel="0" collapsed="false">
      <c r="A1751" s="1" t="n">
        <v>2011</v>
      </c>
      <c r="B1751" s="1" t="s">
        <v>3394</v>
      </c>
      <c r="C1751" s="1" t="s">
        <v>3395</v>
      </c>
      <c r="D1751" s="1" t="n">
        <v>1.220385659367</v>
      </c>
    </row>
    <row r="1752" customFormat="false" ht="15" hidden="false" customHeight="true" outlineLevel="0" collapsed="false">
      <c r="A1752" s="1" t="n">
        <v>2012</v>
      </c>
      <c r="B1752" s="1" t="s">
        <v>3396</v>
      </c>
      <c r="C1752" s="1" t="s">
        <v>3397</v>
      </c>
      <c r="D1752" s="1" t="n">
        <v>1.220385659367</v>
      </c>
    </row>
    <row r="1753" customFormat="false" ht="15" hidden="false" customHeight="true" outlineLevel="0" collapsed="false">
      <c r="A1753" s="1" t="n">
        <v>2013</v>
      </c>
      <c r="B1753" s="1" t="s">
        <v>3398</v>
      </c>
      <c r="C1753" s="1" t="s">
        <v>1473</v>
      </c>
      <c r="D1753" s="1" t="n">
        <v>1.220385659367</v>
      </c>
    </row>
    <row r="1754" customFormat="false" ht="15" hidden="false" customHeight="true" outlineLevel="0" collapsed="false">
      <c r="A1754" s="1" t="n">
        <v>2014</v>
      </c>
      <c r="B1754" s="1" t="s">
        <v>3399</v>
      </c>
      <c r="C1754" s="1" t="s">
        <v>3400</v>
      </c>
      <c r="D1754" s="1" t="n">
        <v>1.220385659367</v>
      </c>
    </row>
    <row r="1755" customFormat="false" ht="15" hidden="false" customHeight="true" outlineLevel="0" collapsed="false">
      <c r="A1755" s="1" t="n">
        <v>2015</v>
      </c>
      <c r="B1755" s="1" t="s">
        <v>3401</v>
      </c>
      <c r="C1755" s="1" t="s">
        <v>3402</v>
      </c>
      <c r="D1755" s="1" t="n">
        <v>1.220385659367</v>
      </c>
    </row>
    <row r="1756" customFormat="false" ht="15" hidden="false" customHeight="true" outlineLevel="0" collapsed="false">
      <c r="B1756" s="1" t="s">
        <v>3403</v>
      </c>
      <c r="C1756" s="1" t="s">
        <v>3404</v>
      </c>
      <c r="D1756" s="1" t="n">
        <v>1.220385659367</v>
      </c>
    </row>
    <row r="1757" customFormat="false" ht="15" hidden="false" customHeight="true" outlineLevel="0" collapsed="false">
      <c r="B1757" s="1" t="s">
        <v>3405</v>
      </c>
      <c r="C1757" s="1" t="s">
        <v>3406</v>
      </c>
      <c r="D1757" s="1" t="n">
        <v>1.220385659367</v>
      </c>
    </row>
    <row r="1758" customFormat="false" ht="15" hidden="false" customHeight="true" outlineLevel="0" collapsed="false">
      <c r="B1758" s="1" t="s">
        <v>3407</v>
      </c>
      <c r="C1758" s="1" t="s">
        <v>3408</v>
      </c>
      <c r="D1758" s="1" t="n">
        <v>1.220385659367</v>
      </c>
    </row>
    <row r="1759" customFormat="false" ht="15" hidden="false" customHeight="true" outlineLevel="0" collapsed="false">
      <c r="A1759" s="1" t="n">
        <v>2016</v>
      </c>
      <c r="B1759" s="1" t="s">
        <v>3409</v>
      </c>
      <c r="C1759" s="1" t="s">
        <v>3410</v>
      </c>
      <c r="D1759" s="1" t="n">
        <v>1.220385659367</v>
      </c>
    </row>
    <row r="1760" customFormat="false" ht="15" hidden="false" customHeight="true" outlineLevel="0" collapsed="false">
      <c r="A1760" s="1" t="n">
        <v>2017</v>
      </c>
      <c r="B1760" s="1" t="s">
        <v>3411</v>
      </c>
      <c r="C1760" s="1" t="s">
        <v>3412</v>
      </c>
      <c r="D1760" s="1" t="n">
        <v>1.220385659367</v>
      </c>
    </row>
    <row r="1761" customFormat="false" ht="15" hidden="false" customHeight="true" outlineLevel="0" collapsed="false">
      <c r="A1761" s="1" t="n">
        <v>2018</v>
      </c>
      <c r="B1761" s="1" t="s">
        <v>3413</v>
      </c>
      <c r="C1761" s="1" t="s">
        <v>3414</v>
      </c>
      <c r="D1761" s="1" t="n">
        <v>1.220385659367</v>
      </c>
    </row>
    <row r="1762" customFormat="false" ht="15" hidden="false" customHeight="true" outlineLevel="0" collapsed="false">
      <c r="A1762" s="1" t="n">
        <v>2019</v>
      </c>
      <c r="B1762" s="1" t="s">
        <v>3415</v>
      </c>
      <c r="C1762" s="1" t="s">
        <v>3416</v>
      </c>
      <c r="D1762" s="1" t="n">
        <v>1.220385659367</v>
      </c>
    </row>
    <row r="1763" customFormat="false" ht="15" hidden="false" customHeight="true" outlineLevel="0" collapsed="false">
      <c r="A1763" s="1" t="n">
        <v>2020</v>
      </c>
      <c r="B1763" s="1" t="s">
        <v>3417</v>
      </c>
      <c r="C1763" s="1" t="s">
        <v>3418</v>
      </c>
      <c r="D1763" s="1" t="n">
        <v>1.220385659367</v>
      </c>
    </row>
    <row r="1764" customFormat="false" ht="15" hidden="false" customHeight="true" outlineLevel="0" collapsed="false">
      <c r="A1764" s="1" t="n">
        <v>2021</v>
      </c>
      <c r="B1764" s="1" t="s">
        <v>3419</v>
      </c>
      <c r="C1764" s="1" t="s">
        <v>3420</v>
      </c>
      <c r="D1764" s="1" t="n">
        <v>1.220385659367</v>
      </c>
    </row>
    <row r="1765" customFormat="false" ht="15" hidden="false" customHeight="true" outlineLevel="0" collapsed="false">
      <c r="A1765" s="1" t="n">
        <v>2022</v>
      </c>
      <c r="B1765" s="1" t="s">
        <v>3421</v>
      </c>
      <c r="C1765" s="1" t="s">
        <v>3422</v>
      </c>
      <c r="D1765" s="1" t="n">
        <v>1.220385659367</v>
      </c>
    </row>
    <row r="1766" customFormat="false" ht="15" hidden="false" customHeight="true" outlineLevel="0" collapsed="false">
      <c r="A1766" s="1" t="n">
        <v>2023</v>
      </c>
      <c r="B1766" s="1" t="s">
        <v>3423</v>
      </c>
      <c r="C1766" s="1" t="s">
        <v>3424</v>
      </c>
      <c r="D1766" s="1" t="n">
        <v>1.220385659367</v>
      </c>
    </row>
    <row r="1767" customFormat="false" ht="15" hidden="false" customHeight="true" outlineLevel="0" collapsed="false">
      <c r="A1767" s="1" t="n">
        <v>2024</v>
      </c>
      <c r="B1767" s="1" t="s">
        <v>3425</v>
      </c>
      <c r="C1767" s="1" t="s">
        <v>3426</v>
      </c>
      <c r="D1767" s="1" t="n">
        <v>1.220385659367</v>
      </c>
    </row>
    <row r="1768" customFormat="false" ht="15" hidden="false" customHeight="true" outlineLevel="0" collapsed="false">
      <c r="A1768" s="1" t="n">
        <v>2025</v>
      </c>
      <c r="B1768" s="1" t="s">
        <v>3427</v>
      </c>
      <c r="C1768" s="1" t="s">
        <v>3428</v>
      </c>
      <c r="D1768" s="1" t="n">
        <v>1.220385659367</v>
      </c>
    </row>
    <row r="1769" customFormat="false" ht="15" hidden="false" customHeight="true" outlineLevel="0" collapsed="false">
      <c r="A1769" s="1" t="n">
        <v>2026</v>
      </c>
      <c r="B1769" s="1" t="s">
        <v>3429</v>
      </c>
      <c r="C1769" s="1" t="s">
        <v>3430</v>
      </c>
      <c r="D1769" s="1" t="n">
        <v>1.220385659367</v>
      </c>
    </row>
    <row r="1770" customFormat="false" ht="15" hidden="false" customHeight="true" outlineLevel="0" collapsed="false">
      <c r="A1770" s="1" t="n">
        <v>2027</v>
      </c>
      <c r="B1770" s="1" t="s">
        <v>3431</v>
      </c>
      <c r="C1770" s="1" t="s">
        <v>3432</v>
      </c>
      <c r="D1770" s="1" t="n">
        <v>1.220385659367</v>
      </c>
    </row>
    <row r="1771" customFormat="false" ht="15" hidden="false" customHeight="true" outlineLevel="0" collapsed="false">
      <c r="A1771" s="1" t="n">
        <v>2028</v>
      </c>
      <c r="B1771" s="1" t="s">
        <v>3433</v>
      </c>
      <c r="C1771" s="1" t="s">
        <v>3434</v>
      </c>
      <c r="D1771" s="1" t="n">
        <v>1.220385659367</v>
      </c>
    </row>
    <row r="1772" customFormat="false" ht="15" hidden="false" customHeight="true" outlineLevel="0" collapsed="false">
      <c r="A1772" s="1" t="n">
        <v>2029</v>
      </c>
      <c r="B1772" s="1" t="s">
        <v>3435</v>
      </c>
      <c r="C1772" s="1" t="s">
        <v>3436</v>
      </c>
      <c r="D1772" s="1" t="n">
        <v>1.220385659367</v>
      </c>
    </row>
    <row r="1773" customFormat="false" ht="15" hidden="false" customHeight="true" outlineLevel="0" collapsed="false">
      <c r="A1773" s="1" t="n">
        <v>2030</v>
      </c>
      <c r="B1773" s="1" t="s">
        <v>3437</v>
      </c>
      <c r="C1773" s="1" t="s">
        <v>175</v>
      </c>
      <c r="D1773" s="1" t="n">
        <v>1.220385659367</v>
      </c>
    </row>
    <row r="1774" customFormat="false" ht="15" hidden="false" customHeight="true" outlineLevel="0" collapsed="false">
      <c r="A1774" s="1" t="n">
        <v>2031</v>
      </c>
      <c r="B1774" s="1" t="s">
        <v>3438</v>
      </c>
      <c r="C1774" s="1" t="s">
        <v>3439</v>
      </c>
      <c r="D1774" s="1" t="n">
        <v>1.220385659367</v>
      </c>
    </row>
    <row r="1775" customFormat="false" ht="15" hidden="false" customHeight="true" outlineLevel="0" collapsed="false">
      <c r="A1775" s="1" t="n">
        <v>2032</v>
      </c>
      <c r="B1775" s="1" t="s">
        <v>3440</v>
      </c>
      <c r="C1775" s="1" t="s">
        <v>3441</v>
      </c>
      <c r="D1775" s="1" t="n">
        <v>1.220385659367</v>
      </c>
    </row>
    <row r="1776" customFormat="false" ht="15" hidden="false" customHeight="true" outlineLevel="0" collapsed="false">
      <c r="A1776" s="1" t="n">
        <v>2033</v>
      </c>
      <c r="B1776" s="1" t="s">
        <v>3442</v>
      </c>
      <c r="C1776" s="1" t="s">
        <v>3443</v>
      </c>
      <c r="D1776" s="1" t="n">
        <v>1.220385659367</v>
      </c>
    </row>
    <row r="1777" customFormat="false" ht="15" hidden="false" customHeight="true" outlineLevel="0" collapsed="false">
      <c r="A1777" s="1" t="n">
        <v>2034</v>
      </c>
      <c r="B1777" s="1" t="s">
        <v>3444</v>
      </c>
      <c r="C1777" s="1" t="s">
        <v>3445</v>
      </c>
      <c r="D1777" s="1" t="n">
        <v>1.220385659367</v>
      </c>
    </row>
    <row r="1778" customFormat="false" ht="15" hidden="false" customHeight="true" outlineLevel="0" collapsed="false">
      <c r="A1778" s="1" t="n">
        <v>2035</v>
      </c>
      <c r="B1778" s="1" t="s">
        <v>3446</v>
      </c>
      <c r="C1778" s="1" t="s">
        <v>376</v>
      </c>
      <c r="D1778" s="1" t="n">
        <v>1.220385659367</v>
      </c>
    </row>
    <row r="1779" customFormat="false" ht="15" hidden="false" customHeight="true" outlineLevel="0" collapsed="false">
      <c r="A1779" s="1" t="n">
        <v>2036</v>
      </c>
      <c r="B1779" s="1" t="s">
        <v>3447</v>
      </c>
      <c r="C1779" s="1" t="s">
        <v>3448</v>
      </c>
      <c r="D1779" s="1" t="n">
        <v>1.220385659367</v>
      </c>
    </row>
    <row r="1780" customFormat="false" ht="15" hidden="false" customHeight="true" outlineLevel="0" collapsed="false">
      <c r="A1780" s="1" t="n">
        <v>2037</v>
      </c>
      <c r="B1780" s="1" t="s">
        <v>3449</v>
      </c>
      <c r="C1780" s="1" t="s">
        <v>3450</v>
      </c>
      <c r="D1780" s="1" t="n">
        <v>1.220385659367</v>
      </c>
    </row>
    <row r="1781" customFormat="false" ht="15" hidden="false" customHeight="true" outlineLevel="0" collapsed="false">
      <c r="A1781" s="1" t="n">
        <v>2038</v>
      </c>
      <c r="B1781" s="1" t="s">
        <v>3451</v>
      </c>
      <c r="C1781" s="1" t="s">
        <v>1118</v>
      </c>
      <c r="D1781" s="1" t="n">
        <v>1.220385659367</v>
      </c>
    </row>
    <row r="1782" customFormat="false" ht="15" hidden="false" customHeight="true" outlineLevel="0" collapsed="false">
      <c r="A1782" s="1" t="n">
        <v>2039</v>
      </c>
      <c r="B1782" s="1" t="s">
        <v>3452</v>
      </c>
      <c r="C1782" s="1" t="s">
        <v>105</v>
      </c>
      <c r="D1782" s="1" t="n">
        <v>1.220385659367</v>
      </c>
    </row>
    <row r="1783" customFormat="false" ht="15" hidden="false" customHeight="true" outlineLevel="0" collapsed="false">
      <c r="A1783" s="1" t="n">
        <v>2040</v>
      </c>
      <c r="B1783" s="1" t="s">
        <v>3453</v>
      </c>
      <c r="C1783" s="1" t="s">
        <v>3454</v>
      </c>
      <c r="D1783" s="1" t="n">
        <v>1.220385659367</v>
      </c>
    </row>
    <row r="1784" customFormat="false" ht="15" hidden="false" customHeight="true" outlineLevel="0" collapsed="false">
      <c r="A1784" s="1" t="n">
        <v>2041</v>
      </c>
      <c r="B1784" s="1" t="s">
        <v>3455</v>
      </c>
      <c r="C1784" s="1" t="s">
        <v>3456</v>
      </c>
      <c r="D1784" s="1" t="n">
        <v>1.220385659367</v>
      </c>
    </row>
    <row r="1785" customFormat="false" ht="15" hidden="false" customHeight="true" outlineLevel="0" collapsed="false">
      <c r="A1785" s="1" t="n">
        <v>2042</v>
      </c>
      <c r="B1785" s="1" t="s">
        <v>3457</v>
      </c>
      <c r="C1785" s="1" t="s">
        <v>3458</v>
      </c>
      <c r="D1785" s="1" t="n">
        <v>1.220385659367</v>
      </c>
    </row>
    <row r="1786" customFormat="false" ht="15" hidden="false" customHeight="true" outlineLevel="0" collapsed="false">
      <c r="A1786" s="1" t="n">
        <v>2043</v>
      </c>
      <c r="B1786" s="1" t="s">
        <v>3459</v>
      </c>
      <c r="C1786" s="1" t="s">
        <v>3460</v>
      </c>
      <c r="D1786" s="1" t="n">
        <v>1.220385659367</v>
      </c>
    </row>
    <row r="1787" customFormat="false" ht="15" hidden="false" customHeight="true" outlineLevel="0" collapsed="false">
      <c r="A1787" s="1" t="n">
        <v>2044</v>
      </c>
      <c r="B1787" s="1" t="s">
        <v>3461</v>
      </c>
      <c r="C1787" s="1" t="s">
        <v>3462</v>
      </c>
      <c r="D1787" s="1" t="n">
        <v>1.220385659367</v>
      </c>
    </row>
    <row r="1788" customFormat="false" ht="15" hidden="false" customHeight="true" outlineLevel="0" collapsed="false">
      <c r="A1788" s="1" t="n">
        <v>2045</v>
      </c>
      <c r="B1788" s="1" t="s">
        <v>3463</v>
      </c>
      <c r="C1788" s="1" t="s">
        <v>3464</v>
      </c>
      <c r="D1788" s="1" t="n">
        <v>1.220385659367</v>
      </c>
    </row>
    <row r="1789" customFormat="false" ht="15" hidden="false" customHeight="true" outlineLevel="0" collapsed="false">
      <c r="A1789" s="1" t="n">
        <v>2046</v>
      </c>
      <c r="B1789" s="1" t="s">
        <v>3465</v>
      </c>
      <c r="C1789" s="1" t="s">
        <v>3466</v>
      </c>
      <c r="D1789" s="1" t="n">
        <v>1.220385659367</v>
      </c>
    </row>
    <row r="1790" customFormat="false" ht="15" hidden="false" customHeight="true" outlineLevel="0" collapsed="false">
      <c r="A1790" s="1" t="n">
        <v>2047</v>
      </c>
      <c r="B1790" s="1" t="s">
        <v>3467</v>
      </c>
      <c r="C1790" s="1" t="s">
        <v>3468</v>
      </c>
      <c r="D1790" s="1" t="n">
        <v>1.220385659367</v>
      </c>
    </row>
    <row r="1791" customFormat="false" ht="15" hidden="false" customHeight="true" outlineLevel="0" collapsed="false">
      <c r="A1791" s="1" t="n">
        <v>2048</v>
      </c>
      <c r="B1791" s="1" t="s">
        <v>3469</v>
      </c>
      <c r="C1791" s="1" t="s">
        <v>3470</v>
      </c>
      <c r="D1791" s="1" t="n">
        <v>1.220385659367</v>
      </c>
    </row>
    <row r="1792" customFormat="false" ht="15" hidden="false" customHeight="true" outlineLevel="0" collapsed="false">
      <c r="A1792" s="1" t="n">
        <v>2049</v>
      </c>
      <c r="B1792" s="1" t="s">
        <v>3471</v>
      </c>
      <c r="C1792" s="1" t="s">
        <v>3472</v>
      </c>
      <c r="D1792" s="1" t="n">
        <v>1.220385659367</v>
      </c>
    </row>
    <row r="1793" customFormat="false" ht="15" hidden="false" customHeight="true" outlineLevel="0" collapsed="false">
      <c r="A1793" s="1" t="n">
        <v>2050</v>
      </c>
      <c r="B1793" s="1" t="s">
        <v>3473</v>
      </c>
      <c r="C1793" s="1" t="s">
        <v>3474</v>
      </c>
      <c r="D1793" s="1" t="n">
        <v>1.220385659367</v>
      </c>
    </row>
    <row r="1794" customFormat="false" ht="15" hidden="false" customHeight="true" outlineLevel="0" collapsed="false">
      <c r="A1794" s="1" t="n">
        <v>2051</v>
      </c>
      <c r="B1794" s="1" t="s">
        <v>3475</v>
      </c>
      <c r="C1794" s="1" t="s">
        <v>3476</v>
      </c>
      <c r="D1794" s="1" t="n">
        <v>1.220385659367</v>
      </c>
    </row>
    <row r="1795" customFormat="false" ht="15" hidden="false" customHeight="true" outlineLevel="0" collapsed="false">
      <c r="A1795" s="1" t="n">
        <v>2052</v>
      </c>
      <c r="B1795" s="1" t="s">
        <v>3477</v>
      </c>
      <c r="C1795" s="1" t="s">
        <v>3478</v>
      </c>
      <c r="D1795" s="1" t="n">
        <v>1.220385659367</v>
      </c>
    </row>
    <row r="1796" customFormat="false" ht="15" hidden="false" customHeight="true" outlineLevel="0" collapsed="false">
      <c r="A1796" s="1" t="n">
        <v>2053</v>
      </c>
      <c r="B1796" s="1" t="s">
        <v>3479</v>
      </c>
      <c r="C1796" s="1" t="s">
        <v>3480</v>
      </c>
      <c r="D1796" s="1" t="n">
        <v>1.220385659367</v>
      </c>
    </row>
    <row r="1797" customFormat="false" ht="15" hidden="false" customHeight="true" outlineLevel="0" collapsed="false">
      <c r="A1797" s="1" t="n">
        <v>2054</v>
      </c>
      <c r="B1797" s="1" t="s">
        <v>3481</v>
      </c>
      <c r="C1797" s="1" t="s">
        <v>3482</v>
      </c>
      <c r="D1797" s="1" t="n">
        <v>1.220385659367</v>
      </c>
    </row>
    <row r="1798" customFormat="false" ht="15" hidden="false" customHeight="true" outlineLevel="0" collapsed="false">
      <c r="A1798" s="1" t="n">
        <v>2055</v>
      </c>
      <c r="B1798" s="1" t="s">
        <v>3483</v>
      </c>
      <c r="C1798" s="1" t="s">
        <v>3484</v>
      </c>
      <c r="D1798" s="1" t="n">
        <v>1.220385659367</v>
      </c>
    </row>
    <row r="1799" customFormat="false" ht="15" hidden="false" customHeight="true" outlineLevel="0" collapsed="false">
      <c r="A1799" s="1" t="n">
        <v>2056</v>
      </c>
      <c r="B1799" s="1" t="s">
        <v>3485</v>
      </c>
      <c r="C1799" s="1" t="s">
        <v>3486</v>
      </c>
      <c r="D1799" s="1" t="n">
        <v>1.220385659367</v>
      </c>
    </row>
    <row r="1800" customFormat="false" ht="15" hidden="false" customHeight="true" outlineLevel="0" collapsed="false">
      <c r="A1800" s="1" t="n">
        <v>2057</v>
      </c>
      <c r="B1800" s="1" t="s">
        <v>3487</v>
      </c>
      <c r="C1800" s="1" t="s">
        <v>3488</v>
      </c>
      <c r="D1800" s="1" t="n">
        <v>1.220385659367</v>
      </c>
    </row>
    <row r="1801" customFormat="false" ht="15" hidden="false" customHeight="true" outlineLevel="0" collapsed="false">
      <c r="A1801" s="1" t="n">
        <v>2058</v>
      </c>
      <c r="B1801" s="1" t="s">
        <v>3489</v>
      </c>
      <c r="C1801" s="1" t="s">
        <v>3490</v>
      </c>
      <c r="D1801" s="1" t="n">
        <v>1.220385659367</v>
      </c>
    </row>
    <row r="1802" customFormat="false" ht="15" hidden="false" customHeight="true" outlineLevel="0" collapsed="false">
      <c r="A1802" s="1" t="n">
        <v>2059</v>
      </c>
      <c r="B1802" s="1" t="s">
        <v>3491</v>
      </c>
      <c r="C1802" s="1" t="s">
        <v>3492</v>
      </c>
      <c r="D1802" s="1" t="n">
        <v>1.220385659367</v>
      </c>
    </row>
    <row r="1803" customFormat="false" ht="15" hidden="false" customHeight="true" outlineLevel="0" collapsed="false">
      <c r="A1803" s="1" t="n">
        <v>2060</v>
      </c>
      <c r="B1803" s="1" t="s">
        <v>3493</v>
      </c>
      <c r="C1803" s="1" t="s">
        <v>3494</v>
      </c>
      <c r="D1803" s="1" t="n">
        <v>1.220385659367</v>
      </c>
    </row>
    <row r="1804" customFormat="false" ht="15" hidden="false" customHeight="true" outlineLevel="0" collapsed="false">
      <c r="A1804" s="1" t="n">
        <v>2061</v>
      </c>
      <c r="B1804" s="1" t="s">
        <v>3495</v>
      </c>
      <c r="C1804" s="1" t="s">
        <v>3496</v>
      </c>
      <c r="D1804" s="1" t="n">
        <v>1.220385659367</v>
      </c>
    </row>
    <row r="1805" customFormat="false" ht="15" hidden="false" customHeight="true" outlineLevel="0" collapsed="false">
      <c r="A1805" s="1" t="n">
        <v>2062</v>
      </c>
      <c r="B1805" s="1" t="s">
        <v>3497</v>
      </c>
      <c r="C1805" s="1" t="s">
        <v>3498</v>
      </c>
      <c r="D1805" s="1" t="n">
        <v>1.220385659367</v>
      </c>
    </row>
    <row r="1806" customFormat="false" ht="15" hidden="false" customHeight="true" outlineLevel="0" collapsed="false">
      <c r="A1806" s="1" t="n">
        <v>2063</v>
      </c>
      <c r="B1806" s="1" t="s">
        <v>3499</v>
      </c>
      <c r="C1806" s="1" t="s">
        <v>3500</v>
      </c>
      <c r="D1806" s="1" t="n">
        <v>1.220385659367</v>
      </c>
    </row>
    <row r="1807" customFormat="false" ht="15" hidden="false" customHeight="true" outlineLevel="0" collapsed="false">
      <c r="A1807" s="1" t="n">
        <v>2064</v>
      </c>
      <c r="B1807" s="1" t="s">
        <v>3501</v>
      </c>
      <c r="C1807" s="1" t="s">
        <v>3502</v>
      </c>
      <c r="D1807" s="1" t="n">
        <v>1.220385659367</v>
      </c>
    </row>
    <row r="1808" customFormat="false" ht="15" hidden="false" customHeight="true" outlineLevel="0" collapsed="false">
      <c r="A1808" s="1" t="n">
        <v>2065</v>
      </c>
      <c r="B1808" s="1" t="s">
        <v>3503</v>
      </c>
      <c r="C1808" s="1" t="s">
        <v>3504</v>
      </c>
      <c r="D1808" s="1" t="n">
        <v>1.220385659367</v>
      </c>
    </row>
    <row r="1809" customFormat="false" ht="15" hidden="false" customHeight="true" outlineLevel="0" collapsed="false">
      <c r="A1809" s="1" t="n">
        <v>2066</v>
      </c>
      <c r="B1809" s="1" t="s">
        <v>3505</v>
      </c>
      <c r="C1809" s="1" t="s">
        <v>3506</v>
      </c>
      <c r="D1809" s="1" t="n">
        <v>1.220385659367</v>
      </c>
    </row>
    <row r="1810" customFormat="false" ht="15" hidden="false" customHeight="true" outlineLevel="0" collapsed="false">
      <c r="A1810" s="1" t="n">
        <v>2067</v>
      </c>
      <c r="B1810" s="1" t="s">
        <v>3507</v>
      </c>
      <c r="C1810" s="1" t="s">
        <v>3508</v>
      </c>
      <c r="D1810" s="1" t="n">
        <v>1.220385659367</v>
      </c>
    </row>
    <row r="1811" customFormat="false" ht="15" hidden="false" customHeight="true" outlineLevel="0" collapsed="false">
      <c r="A1811" s="1" t="n">
        <v>2068</v>
      </c>
      <c r="B1811" s="1" t="s">
        <v>3509</v>
      </c>
      <c r="C1811" s="1" t="s">
        <v>3510</v>
      </c>
      <c r="D1811" s="1" t="n">
        <v>1.220385659367</v>
      </c>
    </row>
    <row r="1812" customFormat="false" ht="15" hidden="false" customHeight="true" outlineLevel="0" collapsed="false">
      <c r="A1812" s="1" t="n">
        <v>2069</v>
      </c>
      <c r="B1812" s="1" t="s">
        <v>3511</v>
      </c>
      <c r="C1812" s="1" t="s">
        <v>3512</v>
      </c>
      <c r="D1812" s="1" t="n">
        <v>1.220385659367</v>
      </c>
    </row>
    <row r="1813" customFormat="false" ht="15" hidden="false" customHeight="true" outlineLevel="0" collapsed="false">
      <c r="A1813" s="1" t="n">
        <v>2070</v>
      </c>
      <c r="B1813" s="1" t="s">
        <v>3513</v>
      </c>
      <c r="C1813" s="1" t="s">
        <v>3514</v>
      </c>
      <c r="D1813" s="1" t="n">
        <v>1.220385659367</v>
      </c>
    </row>
    <row r="1814" customFormat="false" ht="15" hidden="false" customHeight="true" outlineLevel="0" collapsed="false">
      <c r="A1814" s="1" t="n">
        <v>2071</v>
      </c>
      <c r="B1814" s="1" t="s">
        <v>3515</v>
      </c>
      <c r="C1814" s="1" t="s">
        <v>3516</v>
      </c>
      <c r="D1814" s="1" t="n">
        <v>1.220385659367</v>
      </c>
    </row>
    <row r="1815" customFormat="false" ht="15" hidden="false" customHeight="true" outlineLevel="0" collapsed="false">
      <c r="A1815" s="1" t="n">
        <v>2072</v>
      </c>
      <c r="B1815" s="1" t="s">
        <v>3517</v>
      </c>
      <c r="C1815" s="1" t="s">
        <v>3518</v>
      </c>
      <c r="D1815" s="1" t="n">
        <v>1.220385659367</v>
      </c>
    </row>
    <row r="1816" customFormat="false" ht="15" hidden="false" customHeight="true" outlineLevel="0" collapsed="false">
      <c r="A1816" s="1" t="n">
        <v>2073</v>
      </c>
      <c r="B1816" s="1" t="s">
        <v>3519</v>
      </c>
      <c r="C1816" s="1" t="s">
        <v>3520</v>
      </c>
      <c r="D1816" s="1" t="n">
        <v>1.220385659367</v>
      </c>
    </row>
    <row r="1817" customFormat="false" ht="15" hidden="false" customHeight="true" outlineLevel="0" collapsed="false">
      <c r="A1817" s="1" t="n">
        <v>2074</v>
      </c>
      <c r="B1817" s="1" t="s">
        <v>3521</v>
      </c>
      <c r="C1817" s="1" t="s">
        <v>3522</v>
      </c>
      <c r="D1817" s="1" t="n">
        <v>1.220385659367</v>
      </c>
    </row>
    <row r="1818" customFormat="false" ht="15" hidden="false" customHeight="true" outlineLevel="0" collapsed="false">
      <c r="A1818" s="1" t="n">
        <v>2075</v>
      </c>
      <c r="B1818" s="1" t="s">
        <v>3523</v>
      </c>
      <c r="C1818" s="1" t="s">
        <v>3524</v>
      </c>
      <c r="D1818" s="1" t="n">
        <v>1.220385659367</v>
      </c>
    </row>
    <row r="1819" customFormat="false" ht="15" hidden="false" customHeight="true" outlineLevel="0" collapsed="false">
      <c r="A1819" s="1" t="n">
        <v>2076</v>
      </c>
      <c r="B1819" s="1" t="s">
        <v>3525</v>
      </c>
      <c r="C1819" s="1" t="s">
        <v>3526</v>
      </c>
      <c r="D1819" s="1" t="n">
        <v>1.220385659367</v>
      </c>
    </row>
    <row r="1820" customFormat="false" ht="15" hidden="false" customHeight="true" outlineLevel="0" collapsed="false">
      <c r="A1820" s="1" t="n">
        <v>2077</v>
      </c>
      <c r="B1820" s="1" t="s">
        <v>3527</v>
      </c>
      <c r="C1820" s="1" t="s">
        <v>3528</v>
      </c>
      <c r="D1820" s="1" t="n">
        <v>1.220385659367</v>
      </c>
    </row>
    <row r="1821" customFormat="false" ht="15" hidden="false" customHeight="true" outlineLevel="0" collapsed="false">
      <c r="A1821" s="1" t="n">
        <v>2078</v>
      </c>
      <c r="B1821" s="1" t="s">
        <v>3529</v>
      </c>
      <c r="C1821" s="1" t="s">
        <v>3530</v>
      </c>
      <c r="D1821" s="1" t="n">
        <v>1.220385659367</v>
      </c>
    </row>
    <row r="1822" customFormat="false" ht="15" hidden="false" customHeight="true" outlineLevel="0" collapsed="false">
      <c r="A1822" s="1" t="n">
        <v>2079</v>
      </c>
      <c r="B1822" s="1" t="s">
        <v>3531</v>
      </c>
      <c r="C1822" s="1" t="s">
        <v>3532</v>
      </c>
      <c r="D1822" s="1" t="n">
        <v>1.220385659367</v>
      </c>
    </row>
    <row r="1823" customFormat="false" ht="15" hidden="false" customHeight="true" outlineLevel="0" collapsed="false">
      <c r="A1823" s="1" t="n">
        <v>2080</v>
      </c>
      <c r="B1823" s="1" t="s">
        <v>3533</v>
      </c>
      <c r="C1823" s="1" t="s">
        <v>3534</v>
      </c>
      <c r="D1823" s="1" t="n">
        <v>1.220385659367</v>
      </c>
    </row>
    <row r="1824" customFormat="false" ht="15" hidden="false" customHeight="true" outlineLevel="0" collapsed="false">
      <c r="A1824" s="1" t="n">
        <v>2081</v>
      </c>
      <c r="B1824" s="1" t="s">
        <v>3535</v>
      </c>
      <c r="C1824" s="1" t="s">
        <v>3536</v>
      </c>
      <c r="D1824" s="1" t="n">
        <v>1.220385659367</v>
      </c>
    </row>
    <row r="1825" customFormat="false" ht="15" hidden="false" customHeight="true" outlineLevel="0" collapsed="false">
      <c r="A1825" s="1" t="n">
        <v>2082</v>
      </c>
      <c r="B1825" s="1" t="s">
        <v>3537</v>
      </c>
      <c r="C1825" s="1" t="s">
        <v>3538</v>
      </c>
      <c r="D1825" s="1" t="n">
        <v>1.220385659367</v>
      </c>
    </row>
    <row r="1826" customFormat="false" ht="15" hidden="false" customHeight="true" outlineLevel="0" collapsed="false">
      <c r="A1826" s="1" t="n">
        <v>2083</v>
      </c>
      <c r="B1826" s="1" t="s">
        <v>3539</v>
      </c>
      <c r="C1826" s="1" t="s">
        <v>3540</v>
      </c>
      <c r="D1826" s="1" t="n">
        <v>1.220385659367</v>
      </c>
    </row>
    <row r="1827" customFormat="false" ht="15" hidden="false" customHeight="true" outlineLevel="0" collapsed="false">
      <c r="A1827" s="1" t="n">
        <v>2084</v>
      </c>
      <c r="B1827" s="1" t="s">
        <v>3541</v>
      </c>
      <c r="C1827" s="1" t="s">
        <v>3542</v>
      </c>
      <c r="D1827" s="1" t="n">
        <v>1.220385659367</v>
      </c>
    </row>
    <row r="1828" customFormat="false" ht="15" hidden="false" customHeight="true" outlineLevel="0" collapsed="false">
      <c r="A1828" s="1" t="n">
        <v>2085</v>
      </c>
      <c r="B1828" s="1" t="s">
        <v>3543</v>
      </c>
      <c r="C1828" s="1" t="s">
        <v>3544</v>
      </c>
      <c r="D1828" s="1" t="n">
        <v>1.220385659367</v>
      </c>
    </row>
    <row r="1829" customFormat="false" ht="15" hidden="false" customHeight="true" outlineLevel="0" collapsed="false">
      <c r="A1829" s="1" t="n">
        <v>2086</v>
      </c>
      <c r="B1829" s="1" t="s">
        <v>3545</v>
      </c>
      <c r="C1829" s="1" t="s">
        <v>3546</v>
      </c>
      <c r="D1829" s="1" t="n">
        <v>1.220385659367</v>
      </c>
    </row>
    <row r="1830" customFormat="false" ht="15" hidden="false" customHeight="true" outlineLevel="0" collapsed="false">
      <c r="A1830" s="1" t="n">
        <v>2087</v>
      </c>
      <c r="B1830" s="1" t="s">
        <v>3547</v>
      </c>
      <c r="C1830" s="1" t="s">
        <v>3548</v>
      </c>
      <c r="D1830" s="1" t="n">
        <v>1.220385659367</v>
      </c>
    </row>
    <row r="1831" customFormat="false" ht="15" hidden="false" customHeight="true" outlineLevel="0" collapsed="false">
      <c r="A1831" s="1" t="n">
        <v>2088</v>
      </c>
      <c r="B1831" s="1" t="s">
        <v>3549</v>
      </c>
      <c r="C1831" s="1" t="s">
        <v>3550</v>
      </c>
      <c r="D1831" s="1" t="n">
        <v>1.220385659367</v>
      </c>
    </row>
    <row r="1832" customFormat="false" ht="15" hidden="false" customHeight="true" outlineLevel="0" collapsed="false">
      <c r="A1832" s="1" t="n">
        <v>2089</v>
      </c>
      <c r="B1832" s="1" t="s">
        <v>3551</v>
      </c>
      <c r="C1832" s="1" t="s">
        <v>3552</v>
      </c>
      <c r="D1832" s="1" t="n">
        <v>1.220385659367</v>
      </c>
    </row>
    <row r="1833" customFormat="false" ht="15" hidden="false" customHeight="true" outlineLevel="0" collapsed="false">
      <c r="A1833" s="1" t="n">
        <v>2090</v>
      </c>
      <c r="B1833" s="1" t="s">
        <v>3553</v>
      </c>
      <c r="C1833" s="1" t="s">
        <v>3554</v>
      </c>
      <c r="D1833" s="1" t="n">
        <v>1.220385659367</v>
      </c>
    </row>
    <row r="1834" customFormat="false" ht="15" hidden="false" customHeight="true" outlineLevel="0" collapsed="false">
      <c r="A1834" s="1" t="n">
        <v>2091</v>
      </c>
      <c r="B1834" s="1" t="s">
        <v>3555</v>
      </c>
      <c r="C1834" s="1" t="s">
        <v>3556</v>
      </c>
      <c r="D1834" s="1" t="n">
        <v>1.220385659367</v>
      </c>
    </row>
    <row r="1835" customFormat="false" ht="15" hidden="false" customHeight="true" outlineLevel="0" collapsed="false">
      <c r="A1835" s="1" t="n">
        <v>2092</v>
      </c>
      <c r="B1835" s="1" t="s">
        <v>3557</v>
      </c>
      <c r="C1835" s="1" t="s">
        <v>3558</v>
      </c>
      <c r="D1835" s="1" t="n">
        <v>1.220385659367</v>
      </c>
    </row>
    <row r="1836" customFormat="false" ht="15" hidden="false" customHeight="true" outlineLevel="0" collapsed="false">
      <c r="A1836" s="1" t="n">
        <v>2093</v>
      </c>
      <c r="B1836" s="1" t="s">
        <v>3559</v>
      </c>
      <c r="C1836" s="1" t="s">
        <v>3560</v>
      </c>
      <c r="D1836" s="1" t="n">
        <v>1.220385659367</v>
      </c>
    </row>
    <row r="1837" customFormat="false" ht="15" hidden="false" customHeight="true" outlineLevel="0" collapsed="false">
      <c r="A1837" s="1" t="n">
        <v>2095</v>
      </c>
      <c r="B1837" s="1" t="s">
        <v>3561</v>
      </c>
      <c r="C1837" s="1" t="s">
        <v>3562</v>
      </c>
      <c r="D1837" s="1" t="n">
        <v>1.220385659367</v>
      </c>
    </row>
    <row r="1838" customFormat="false" ht="15" hidden="false" customHeight="true" outlineLevel="0" collapsed="false">
      <c r="A1838" s="1" t="n">
        <v>2097</v>
      </c>
      <c r="B1838" s="1" t="s">
        <v>3563</v>
      </c>
      <c r="C1838" s="1" t="s">
        <v>3564</v>
      </c>
      <c r="D1838" s="1" t="n">
        <v>1.220385659367</v>
      </c>
    </row>
    <row r="1839" customFormat="false" ht="15" hidden="false" customHeight="true" outlineLevel="0" collapsed="false">
      <c r="B1839" s="1" t="s">
        <v>3565</v>
      </c>
      <c r="C1839" s="1" t="s">
        <v>3566</v>
      </c>
      <c r="D1839" s="1" t="n">
        <v>1.220385659367</v>
      </c>
    </row>
    <row r="1840" customFormat="false" ht="15" hidden="false" customHeight="true" outlineLevel="0" collapsed="false">
      <c r="B1840" s="1" t="s">
        <v>3567</v>
      </c>
      <c r="C1840" s="1" t="s">
        <v>3568</v>
      </c>
      <c r="D1840" s="1" t="n">
        <v>1.220385659367</v>
      </c>
    </row>
    <row r="1841" customFormat="false" ht="15" hidden="false" customHeight="true" outlineLevel="0" collapsed="false">
      <c r="A1841" s="1" t="n">
        <v>2098</v>
      </c>
      <c r="B1841" s="1" t="s">
        <v>3569</v>
      </c>
      <c r="C1841" s="1" t="s">
        <v>3570</v>
      </c>
      <c r="D1841" s="1" t="n">
        <v>1.220385659367</v>
      </c>
    </row>
    <row r="1842" customFormat="false" ht="15" hidden="false" customHeight="true" outlineLevel="0" collapsed="false">
      <c r="A1842" s="1" t="n">
        <v>2099</v>
      </c>
      <c r="B1842" s="1" t="s">
        <v>3571</v>
      </c>
      <c r="C1842" s="1" t="s">
        <v>3572</v>
      </c>
      <c r="D1842" s="1" t="n">
        <v>1.220385659367</v>
      </c>
    </row>
    <row r="1843" customFormat="false" ht="15" hidden="false" customHeight="true" outlineLevel="0" collapsed="false">
      <c r="A1843" s="1" t="n">
        <v>2100</v>
      </c>
      <c r="B1843" s="1" t="s">
        <v>3573</v>
      </c>
      <c r="C1843" s="1" t="s">
        <v>3574</v>
      </c>
      <c r="D1843" s="1" t="n">
        <v>1.220385659367</v>
      </c>
    </row>
    <row r="1844" customFormat="false" ht="15" hidden="false" customHeight="true" outlineLevel="0" collapsed="false">
      <c r="A1844" s="1" t="n">
        <v>2101</v>
      </c>
      <c r="B1844" s="1" t="s">
        <v>3575</v>
      </c>
      <c r="C1844" s="1" t="s">
        <v>3576</v>
      </c>
      <c r="D1844" s="1" t="n">
        <v>1.220385659367</v>
      </c>
    </row>
    <row r="1845" customFormat="false" ht="15" hidden="false" customHeight="true" outlineLevel="0" collapsed="false">
      <c r="A1845" s="1" t="n">
        <v>2102</v>
      </c>
      <c r="B1845" s="1" t="s">
        <v>3577</v>
      </c>
      <c r="C1845" s="1" t="s">
        <v>3578</v>
      </c>
      <c r="D1845" s="1" t="n">
        <v>1.220385659367</v>
      </c>
    </row>
    <row r="1846" customFormat="false" ht="15" hidden="false" customHeight="true" outlineLevel="0" collapsed="false">
      <c r="A1846" s="1" t="n">
        <v>2103</v>
      </c>
      <c r="B1846" s="1" t="s">
        <v>3579</v>
      </c>
      <c r="C1846" s="1" t="s">
        <v>3580</v>
      </c>
      <c r="D1846" s="1" t="n">
        <v>1.220385659367</v>
      </c>
    </row>
    <row r="1847" customFormat="false" ht="15" hidden="false" customHeight="true" outlineLevel="0" collapsed="false">
      <c r="A1847" s="1" t="n">
        <v>2104</v>
      </c>
      <c r="B1847" s="1" t="s">
        <v>3581</v>
      </c>
      <c r="C1847" s="1" t="s">
        <v>855</v>
      </c>
      <c r="D1847" s="1" t="n">
        <v>1.220385659367</v>
      </c>
    </row>
    <row r="1848" customFormat="false" ht="15" hidden="false" customHeight="true" outlineLevel="0" collapsed="false">
      <c r="A1848" s="1" t="n">
        <v>2105</v>
      </c>
      <c r="B1848" s="1" t="s">
        <v>3582</v>
      </c>
      <c r="C1848" s="1" t="s">
        <v>3583</v>
      </c>
      <c r="D1848" s="1" t="n">
        <v>1.220385659367</v>
      </c>
    </row>
    <row r="1849" customFormat="false" ht="15" hidden="false" customHeight="true" outlineLevel="0" collapsed="false">
      <c r="A1849" s="1" t="n">
        <v>2106</v>
      </c>
      <c r="B1849" s="1" t="s">
        <v>3584</v>
      </c>
      <c r="C1849" s="1" t="s">
        <v>3585</v>
      </c>
      <c r="D1849" s="1" t="n">
        <v>1.220385659367</v>
      </c>
    </row>
    <row r="1850" customFormat="false" ht="15" hidden="false" customHeight="true" outlineLevel="0" collapsed="false">
      <c r="A1850" s="1" t="n">
        <v>2107</v>
      </c>
      <c r="B1850" s="1" t="s">
        <v>3586</v>
      </c>
      <c r="C1850" s="1" t="s">
        <v>3587</v>
      </c>
      <c r="D1850" s="1" t="n">
        <v>1.220385659367</v>
      </c>
    </row>
    <row r="1851" customFormat="false" ht="15" hidden="false" customHeight="true" outlineLevel="0" collapsed="false">
      <c r="A1851" s="1" t="n">
        <v>2108</v>
      </c>
      <c r="B1851" s="1" t="s">
        <v>3588</v>
      </c>
      <c r="C1851" s="1" t="s">
        <v>3589</v>
      </c>
      <c r="D1851" s="1" t="n">
        <v>1.220385659367</v>
      </c>
    </row>
    <row r="1852" customFormat="false" ht="15" hidden="false" customHeight="true" outlineLevel="0" collapsed="false">
      <c r="A1852" s="1" t="n">
        <v>2109</v>
      </c>
      <c r="B1852" s="1" t="s">
        <v>3590</v>
      </c>
      <c r="C1852" s="1" t="s">
        <v>69</v>
      </c>
      <c r="D1852" s="1" t="n">
        <v>1.220385659367</v>
      </c>
    </row>
    <row r="1853" customFormat="false" ht="15" hidden="false" customHeight="true" outlineLevel="0" collapsed="false">
      <c r="A1853" s="1" t="n">
        <v>2110</v>
      </c>
      <c r="B1853" s="1" t="s">
        <v>3591</v>
      </c>
      <c r="C1853" s="1" t="s">
        <v>3592</v>
      </c>
      <c r="D1853" s="1" t="n">
        <v>1.220385659367</v>
      </c>
    </row>
    <row r="1854" customFormat="false" ht="15" hidden="false" customHeight="true" outlineLevel="0" collapsed="false">
      <c r="A1854" s="1" t="n">
        <v>2111</v>
      </c>
      <c r="B1854" s="1" t="s">
        <v>3593</v>
      </c>
      <c r="C1854" s="1" t="s">
        <v>3594</v>
      </c>
      <c r="D1854" s="1" t="n">
        <v>1.220385659367</v>
      </c>
    </row>
    <row r="1855" customFormat="false" ht="15" hidden="false" customHeight="true" outlineLevel="0" collapsed="false">
      <c r="A1855" s="1" t="n">
        <v>2112</v>
      </c>
      <c r="B1855" s="1" t="s">
        <v>3595</v>
      </c>
      <c r="C1855" s="1" t="s">
        <v>3596</v>
      </c>
      <c r="D1855" s="1" t="n">
        <v>1.220385659367</v>
      </c>
    </row>
    <row r="1856" customFormat="false" ht="15" hidden="false" customHeight="true" outlineLevel="0" collapsed="false">
      <c r="A1856" s="1" t="n">
        <v>2113</v>
      </c>
      <c r="B1856" s="1" t="s">
        <v>3597</v>
      </c>
      <c r="C1856" s="1" t="s">
        <v>309</v>
      </c>
      <c r="D1856" s="1" t="n">
        <v>1.220385659367</v>
      </c>
    </row>
    <row r="1857" customFormat="false" ht="15" hidden="false" customHeight="true" outlineLevel="0" collapsed="false">
      <c r="A1857" s="1" t="n">
        <v>2114</v>
      </c>
      <c r="B1857" s="1" t="s">
        <v>3598</v>
      </c>
      <c r="C1857" s="1" t="s">
        <v>3599</v>
      </c>
      <c r="D1857" s="1" t="n">
        <v>1.220385659367</v>
      </c>
    </row>
    <row r="1858" customFormat="false" ht="15" hidden="false" customHeight="true" outlineLevel="0" collapsed="false">
      <c r="A1858" s="1" t="n">
        <v>2115</v>
      </c>
      <c r="B1858" s="1" t="s">
        <v>3600</v>
      </c>
      <c r="C1858" s="1" t="s">
        <v>3601</v>
      </c>
      <c r="D1858" s="1" t="n">
        <v>1.220385659367</v>
      </c>
    </row>
    <row r="1859" customFormat="false" ht="15" hidden="false" customHeight="true" outlineLevel="0" collapsed="false">
      <c r="A1859" s="1" t="n">
        <v>2116</v>
      </c>
      <c r="B1859" s="1" t="s">
        <v>3602</v>
      </c>
      <c r="C1859" s="1" t="s">
        <v>3603</v>
      </c>
      <c r="D1859" s="1" t="n">
        <v>1.220385659367</v>
      </c>
    </row>
    <row r="1860" customFormat="false" ht="15" hidden="false" customHeight="true" outlineLevel="0" collapsed="false">
      <c r="A1860" s="1" t="n">
        <v>2117</v>
      </c>
      <c r="B1860" s="1" t="s">
        <v>3604</v>
      </c>
      <c r="C1860" s="1" t="s">
        <v>3605</v>
      </c>
      <c r="D1860" s="1" t="n">
        <v>1.220385659367</v>
      </c>
    </row>
    <row r="1861" customFormat="false" ht="15" hidden="false" customHeight="true" outlineLevel="0" collapsed="false">
      <c r="A1861" s="1" t="n">
        <v>2118</v>
      </c>
      <c r="B1861" s="1" t="s">
        <v>3606</v>
      </c>
      <c r="C1861" s="1" t="s">
        <v>3607</v>
      </c>
      <c r="D1861" s="1" t="n">
        <v>1.220385659367</v>
      </c>
    </row>
    <row r="1862" customFormat="false" ht="15" hidden="false" customHeight="true" outlineLevel="0" collapsed="false">
      <c r="A1862" s="1" t="n">
        <v>2119</v>
      </c>
      <c r="B1862" s="1" t="s">
        <v>3608</v>
      </c>
      <c r="C1862" s="1" t="s">
        <v>3609</v>
      </c>
      <c r="D1862" s="1" t="n">
        <v>1.220385659367</v>
      </c>
    </row>
    <row r="1863" customFormat="false" ht="15" hidden="false" customHeight="true" outlineLevel="0" collapsed="false">
      <c r="A1863" s="1" t="n">
        <v>2120</v>
      </c>
      <c r="B1863" s="1" t="s">
        <v>3610</v>
      </c>
      <c r="C1863" s="1" t="s">
        <v>3611</v>
      </c>
      <c r="D1863" s="1" t="n">
        <v>1.220385659367</v>
      </c>
    </row>
    <row r="1864" customFormat="false" ht="15" hidden="false" customHeight="true" outlineLevel="0" collapsed="false">
      <c r="A1864" s="1" t="n">
        <v>2121</v>
      </c>
      <c r="B1864" s="1" t="s">
        <v>3612</v>
      </c>
      <c r="C1864" s="1" t="s">
        <v>3613</v>
      </c>
      <c r="D1864" s="1" t="n">
        <v>1.220385659367</v>
      </c>
    </row>
    <row r="1865" customFormat="false" ht="15" hidden="false" customHeight="true" outlineLevel="0" collapsed="false">
      <c r="A1865" s="1" t="n">
        <v>2122</v>
      </c>
      <c r="B1865" s="1" t="s">
        <v>3614</v>
      </c>
      <c r="C1865" s="1" t="s">
        <v>3615</v>
      </c>
      <c r="D1865" s="1" t="n">
        <v>1.220385659367</v>
      </c>
    </row>
    <row r="1866" customFormat="false" ht="15" hidden="false" customHeight="true" outlineLevel="0" collapsed="false">
      <c r="A1866" s="1" t="n">
        <v>2123</v>
      </c>
      <c r="B1866" s="1" t="s">
        <v>3616</v>
      </c>
      <c r="C1866" s="1" t="s">
        <v>450</v>
      </c>
      <c r="D1866" s="1" t="n">
        <v>1.220385659367</v>
      </c>
    </row>
    <row r="1867" customFormat="false" ht="15" hidden="false" customHeight="true" outlineLevel="0" collapsed="false">
      <c r="A1867" s="1" t="n">
        <v>2124</v>
      </c>
      <c r="B1867" s="1" t="s">
        <v>3617</v>
      </c>
      <c r="C1867" s="1" t="s">
        <v>3618</v>
      </c>
      <c r="D1867" s="1" t="n">
        <v>1.220385659367</v>
      </c>
    </row>
    <row r="1868" customFormat="false" ht="15" hidden="false" customHeight="true" outlineLevel="0" collapsed="false">
      <c r="A1868" s="1" t="n">
        <v>2125</v>
      </c>
      <c r="B1868" s="1" t="s">
        <v>3619</v>
      </c>
      <c r="C1868" s="1" t="s">
        <v>3620</v>
      </c>
      <c r="D1868" s="1" t="n">
        <v>1.220385659367</v>
      </c>
    </row>
    <row r="1869" customFormat="false" ht="15" hidden="false" customHeight="true" outlineLevel="0" collapsed="false">
      <c r="A1869" s="1" t="n">
        <v>2126</v>
      </c>
      <c r="B1869" s="1" t="s">
        <v>3621</v>
      </c>
      <c r="C1869" s="1" t="s">
        <v>3622</v>
      </c>
      <c r="D1869" s="1" t="n">
        <v>1.220385659367</v>
      </c>
    </row>
    <row r="1870" customFormat="false" ht="15" hidden="false" customHeight="true" outlineLevel="0" collapsed="false">
      <c r="A1870" s="1" t="n">
        <v>2127</v>
      </c>
      <c r="B1870" s="1" t="s">
        <v>3623</v>
      </c>
      <c r="C1870" s="1" t="s">
        <v>3624</v>
      </c>
      <c r="D1870" s="1" t="n">
        <v>1.220385659367</v>
      </c>
    </row>
    <row r="1871" customFormat="false" ht="15" hidden="false" customHeight="true" outlineLevel="0" collapsed="false">
      <c r="A1871" s="1" t="n">
        <v>2128</v>
      </c>
      <c r="B1871" s="1" t="s">
        <v>3625</v>
      </c>
      <c r="C1871" s="1" t="s">
        <v>3626</v>
      </c>
      <c r="D1871" s="1" t="n">
        <v>1.220385659367</v>
      </c>
    </row>
    <row r="1872" customFormat="false" ht="15" hidden="false" customHeight="true" outlineLevel="0" collapsed="false">
      <c r="A1872" s="1" t="n">
        <v>2129</v>
      </c>
      <c r="B1872" s="1" t="s">
        <v>3627</v>
      </c>
      <c r="C1872" s="1" t="s">
        <v>3628</v>
      </c>
      <c r="D1872" s="1" t="n">
        <v>1.220385659367</v>
      </c>
    </row>
    <row r="1873" customFormat="false" ht="15" hidden="false" customHeight="true" outlineLevel="0" collapsed="false">
      <c r="A1873" s="1" t="n">
        <v>2130</v>
      </c>
      <c r="B1873" s="1" t="s">
        <v>3629</v>
      </c>
      <c r="C1873" s="1" t="s">
        <v>3630</v>
      </c>
      <c r="D1873" s="1" t="n">
        <v>1.220385659367</v>
      </c>
    </row>
    <row r="1874" customFormat="false" ht="15" hidden="false" customHeight="true" outlineLevel="0" collapsed="false">
      <c r="A1874" s="1" t="n">
        <v>2131</v>
      </c>
      <c r="B1874" s="1" t="s">
        <v>3631</v>
      </c>
      <c r="C1874" s="1" t="s">
        <v>3632</v>
      </c>
      <c r="D1874" s="1" t="n">
        <v>1.220385659367</v>
      </c>
    </row>
    <row r="1875" customFormat="false" ht="15" hidden="false" customHeight="true" outlineLevel="0" collapsed="false">
      <c r="A1875" s="1" t="n">
        <v>2132</v>
      </c>
      <c r="B1875" s="1" t="s">
        <v>3633</v>
      </c>
      <c r="C1875" s="1" t="s">
        <v>3634</v>
      </c>
      <c r="D1875" s="1" t="n">
        <v>1.220385659367</v>
      </c>
    </row>
    <row r="1876" customFormat="false" ht="15" hidden="false" customHeight="true" outlineLevel="0" collapsed="false">
      <c r="A1876" s="1" t="n">
        <v>2133</v>
      </c>
      <c r="B1876" s="1" t="s">
        <v>3635</v>
      </c>
      <c r="C1876" s="1" t="s">
        <v>3636</v>
      </c>
      <c r="D1876" s="1" t="n">
        <v>1.220385659367</v>
      </c>
    </row>
    <row r="1877" customFormat="false" ht="15" hidden="false" customHeight="true" outlineLevel="0" collapsed="false">
      <c r="A1877" s="1" t="n">
        <v>2134</v>
      </c>
      <c r="B1877" s="1" t="s">
        <v>3637</v>
      </c>
      <c r="C1877" s="1" t="s">
        <v>3638</v>
      </c>
      <c r="D1877" s="1" t="n">
        <v>1.220385659367</v>
      </c>
    </row>
    <row r="1878" customFormat="false" ht="15" hidden="false" customHeight="true" outlineLevel="0" collapsed="false">
      <c r="A1878" s="1" t="n">
        <v>2135</v>
      </c>
      <c r="B1878" s="1" t="s">
        <v>3639</v>
      </c>
      <c r="C1878" s="1" t="s">
        <v>3640</v>
      </c>
      <c r="D1878" s="1" t="n">
        <v>1.220385659367</v>
      </c>
    </row>
    <row r="1879" customFormat="false" ht="15" hidden="false" customHeight="true" outlineLevel="0" collapsed="false">
      <c r="A1879" s="1" t="n">
        <v>2136</v>
      </c>
      <c r="B1879" s="1" t="s">
        <v>3641</v>
      </c>
      <c r="C1879" s="1" t="s">
        <v>3642</v>
      </c>
      <c r="D1879" s="1" t="n">
        <v>1.220385659367</v>
      </c>
    </row>
    <row r="1880" customFormat="false" ht="15" hidden="false" customHeight="true" outlineLevel="0" collapsed="false">
      <c r="A1880" s="1" t="n">
        <v>2137</v>
      </c>
      <c r="B1880" s="1" t="s">
        <v>3643</v>
      </c>
      <c r="C1880" s="1" t="s">
        <v>3644</v>
      </c>
      <c r="D1880" s="1" t="n">
        <v>1.220385659367</v>
      </c>
    </row>
    <row r="1881" customFormat="false" ht="15" hidden="false" customHeight="true" outlineLevel="0" collapsed="false">
      <c r="A1881" s="1" t="n">
        <v>2138</v>
      </c>
      <c r="B1881" s="1" t="s">
        <v>3645</v>
      </c>
      <c r="C1881" s="1" t="s">
        <v>3646</v>
      </c>
      <c r="D1881" s="1" t="n">
        <v>1.220385659367</v>
      </c>
    </row>
    <row r="1882" customFormat="false" ht="15" hidden="false" customHeight="true" outlineLevel="0" collapsed="false">
      <c r="A1882" s="1" t="n">
        <v>2139</v>
      </c>
      <c r="B1882" s="1" t="s">
        <v>3647</v>
      </c>
      <c r="C1882" s="1" t="s">
        <v>3648</v>
      </c>
      <c r="D1882" s="1" t="n">
        <v>1.220385659367</v>
      </c>
    </row>
    <row r="1883" customFormat="false" ht="15" hidden="false" customHeight="true" outlineLevel="0" collapsed="false">
      <c r="A1883" s="1" t="n">
        <v>2140</v>
      </c>
      <c r="B1883" s="1" t="s">
        <v>3649</v>
      </c>
      <c r="C1883" s="1" t="s">
        <v>3650</v>
      </c>
      <c r="D1883" s="1" t="n">
        <v>1.220385659367</v>
      </c>
    </row>
    <row r="1884" customFormat="false" ht="15" hidden="false" customHeight="true" outlineLevel="0" collapsed="false">
      <c r="A1884" s="1" t="n">
        <v>2141</v>
      </c>
      <c r="B1884" s="1" t="s">
        <v>3651</v>
      </c>
      <c r="C1884" s="1" t="s">
        <v>3652</v>
      </c>
      <c r="D1884" s="1" t="n">
        <v>1.220385659367</v>
      </c>
    </row>
    <row r="1885" customFormat="false" ht="15" hidden="false" customHeight="true" outlineLevel="0" collapsed="false">
      <c r="A1885" s="1" t="n">
        <v>2142</v>
      </c>
      <c r="B1885" s="1" t="s">
        <v>3653</v>
      </c>
      <c r="C1885" s="1" t="s">
        <v>3654</v>
      </c>
      <c r="D1885" s="1" t="n">
        <v>1.220385659367</v>
      </c>
    </row>
    <row r="1886" customFormat="false" ht="15" hidden="false" customHeight="true" outlineLevel="0" collapsed="false">
      <c r="A1886" s="1" t="n">
        <v>2143</v>
      </c>
      <c r="B1886" s="1" t="s">
        <v>3655</v>
      </c>
      <c r="C1886" s="1" t="s">
        <v>3656</v>
      </c>
      <c r="D1886" s="1" t="n">
        <v>1.220385659367</v>
      </c>
    </row>
    <row r="1887" customFormat="false" ht="15" hidden="false" customHeight="true" outlineLevel="0" collapsed="false">
      <c r="A1887" s="1" t="n">
        <v>2144</v>
      </c>
      <c r="B1887" s="1" t="s">
        <v>3657</v>
      </c>
      <c r="C1887" s="1" t="s">
        <v>3658</v>
      </c>
      <c r="D1887" s="1" t="n">
        <v>1.220385659367</v>
      </c>
    </row>
    <row r="1888" customFormat="false" ht="15" hidden="false" customHeight="true" outlineLevel="0" collapsed="false">
      <c r="A1888" s="1" t="n">
        <v>2145</v>
      </c>
      <c r="B1888" s="1" t="s">
        <v>3659</v>
      </c>
      <c r="C1888" s="1" t="s">
        <v>15</v>
      </c>
      <c r="D1888" s="1" t="n">
        <v>1.220385659367</v>
      </c>
    </row>
    <row r="1889" customFormat="false" ht="15" hidden="false" customHeight="true" outlineLevel="0" collapsed="false">
      <c r="A1889" s="1" t="n">
        <v>2146</v>
      </c>
      <c r="B1889" s="1" t="s">
        <v>3660</v>
      </c>
      <c r="C1889" s="1" t="s">
        <v>3661</v>
      </c>
      <c r="D1889" s="1" t="n">
        <v>1.220385659367</v>
      </c>
    </row>
    <row r="1890" customFormat="false" ht="15" hidden="false" customHeight="true" outlineLevel="0" collapsed="false">
      <c r="A1890" s="1" t="n">
        <v>2147</v>
      </c>
      <c r="B1890" s="1" t="s">
        <v>3662</v>
      </c>
      <c r="C1890" s="1" t="s">
        <v>3663</v>
      </c>
      <c r="D1890" s="1" t="n">
        <v>1.220385659367</v>
      </c>
    </row>
    <row r="1891" customFormat="false" ht="15" hidden="false" customHeight="true" outlineLevel="0" collapsed="false">
      <c r="A1891" s="1" t="n">
        <v>2148</v>
      </c>
      <c r="B1891" s="1" t="s">
        <v>3664</v>
      </c>
      <c r="C1891" s="1" t="s">
        <v>3665</v>
      </c>
      <c r="D1891" s="1" t="n">
        <v>1.220385659367</v>
      </c>
    </row>
    <row r="1892" customFormat="false" ht="15" hidden="false" customHeight="true" outlineLevel="0" collapsed="false">
      <c r="A1892" s="1" t="n">
        <v>2149</v>
      </c>
      <c r="B1892" s="1" t="s">
        <v>3666</v>
      </c>
      <c r="C1892" s="1" t="s">
        <v>3667</v>
      </c>
      <c r="D1892" s="1" t="n">
        <v>1.220385659367</v>
      </c>
    </row>
    <row r="1893" customFormat="false" ht="15" hidden="false" customHeight="true" outlineLevel="0" collapsed="false">
      <c r="A1893" s="1" t="n">
        <v>2150</v>
      </c>
      <c r="B1893" s="1" t="s">
        <v>3668</v>
      </c>
      <c r="C1893" s="1" t="s">
        <v>3669</v>
      </c>
      <c r="D1893" s="1" t="n">
        <v>1.220385659367</v>
      </c>
    </row>
    <row r="1894" customFormat="false" ht="15" hidden="false" customHeight="true" outlineLevel="0" collapsed="false">
      <c r="A1894" s="1" t="n">
        <v>2151</v>
      </c>
      <c r="B1894" s="1" t="s">
        <v>3670</v>
      </c>
      <c r="C1894" s="1" t="s">
        <v>3671</v>
      </c>
      <c r="D1894" s="1" t="n">
        <v>1.220385659367</v>
      </c>
    </row>
    <row r="1895" customFormat="false" ht="15" hidden="false" customHeight="true" outlineLevel="0" collapsed="false">
      <c r="A1895" s="1" t="n">
        <v>2152</v>
      </c>
      <c r="B1895" s="1" t="s">
        <v>3672</v>
      </c>
      <c r="C1895" s="1" t="s">
        <v>3673</v>
      </c>
      <c r="D1895" s="1" t="n">
        <v>1.220385659367</v>
      </c>
    </row>
    <row r="1896" customFormat="false" ht="15" hidden="false" customHeight="true" outlineLevel="0" collapsed="false">
      <c r="A1896" s="1" t="n">
        <v>2153</v>
      </c>
      <c r="B1896" s="1" t="s">
        <v>3674</v>
      </c>
      <c r="C1896" s="1" t="s">
        <v>3675</v>
      </c>
      <c r="D1896" s="1" t="n">
        <v>1.220385659367</v>
      </c>
    </row>
    <row r="1897" customFormat="false" ht="15" hidden="false" customHeight="true" outlineLevel="0" collapsed="false">
      <c r="A1897" s="1" t="n">
        <v>2154</v>
      </c>
      <c r="B1897" s="1" t="s">
        <v>3676</v>
      </c>
      <c r="C1897" s="1" t="s">
        <v>3677</v>
      </c>
      <c r="D1897" s="1" t="n">
        <v>1.220385659367</v>
      </c>
    </row>
    <row r="1898" customFormat="false" ht="15" hidden="false" customHeight="true" outlineLevel="0" collapsed="false">
      <c r="A1898" s="1" t="n">
        <v>2155</v>
      </c>
      <c r="B1898" s="1" t="s">
        <v>3678</v>
      </c>
      <c r="C1898" s="1" t="s">
        <v>3679</v>
      </c>
      <c r="D1898" s="1" t="n">
        <v>1.220385659367</v>
      </c>
    </row>
    <row r="1899" customFormat="false" ht="15" hidden="false" customHeight="true" outlineLevel="0" collapsed="false">
      <c r="A1899" s="1" t="n">
        <v>2156</v>
      </c>
      <c r="B1899" s="1" t="s">
        <v>3680</v>
      </c>
      <c r="C1899" s="1" t="s">
        <v>3681</v>
      </c>
      <c r="D1899" s="1" t="n">
        <v>1.220385659367</v>
      </c>
    </row>
    <row r="1900" customFormat="false" ht="15" hidden="false" customHeight="true" outlineLevel="0" collapsed="false">
      <c r="A1900" s="1" t="n">
        <v>2157</v>
      </c>
      <c r="B1900" s="1" t="s">
        <v>3682</v>
      </c>
      <c r="C1900" s="1" t="s">
        <v>3683</v>
      </c>
      <c r="D1900" s="1" t="n">
        <v>1.220385659367</v>
      </c>
    </row>
    <row r="1901" customFormat="false" ht="15" hidden="false" customHeight="true" outlineLevel="0" collapsed="false">
      <c r="A1901" s="1" t="n">
        <v>2158</v>
      </c>
      <c r="B1901" s="1" t="s">
        <v>3684</v>
      </c>
      <c r="C1901" s="1" t="s">
        <v>3685</v>
      </c>
      <c r="D1901" s="1" t="n">
        <v>1.220385659367</v>
      </c>
    </row>
    <row r="1902" customFormat="false" ht="15" hidden="false" customHeight="true" outlineLevel="0" collapsed="false">
      <c r="A1902" s="1" t="n">
        <v>2159</v>
      </c>
      <c r="B1902" s="1" t="s">
        <v>3686</v>
      </c>
      <c r="C1902" s="1" t="s">
        <v>3687</v>
      </c>
      <c r="D1902" s="1" t="n">
        <v>1.220385659367</v>
      </c>
    </row>
    <row r="1903" customFormat="false" ht="15" hidden="false" customHeight="true" outlineLevel="0" collapsed="false">
      <c r="A1903" s="1" t="n">
        <v>2160</v>
      </c>
      <c r="B1903" s="1" t="s">
        <v>3688</v>
      </c>
      <c r="C1903" s="1" t="s">
        <v>3689</v>
      </c>
      <c r="D1903" s="1" t="n">
        <v>1.220385659367</v>
      </c>
    </row>
    <row r="1904" customFormat="false" ht="15" hidden="false" customHeight="true" outlineLevel="0" collapsed="false">
      <c r="A1904" s="1" t="n">
        <v>2161</v>
      </c>
      <c r="B1904" s="1" t="s">
        <v>3690</v>
      </c>
      <c r="C1904" s="1" t="s">
        <v>3691</v>
      </c>
      <c r="D1904" s="1" t="n">
        <v>1.220385659367</v>
      </c>
    </row>
    <row r="1905" customFormat="false" ht="15" hidden="false" customHeight="true" outlineLevel="0" collapsed="false">
      <c r="A1905" s="1" t="n">
        <v>2162</v>
      </c>
      <c r="B1905" s="1" t="s">
        <v>3692</v>
      </c>
      <c r="C1905" s="1" t="s">
        <v>3693</v>
      </c>
      <c r="D1905" s="1" t="n">
        <v>1.220385659367</v>
      </c>
    </row>
    <row r="1906" customFormat="false" ht="15" hidden="false" customHeight="true" outlineLevel="0" collapsed="false">
      <c r="A1906" s="1" t="n">
        <v>2163</v>
      </c>
      <c r="B1906" s="1" t="s">
        <v>3694</v>
      </c>
      <c r="C1906" s="1" t="s">
        <v>2579</v>
      </c>
      <c r="D1906" s="1" t="n">
        <v>1.220385659367</v>
      </c>
    </row>
    <row r="1907" customFormat="false" ht="15" hidden="false" customHeight="true" outlineLevel="0" collapsed="false">
      <c r="A1907" s="1" t="n">
        <v>2164</v>
      </c>
      <c r="B1907" s="1" t="s">
        <v>3695</v>
      </c>
      <c r="C1907" s="1" t="s">
        <v>3696</v>
      </c>
      <c r="D1907" s="1" t="n">
        <v>1.220385659367</v>
      </c>
    </row>
    <row r="1908" customFormat="false" ht="15" hidden="false" customHeight="true" outlineLevel="0" collapsed="false">
      <c r="A1908" s="1" t="n">
        <v>2165</v>
      </c>
      <c r="B1908" s="1" t="s">
        <v>3697</v>
      </c>
      <c r="C1908" s="1" t="s">
        <v>3698</v>
      </c>
      <c r="D1908" s="1" t="n">
        <v>1.220385659367</v>
      </c>
    </row>
    <row r="1909" customFormat="false" ht="15" hidden="false" customHeight="true" outlineLevel="0" collapsed="false">
      <c r="A1909" s="1" t="n">
        <v>2166</v>
      </c>
      <c r="B1909" s="1" t="s">
        <v>3699</v>
      </c>
      <c r="C1909" s="1" t="s">
        <v>3700</v>
      </c>
      <c r="D1909" s="1" t="n">
        <v>1.220385659367</v>
      </c>
    </row>
    <row r="1910" customFormat="false" ht="15" hidden="false" customHeight="true" outlineLevel="0" collapsed="false">
      <c r="A1910" s="1" t="n">
        <v>2167</v>
      </c>
      <c r="B1910" s="1" t="s">
        <v>3701</v>
      </c>
      <c r="C1910" s="1" t="s">
        <v>3702</v>
      </c>
      <c r="D1910" s="1" t="n">
        <v>1.220385659367</v>
      </c>
    </row>
    <row r="1911" customFormat="false" ht="15" hidden="false" customHeight="true" outlineLevel="0" collapsed="false">
      <c r="A1911" s="1" t="n">
        <v>2168</v>
      </c>
      <c r="B1911" s="1" t="s">
        <v>3703</v>
      </c>
      <c r="C1911" s="1" t="s">
        <v>3704</v>
      </c>
      <c r="D1911" s="1" t="n">
        <v>1.220385659367</v>
      </c>
    </row>
    <row r="1912" customFormat="false" ht="15" hidden="false" customHeight="true" outlineLevel="0" collapsed="false">
      <c r="A1912" s="1" t="n">
        <v>2169</v>
      </c>
      <c r="B1912" s="1" t="s">
        <v>3705</v>
      </c>
      <c r="C1912" s="1" t="s">
        <v>1827</v>
      </c>
      <c r="D1912" s="1" t="n">
        <v>1.220385659367</v>
      </c>
    </row>
    <row r="1913" customFormat="false" ht="15" hidden="false" customHeight="true" outlineLevel="0" collapsed="false">
      <c r="A1913" s="1" t="n">
        <v>2170</v>
      </c>
      <c r="B1913" s="1" t="s">
        <v>3706</v>
      </c>
      <c r="C1913" s="1" t="s">
        <v>3707</v>
      </c>
      <c r="D1913" s="1" t="n">
        <v>1.220385659367</v>
      </c>
    </row>
    <row r="1914" customFormat="false" ht="15" hidden="false" customHeight="true" outlineLevel="0" collapsed="false">
      <c r="A1914" s="1" t="n">
        <v>2171</v>
      </c>
      <c r="B1914" s="1" t="s">
        <v>3708</v>
      </c>
      <c r="C1914" s="1" t="s">
        <v>3709</v>
      </c>
      <c r="D1914" s="1" t="n">
        <v>1.220385659367</v>
      </c>
    </row>
    <row r="1915" customFormat="false" ht="15" hidden="false" customHeight="true" outlineLevel="0" collapsed="false">
      <c r="A1915" s="1" t="n">
        <v>2172</v>
      </c>
      <c r="B1915" s="1" t="s">
        <v>3710</v>
      </c>
      <c r="C1915" s="1" t="s">
        <v>3711</v>
      </c>
      <c r="D1915" s="1" t="n">
        <v>1.220385659367</v>
      </c>
    </row>
    <row r="1916" customFormat="false" ht="15" hidden="false" customHeight="true" outlineLevel="0" collapsed="false">
      <c r="A1916" s="1" t="n">
        <v>2173</v>
      </c>
      <c r="B1916" s="1" t="s">
        <v>3712</v>
      </c>
      <c r="C1916" s="1" t="s">
        <v>3713</v>
      </c>
      <c r="D1916" s="1" t="n">
        <v>1.220385659367</v>
      </c>
    </row>
    <row r="1917" customFormat="false" ht="15" hidden="false" customHeight="true" outlineLevel="0" collapsed="false">
      <c r="A1917" s="1" t="n">
        <v>2174</v>
      </c>
      <c r="B1917" s="1" t="s">
        <v>3714</v>
      </c>
      <c r="C1917" s="1" t="s">
        <v>3715</v>
      </c>
      <c r="D1917" s="1" t="n">
        <v>1.220385659367</v>
      </c>
    </row>
    <row r="1918" customFormat="false" ht="15" hidden="false" customHeight="true" outlineLevel="0" collapsed="false">
      <c r="A1918" s="1" t="n">
        <v>2175</v>
      </c>
      <c r="B1918" s="1" t="s">
        <v>3716</v>
      </c>
      <c r="C1918" s="1" t="s">
        <v>3717</v>
      </c>
      <c r="D1918" s="1" t="n">
        <v>1.220385659367</v>
      </c>
    </row>
    <row r="1919" customFormat="false" ht="15" hidden="false" customHeight="true" outlineLevel="0" collapsed="false">
      <c r="A1919" s="1" t="n">
        <v>2176</v>
      </c>
      <c r="B1919" s="1" t="s">
        <v>3718</v>
      </c>
      <c r="C1919" s="1" t="s">
        <v>3719</v>
      </c>
      <c r="D1919" s="1" t="n">
        <v>1.220385659367</v>
      </c>
    </row>
    <row r="1920" customFormat="false" ht="15" hidden="false" customHeight="true" outlineLevel="0" collapsed="false">
      <c r="A1920" s="1" t="n">
        <v>2177</v>
      </c>
      <c r="B1920" s="1" t="s">
        <v>3720</v>
      </c>
      <c r="C1920" s="1" t="s">
        <v>3721</v>
      </c>
      <c r="D1920" s="1" t="n">
        <v>1.220385659367</v>
      </c>
    </row>
    <row r="1921" customFormat="false" ht="15" hidden="false" customHeight="true" outlineLevel="0" collapsed="false">
      <c r="A1921" s="1" t="n">
        <v>2178</v>
      </c>
      <c r="B1921" s="1" t="s">
        <v>3722</v>
      </c>
      <c r="C1921" s="1" t="s">
        <v>3723</v>
      </c>
      <c r="D1921" s="1" t="n">
        <v>1.220385659367</v>
      </c>
    </row>
    <row r="1922" customFormat="false" ht="15" hidden="false" customHeight="true" outlineLevel="0" collapsed="false">
      <c r="A1922" s="1" t="n">
        <v>2179</v>
      </c>
      <c r="B1922" s="1" t="s">
        <v>3724</v>
      </c>
      <c r="C1922" s="1" t="s">
        <v>2926</v>
      </c>
      <c r="D1922" s="1" t="n">
        <v>1.220385659367</v>
      </c>
    </row>
    <row r="1923" customFormat="false" ht="15" hidden="false" customHeight="true" outlineLevel="0" collapsed="false">
      <c r="A1923" s="1" t="n">
        <v>2180</v>
      </c>
      <c r="B1923" s="1" t="s">
        <v>3725</v>
      </c>
      <c r="C1923" s="1" t="s">
        <v>3726</v>
      </c>
      <c r="D1923" s="1" t="n">
        <v>1.220385659367</v>
      </c>
    </row>
    <row r="1924" customFormat="false" ht="15" hidden="false" customHeight="true" outlineLevel="0" collapsed="false">
      <c r="A1924" s="1" t="n">
        <v>2181</v>
      </c>
      <c r="B1924" s="1" t="s">
        <v>3727</v>
      </c>
      <c r="C1924" s="1" t="s">
        <v>3728</v>
      </c>
      <c r="D1924" s="1" t="n">
        <v>1.220385659367</v>
      </c>
    </row>
    <row r="1925" customFormat="false" ht="15" hidden="false" customHeight="true" outlineLevel="0" collapsed="false">
      <c r="A1925" s="1" t="n">
        <v>2182</v>
      </c>
      <c r="B1925" s="1" t="s">
        <v>3729</v>
      </c>
      <c r="C1925" s="1" t="s">
        <v>3730</v>
      </c>
      <c r="D1925" s="1" t="n">
        <v>1.220385659367</v>
      </c>
    </row>
    <row r="1926" customFormat="false" ht="15" hidden="false" customHeight="true" outlineLevel="0" collapsed="false">
      <c r="A1926" s="1" t="n">
        <v>2183</v>
      </c>
      <c r="B1926" s="1" t="s">
        <v>3731</v>
      </c>
      <c r="C1926" s="1" t="s">
        <v>3732</v>
      </c>
      <c r="D1926" s="1" t="n">
        <v>1.220385659367</v>
      </c>
    </row>
    <row r="1927" customFormat="false" ht="15" hidden="false" customHeight="true" outlineLevel="0" collapsed="false">
      <c r="A1927" s="1" t="n">
        <v>2184</v>
      </c>
      <c r="B1927" s="1" t="s">
        <v>3733</v>
      </c>
      <c r="C1927" s="1" t="s">
        <v>3734</v>
      </c>
      <c r="D1927" s="1" t="n">
        <v>1.220385659367</v>
      </c>
    </row>
    <row r="1928" customFormat="false" ht="15" hidden="false" customHeight="true" outlineLevel="0" collapsed="false">
      <c r="A1928" s="1" t="n">
        <v>2185</v>
      </c>
      <c r="B1928" s="1" t="s">
        <v>3735</v>
      </c>
      <c r="C1928" s="1" t="s">
        <v>3736</v>
      </c>
      <c r="D1928" s="1" t="n">
        <v>1.220385659367</v>
      </c>
    </row>
    <row r="1929" customFormat="false" ht="15" hidden="false" customHeight="true" outlineLevel="0" collapsed="false">
      <c r="A1929" s="1" t="n">
        <v>2186</v>
      </c>
      <c r="B1929" s="1" t="s">
        <v>3737</v>
      </c>
      <c r="C1929" s="1" t="s">
        <v>3738</v>
      </c>
      <c r="D1929" s="1" t="n">
        <v>1.220385659367</v>
      </c>
    </row>
    <row r="1930" customFormat="false" ht="15" hidden="false" customHeight="true" outlineLevel="0" collapsed="false">
      <c r="A1930" s="1" t="n">
        <v>2187</v>
      </c>
      <c r="B1930" s="1" t="s">
        <v>3739</v>
      </c>
      <c r="C1930" s="1" t="s">
        <v>3740</v>
      </c>
      <c r="D1930" s="1" t="n">
        <v>1.220385659367</v>
      </c>
    </row>
    <row r="1931" customFormat="false" ht="15" hidden="false" customHeight="true" outlineLevel="0" collapsed="false">
      <c r="A1931" s="1" t="n">
        <v>2188</v>
      </c>
      <c r="B1931" s="1" t="s">
        <v>3741</v>
      </c>
      <c r="C1931" s="1" t="s">
        <v>3742</v>
      </c>
      <c r="D1931" s="1" t="n">
        <v>1.220385659367</v>
      </c>
    </row>
    <row r="1932" customFormat="false" ht="15" hidden="false" customHeight="true" outlineLevel="0" collapsed="false">
      <c r="A1932" s="1" t="n">
        <v>2189</v>
      </c>
      <c r="B1932" s="1" t="s">
        <v>3743</v>
      </c>
      <c r="C1932" s="1" t="s">
        <v>3744</v>
      </c>
      <c r="D1932" s="1" t="n">
        <v>1.220385659367</v>
      </c>
    </row>
    <row r="1933" customFormat="false" ht="15" hidden="false" customHeight="true" outlineLevel="0" collapsed="false">
      <c r="A1933" s="1" t="n">
        <v>2190</v>
      </c>
      <c r="B1933" s="1" t="s">
        <v>3745</v>
      </c>
      <c r="C1933" s="1" t="s">
        <v>571</v>
      </c>
      <c r="D1933" s="1" t="n">
        <v>1.220385659367</v>
      </c>
    </row>
    <row r="1934" customFormat="false" ht="15" hidden="false" customHeight="true" outlineLevel="0" collapsed="false">
      <c r="A1934" s="1" t="n">
        <v>2191</v>
      </c>
      <c r="B1934" s="1" t="s">
        <v>3746</v>
      </c>
      <c r="C1934" s="1" t="s">
        <v>3747</v>
      </c>
      <c r="D1934" s="1" t="n">
        <v>1.220385659367</v>
      </c>
    </row>
    <row r="1935" customFormat="false" ht="15" hidden="false" customHeight="true" outlineLevel="0" collapsed="false">
      <c r="A1935" s="1" t="n">
        <v>2192</v>
      </c>
      <c r="B1935" s="1" t="s">
        <v>3748</v>
      </c>
      <c r="C1935" s="1" t="s">
        <v>3749</v>
      </c>
      <c r="D1935" s="1" t="n">
        <v>1.220385659367</v>
      </c>
    </row>
    <row r="1936" customFormat="false" ht="15" hidden="false" customHeight="true" outlineLevel="0" collapsed="false">
      <c r="A1936" s="1" t="n">
        <v>2193</v>
      </c>
      <c r="B1936" s="1" t="s">
        <v>3750</v>
      </c>
      <c r="C1936" s="1" t="s">
        <v>3751</v>
      </c>
      <c r="D1936" s="1" t="n">
        <v>1.220385659367</v>
      </c>
    </row>
    <row r="1937" customFormat="false" ht="15" hidden="false" customHeight="true" outlineLevel="0" collapsed="false">
      <c r="A1937" s="1" t="n">
        <v>2194</v>
      </c>
      <c r="B1937" s="1" t="s">
        <v>3752</v>
      </c>
      <c r="C1937" s="1" t="s">
        <v>3753</v>
      </c>
      <c r="D1937" s="1" t="n">
        <v>1.220385659367</v>
      </c>
    </row>
    <row r="1938" customFormat="false" ht="15" hidden="false" customHeight="true" outlineLevel="0" collapsed="false">
      <c r="A1938" s="1" t="n">
        <v>2195</v>
      </c>
      <c r="B1938" s="1" t="s">
        <v>3754</v>
      </c>
      <c r="C1938" s="1" t="s">
        <v>3755</v>
      </c>
      <c r="D1938" s="1" t="n">
        <v>1.220385659367</v>
      </c>
    </row>
    <row r="1939" customFormat="false" ht="15" hidden="false" customHeight="true" outlineLevel="0" collapsed="false">
      <c r="A1939" s="1" t="n">
        <v>2196</v>
      </c>
      <c r="B1939" s="1" t="s">
        <v>3756</v>
      </c>
      <c r="C1939" s="1" t="s">
        <v>3757</v>
      </c>
      <c r="D1939" s="1" t="n">
        <v>1.220385659367</v>
      </c>
    </row>
    <row r="1940" customFormat="false" ht="15" hidden="false" customHeight="true" outlineLevel="0" collapsed="false">
      <c r="A1940" s="1" t="n">
        <v>2197</v>
      </c>
      <c r="B1940" s="1" t="s">
        <v>3758</v>
      </c>
      <c r="C1940" s="1" t="s">
        <v>3759</v>
      </c>
      <c r="D1940" s="1" t="n">
        <v>1.220385659367</v>
      </c>
    </row>
    <row r="1941" customFormat="false" ht="15" hidden="false" customHeight="true" outlineLevel="0" collapsed="false">
      <c r="A1941" s="1" t="n">
        <v>2198</v>
      </c>
      <c r="B1941" s="1" t="s">
        <v>3760</v>
      </c>
      <c r="C1941" s="1" t="s">
        <v>3761</v>
      </c>
      <c r="D1941" s="1" t="n">
        <v>1.220385659367</v>
      </c>
    </row>
    <row r="1942" customFormat="false" ht="15" hidden="false" customHeight="true" outlineLevel="0" collapsed="false">
      <c r="A1942" s="1" t="n">
        <v>2199</v>
      </c>
      <c r="B1942" s="1" t="s">
        <v>3762</v>
      </c>
      <c r="C1942" s="1" t="s">
        <v>3763</v>
      </c>
      <c r="D1942" s="1" t="n">
        <v>1.220385659367</v>
      </c>
    </row>
    <row r="1943" customFormat="false" ht="15" hidden="false" customHeight="true" outlineLevel="0" collapsed="false">
      <c r="A1943" s="1" t="n">
        <v>2200</v>
      </c>
      <c r="B1943" s="1" t="s">
        <v>3764</v>
      </c>
      <c r="C1943" s="1" t="s">
        <v>3765</v>
      </c>
      <c r="D1943" s="1" t="n">
        <v>1.220385659367</v>
      </c>
    </row>
    <row r="1944" customFormat="false" ht="15" hidden="false" customHeight="true" outlineLevel="0" collapsed="false">
      <c r="A1944" s="1" t="n">
        <v>2201</v>
      </c>
      <c r="B1944" s="1" t="s">
        <v>3766</v>
      </c>
      <c r="C1944" s="1" t="s">
        <v>3767</v>
      </c>
      <c r="D1944" s="1" t="n">
        <v>1.220385659367</v>
      </c>
    </row>
    <row r="1945" customFormat="false" ht="15" hidden="false" customHeight="true" outlineLevel="0" collapsed="false">
      <c r="A1945" s="1" t="n">
        <v>2202</v>
      </c>
      <c r="B1945" s="1" t="s">
        <v>3768</v>
      </c>
      <c r="C1945" s="1" t="s">
        <v>3769</v>
      </c>
      <c r="D1945" s="1" t="n">
        <v>1.220385659367</v>
      </c>
    </row>
    <row r="1946" customFormat="false" ht="15" hidden="false" customHeight="true" outlineLevel="0" collapsed="false">
      <c r="A1946" s="1" t="n">
        <v>2203</v>
      </c>
      <c r="B1946" s="1" t="s">
        <v>3770</v>
      </c>
      <c r="C1946" s="1" t="s">
        <v>3771</v>
      </c>
      <c r="D1946" s="1" t="n">
        <v>1.220385659367</v>
      </c>
    </row>
    <row r="1947" customFormat="false" ht="15" hidden="false" customHeight="true" outlineLevel="0" collapsed="false">
      <c r="A1947" s="1" t="n">
        <v>2204</v>
      </c>
      <c r="B1947" s="1" t="s">
        <v>3772</v>
      </c>
      <c r="C1947" s="1" t="s">
        <v>3773</v>
      </c>
      <c r="D1947" s="1" t="n">
        <v>1.220385659367</v>
      </c>
    </row>
    <row r="1948" customFormat="false" ht="15" hidden="false" customHeight="true" outlineLevel="0" collapsed="false">
      <c r="A1948" s="1" t="n">
        <v>2205</v>
      </c>
      <c r="B1948" s="1" t="s">
        <v>3774</v>
      </c>
      <c r="C1948" s="1" t="s">
        <v>3775</v>
      </c>
      <c r="D1948" s="1" t="n">
        <v>1.220385659367</v>
      </c>
    </row>
    <row r="1949" customFormat="false" ht="15" hidden="false" customHeight="true" outlineLevel="0" collapsed="false">
      <c r="A1949" s="1" t="n">
        <v>2206</v>
      </c>
      <c r="B1949" s="1" t="s">
        <v>3776</v>
      </c>
      <c r="C1949" s="1" t="s">
        <v>3777</v>
      </c>
      <c r="D1949" s="1" t="n">
        <v>1.220385659367</v>
      </c>
    </row>
    <row r="1950" customFormat="false" ht="15" hidden="false" customHeight="true" outlineLevel="0" collapsed="false">
      <c r="A1950" s="1" t="n">
        <v>2207</v>
      </c>
      <c r="B1950" s="1" t="s">
        <v>3778</v>
      </c>
      <c r="C1950" s="1" t="s">
        <v>3779</v>
      </c>
      <c r="D1950" s="1" t="n">
        <v>1.220385659367</v>
      </c>
    </row>
    <row r="1951" customFormat="false" ht="15" hidden="false" customHeight="true" outlineLevel="0" collapsed="false">
      <c r="A1951" s="1" t="n">
        <v>2208</v>
      </c>
      <c r="B1951" s="1" t="s">
        <v>3780</v>
      </c>
      <c r="C1951" s="1" t="s">
        <v>3781</v>
      </c>
      <c r="D1951" s="1" t="n">
        <v>1.220385659367</v>
      </c>
    </row>
    <row r="1952" customFormat="false" ht="15" hidden="false" customHeight="true" outlineLevel="0" collapsed="false">
      <c r="A1952" s="1" t="n">
        <v>2209</v>
      </c>
      <c r="B1952" s="1" t="s">
        <v>3782</v>
      </c>
      <c r="C1952" s="1" t="s">
        <v>3783</v>
      </c>
      <c r="D1952" s="1" t="n">
        <v>1.220385659367</v>
      </c>
    </row>
    <row r="1953" customFormat="false" ht="15" hidden="false" customHeight="true" outlineLevel="0" collapsed="false">
      <c r="A1953" s="1" t="n">
        <v>2210</v>
      </c>
      <c r="B1953" s="1" t="s">
        <v>3784</v>
      </c>
      <c r="C1953" s="1" t="s">
        <v>3785</v>
      </c>
      <c r="D1953" s="1" t="n">
        <v>1.220385659367</v>
      </c>
    </row>
    <row r="1954" customFormat="false" ht="15" hidden="false" customHeight="true" outlineLevel="0" collapsed="false">
      <c r="A1954" s="1" t="n">
        <v>2211</v>
      </c>
      <c r="B1954" s="1" t="s">
        <v>3786</v>
      </c>
      <c r="C1954" s="1" t="s">
        <v>3787</v>
      </c>
      <c r="D1954" s="1" t="n">
        <v>1.220385659367</v>
      </c>
    </row>
    <row r="1955" customFormat="false" ht="15" hidden="false" customHeight="true" outlineLevel="0" collapsed="false">
      <c r="A1955" s="1" t="n">
        <v>2212</v>
      </c>
      <c r="B1955" s="1" t="s">
        <v>3788</v>
      </c>
      <c r="C1955" s="1" t="s">
        <v>3789</v>
      </c>
      <c r="D1955" s="1" t="n">
        <v>1.220385659367</v>
      </c>
    </row>
    <row r="1956" customFormat="false" ht="15" hidden="false" customHeight="true" outlineLevel="0" collapsed="false">
      <c r="A1956" s="1" t="n">
        <v>2213</v>
      </c>
      <c r="B1956" s="1" t="s">
        <v>3790</v>
      </c>
      <c r="C1956" s="1" t="s">
        <v>3791</v>
      </c>
      <c r="D1956" s="1" t="n">
        <v>1.220385659367</v>
      </c>
    </row>
    <row r="1957" customFormat="false" ht="15" hidden="false" customHeight="true" outlineLevel="0" collapsed="false">
      <c r="A1957" s="1" t="n">
        <v>2214</v>
      </c>
      <c r="B1957" s="1" t="s">
        <v>3792</v>
      </c>
      <c r="C1957" s="1" t="s">
        <v>3793</v>
      </c>
      <c r="D1957" s="1" t="n">
        <v>1.220385659367</v>
      </c>
    </row>
    <row r="1958" customFormat="false" ht="15" hidden="false" customHeight="true" outlineLevel="0" collapsed="false">
      <c r="A1958" s="1" t="n">
        <v>2215</v>
      </c>
      <c r="B1958" s="1" t="s">
        <v>3794</v>
      </c>
      <c r="C1958" s="1" t="s">
        <v>3795</v>
      </c>
      <c r="D1958" s="1" t="n">
        <v>1.220385659367</v>
      </c>
    </row>
    <row r="1959" customFormat="false" ht="15" hidden="false" customHeight="true" outlineLevel="0" collapsed="false">
      <c r="A1959" s="1" t="n">
        <v>2216</v>
      </c>
      <c r="B1959" s="1" t="s">
        <v>3796</v>
      </c>
      <c r="C1959" s="1" t="s">
        <v>3797</v>
      </c>
      <c r="D1959" s="1" t="n">
        <v>1.220385659367</v>
      </c>
    </row>
    <row r="1960" customFormat="false" ht="15" hidden="false" customHeight="true" outlineLevel="0" collapsed="false">
      <c r="A1960" s="1" t="n">
        <v>2217</v>
      </c>
      <c r="B1960" s="1" t="s">
        <v>3798</v>
      </c>
      <c r="C1960" s="1" t="s">
        <v>3799</v>
      </c>
      <c r="D1960" s="1" t="n">
        <v>1.220385659367</v>
      </c>
    </row>
    <row r="1961" customFormat="false" ht="15" hidden="false" customHeight="true" outlineLevel="0" collapsed="false">
      <c r="A1961" s="1" t="n">
        <v>2218</v>
      </c>
      <c r="B1961" s="1" t="s">
        <v>3800</v>
      </c>
      <c r="C1961" s="1" t="s">
        <v>3801</v>
      </c>
      <c r="D1961" s="1" t="n">
        <v>1.220385659367</v>
      </c>
    </row>
    <row r="1962" customFormat="false" ht="15" hidden="false" customHeight="true" outlineLevel="0" collapsed="false">
      <c r="A1962" s="1" t="n">
        <v>2219</v>
      </c>
      <c r="B1962" s="1" t="s">
        <v>3802</v>
      </c>
      <c r="C1962" s="1" t="s">
        <v>3803</v>
      </c>
      <c r="D1962" s="1" t="n">
        <v>1.220385659367</v>
      </c>
    </row>
    <row r="1963" customFormat="false" ht="15" hidden="false" customHeight="true" outlineLevel="0" collapsed="false">
      <c r="A1963" s="1" t="n">
        <v>2220</v>
      </c>
      <c r="B1963" s="1" t="s">
        <v>3804</v>
      </c>
      <c r="C1963" s="1" t="s">
        <v>3805</v>
      </c>
      <c r="D1963" s="1" t="n">
        <v>1.220385659367</v>
      </c>
    </row>
    <row r="1964" customFormat="false" ht="15" hidden="false" customHeight="true" outlineLevel="0" collapsed="false">
      <c r="A1964" s="1" t="n">
        <v>2221</v>
      </c>
      <c r="B1964" s="1" t="s">
        <v>3806</v>
      </c>
      <c r="C1964" s="1" t="s">
        <v>3807</v>
      </c>
      <c r="D1964" s="1" t="n">
        <v>1.220385659367</v>
      </c>
    </row>
    <row r="1965" customFormat="false" ht="15" hidden="false" customHeight="true" outlineLevel="0" collapsed="false">
      <c r="A1965" s="1" t="n">
        <v>2222</v>
      </c>
      <c r="B1965" s="1" t="s">
        <v>3808</v>
      </c>
      <c r="C1965" s="1" t="s">
        <v>3809</v>
      </c>
      <c r="D1965" s="1" t="n">
        <v>1.220385659367</v>
      </c>
    </row>
    <row r="1966" customFormat="false" ht="15" hidden="false" customHeight="true" outlineLevel="0" collapsed="false">
      <c r="A1966" s="1" t="n">
        <v>2223</v>
      </c>
      <c r="B1966" s="1" t="s">
        <v>3810</v>
      </c>
      <c r="C1966" s="1" t="s">
        <v>3811</v>
      </c>
      <c r="D1966" s="1" t="n">
        <v>1.220385659367</v>
      </c>
    </row>
    <row r="1967" customFormat="false" ht="15" hidden="false" customHeight="true" outlineLevel="0" collapsed="false">
      <c r="A1967" s="1" t="n">
        <v>2224</v>
      </c>
      <c r="B1967" s="1" t="s">
        <v>3812</v>
      </c>
      <c r="C1967" s="1" t="s">
        <v>3813</v>
      </c>
      <c r="D1967" s="1" t="n">
        <v>1.220385659367</v>
      </c>
    </row>
    <row r="1968" customFormat="false" ht="15" hidden="false" customHeight="true" outlineLevel="0" collapsed="false">
      <c r="A1968" s="1" t="n">
        <v>2225</v>
      </c>
      <c r="B1968" s="1" t="s">
        <v>3814</v>
      </c>
      <c r="C1968" s="1" t="s">
        <v>3815</v>
      </c>
      <c r="D1968" s="1" t="n">
        <v>1.220385659367</v>
      </c>
    </row>
    <row r="1969" customFormat="false" ht="15" hidden="false" customHeight="true" outlineLevel="0" collapsed="false">
      <c r="A1969" s="1" t="n">
        <v>2226</v>
      </c>
      <c r="B1969" s="1" t="s">
        <v>3816</v>
      </c>
      <c r="C1969" s="1" t="s">
        <v>3817</v>
      </c>
      <c r="D1969" s="1" t="n">
        <v>1.220385659367</v>
      </c>
    </row>
    <row r="1970" customFormat="false" ht="15" hidden="false" customHeight="true" outlineLevel="0" collapsed="false">
      <c r="A1970" s="1" t="n">
        <v>2227</v>
      </c>
      <c r="B1970" s="1" t="s">
        <v>3818</v>
      </c>
      <c r="C1970" s="1" t="s">
        <v>3819</v>
      </c>
      <c r="D1970" s="1" t="n">
        <v>1.220385659367</v>
      </c>
    </row>
    <row r="1971" customFormat="false" ht="15" hidden="false" customHeight="true" outlineLevel="0" collapsed="false">
      <c r="A1971" s="1" t="n">
        <v>2228</v>
      </c>
      <c r="B1971" s="1" t="s">
        <v>3820</v>
      </c>
      <c r="C1971" s="1" t="s">
        <v>3821</v>
      </c>
      <c r="D1971" s="1" t="n">
        <v>1.220385659367</v>
      </c>
    </row>
    <row r="1972" customFormat="false" ht="15" hidden="false" customHeight="true" outlineLevel="0" collapsed="false">
      <c r="A1972" s="1" t="n">
        <v>2229</v>
      </c>
      <c r="B1972" s="1" t="s">
        <v>3822</v>
      </c>
      <c r="C1972" s="1" t="s">
        <v>3823</v>
      </c>
      <c r="D1972" s="1" t="n">
        <v>1.220385659367</v>
      </c>
    </row>
    <row r="1973" customFormat="false" ht="15" hidden="false" customHeight="true" outlineLevel="0" collapsed="false">
      <c r="A1973" s="1" t="n">
        <v>2230</v>
      </c>
      <c r="B1973" s="1" t="s">
        <v>3824</v>
      </c>
      <c r="C1973" s="1" t="s">
        <v>3825</v>
      </c>
      <c r="D1973" s="1" t="n">
        <v>1.220385659367</v>
      </c>
    </row>
    <row r="1974" customFormat="false" ht="15" hidden="false" customHeight="true" outlineLevel="0" collapsed="false">
      <c r="A1974" s="1" t="n">
        <v>2231</v>
      </c>
      <c r="B1974" s="1" t="s">
        <v>3826</v>
      </c>
      <c r="C1974" s="1" t="s">
        <v>3827</v>
      </c>
      <c r="D1974" s="1" t="n">
        <v>1.220385659367</v>
      </c>
    </row>
    <row r="1975" customFormat="false" ht="15" hidden="false" customHeight="true" outlineLevel="0" collapsed="false">
      <c r="A1975" s="1" t="n">
        <v>2232</v>
      </c>
      <c r="B1975" s="1" t="s">
        <v>3828</v>
      </c>
      <c r="C1975" s="1" t="s">
        <v>3829</v>
      </c>
      <c r="D1975" s="1" t="n">
        <v>1.220385659367</v>
      </c>
    </row>
    <row r="1976" customFormat="false" ht="15" hidden="false" customHeight="true" outlineLevel="0" collapsed="false">
      <c r="A1976" s="1" t="n">
        <v>2233</v>
      </c>
      <c r="B1976" s="1" t="s">
        <v>3830</v>
      </c>
      <c r="C1976" s="1" t="s">
        <v>3831</v>
      </c>
      <c r="D1976" s="1" t="n">
        <v>1.220385659367</v>
      </c>
    </row>
    <row r="1977" customFormat="false" ht="15" hidden="false" customHeight="true" outlineLevel="0" collapsed="false">
      <c r="A1977" s="1" t="n">
        <v>2234</v>
      </c>
      <c r="B1977" s="1" t="s">
        <v>3832</v>
      </c>
      <c r="C1977" s="1" t="s">
        <v>3833</v>
      </c>
      <c r="D1977" s="1" t="n">
        <v>1.220385659367</v>
      </c>
    </row>
    <row r="1978" customFormat="false" ht="15" hidden="false" customHeight="true" outlineLevel="0" collapsed="false">
      <c r="A1978" s="1" t="n">
        <v>2235</v>
      </c>
      <c r="B1978" s="1" t="s">
        <v>3834</v>
      </c>
      <c r="C1978" s="1" t="s">
        <v>3835</v>
      </c>
      <c r="D1978" s="1" t="n">
        <v>1.220385659367</v>
      </c>
    </row>
    <row r="1979" customFormat="false" ht="15" hidden="false" customHeight="true" outlineLevel="0" collapsed="false">
      <c r="A1979" s="1" t="n">
        <v>2236</v>
      </c>
      <c r="B1979" s="1" t="s">
        <v>3836</v>
      </c>
      <c r="C1979" s="1" t="s">
        <v>3837</v>
      </c>
      <c r="D1979" s="1" t="n">
        <v>1.220385659367</v>
      </c>
    </row>
    <row r="1980" customFormat="false" ht="15" hidden="false" customHeight="true" outlineLevel="0" collapsed="false">
      <c r="A1980" s="1" t="n">
        <v>2237</v>
      </c>
      <c r="B1980" s="1" t="s">
        <v>3838</v>
      </c>
      <c r="C1980" s="1" t="s">
        <v>3839</v>
      </c>
      <c r="D1980" s="1" t="n">
        <v>1.220385659367</v>
      </c>
    </row>
    <row r="1981" customFormat="false" ht="15" hidden="false" customHeight="true" outlineLevel="0" collapsed="false">
      <c r="A1981" s="1" t="n">
        <v>2238</v>
      </c>
      <c r="B1981" s="1" t="s">
        <v>3840</v>
      </c>
      <c r="C1981" s="1" t="s">
        <v>3841</v>
      </c>
      <c r="D1981" s="1" t="n">
        <v>1.220385659367</v>
      </c>
    </row>
    <row r="1982" customFormat="false" ht="15" hidden="false" customHeight="true" outlineLevel="0" collapsed="false">
      <c r="A1982" s="1" t="n">
        <v>2239</v>
      </c>
      <c r="B1982" s="1" t="s">
        <v>3842</v>
      </c>
      <c r="C1982" s="1" t="s">
        <v>3843</v>
      </c>
      <c r="D1982" s="1" t="n">
        <v>1.220385659367</v>
      </c>
    </row>
    <row r="1983" customFormat="false" ht="15" hidden="false" customHeight="true" outlineLevel="0" collapsed="false">
      <c r="A1983" s="1" t="n">
        <v>2240</v>
      </c>
      <c r="B1983" s="1" t="s">
        <v>3844</v>
      </c>
      <c r="C1983" s="1" t="s">
        <v>3845</v>
      </c>
      <c r="D1983" s="1" t="n">
        <v>1.220385659367</v>
      </c>
    </row>
    <row r="1984" customFormat="false" ht="15" hidden="false" customHeight="true" outlineLevel="0" collapsed="false">
      <c r="A1984" s="1" t="n">
        <v>2241</v>
      </c>
      <c r="B1984" s="1" t="s">
        <v>3846</v>
      </c>
      <c r="C1984" s="1" t="s">
        <v>3847</v>
      </c>
      <c r="D1984" s="1" t="n">
        <v>1.220385659367</v>
      </c>
    </row>
    <row r="1985" customFormat="false" ht="15" hidden="false" customHeight="true" outlineLevel="0" collapsed="false">
      <c r="A1985" s="1" t="n">
        <v>2242</v>
      </c>
      <c r="B1985" s="1" t="s">
        <v>3848</v>
      </c>
      <c r="C1985" s="1" t="s">
        <v>3849</v>
      </c>
      <c r="D1985" s="1" t="n">
        <v>1.220385659367</v>
      </c>
    </row>
    <row r="1986" customFormat="false" ht="15" hidden="false" customHeight="true" outlineLevel="0" collapsed="false">
      <c r="A1986" s="1" t="n">
        <v>2243</v>
      </c>
      <c r="B1986" s="1" t="s">
        <v>3850</v>
      </c>
      <c r="C1986" s="1" t="s">
        <v>3851</v>
      </c>
      <c r="D1986" s="1" t="n">
        <v>1.220385659367</v>
      </c>
    </row>
    <row r="1987" customFormat="false" ht="15" hidden="false" customHeight="true" outlineLevel="0" collapsed="false">
      <c r="A1987" s="1" t="n">
        <v>2244</v>
      </c>
      <c r="B1987" s="1" t="s">
        <v>3852</v>
      </c>
      <c r="C1987" s="1" t="s">
        <v>3853</v>
      </c>
      <c r="D1987" s="1" t="n">
        <v>1.220385659367</v>
      </c>
    </row>
    <row r="1988" customFormat="false" ht="15" hidden="false" customHeight="true" outlineLevel="0" collapsed="false">
      <c r="A1988" s="1" t="n">
        <v>2245</v>
      </c>
      <c r="B1988" s="1" t="s">
        <v>3854</v>
      </c>
      <c r="C1988" s="1" t="s">
        <v>3855</v>
      </c>
      <c r="D1988" s="1" t="n">
        <v>1.220385659367</v>
      </c>
    </row>
    <row r="1989" customFormat="false" ht="15" hidden="false" customHeight="true" outlineLevel="0" collapsed="false">
      <c r="A1989" s="1" t="n">
        <v>2246</v>
      </c>
      <c r="B1989" s="1" t="s">
        <v>3856</v>
      </c>
      <c r="C1989" s="1" t="s">
        <v>3857</v>
      </c>
      <c r="D1989" s="1" t="n">
        <v>1.220385659367</v>
      </c>
    </row>
    <row r="1990" customFormat="false" ht="15" hidden="false" customHeight="true" outlineLevel="0" collapsed="false">
      <c r="A1990" s="1" t="n">
        <v>2247</v>
      </c>
      <c r="B1990" s="1" t="s">
        <v>3858</v>
      </c>
      <c r="C1990" s="1" t="s">
        <v>3859</v>
      </c>
      <c r="D1990" s="1" t="n">
        <v>1.220385659367</v>
      </c>
    </row>
    <row r="1991" customFormat="false" ht="15" hidden="false" customHeight="true" outlineLevel="0" collapsed="false">
      <c r="A1991" s="1" t="n">
        <v>2248</v>
      </c>
      <c r="B1991" s="1" t="s">
        <v>3860</v>
      </c>
      <c r="C1991" s="1" t="s">
        <v>3861</v>
      </c>
      <c r="D1991" s="1" t="n">
        <v>1.220385659367</v>
      </c>
    </row>
    <row r="1992" customFormat="false" ht="15" hidden="false" customHeight="true" outlineLevel="0" collapsed="false">
      <c r="A1992" s="1" t="n">
        <v>2249</v>
      </c>
      <c r="B1992" s="1" t="s">
        <v>3862</v>
      </c>
      <c r="C1992" s="1" t="s">
        <v>3863</v>
      </c>
      <c r="D1992" s="1" t="n">
        <v>1.220385659367</v>
      </c>
    </row>
    <row r="1993" customFormat="false" ht="15" hidden="false" customHeight="true" outlineLevel="0" collapsed="false">
      <c r="A1993" s="1" t="n">
        <v>2250</v>
      </c>
      <c r="B1993" s="1" t="s">
        <v>3864</v>
      </c>
      <c r="C1993" s="1" t="s">
        <v>3865</v>
      </c>
      <c r="D1993" s="1" t="n">
        <v>1.220385659367</v>
      </c>
    </row>
    <row r="1994" customFormat="false" ht="15" hidden="false" customHeight="true" outlineLevel="0" collapsed="false">
      <c r="A1994" s="1" t="n">
        <v>2251</v>
      </c>
      <c r="B1994" s="1" t="s">
        <v>3866</v>
      </c>
      <c r="C1994" s="1" t="s">
        <v>3867</v>
      </c>
      <c r="D1994" s="1" t="n">
        <v>1.220385659367</v>
      </c>
    </row>
    <row r="1995" customFormat="false" ht="15" hidden="false" customHeight="true" outlineLevel="0" collapsed="false">
      <c r="A1995" s="1" t="n">
        <v>2252</v>
      </c>
      <c r="B1995" s="1" t="s">
        <v>3868</v>
      </c>
      <c r="C1995" s="1" t="s">
        <v>3869</v>
      </c>
      <c r="D1995" s="1" t="n">
        <v>1.220385659367</v>
      </c>
    </row>
    <row r="1996" customFormat="false" ht="15" hidden="false" customHeight="true" outlineLevel="0" collapsed="false">
      <c r="A1996" s="1" t="n">
        <v>2253</v>
      </c>
      <c r="B1996" s="1" t="s">
        <v>3870</v>
      </c>
      <c r="C1996" s="1" t="s">
        <v>3871</v>
      </c>
      <c r="D1996" s="1" t="n">
        <v>1.220385659367</v>
      </c>
    </row>
    <row r="1997" customFormat="false" ht="15" hidden="false" customHeight="true" outlineLevel="0" collapsed="false">
      <c r="A1997" s="1" t="n">
        <v>2254</v>
      </c>
      <c r="B1997" s="1" t="s">
        <v>3872</v>
      </c>
      <c r="C1997" s="1" t="s">
        <v>3873</v>
      </c>
      <c r="D1997" s="1" t="n">
        <v>1.220385659367</v>
      </c>
    </row>
    <row r="1998" customFormat="false" ht="15" hidden="false" customHeight="true" outlineLevel="0" collapsed="false">
      <c r="A1998" s="1" t="n">
        <v>2255</v>
      </c>
      <c r="B1998" s="1" t="s">
        <v>3874</v>
      </c>
      <c r="C1998" s="1" t="s">
        <v>3875</v>
      </c>
      <c r="D1998" s="1" t="n">
        <v>1.220385659367</v>
      </c>
    </row>
    <row r="1999" customFormat="false" ht="15" hidden="false" customHeight="true" outlineLevel="0" collapsed="false">
      <c r="A1999" s="1" t="n">
        <v>2256</v>
      </c>
      <c r="B1999" s="1" t="s">
        <v>3876</v>
      </c>
      <c r="C1999" s="1" t="s">
        <v>3877</v>
      </c>
      <c r="D1999" s="1" t="n">
        <v>1.220385659367</v>
      </c>
    </row>
    <row r="2000" customFormat="false" ht="15" hidden="false" customHeight="true" outlineLevel="0" collapsed="false">
      <c r="A2000" s="1" t="n">
        <v>2257</v>
      </c>
      <c r="B2000" s="1" t="s">
        <v>3878</v>
      </c>
      <c r="C2000" s="1" t="s">
        <v>3879</v>
      </c>
      <c r="D2000" s="1" t="n">
        <v>1.220385659367</v>
      </c>
    </row>
    <row r="2001" customFormat="false" ht="15" hidden="false" customHeight="true" outlineLevel="0" collapsed="false">
      <c r="A2001" s="1" t="n">
        <v>2258</v>
      </c>
      <c r="B2001" s="1" t="s">
        <v>3880</v>
      </c>
      <c r="C2001" s="1" t="s">
        <v>3881</v>
      </c>
      <c r="D2001" s="1" t="n">
        <v>1.220385659367</v>
      </c>
    </row>
    <row r="2002" customFormat="false" ht="15" hidden="false" customHeight="true" outlineLevel="0" collapsed="false">
      <c r="A2002" s="1" t="n">
        <v>2259</v>
      </c>
      <c r="B2002" s="1" t="s">
        <v>3882</v>
      </c>
      <c r="C2002" s="1" t="s">
        <v>3883</v>
      </c>
      <c r="D2002" s="1" t="n">
        <v>1.220385659367</v>
      </c>
    </row>
    <row r="2003" customFormat="false" ht="15" hidden="false" customHeight="true" outlineLevel="0" collapsed="false">
      <c r="A2003" s="1" t="n">
        <v>2260</v>
      </c>
      <c r="B2003" s="1" t="s">
        <v>3884</v>
      </c>
      <c r="C2003" s="1" t="s">
        <v>3885</v>
      </c>
      <c r="D2003" s="1" t="n">
        <v>1.220385659367</v>
      </c>
    </row>
    <row r="2004" customFormat="false" ht="15" hidden="false" customHeight="true" outlineLevel="0" collapsed="false">
      <c r="A2004" s="1" t="n">
        <v>2261</v>
      </c>
      <c r="B2004" s="1" t="s">
        <v>3886</v>
      </c>
      <c r="C2004" s="1" t="s">
        <v>3887</v>
      </c>
      <c r="D2004" s="1" t="n">
        <v>1.220385659367</v>
      </c>
    </row>
    <row r="2005" customFormat="false" ht="15" hidden="false" customHeight="true" outlineLevel="0" collapsed="false">
      <c r="A2005" s="1" t="n">
        <v>2262</v>
      </c>
      <c r="B2005" s="1" t="s">
        <v>3888</v>
      </c>
      <c r="C2005" s="1" t="s">
        <v>3889</v>
      </c>
      <c r="D2005" s="1" t="n">
        <v>1.220385659367</v>
      </c>
    </row>
    <row r="2006" customFormat="false" ht="15" hidden="false" customHeight="true" outlineLevel="0" collapsed="false">
      <c r="A2006" s="1" t="n">
        <v>2263</v>
      </c>
      <c r="B2006" s="1" t="s">
        <v>3890</v>
      </c>
      <c r="C2006" s="1" t="s">
        <v>3891</v>
      </c>
      <c r="D2006" s="1" t="n">
        <v>1.220385659367</v>
      </c>
    </row>
    <row r="2007" customFormat="false" ht="15" hidden="false" customHeight="true" outlineLevel="0" collapsed="false">
      <c r="A2007" s="1" t="n">
        <v>2264</v>
      </c>
      <c r="B2007" s="1" t="s">
        <v>3892</v>
      </c>
      <c r="C2007" s="1" t="s">
        <v>3893</v>
      </c>
      <c r="D2007" s="1" t="n">
        <v>1.220385659367</v>
      </c>
    </row>
    <row r="2008" customFormat="false" ht="15" hidden="false" customHeight="true" outlineLevel="0" collapsed="false">
      <c r="A2008" s="1" t="n">
        <v>2265</v>
      </c>
      <c r="B2008" s="1" t="s">
        <v>3894</v>
      </c>
      <c r="C2008" s="1" t="s">
        <v>3895</v>
      </c>
      <c r="D2008" s="1" t="n">
        <v>1.220385659367</v>
      </c>
    </row>
    <row r="2009" customFormat="false" ht="15" hidden="false" customHeight="true" outlineLevel="0" collapsed="false">
      <c r="A2009" s="1" t="n">
        <v>2266</v>
      </c>
      <c r="B2009" s="1" t="s">
        <v>3896</v>
      </c>
      <c r="C2009" s="1" t="s">
        <v>3897</v>
      </c>
      <c r="D2009" s="1" t="n">
        <v>1.220385659367</v>
      </c>
    </row>
    <row r="2010" customFormat="false" ht="15" hidden="false" customHeight="true" outlineLevel="0" collapsed="false">
      <c r="A2010" s="1" t="n">
        <v>2267</v>
      </c>
      <c r="B2010" s="1" t="s">
        <v>3898</v>
      </c>
      <c r="C2010" s="1" t="s">
        <v>3899</v>
      </c>
      <c r="D2010" s="1" t="n">
        <v>1.220385659367</v>
      </c>
    </row>
    <row r="2011" customFormat="false" ht="15" hidden="false" customHeight="true" outlineLevel="0" collapsed="false">
      <c r="A2011" s="1" t="n">
        <v>2268</v>
      </c>
      <c r="B2011" s="1" t="s">
        <v>3900</v>
      </c>
      <c r="C2011" s="1" t="s">
        <v>3901</v>
      </c>
      <c r="D2011" s="1" t="n">
        <v>1.220385659367</v>
      </c>
    </row>
    <row r="2012" customFormat="false" ht="15" hidden="false" customHeight="true" outlineLevel="0" collapsed="false">
      <c r="A2012" s="1" t="n">
        <v>2269</v>
      </c>
      <c r="B2012" s="1" t="s">
        <v>3902</v>
      </c>
      <c r="C2012" s="1" t="s">
        <v>3903</v>
      </c>
      <c r="D2012" s="1" t="n">
        <v>1.220385659367</v>
      </c>
    </row>
    <row r="2013" customFormat="false" ht="15" hidden="false" customHeight="true" outlineLevel="0" collapsed="false">
      <c r="A2013" s="1" t="n">
        <v>2270</v>
      </c>
      <c r="B2013" s="1" t="s">
        <v>3904</v>
      </c>
      <c r="C2013" s="1" t="s">
        <v>3905</v>
      </c>
      <c r="D2013" s="1" t="n">
        <v>1.220385659367</v>
      </c>
    </row>
    <row r="2014" customFormat="false" ht="15" hidden="false" customHeight="true" outlineLevel="0" collapsed="false">
      <c r="A2014" s="1" t="n">
        <v>2271</v>
      </c>
      <c r="B2014" s="1" t="s">
        <v>3906</v>
      </c>
      <c r="C2014" s="1" t="s">
        <v>3907</v>
      </c>
      <c r="D2014" s="1" t="n">
        <v>1.220385659367</v>
      </c>
    </row>
    <row r="2015" customFormat="false" ht="15" hidden="false" customHeight="true" outlineLevel="0" collapsed="false">
      <c r="A2015" s="1" t="n">
        <v>2272</v>
      </c>
      <c r="B2015" s="1" t="s">
        <v>3908</v>
      </c>
      <c r="C2015" s="1" t="s">
        <v>3909</v>
      </c>
      <c r="D2015" s="1" t="n">
        <v>1.220385659367</v>
      </c>
    </row>
    <row r="2016" customFormat="false" ht="15" hidden="false" customHeight="true" outlineLevel="0" collapsed="false">
      <c r="A2016" s="1" t="n">
        <v>2273</v>
      </c>
      <c r="B2016" s="1" t="s">
        <v>3910</v>
      </c>
      <c r="C2016" s="1" t="s">
        <v>3911</v>
      </c>
      <c r="D2016" s="1" t="n">
        <v>1.220385659367</v>
      </c>
    </row>
    <row r="2017" customFormat="false" ht="15" hidden="false" customHeight="true" outlineLevel="0" collapsed="false">
      <c r="A2017" s="1" t="n">
        <v>2274</v>
      </c>
      <c r="B2017" s="1" t="s">
        <v>3912</v>
      </c>
      <c r="C2017" s="1" t="s">
        <v>3913</v>
      </c>
      <c r="D2017" s="1" t="n">
        <v>1.220385659367</v>
      </c>
    </row>
    <row r="2018" customFormat="false" ht="15" hidden="false" customHeight="true" outlineLevel="0" collapsed="false">
      <c r="A2018" s="1" t="n">
        <v>2275</v>
      </c>
      <c r="B2018" s="1" t="s">
        <v>3914</v>
      </c>
      <c r="C2018" s="1" t="s">
        <v>3915</v>
      </c>
      <c r="D2018" s="1" t="n">
        <v>1.220385659367</v>
      </c>
    </row>
    <row r="2019" customFormat="false" ht="15" hidden="false" customHeight="true" outlineLevel="0" collapsed="false">
      <c r="A2019" s="1" t="n">
        <v>2276</v>
      </c>
      <c r="B2019" s="1" t="s">
        <v>3916</v>
      </c>
      <c r="C2019" s="1" t="s">
        <v>3917</v>
      </c>
      <c r="D2019" s="1" t="n">
        <v>1.220385659367</v>
      </c>
    </row>
    <row r="2020" customFormat="false" ht="15" hidden="false" customHeight="true" outlineLevel="0" collapsed="false">
      <c r="A2020" s="1" t="n">
        <v>2277</v>
      </c>
      <c r="B2020" s="1" t="s">
        <v>3918</v>
      </c>
      <c r="C2020" s="1" t="s">
        <v>3919</v>
      </c>
      <c r="D2020" s="1" t="n">
        <v>1.220385659367</v>
      </c>
    </row>
    <row r="2021" customFormat="false" ht="15" hidden="false" customHeight="true" outlineLevel="0" collapsed="false">
      <c r="A2021" s="1" t="n">
        <v>2278</v>
      </c>
      <c r="B2021" s="1" t="s">
        <v>3920</v>
      </c>
      <c r="C2021" s="1" t="s">
        <v>3921</v>
      </c>
      <c r="D2021" s="1" t="n">
        <v>1.220385659367</v>
      </c>
    </row>
    <row r="2022" customFormat="false" ht="15" hidden="false" customHeight="true" outlineLevel="0" collapsed="false">
      <c r="A2022" s="1" t="n">
        <v>2279</v>
      </c>
      <c r="B2022" s="1" t="s">
        <v>3922</v>
      </c>
      <c r="C2022" s="1" t="s">
        <v>3923</v>
      </c>
      <c r="D2022" s="1" t="n">
        <v>1.220385659367</v>
      </c>
    </row>
    <row r="2023" customFormat="false" ht="15" hidden="false" customHeight="true" outlineLevel="0" collapsed="false">
      <c r="A2023" s="1" t="n">
        <v>2280</v>
      </c>
      <c r="B2023" s="1" t="s">
        <v>3924</v>
      </c>
      <c r="C2023" s="1" t="s">
        <v>3925</v>
      </c>
      <c r="D2023" s="1" t="n">
        <v>1.220385659367</v>
      </c>
    </row>
    <row r="2024" customFormat="false" ht="15" hidden="false" customHeight="true" outlineLevel="0" collapsed="false">
      <c r="A2024" s="1" t="n">
        <v>2281</v>
      </c>
      <c r="B2024" s="1" t="s">
        <v>3926</v>
      </c>
      <c r="C2024" s="1" t="s">
        <v>3927</v>
      </c>
      <c r="D2024" s="1" t="n">
        <v>1.220385659367</v>
      </c>
    </row>
    <row r="2025" customFormat="false" ht="15" hidden="false" customHeight="true" outlineLevel="0" collapsed="false">
      <c r="A2025" s="1" t="n">
        <v>2282</v>
      </c>
      <c r="B2025" s="1" t="s">
        <v>3928</v>
      </c>
      <c r="C2025" s="1" t="s">
        <v>3929</v>
      </c>
      <c r="D2025" s="1" t="n">
        <v>1.220385659367</v>
      </c>
    </row>
    <row r="2026" customFormat="false" ht="15" hidden="false" customHeight="true" outlineLevel="0" collapsed="false">
      <c r="A2026" s="1" t="n">
        <v>2283</v>
      </c>
      <c r="B2026" s="1" t="s">
        <v>3930</v>
      </c>
      <c r="C2026" s="1" t="s">
        <v>3931</v>
      </c>
      <c r="D2026" s="1" t="n">
        <v>1.220385659367</v>
      </c>
    </row>
    <row r="2027" customFormat="false" ht="15" hidden="false" customHeight="true" outlineLevel="0" collapsed="false">
      <c r="A2027" s="1" t="n">
        <v>2284</v>
      </c>
      <c r="B2027" s="1" t="s">
        <v>3932</v>
      </c>
      <c r="C2027" s="1" t="s">
        <v>3933</v>
      </c>
      <c r="D2027" s="1" t="n">
        <v>1.220385659367</v>
      </c>
    </row>
    <row r="2028" customFormat="false" ht="15" hidden="false" customHeight="true" outlineLevel="0" collapsed="false">
      <c r="A2028" s="1" t="n">
        <v>2285</v>
      </c>
      <c r="B2028" s="1" t="s">
        <v>3934</v>
      </c>
      <c r="C2028" s="1" t="s">
        <v>3935</v>
      </c>
      <c r="D2028" s="1" t="n">
        <v>1.220385659367</v>
      </c>
    </row>
    <row r="2029" customFormat="false" ht="15" hidden="false" customHeight="true" outlineLevel="0" collapsed="false">
      <c r="A2029" s="1" t="n">
        <v>2286</v>
      </c>
      <c r="B2029" s="1" t="s">
        <v>3936</v>
      </c>
      <c r="C2029" s="1" t="s">
        <v>3937</v>
      </c>
      <c r="D2029" s="1" t="n">
        <v>1.220385659367</v>
      </c>
    </row>
    <row r="2030" customFormat="false" ht="15" hidden="false" customHeight="true" outlineLevel="0" collapsed="false">
      <c r="A2030" s="1" t="n">
        <v>2287</v>
      </c>
      <c r="B2030" s="1" t="s">
        <v>3938</v>
      </c>
      <c r="C2030" s="1" t="s">
        <v>3939</v>
      </c>
      <c r="D2030" s="1" t="n">
        <v>1.220385659367</v>
      </c>
    </row>
    <row r="2031" customFormat="false" ht="15" hidden="false" customHeight="true" outlineLevel="0" collapsed="false">
      <c r="A2031" s="1" t="n">
        <v>2288</v>
      </c>
      <c r="B2031" s="1" t="s">
        <v>3940</v>
      </c>
      <c r="C2031" s="1" t="s">
        <v>2158</v>
      </c>
      <c r="D2031" s="1" t="n">
        <v>1.220385659367</v>
      </c>
    </row>
    <row r="2032" customFormat="false" ht="15" hidden="false" customHeight="true" outlineLevel="0" collapsed="false">
      <c r="A2032" s="1" t="n">
        <v>2289</v>
      </c>
      <c r="B2032" s="1" t="s">
        <v>3941</v>
      </c>
      <c r="C2032" s="1" t="s">
        <v>3942</v>
      </c>
      <c r="D2032" s="1" t="n">
        <v>1.220385659367</v>
      </c>
    </row>
    <row r="2033" customFormat="false" ht="15" hidden="false" customHeight="true" outlineLevel="0" collapsed="false">
      <c r="A2033" s="1" t="n">
        <v>2290</v>
      </c>
      <c r="B2033" s="1" t="s">
        <v>3943</v>
      </c>
      <c r="C2033" s="1" t="s">
        <v>3944</v>
      </c>
      <c r="D2033" s="1" t="n">
        <v>1.220385659367</v>
      </c>
    </row>
    <row r="2034" customFormat="false" ht="15" hidden="false" customHeight="true" outlineLevel="0" collapsed="false">
      <c r="A2034" s="1" t="n">
        <v>2291</v>
      </c>
      <c r="B2034" s="1" t="s">
        <v>3945</v>
      </c>
      <c r="C2034" s="1" t="s">
        <v>3946</v>
      </c>
      <c r="D2034" s="1" t="n">
        <v>1.220385659367</v>
      </c>
    </row>
    <row r="2035" customFormat="false" ht="15" hidden="false" customHeight="true" outlineLevel="0" collapsed="false">
      <c r="A2035" s="1" t="n">
        <v>2292</v>
      </c>
      <c r="B2035" s="1" t="s">
        <v>3947</v>
      </c>
      <c r="C2035" s="1" t="s">
        <v>3948</v>
      </c>
      <c r="D2035" s="1" t="n">
        <v>1.220385659367</v>
      </c>
    </row>
    <row r="2036" customFormat="false" ht="15" hidden="false" customHeight="true" outlineLevel="0" collapsed="false">
      <c r="A2036" s="1" t="n">
        <v>2293</v>
      </c>
      <c r="B2036" s="1" t="s">
        <v>3949</v>
      </c>
      <c r="C2036" s="1" t="s">
        <v>3950</v>
      </c>
      <c r="D2036" s="1" t="n">
        <v>1.220385659367</v>
      </c>
    </row>
    <row r="2037" customFormat="false" ht="15" hidden="false" customHeight="true" outlineLevel="0" collapsed="false">
      <c r="A2037" s="1" t="n">
        <v>2294</v>
      </c>
      <c r="B2037" s="1" t="s">
        <v>3951</v>
      </c>
      <c r="C2037" s="1" t="s">
        <v>3952</v>
      </c>
      <c r="D2037" s="1" t="n">
        <v>1.220385659367</v>
      </c>
    </row>
    <row r="2038" customFormat="false" ht="15" hidden="false" customHeight="true" outlineLevel="0" collapsed="false">
      <c r="A2038" s="1" t="n">
        <v>2295</v>
      </c>
      <c r="B2038" s="1" t="s">
        <v>3953</v>
      </c>
      <c r="C2038" s="1" t="s">
        <v>3954</v>
      </c>
      <c r="D2038" s="1" t="n">
        <v>1.220385659367</v>
      </c>
    </row>
    <row r="2039" customFormat="false" ht="15" hidden="false" customHeight="true" outlineLevel="0" collapsed="false">
      <c r="A2039" s="1" t="n">
        <v>2296</v>
      </c>
      <c r="B2039" s="1" t="s">
        <v>3955</v>
      </c>
      <c r="C2039" s="1" t="s">
        <v>3956</v>
      </c>
      <c r="D2039" s="1" t="n">
        <v>1.220385659367</v>
      </c>
    </row>
    <row r="2040" customFormat="false" ht="15" hidden="false" customHeight="true" outlineLevel="0" collapsed="false">
      <c r="A2040" s="1" t="n">
        <v>2297</v>
      </c>
      <c r="B2040" s="1" t="s">
        <v>3957</v>
      </c>
      <c r="C2040" s="1" t="s">
        <v>3958</v>
      </c>
      <c r="D2040" s="1" t="n">
        <v>1.220385659367</v>
      </c>
    </row>
    <row r="2041" customFormat="false" ht="15" hidden="false" customHeight="true" outlineLevel="0" collapsed="false">
      <c r="A2041" s="1" t="n">
        <v>2298</v>
      </c>
      <c r="B2041" s="1" t="s">
        <v>3959</v>
      </c>
      <c r="C2041" s="1" t="s">
        <v>3960</v>
      </c>
      <c r="D2041" s="1" t="n">
        <v>1.220385659367</v>
      </c>
    </row>
    <row r="2042" customFormat="false" ht="15" hidden="false" customHeight="true" outlineLevel="0" collapsed="false">
      <c r="A2042" s="1" t="n">
        <v>2299</v>
      </c>
      <c r="B2042" s="1" t="s">
        <v>3961</v>
      </c>
      <c r="C2042" s="1" t="s">
        <v>3962</v>
      </c>
      <c r="D2042" s="1" t="n">
        <v>1.220385659367</v>
      </c>
    </row>
    <row r="2043" customFormat="false" ht="15" hidden="false" customHeight="true" outlineLevel="0" collapsed="false">
      <c r="A2043" s="1" t="n">
        <v>2300</v>
      </c>
      <c r="B2043" s="1" t="s">
        <v>3963</v>
      </c>
      <c r="C2043" s="1" t="s">
        <v>3964</v>
      </c>
      <c r="D2043" s="1" t="n">
        <v>1.220385659367</v>
      </c>
    </row>
    <row r="2044" customFormat="false" ht="15" hidden="false" customHeight="true" outlineLevel="0" collapsed="false">
      <c r="A2044" s="1" t="n">
        <v>2301</v>
      </c>
      <c r="B2044" s="1" t="s">
        <v>3965</v>
      </c>
      <c r="C2044" s="1" t="s">
        <v>3966</v>
      </c>
      <c r="D2044" s="1" t="n">
        <v>1.220385659367</v>
      </c>
    </row>
    <row r="2045" customFormat="false" ht="15" hidden="false" customHeight="true" outlineLevel="0" collapsed="false">
      <c r="A2045" s="1" t="n">
        <v>2302</v>
      </c>
      <c r="B2045" s="1" t="s">
        <v>3967</v>
      </c>
      <c r="C2045" s="1" t="s">
        <v>3968</v>
      </c>
      <c r="D2045" s="1" t="n">
        <v>1.220385659367</v>
      </c>
    </row>
    <row r="2046" customFormat="false" ht="15" hidden="false" customHeight="true" outlineLevel="0" collapsed="false">
      <c r="A2046" s="1" t="n">
        <v>2303</v>
      </c>
      <c r="B2046" s="1" t="s">
        <v>3969</v>
      </c>
      <c r="C2046" s="1" t="s">
        <v>3970</v>
      </c>
      <c r="D2046" s="1" t="n">
        <v>1.220385659367</v>
      </c>
    </row>
    <row r="2047" customFormat="false" ht="15" hidden="false" customHeight="true" outlineLevel="0" collapsed="false">
      <c r="A2047" s="1" t="n">
        <v>2304</v>
      </c>
      <c r="B2047" s="1" t="s">
        <v>3971</v>
      </c>
      <c r="C2047" s="1" t="s">
        <v>3972</v>
      </c>
      <c r="D2047" s="1" t="n">
        <v>1.220385659367</v>
      </c>
    </row>
    <row r="2048" customFormat="false" ht="15" hidden="false" customHeight="true" outlineLevel="0" collapsed="false">
      <c r="A2048" s="1" t="n">
        <v>2305</v>
      </c>
      <c r="B2048" s="1" t="s">
        <v>3973</v>
      </c>
      <c r="C2048" s="1" t="s">
        <v>3974</v>
      </c>
      <c r="D2048" s="1" t="n">
        <v>1.220385659367</v>
      </c>
    </row>
    <row r="2049" customFormat="false" ht="15" hidden="false" customHeight="true" outlineLevel="0" collapsed="false">
      <c r="A2049" s="1" t="n">
        <v>2306</v>
      </c>
      <c r="B2049" s="1" t="s">
        <v>3975</v>
      </c>
      <c r="C2049" s="1" t="s">
        <v>3976</v>
      </c>
      <c r="D2049" s="1" t="n">
        <v>1.220385659367</v>
      </c>
    </row>
    <row r="2050" customFormat="false" ht="15" hidden="false" customHeight="true" outlineLevel="0" collapsed="false">
      <c r="A2050" s="1" t="n">
        <v>2307</v>
      </c>
      <c r="B2050" s="1" t="s">
        <v>3977</v>
      </c>
      <c r="C2050" s="1" t="s">
        <v>3978</v>
      </c>
      <c r="D2050" s="1" t="n">
        <v>1.220385659367</v>
      </c>
    </row>
    <row r="2051" customFormat="false" ht="15" hidden="false" customHeight="true" outlineLevel="0" collapsed="false">
      <c r="A2051" s="1" t="n">
        <v>2308</v>
      </c>
      <c r="B2051" s="1" t="s">
        <v>3979</v>
      </c>
      <c r="C2051" s="1" t="s">
        <v>3980</v>
      </c>
      <c r="D2051" s="1" t="n">
        <v>1.220385659367</v>
      </c>
    </row>
    <row r="2052" customFormat="false" ht="15" hidden="false" customHeight="true" outlineLevel="0" collapsed="false">
      <c r="A2052" s="1" t="n">
        <v>2309</v>
      </c>
      <c r="B2052" s="1" t="s">
        <v>3981</v>
      </c>
      <c r="C2052" s="1" t="s">
        <v>3982</v>
      </c>
      <c r="D2052" s="1" t="n">
        <v>1.220385659367</v>
      </c>
    </row>
    <row r="2053" customFormat="false" ht="15" hidden="false" customHeight="true" outlineLevel="0" collapsed="false">
      <c r="A2053" s="1" t="n">
        <v>2310</v>
      </c>
      <c r="B2053" s="1" t="s">
        <v>3983</v>
      </c>
      <c r="C2053" s="1" t="s">
        <v>3984</v>
      </c>
      <c r="D2053" s="1" t="n">
        <v>1.220385659367</v>
      </c>
    </row>
    <row r="2054" customFormat="false" ht="15" hidden="false" customHeight="true" outlineLevel="0" collapsed="false">
      <c r="A2054" s="1" t="n">
        <v>2311</v>
      </c>
      <c r="B2054" s="1" t="s">
        <v>3985</v>
      </c>
      <c r="C2054" s="1" t="s">
        <v>3986</v>
      </c>
      <c r="D2054" s="1" t="n">
        <v>1.220385659367</v>
      </c>
    </row>
    <row r="2055" customFormat="false" ht="15" hidden="false" customHeight="true" outlineLevel="0" collapsed="false">
      <c r="A2055" s="1" t="n">
        <v>2312</v>
      </c>
      <c r="B2055" s="1" t="s">
        <v>3987</v>
      </c>
      <c r="C2055" s="1" t="s">
        <v>3988</v>
      </c>
      <c r="D2055" s="1" t="n">
        <v>1.220385659367</v>
      </c>
    </row>
    <row r="2056" customFormat="false" ht="15" hidden="false" customHeight="true" outlineLevel="0" collapsed="false">
      <c r="A2056" s="1" t="n">
        <v>2313</v>
      </c>
      <c r="B2056" s="1" t="s">
        <v>3989</v>
      </c>
      <c r="C2056" s="1" t="s">
        <v>3990</v>
      </c>
      <c r="D2056" s="1" t="n">
        <v>1.220385659367</v>
      </c>
    </row>
    <row r="2057" customFormat="false" ht="15" hidden="false" customHeight="true" outlineLevel="0" collapsed="false">
      <c r="A2057" s="1" t="n">
        <v>2314</v>
      </c>
      <c r="B2057" s="1" t="s">
        <v>3991</v>
      </c>
      <c r="C2057" s="1" t="s">
        <v>3992</v>
      </c>
      <c r="D2057" s="1" t="n">
        <v>1.220385659367</v>
      </c>
    </row>
    <row r="2058" customFormat="false" ht="15" hidden="false" customHeight="true" outlineLevel="0" collapsed="false">
      <c r="A2058" s="1" t="n">
        <v>2315</v>
      </c>
      <c r="B2058" s="1" t="s">
        <v>3993</v>
      </c>
      <c r="C2058" s="1" t="s">
        <v>3994</v>
      </c>
      <c r="D2058" s="1" t="n">
        <v>1.220385659367</v>
      </c>
    </row>
    <row r="2059" customFormat="false" ht="15" hidden="false" customHeight="true" outlineLevel="0" collapsed="false">
      <c r="A2059" s="1" t="n">
        <v>2316</v>
      </c>
      <c r="B2059" s="1" t="s">
        <v>3995</v>
      </c>
      <c r="C2059" s="1" t="s">
        <v>3996</v>
      </c>
      <c r="D2059" s="1" t="n">
        <v>1.220385659367</v>
      </c>
    </row>
    <row r="2060" customFormat="false" ht="15" hidden="false" customHeight="true" outlineLevel="0" collapsed="false">
      <c r="A2060" s="1" t="n">
        <v>2317</v>
      </c>
      <c r="B2060" s="1" t="s">
        <v>3997</v>
      </c>
      <c r="C2060" s="1" t="s">
        <v>3998</v>
      </c>
      <c r="D2060" s="1" t="n">
        <v>1.220385659367</v>
      </c>
    </row>
    <row r="2061" customFormat="false" ht="15" hidden="false" customHeight="true" outlineLevel="0" collapsed="false">
      <c r="A2061" s="1" t="n">
        <v>2318</v>
      </c>
      <c r="B2061" s="1" t="s">
        <v>3999</v>
      </c>
      <c r="C2061" s="1" t="s">
        <v>4000</v>
      </c>
      <c r="D2061" s="1" t="n">
        <v>1.220385659367</v>
      </c>
    </row>
    <row r="2062" customFormat="false" ht="15" hidden="false" customHeight="true" outlineLevel="0" collapsed="false">
      <c r="A2062" s="1" t="n">
        <v>2319</v>
      </c>
      <c r="B2062" s="1" t="s">
        <v>4001</v>
      </c>
      <c r="C2062" s="1" t="s">
        <v>4002</v>
      </c>
      <c r="D2062" s="1" t="n">
        <v>1.220385659367</v>
      </c>
    </row>
    <row r="2063" customFormat="false" ht="15" hidden="false" customHeight="true" outlineLevel="0" collapsed="false">
      <c r="A2063" s="1" t="n">
        <v>2320</v>
      </c>
      <c r="B2063" s="1" t="s">
        <v>4003</v>
      </c>
      <c r="C2063" s="1" t="s">
        <v>4004</v>
      </c>
      <c r="D2063" s="1" t="n">
        <v>1.220385659367</v>
      </c>
    </row>
    <row r="2064" customFormat="false" ht="15" hidden="false" customHeight="true" outlineLevel="0" collapsed="false">
      <c r="A2064" s="1" t="n">
        <v>2321</v>
      </c>
      <c r="B2064" s="1" t="s">
        <v>4005</v>
      </c>
      <c r="C2064" s="1" t="s">
        <v>4006</v>
      </c>
      <c r="D2064" s="1" t="n">
        <v>1.220385659367</v>
      </c>
    </row>
    <row r="2065" customFormat="false" ht="15" hidden="false" customHeight="true" outlineLevel="0" collapsed="false">
      <c r="A2065" s="1" t="n">
        <v>2322</v>
      </c>
      <c r="B2065" s="1" t="s">
        <v>4007</v>
      </c>
      <c r="C2065" s="1" t="s">
        <v>4008</v>
      </c>
      <c r="D2065" s="1" t="n">
        <v>1.220385659367</v>
      </c>
    </row>
    <row r="2066" customFormat="false" ht="15" hidden="false" customHeight="true" outlineLevel="0" collapsed="false">
      <c r="A2066" s="1" t="n">
        <v>2323</v>
      </c>
      <c r="B2066" s="1" t="s">
        <v>4009</v>
      </c>
      <c r="C2066" s="1" t="s">
        <v>4010</v>
      </c>
      <c r="D2066" s="1" t="n">
        <v>1.220385659367</v>
      </c>
    </row>
    <row r="2067" customFormat="false" ht="15" hidden="false" customHeight="true" outlineLevel="0" collapsed="false">
      <c r="A2067" s="1" t="n">
        <v>2324</v>
      </c>
      <c r="B2067" s="1" t="s">
        <v>4011</v>
      </c>
      <c r="C2067" s="1" t="s">
        <v>4012</v>
      </c>
      <c r="D2067" s="1" t="n">
        <v>1.220385659367</v>
      </c>
    </row>
    <row r="2068" customFormat="false" ht="15" hidden="false" customHeight="true" outlineLevel="0" collapsed="false">
      <c r="A2068" s="1" t="n">
        <v>2325</v>
      </c>
      <c r="B2068" s="1" t="s">
        <v>4013</v>
      </c>
      <c r="C2068" s="1" t="s">
        <v>4014</v>
      </c>
      <c r="D2068" s="1" t="n">
        <v>1.220385659367</v>
      </c>
    </row>
    <row r="2069" customFormat="false" ht="15" hidden="false" customHeight="true" outlineLevel="0" collapsed="false">
      <c r="A2069" s="1" t="n">
        <v>2326</v>
      </c>
      <c r="B2069" s="1" t="s">
        <v>4015</v>
      </c>
      <c r="C2069" s="1" t="s">
        <v>4016</v>
      </c>
      <c r="D2069" s="1" t="n">
        <v>1.220385659367</v>
      </c>
    </row>
    <row r="2070" customFormat="false" ht="15" hidden="false" customHeight="true" outlineLevel="0" collapsed="false">
      <c r="A2070" s="1" t="n">
        <v>2327</v>
      </c>
      <c r="B2070" s="1" t="s">
        <v>4017</v>
      </c>
      <c r="C2070" s="1" t="s">
        <v>4018</v>
      </c>
      <c r="D2070" s="1" t="n">
        <v>1.220385659367</v>
      </c>
    </row>
    <row r="2071" customFormat="false" ht="15" hidden="false" customHeight="true" outlineLevel="0" collapsed="false">
      <c r="A2071" s="1" t="n">
        <v>2328</v>
      </c>
      <c r="B2071" s="1" t="s">
        <v>4019</v>
      </c>
      <c r="C2071" s="1" t="s">
        <v>4020</v>
      </c>
      <c r="D2071" s="1" t="n">
        <v>1.220385659367</v>
      </c>
    </row>
    <row r="2072" customFormat="false" ht="15" hidden="false" customHeight="true" outlineLevel="0" collapsed="false">
      <c r="A2072" s="1" t="n">
        <v>2329</v>
      </c>
      <c r="B2072" s="1" t="s">
        <v>4021</v>
      </c>
      <c r="C2072" s="1" t="s">
        <v>4022</v>
      </c>
      <c r="D2072" s="1" t="n">
        <v>1.220385659367</v>
      </c>
    </row>
    <row r="2073" customFormat="false" ht="15" hidden="false" customHeight="true" outlineLevel="0" collapsed="false">
      <c r="A2073" s="1" t="n">
        <v>2330</v>
      </c>
      <c r="B2073" s="1" t="s">
        <v>4023</v>
      </c>
      <c r="C2073" s="1" t="s">
        <v>4024</v>
      </c>
      <c r="D2073" s="1" t="n">
        <v>1.220385659367</v>
      </c>
    </row>
    <row r="2074" customFormat="false" ht="15" hidden="false" customHeight="true" outlineLevel="0" collapsed="false">
      <c r="A2074" s="1" t="n">
        <v>2331</v>
      </c>
      <c r="B2074" s="1" t="s">
        <v>4025</v>
      </c>
      <c r="C2074" s="1" t="s">
        <v>4026</v>
      </c>
      <c r="D2074" s="1" t="n">
        <v>1.220385659367</v>
      </c>
    </row>
    <row r="2075" customFormat="false" ht="15" hidden="false" customHeight="true" outlineLevel="0" collapsed="false">
      <c r="A2075" s="1" t="n">
        <v>2332</v>
      </c>
      <c r="B2075" s="1" t="s">
        <v>4027</v>
      </c>
      <c r="C2075" s="1" t="s">
        <v>4028</v>
      </c>
      <c r="D2075" s="1" t="n">
        <v>1.220385659367</v>
      </c>
    </row>
    <row r="2076" customFormat="false" ht="15" hidden="false" customHeight="true" outlineLevel="0" collapsed="false">
      <c r="A2076" s="1" t="n">
        <v>2333</v>
      </c>
      <c r="B2076" s="1" t="s">
        <v>4029</v>
      </c>
      <c r="C2076" s="1" t="s">
        <v>4030</v>
      </c>
      <c r="D2076" s="1" t="n">
        <v>1.220385659367</v>
      </c>
    </row>
    <row r="2077" customFormat="false" ht="15" hidden="false" customHeight="true" outlineLevel="0" collapsed="false">
      <c r="A2077" s="1" t="n">
        <v>2334</v>
      </c>
      <c r="B2077" s="1" t="s">
        <v>4031</v>
      </c>
      <c r="C2077" s="1" t="s">
        <v>4032</v>
      </c>
      <c r="D2077" s="1" t="n">
        <v>1.220385659367</v>
      </c>
    </row>
    <row r="2078" customFormat="false" ht="15" hidden="false" customHeight="true" outlineLevel="0" collapsed="false">
      <c r="A2078" s="1" t="n">
        <v>2335</v>
      </c>
      <c r="B2078" s="1" t="s">
        <v>4033</v>
      </c>
      <c r="C2078" s="1" t="s">
        <v>4034</v>
      </c>
      <c r="D2078" s="1" t="n">
        <v>1.220385659367</v>
      </c>
    </row>
    <row r="2079" customFormat="false" ht="15" hidden="false" customHeight="true" outlineLevel="0" collapsed="false">
      <c r="A2079" s="1" t="n">
        <v>2336</v>
      </c>
      <c r="B2079" s="1" t="s">
        <v>4035</v>
      </c>
      <c r="C2079" s="1" t="s">
        <v>4036</v>
      </c>
      <c r="D2079" s="1" t="n">
        <v>1.220385659367</v>
      </c>
    </row>
    <row r="2080" customFormat="false" ht="15" hidden="false" customHeight="true" outlineLevel="0" collapsed="false">
      <c r="A2080" s="1" t="n">
        <v>2337</v>
      </c>
      <c r="B2080" s="1" t="s">
        <v>4037</v>
      </c>
      <c r="C2080" s="1" t="s">
        <v>4038</v>
      </c>
      <c r="D2080" s="1" t="n">
        <v>1.220385659367</v>
      </c>
    </row>
    <row r="2081" customFormat="false" ht="15" hidden="false" customHeight="true" outlineLevel="0" collapsed="false">
      <c r="A2081" s="1" t="n">
        <v>2338</v>
      </c>
      <c r="B2081" s="1" t="s">
        <v>4039</v>
      </c>
      <c r="C2081" s="1" t="s">
        <v>4040</v>
      </c>
      <c r="D2081" s="1" t="n">
        <v>1.220385659367</v>
      </c>
    </row>
    <row r="2082" customFormat="false" ht="15" hidden="false" customHeight="true" outlineLevel="0" collapsed="false">
      <c r="A2082" s="1" t="n">
        <v>2339</v>
      </c>
      <c r="B2082" s="1" t="s">
        <v>4041</v>
      </c>
      <c r="C2082" s="1" t="s">
        <v>4042</v>
      </c>
      <c r="D2082" s="1" t="n">
        <v>1.220385659367</v>
      </c>
    </row>
    <row r="2083" customFormat="false" ht="15" hidden="false" customHeight="true" outlineLevel="0" collapsed="false">
      <c r="A2083" s="1" t="n">
        <v>2340</v>
      </c>
      <c r="B2083" s="1" t="s">
        <v>4043</v>
      </c>
      <c r="C2083" s="1" t="s">
        <v>4044</v>
      </c>
      <c r="D2083" s="1" t="n">
        <v>1.220385659367</v>
      </c>
    </row>
    <row r="2084" customFormat="false" ht="15" hidden="false" customHeight="true" outlineLevel="0" collapsed="false">
      <c r="A2084" s="1" t="n">
        <v>2341</v>
      </c>
      <c r="B2084" s="1" t="s">
        <v>4045</v>
      </c>
      <c r="C2084" s="1" t="s">
        <v>4046</v>
      </c>
      <c r="D2084" s="1" t="n">
        <v>1.220385659367</v>
      </c>
    </row>
    <row r="2085" customFormat="false" ht="15" hidden="false" customHeight="true" outlineLevel="0" collapsed="false">
      <c r="A2085" s="1" t="n">
        <v>2342</v>
      </c>
      <c r="B2085" s="1" t="s">
        <v>4047</v>
      </c>
      <c r="C2085" s="1" t="s">
        <v>4048</v>
      </c>
      <c r="D2085" s="1" t="n">
        <v>1.220385659367</v>
      </c>
    </row>
    <row r="2086" customFormat="false" ht="15" hidden="false" customHeight="true" outlineLevel="0" collapsed="false">
      <c r="A2086" s="1" t="n">
        <v>2343</v>
      </c>
      <c r="B2086" s="1" t="s">
        <v>4049</v>
      </c>
      <c r="C2086" s="1" t="s">
        <v>4050</v>
      </c>
      <c r="D2086" s="1" t="n">
        <v>1.220385659367</v>
      </c>
    </row>
    <row r="2087" customFormat="false" ht="15" hidden="false" customHeight="true" outlineLevel="0" collapsed="false">
      <c r="A2087" s="1" t="n">
        <v>2344</v>
      </c>
      <c r="B2087" s="1" t="s">
        <v>4051</v>
      </c>
      <c r="C2087" s="1" t="s">
        <v>4052</v>
      </c>
      <c r="D2087" s="1" t="n">
        <v>1.220385659367</v>
      </c>
    </row>
    <row r="2088" customFormat="false" ht="15" hidden="false" customHeight="true" outlineLevel="0" collapsed="false">
      <c r="A2088" s="1" t="n">
        <v>2345</v>
      </c>
      <c r="B2088" s="1" t="s">
        <v>4053</v>
      </c>
      <c r="C2088" s="1" t="s">
        <v>4054</v>
      </c>
      <c r="D2088" s="1" t="n">
        <v>1.220385659367</v>
      </c>
    </row>
    <row r="2089" customFormat="false" ht="15" hidden="false" customHeight="true" outlineLevel="0" collapsed="false">
      <c r="A2089" s="1" t="n">
        <v>2346</v>
      </c>
      <c r="B2089" s="1" t="s">
        <v>4055</v>
      </c>
      <c r="C2089" s="1" t="s">
        <v>4056</v>
      </c>
      <c r="D2089" s="1" t="n">
        <v>1.220385659367</v>
      </c>
    </row>
    <row r="2090" customFormat="false" ht="15" hidden="false" customHeight="true" outlineLevel="0" collapsed="false">
      <c r="A2090" s="1" t="n">
        <v>2347</v>
      </c>
      <c r="B2090" s="1" t="s">
        <v>4057</v>
      </c>
      <c r="C2090" s="1" t="s">
        <v>4058</v>
      </c>
      <c r="D2090" s="1" t="n">
        <v>1.220385659367</v>
      </c>
    </row>
    <row r="2091" customFormat="false" ht="15" hidden="false" customHeight="true" outlineLevel="0" collapsed="false">
      <c r="A2091" s="1" t="n">
        <v>2348</v>
      </c>
      <c r="B2091" s="1" t="s">
        <v>4059</v>
      </c>
      <c r="C2091" s="1" t="s">
        <v>1745</v>
      </c>
      <c r="D2091" s="1" t="n">
        <v>1.220385659367</v>
      </c>
    </row>
    <row r="2092" customFormat="false" ht="15" hidden="false" customHeight="true" outlineLevel="0" collapsed="false">
      <c r="A2092" s="1" t="n">
        <v>2349</v>
      </c>
      <c r="B2092" s="1" t="s">
        <v>4060</v>
      </c>
      <c r="C2092" s="1" t="s">
        <v>4061</v>
      </c>
      <c r="D2092" s="1" t="n">
        <v>1.220385659367</v>
      </c>
    </row>
    <row r="2093" customFormat="false" ht="15" hidden="false" customHeight="true" outlineLevel="0" collapsed="false">
      <c r="A2093" s="1" t="n">
        <v>2350</v>
      </c>
      <c r="B2093" s="1" t="s">
        <v>4062</v>
      </c>
      <c r="C2093" s="1" t="s">
        <v>4063</v>
      </c>
      <c r="D2093" s="1" t="n">
        <v>1.220385659367</v>
      </c>
    </row>
    <row r="2094" customFormat="false" ht="15" hidden="false" customHeight="true" outlineLevel="0" collapsed="false">
      <c r="A2094" s="1" t="n">
        <v>2351</v>
      </c>
      <c r="B2094" s="1" t="s">
        <v>4064</v>
      </c>
      <c r="C2094" s="1" t="s">
        <v>4065</v>
      </c>
      <c r="D2094" s="1" t="n">
        <v>1.220385659367</v>
      </c>
    </row>
    <row r="2095" customFormat="false" ht="15" hidden="false" customHeight="true" outlineLevel="0" collapsed="false">
      <c r="A2095" s="1" t="n">
        <v>2352</v>
      </c>
      <c r="B2095" s="1" t="s">
        <v>4066</v>
      </c>
      <c r="C2095" s="1" t="s">
        <v>4067</v>
      </c>
      <c r="D2095" s="1" t="n">
        <v>1.220385659367</v>
      </c>
    </row>
    <row r="2096" customFormat="false" ht="15" hidden="false" customHeight="true" outlineLevel="0" collapsed="false">
      <c r="A2096" s="1" t="n">
        <v>2353</v>
      </c>
      <c r="B2096" s="1" t="s">
        <v>4068</v>
      </c>
      <c r="C2096" s="1" t="s">
        <v>4069</v>
      </c>
      <c r="D2096" s="1" t="n">
        <v>1.220385659367</v>
      </c>
    </row>
    <row r="2097" customFormat="false" ht="15" hidden="false" customHeight="true" outlineLevel="0" collapsed="false">
      <c r="A2097" s="1" t="n">
        <v>2354</v>
      </c>
      <c r="B2097" s="1" t="s">
        <v>4070</v>
      </c>
      <c r="C2097" s="1" t="s">
        <v>4071</v>
      </c>
      <c r="D2097" s="1" t="n">
        <v>1.220385659367</v>
      </c>
    </row>
    <row r="2098" customFormat="false" ht="15" hidden="false" customHeight="true" outlineLevel="0" collapsed="false">
      <c r="A2098" s="1" t="n">
        <v>2355</v>
      </c>
      <c r="B2098" s="1" t="s">
        <v>4072</v>
      </c>
      <c r="C2098" s="1" t="s">
        <v>4073</v>
      </c>
      <c r="D2098" s="1" t="n">
        <v>1.220385659367</v>
      </c>
    </row>
    <row r="2099" customFormat="false" ht="15" hidden="false" customHeight="true" outlineLevel="0" collapsed="false">
      <c r="A2099" s="1" t="n">
        <v>2356</v>
      </c>
      <c r="B2099" s="1" t="s">
        <v>4074</v>
      </c>
      <c r="C2099" s="1" t="s">
        <v>4075</v>
      </c>
      <c r="D2099" s="1" t="n">
        <v>1.220385659367</v>
      </c>
    </row>
    <row r="2100" customFormat="false" ht="15" hidden="false" customHeight="true" outlineLevel="0" collapsed="false">
      <c r="A2100" s="1" t="n">
        <v>2357</v>
      </c>
      <c r="B2100" s="1" t="s">
        <v>4076</v>
      </c>
      <c r="C2100" s="1" t="s">
        <v>4077</v>
      </c>
      <c r="D2100" s="1" t="n">
        <v>1.220385659367</v>
      </c>
    </row>
    <row r="2101" customFormat="false" ht="15" hidden="false" customHeight="true" outlineLevel="0" collapsed="false">
      <c r="A2101" s="1" t="n">
        <v>2358</v>
      </c>
      <c r="B2101" s="1" t="s">
        <v>4078</v>
      </c>
      <c r="C2101" s="1" t="s">
        <v>4079</v>
      </c>
      <c r="D2101" s="1" t="n">
        <v>1.220385659367</v>
      </c>
    </row>
    <row r="2102" customFormat="false" ht="15" hidden="false" customHeight="true" outlineLevel="0" collapsed="false">
      <c r="A2102" s="1" t="n">
        <v>2359</v>
      </c>
      <c r="B2102" s="1" t="s">
        <v>4080</v>
      </c>
      <c r="C2102" s="1" t="s">
        <v>4081</v>
      </c>
      <c r="D2102" s="1" t="n">
        <v>1.220385659367</v>
      </c>
    </row>
    <row r="2103" customFormat="false" ht="15" hidden="false" customHeight="true" outlineLevel="0" collapsed="false">
      <c r="A2103" s="1" t="n">
        <v>2360</v>
      </c>
      <c r="B2103" s="1" t="s">
        <v>4082</v>
      </c>
      <c r="C2103" s="1" t="s">
        <v>87</v>
      </c>
      <c r="D2103" s="1" t="n">
        <v>1.220385659367</v>
      </c>
    </row>
    <row r="2104" customFormat="false" ht="15" hidden="false" customHeight="true" outlineLevel="0" collapsed="false">
      <c r="A2104" s="1" t="n">
        <v>2361</v>
      </c>
      <c r="B2104" s="1" t="s">
        <v>4083</v>
      </c>
      <c r="C2104" s="1" t="s">
        <v>4084</v>
      </c>
      <c r="D2104" s="1" t="n">
        <v>1.220385659367</v>
      </c>
    </row>
    <row r="2105" customFormat="false" ht="15" hidden="false" customHeight="true" outlineLevel="0" collapsed="false">
      <c r="A2105" s="1" t="n">
        <v>2362</v>
      </c>
      <c r="B2105" s="1" t="s">
        <v>4085</v>
      </c>
      <c r="C2105" s="1" t="s">
        <v>4086</v>
      </c>
      <c r="D2105" s="1" t="n">
        <v>1.220385659367</v>
      </c>
    </row>
    <row r="2106" customFormat="false" ht="15" hidden="false" customHeight="true" outlineLevel="0" collapsed="false">
      <c r="A2106" s="1" t="n">
        <v>2364</v>
      </c>
      <c r="B2106" s="1" t="s">
        <v>4087</v>
      </c>
      <c r="C2106" s="1" t="s">
        <v>4088</v>
      </c>
      <c r="D2106" s="1" t="n">
        <v>1.220385659367</v>
      </c>
    </row>
    <row r="2107" customFormat="false" ht="15" hidden="false" customHeight="true" outlineLevel="0" collapsed="false">
      <c r="A2107" s="1" t="n">
        <v>2365</v>
      </c>
      <c r="B2107" s="1" t="s">
        <v>4089</v>
      </c>
      <c r="C2107" s="1" t="s">
        <v>4090</v>
      </c>
      <c r="D2107" s="1" t="n">
        <v>1.220385659367</v>
      </c>
    </row>
    <row r="2108" customFormat="false" ht="15" hidden="false" customHeight="true" outlineLevel="0" collapsed="false">
      <c r="A2108" s="1" t="n">
        <v>2366</v>
      </c>
      <c r="B2108" s="1" t="s">
        <v>4091</v>
      </c>
      <c r="C2108" s="1" t="s">
        <v>4092</v>
      </c>
      <c r="D2108" s="1" t="n">
        <v>1.220385659367</v>
      </c>
    </row>
    <row r="2109" customFormat="false" ht="15" hidden="false" customHeight="true" outlineLevel="0" collapsed="false">
      <c r="A2109" s="1" t="n">
        <v>2367</v>
      </c>
      <c r="B2109" s="1" t="s">
        <v>4093</v>
      </c>
      <c r="C2109" s="1" t="s">
        <v>1050</v>
      </c>
      <c r="D2109" s="1" t="n">
        <v>1.220385659367</v>
      </c>
    </row>
    <row r="2110" customFormat="false" ht="15" hidden="false" customHeight="true" outlineLevel="0" collapsed="false">
      <c r="A2110" s="1" t="n">
        <v>2368</v>
      </c>
      <c r="B2110" s="1" t="s">
        <v>4094</v>
      </c>
      <c r="C2110" s="1" t="s">
        <v>4095</v>
      </c>
      <c r="D2110" s="1" t="n">
        <v>1.220385659367</v>
      </c>
    </row>
    <row r="2111" customFormat="false" ht="15" hidden="false" customHeight="true" outlineLevel="0" collapsed="false">
      <c r="A2111" s="1" t="n">
        <v>2369</v>
      </c>
      <c r="B2111" s="1" t="s">
        <v>4096</v>
      </c>
      <c r="C2111" s="1" t="s">
        <v>4097</v>
      </c>
      <c r="D2111" s="1" t="n">
        <v>1.220385659367</v>
      </c>
    </row>
    <row r="2112" customFormat="false" ht="15" hidden="false" customHeight="true" outlineLevel="0" collapsed="false">
      <c r="A2112" s="1" t="n">
        <v>2370</v>
      </c>
      <c r="B2112" s="1" t="s">
        <v>4098</v>
      </c>
      <c r="C2112" s="1" t="s">
        <v>4099</v>
      </c>
      <c r="D2112" s="1" t="n">
        <v>1.220385659367</v>
      </c>
    </row>
    <row r="2113" customFormat="false" ht="15" hidden="false" customHeight="true" outlineLevel="0" collapsed="false">
      <c r="A2113" s="1" t="n">
        <v>2371</v>
      </c>
      <c r="B2113" s="1" t="s">
        <v>4100</v>
      </c>
      <c r="C2113" s="1" t="s">
        <v>3273</v>
      </c>
      <c r="D2113" s="1" t="n">
        <v>1.220385659367</v>
      </c>
    </row>
    <row r="2114" customFormat="false" ht="15" hidden="false" customHeight="true" outlineLevel="0" collapsed="false">
      <c r="A2114" s="1" t="n">
        <v>2372</v>
      </c>
      <c r="B2114" s="1" t="s">
        <v>4101</v>
      </c>
      <c r="C2114" s="1" t="s">
        <v>4102</v>
      </c>
      <c r="D2114" s="1" t="n">
        <v>1.220385659367</v>
      </c>
    </row>
    <row r="2115" customFormat="false" ht="15" hidden="false" customHeight="true" outlineLevel="0" collapsed="false">
      <c r="A2115" s="1" t="n">
        <v>2373</v>
      </c>
      <c r="B2115" s="1" t="s">
        <v>4103</v>
      </c>
      <c r="C2115" s="1" t="s">
        <v>4104</v>
      </c>
      <c r="D2115" s="1" t="n">
        <v>1.220385659367</v>
      </c>
    </row>
    <row r="2116" customFormat="false" ht="15" hidden="false" customHeight="true" outlineLevel="0" collapsed="false">
      <c r="A2116" s="1" t="n">
        <v>2374</v>
      </c>
      <c r="B2116" s="1" t="s">
        <v>4105</v>
      </c>
      <c r="C2116" s="1" t="s">
        <v>4106</v>
      </c>
      <c r="D2116" s="1" t="n">
        <v>1.220385659367</v>
      </c>
    </row>
    <row r="2117" customFormat="false" ht="15" hidden="false" customHeight="true" outlineLevel="0" collapsed="false">
      <c r="A2117" s="1" t="n">
        <v>2375</v>
      </c>
      <c r="B2117" s="1" t="s">
        <v>4107</v>
      </c>
      <c r="C2117" s="1" t="s">
        <v>4108</v>
      </c>
      <c r="D2117" s="1" t="n">
        <v>1.220385659367</v>
      </c>
    </row>
    <row r="2118" customFormat="false" ht="15" hidden="false" customHeight="true" outlineLevel="0" collapsed="false">
      <c r="A2118" s="1" t="n">
        <v>2376</v>
      </c>
      <c r="B2118" s="1" t="s">
        <v>4109</v>
      </c>
      <c r="C2118" s="1" t="s">
        <v>4110</v>
      </c>
      <c r="D2118" s="1" t="n">
        <v>1.220385659367</v>
      </c>
    </row>
    <row r="2119" customFormat="false" ht="15" hidden="false" customHeight="true" outlineLevel="0" collapsed="false">
      <c r="A2119" s="1" t="n">
        <v>2377</v>
      </c>
      <c r="B2119" s="1" t="s">
        <v>4111</v>
      </c>
      <c r="C2119" s="1" t="s">
        <v>4112</v>
      </c>
      <c r="D2119" s="1" t="n">
        <v>1.220385659367</v>
      </c>
    </row>
    <row r="2120" customFormat="false" ht="15" hidden="false" customHeight="true" outlineLevel="0" collapsed="false">
      <c r="A2120" s="1" t="n">
        <v>2378</v>
      </c>
      <c r="B2120" s="1" t="s">
        <v>4113</v>
      </c>
      <c r="C2120" s="1" t="s">
        <v>4114</v>
      </c>
      <c r="D2120" s="1" t="n">
        <v>1.220385659367</v>
      </c>
    </row>
    <row r="2121" customFormat="false" ht="15" hidden="false" customHeight="true" outlineLevel="0" collapsed="false">
      <c r="A2121" s="1" t="n">
        <v>2379</v>
      </c>
      <c r="B2121" s="1" t="s">
        <v>4115</v>
      </c>
      <c r="C2121" s="1" t="s">
        <v>4116</v>
      </c>
      <c r="D2121" s="1" t="n">
        <v>1.220385659367</v>
      </c>
    </row>
    <row r="2122" customFormat="false" ht="15" hidden="false" customHeight="true" outlineLevel="0" collapsed="false">
      <c r="A2122" s="1" t="n">
        <v>2380</v>
      </c>
      <c r="B2122" s="1" t="s">
        <v>4117</v>
      </c>
      <c r="C2122" s="1" t="s">
        <v>4118</v>
      </c>
      <c r="D2122" s="1" t="n">
        <v>1.220385659367</v>
      </c>
    </row>
    <row r="2123" customFormat="false" ht="15" hidden="false" customHeight="true" outlineLevel="0" collapsed="false">
      <c r="A2123" s="1" t="n">
        <v>2381</v>
      </c>
      <c r="B2123" s="1" t="s">
        <v>4119</v>
      </c>
      <c r="C2123" s="1" t="s">
        <v>4120</v>
      </c>
      <c r="D2123" s="1" t="n">
        <v>1.220385659367</v>
      </c>
    </row>
    <row r="2124" customFormat="false" ht="15" hidden="false" customHeight="true" outlineLevel="0" collapsed="false">
      <c r="A2124" s="1" t="n">
        <v>2382</v>
      </c>
      <c r="B2124" s="1" t="s">
        <v>4121</v>
      </c>
      <c r="C2124" s="1" t="s">
        <v>4122</v>
      </c>
      <c r="D2124" s="1" t="n">
        <v>1.220385659367</v>
      </c>
    </row>
    <row r="2125" customFormat="false" ht="15" hidden="false" customHeight="true" outlineLevel="0" collapsed="false">
      <c r="A2125" s="1" t="n">
        <v>2383</v>
      </c>
      <c r="B2125" s="1" t="s">
        <v>4123</v>
      </c>
      <c r="C2125" s="1" t="s">
        <v>4124</v>
      </c>
      <c r="D2125" s="1" t="n">
        <v>1.220385659367</v>
      </c>
    </row>
    <row r="2126" customFormat="false" ht="15" hidden="false" customHeight="true" outlineLevel="0" collapsed="false">
      <c r="A2126" s="1" t="n">
        <v>2384</v>
      </c>
      <c r="B2126" s="1" t="s">
        <v>4125</v>
      </c>
      <c r="C2126" s="1" t="s">
        <v>4126</v>
      </c>
      <c r="D2126" s="1" t="n">
        <v>1.220385659367</v>
      </c>
    </row>
    <row r="2127" customFormat="false" ht="15" hidden="false" customHeight="true" outlineLevel="0" collapsed="false">
      <c r="A2127" s="1" t="n">
        <v>2385</v>
      </c>
      <c r="B2127" s="1" t="s">
        <v>4127</v>
      </c>
      <c r="C2127" s="1" t="s">
        <v>4128</v>
      </c>
      <c r="D2127" s="1" t="n">
        <v>1.220385659367</v>
      </c>
    </row>
    <row r="2128" customFormat="false" ht="15" hidden="false" customHeight="true" outlineLevel="0" collapsed="false">
      <c r="A2128" s="1" t="n">
        <v>2386</v>
      </c>
      <c r="B2128" s="1" t="s">
        <v>4129</v>
      </c>
      <c r="C2128" s="1" t="s">
        <v>4130</v>
      </c>
      <c r="D2128" s="1" t="n">
        <v>1.220385659367</v>
      </c>
    </row>
    <row r="2129" customFormat="false" ht="15" hidden="false" customHeight="true" outlineLevel="0" collapsed="false">
      <c r="A2129" s="1" t="n">
        <v>2387</v>
      </c>
      <c r="B2129" s="1" t="s">
        <v>4131</v>
      </c>
      <c r="C2129" s="1" t="s">
        <v>4132</v>
      </c>
      <c r="D2129" s="1" t="n">
        <v>1.220385659367</v>
      </c>
    </row>
    <row r="2130" customFormat="false" ht="15" hidden="false" customHeight="true" outlineLevel="0" collapsed="false">
      <c r="A2130" s="1" t="n">
        <v>2388</v>
      </c>
      <c r="B2130" s="1" t="s">
        <v>4133</v>
      </c>
      <c r="C2130" s="1" t="s">
        <v>4134</v>
      </c>
      <c r="D2130" s="1" t="n">
        <v>1.220385659367</v>
      </c>
    </row>
    <row r="2131" customFormat="false" ht="15" hidden="false" customHeight="true" outlineLevel="0" collapsed="false">
      <c r="A2131" s="1" t="n">
        <v>2389</v>
      </c>
      <c r="B2131" s="1" t="s">
        <v>4135</v>
      </c>
      <c r="C2131" s="1" t="s">
        <v>4136</v>
      </c>
      <c r="D2131" s="1" t="n">
        <v>1.220385659367</v>
      </c>
    </row>
    <row r="2132" customFormat="false" ht="15" hidden="false" customHeight="true" outlineLevel="0" collapsed="false">
      <c r="A2132" s="1" t="n">
        <v>2390</v>
      </c>
      <c r="B2132" s="1" t="s">
        <v>4137</v>
      </c>
      <c r="C2132" s="1" t="s">
        <v>4138</v>
      </c>
      <c r="D2132" s="1" t="n">
        <v>1.220385659367</v>
      </c>
    </row>
    <row r="2133" customFormat="false" ht="15" hidden="false" customHeight="true" outlineLevel="0" collapsed="false">
      <c r="A2133" s="1" t="n">
        <v>2391</v>
      </c>
      <c r="B2133" s="1" t="s">
        <v>4139</v>
      </c>
      <c r="C2133" s="1" t="s">
        <v>4140</v>
      </c>
      <c r="D2133" s="1" t="n">
        <v>1.220385659367</v>
      </c>
    </row>
    <row r="2134" customFormat="false" ht="15" hidden="false" customHeight="true" outlineLevel="0" collapsed="false">
      <c r="A2134" s="1" t="n">
        <v>2392</v>
      </c>
      <c r="B2134" s="1" t="s">
        <v>4141</v>
      </c>
      <c r="C2134" s="1" t="s">
        <v>4142</v>
      </c>
      <c r="D2134" s="1" t="n">
        <v>1.220385659367</v>
      </c>
    </row>
    <row r="2135" customFormat="false" ht="15" hidden="false" customHeight="true" outlineLevel="0" collapsed="false">
      <c r="A2135" s="1" t="n">
        <v>2393</v>
      </c>
      <c r="B2135" s="1" t="s">
        <v>4143</v>
      </c>
      <c r="C2135" s="1" t="s">
        <v>4144</v>
      </c>
      <c r="D2135" s="1" t="n">
        <v>1.220385659367</v>
      </c>
    </row>
    <row r="2136" customFormat="false" ht="15" hidden="false" customHeight="true" outlineLevel="0" collapsed="false">
      <c r="A2136" s="1" t="n">
        <v>2394</v>
      </c>
      <c r="B2136" s="1" t="s">
        <v>4145</v>
      </c>
      <c r="C2136" s="1" t="s">
        <v>367</v>
      </c>
      <c r="D2136" s="1" t="n">
        <v>1.220385659367</v>
      </c>
    </row>
    <row r="2137" customFormat="false" ht="15" hidden="false" customHeight="true" outlineLevel="0" collapsed="false">
      <c r="A2137" s="1" t="n">
        <v>2395</v>
      </c>
      <c r="B2137" s="1" t="s">
        <v>4146</v>
      </c>
      <c r="C2137" s="1" t="s">
        <v>4147</v>
      </c>
      <c r="D2137" s="1" t="n">
        <v>1.220385659367</v>
      </c>
    </row>
    <row r="2138" customFormat="false" ht="15" hidden="false" customHeight="true" outlineLevel="0" collapsed="false">
      <c r="A2138" s="1" t="n">
        <v>2396</v>
      </c>
      <c r="B2138" s="1" t="s">
        <v>4148</v>
      </c>
      <c r="C2138" s="1" t="s">
        <v>4149</v>
      </c>
      <c r="D2138" s="1" t="n">
        <v>1.220385659367</v>
      </c>
    </row>
    <row r="2139" customFormat="false" ht="15" hidden="false" customHeight="true" outlineLevel="0" collapsed="false">
      <c r="A2139" s="1" t="n">
        <v>2397</v>
      </c>
      <c r="B2139" s="1" t="s">
        <v>4150</v>
      </c>
      <c r="C2139" s="1" t="s">
        <v>4151</v>
      </c>
      <c r="D2139" s="1" t="n">
        <v>1.220385659367</v>
      </c>
    </row>
    <row r="2140" customFormat="false" ht="15" hidden="false" customHeight="true" outlineLevel="0" collapsed="false">
      <c r="A2140" s="1" t="n">
        <v>2398</v>
      </c>
      <c r="B2140" s="1" t="s">
        <v>4152</v>
      </c>
      <c r="C2140" s="1" t="s">
        <v>4153</v>
      </c>
      <c r="D2140" s="1" t="n">
        <v>1.220385659367</v>
      </c>
    </row>
    <row r="2141" customFormat="false" ht="15" hidden="false" customHeight="true" outlineLevel="0" collapsed="false">
      <c r="A2141" s="1" t="n">
        <v>2399</v>
      </c>
      <c r="B2141" s="1" t="s">
        <v>4154</v>
      </c>
      <c r="C2141" s="1" t="s">
        <v>4155</v>
      </c>
      <c r="D2141" s="1" t="n">
        <v>1.220385659367</v>
      </c>
    </row>
    <row r="2142" customFormat="false" ht="15" hidden="false" customHeight="true" outlineLevel="0" collapsed="false">
      <c r="A2142" s="1" t="n">
        <v>2400</v>
      </c>
      <c r="B2142" s="1" t="s">
        <v>4156</v>
      </c>
      <c r="C2142" s="1" t="s">
        <v>4157</v>
      </c>
      <c r="D2142" s="1" t="n">
        <v>1.220385659367</v>
      </c>
    </row>
    <row r="2143" customFormat="false" ht="15" hidden="false" customHeight="true" outlineLevel="0" collapsed="false">
      <c r="A2143" s="1" t="n">
        <v>2401</v>
      </c>
      <c r="B2143" s="1" t="s">
        <v>4158</v>
      </c>
      <c r="C2143" s="1" t="s">
        <v>4159</v>
      </c>
      <c r="D2143" s="1" t="n">
        <v>1.220385659367</v>
      </c>
    </row>
    <row r="2144" customFormat="false" ht="15" hidden="false" customHeight="true" outlineLevel="0" collapsed="false">
      <c r="A2144" s="1" t="n">
        <v>2402</v>
      </c>
      <c r="B2144" s="1" t="s">
        <v>4160</v>
      </c>
      <c r="C2144" s="1" t="s">
        <v>4161</v>
      </c>
      <c r="D2144" s="1" t="n">
        <v>1.220385659367</v>
      </c>
    </row>
    <row r="2145" customFormat="false" ht="15" hidden="false" customHeight="true" outlineLevel="0" collapsed="false">
      <c r="A2145" s="1" t="n">
        <v>2403</v>
      </c>
      <c r="B2145" s="1" t="s">
        <v>4162</v>
      </c>
      <c r="C2145" s="1" t="s">
        <v>4163</v>
      </c>
      <c r="D2145" s="1" t="n">
        <v>1.220385659367</v>
      </c>
    </row>
    <row r="2146" customFormat="false" ht="15" hidden="false" customHeight="true" outlineLevel="0" collapsed="false">
      <c r="A2146" s="1" t="n">
        <v>2404</v>
      </c>
      <c r="B2146" s="1" t="s">
        <v>4164</v>
      </c>
      <c r="C2146" s="1" t="s">
        <v>4165</v>
      </c>
      <c r="D2146" s="1" t="n">
        <v>1.220385659367</v>
      </c>
    </row>
    <row r="2147" customFormat="false" ht="15" hidden="false" customHeight="true" outlineLevel="0" collapsed="false">
      <c r="A2147" s="1" t="n">
        <v>2405</v>
      </c>
      <c r="B2147" s="1" t="s">
        <v>4166</v>
      </c>
      <c r="C2147" s="1" t="s">
        <v>3877</v>
      </c>
      <c r="D2147" s="1" t="n">
        <v>1.220385659367</v>
      </c>
    </row>
    <row r="2148" customFormat="false" ht="15" hidden="false" customHeight="true" outlineLevel="0" collapsed="false">
      <c r="A2148" s="1" t="n">
        <v>2406</v>
      </c>
      <c r="B2148" s="1" t="s">
        <v>4167</v>
      </c>
      <c r="C2148" s="1" t="s">
        <v>4168</v>
      </c>
      <c r="D2148" s="1" t="n">
        <v>1.220385659367</v>
      </c>
    </row>
    <row r="2149" customFormat="false" ht="15" hidden="false" customHeight="true" outlineLevel="0" collapsed="false">
      <c r="A2149" s="1" t="n">
        <v>2407</v>
      </c>
      <c r="B2149" s="1" t="s">
        <v>4169</v>
      </c>
      <c r="C2149" s="1" t="s">
        <v>4170</v>
      </c>
      <c r="D2149" s="1" t="n">
        <v>1.220385659367</v>
      </c>
    </row>
    <row r="2150" customFormat="false" ht="15" hidden="false" customHeight="true" outlineLevel="0" collapsed="false">
      <c r="A2150" s="1" t="n">
        <v>2408</v>
      </c>
      <c r="B2150" s="1" t="s">
        <v>4171</v>
      </c>
      <c r="C2150" s="1" t="s">
        <v>4172</v>
      </c>
      <c r="D2150" s="1" t="n">
        <v>1.220385659367</v>
      </c>
    </row>
    <row r="2151" customFormat="false" ht="15" hidden="false" customHeight="true" outlineLevel="0" collapsed="false">
      <c r="A2151" s="1" t="n">
        <v>2409</v>
      </c>
      <c r="B2151" s="1" t="s">
        <v>4173</v>
      </c>
      <c r="C2151" s="1" t="s">
        <v>4174</v>
      </c>
      <c r="D2151" s="1" t="n">
        <v>1.220385659367</v>
      </c>
    </row>
    <row r="2152" customFormat="false" ht="15" hidden="false" customHeight="true" outlineLevel="0" collapsed="false">
      <c r="A2152" s="1" t="n">
        <v>2410</v>
      </c>
      <c r="B2152" s="1" t="s">
        <v>4175</v>
      </c>
      <c r="C2152" s="1" t="s">
        <v>4176</v>
      </c>
      <c r="D2152" s="1" t="n">
        <v>1.220385659367</v>
      </c>
    </row>
    <row r="2153" customFormat="false" ht="15" hidden="false" customHeight="true" outlineLevel="0" collapsed="false">
      <c r="A2153" s="1" t="n">
        <v>2411</v>
      </c>
      <c r="B2153" s="1" t="s">
        <v>4177</v>
      </c>
      <c r="C2153" s="1" t="s">
        <v>4178</v>
      </c>
      <c r="D2153" s="1" t="n">
        <v>1.220385659367</v>
      </c>
    </row>
    <row r="2154" customFormat="false" ht="15" hidden="false" customHeight="true" outlineLevel="0" collapsed="false">
      <c r="A2154" s="1" t="n">
        <v>2412</v>
      </c>
      <c r="B2154" s="1" t="s">
        <v>4179</v>
      </c>
      <c r="C2154" s="1" t="s">
        <v>4180</v>
      </c>
      <c r="D2154" s="1" t="n">
        <v>1.220385659367</v>
      </c>
    </row>
    <row r="2155" customFormat="false" ht="15" hidden="false" customHeight="true" outlineLevel="0" collapsed="false">
      <c r="A2155" s="1" t="n">
        <v>2413</v>
      </c>
      <c r="B2155" s="1" t="s">
        <v>4181</v>
      </c>
      <c r="C2155" s="1" t="s">
        <v>4182</v>
      </c>
      <c r="D2155" s="1" t="n">
        <v>1.220385659367</v>
      </c>
    </row>
    <row r="2156" customFormat="false" ht="15" hidden="false" customHeight="true" outlineLevel="0" collapsed="false">
      <c r="A2156" s="1" t="n">
        <v>2414</v>
      </c>
      <c r="B2156" s="1" t="s">
        <v>4183</v>
      </c>
      <c r="C2156" s="1" t="s">
        <v>4184</v>
      </c>
      <c r="D2156" s="1" t="n">
        <v>1.220385659367</v>
      </c>
    </row>
    <row r="2157" customFormat="false" ht="15" hidden="false" customHeight="true" outlineLevel="0" collapsed="false">
      <c r="A2157" s="1" t="n">
        <v>2415</v>
      </c>
      <c r="B2157" s="1" t="s">
        <v>4185</v>
      </c>
      <c r="C2157" s="1" t="s">
        <v>4186</v>
      </c>
      <c r="D2157" s="1" t="n">
        <v>1.220385659367</v>
      </c>
    </row>
    <row r="2158" customFormat="false" ht="15" hidden="false" customHeight="true" outlineLevel="0" collapsed="false">
      <c r="A2158" s="1" t="n">
        <v>2416</v>
      </c>
      <c r="B2158" s="1" t="s">
        <v>4187</v>
      </c>
      <c r="C2158" s="1" t="s">
        <v>4188</v>
      </c>
      <c r="D2158" s="1" t="n">
        <v>1.220385659367</v>
      </c>
    </row>
    <row r="2159" customFormat="false" ht="15" hidden="false" customHeight="true" outlineLevel="0" collapsed="false">
      <c r="A2159" s="1" t="n">
        <v>2417</v>
      </c>
      <c r="B2159" s="1" t="s">
        <v>4189</v>
      </c>
      <c r="C2159" s="1" t="s">
        <v>698</v>
      </c>
      <c r="D2159" s="1" t="n">
        <v>1.220385659367</v>
      </c>
    </row>
    <row r="2160" customFormat="false" ht="15" hidden="false" customHeight="true" outlineLevel="0" collapsed="false">
      <c r="A2160" s="1" t="n">
        <v>2418</v>
      </c>
      <c r="B2160" s="1" t="s">
        <v>4190</v>
      </c>
      <c r="C2160" s="1" t="s">
        <v>4191</v>
      </c>
      <c r="D2160" s="1" t="n">
        <v>1.220385659367</v>
      </c>
    </row>
    <row r="2161" customFormat="false" ht="15" hidden="false" customHeight="true" outlineLevel="0" collapsed="false">
      <c r="A2161" s="1" t="n">
        <v>2419</v>
      </c>
      <c r="B2161" s="1" t="s">
        <v>4192</v>
      </c>
      <c r="C2161" s="1" t="s">
        <v>4193</v>
      </c>
      <c r="D2161" s="1" t="n">
        <v>1.220385659367</v>
      </c>
    </row>
    <row r="2162" customFormat="false" ht="15" hidden="false" customHeight="true" outlineLevel="0" collapsed="false">
      <c r="A2162" s="1" t="n">
        <v>2420</v>
      </c>
      <c r="B2162" s="1" t="s">
        <v>4194</v>
      </c>
      <c r="C2162" s="1" t="s">
        <v>4195</v>
      </c>
      <c r="D2162" s="1" t="n">
        <v>1.220385659367</v>
      </c>
    </row>
    <row r="2163" customFormat="false" ht="15" hidden="false" customHeight="true" outlineLevel="0" collapsed="false">
      <c r="A2163" s="1" t="n">
        <v>2421</v>
      </c>
      <c r="B2163" s="1" t="s">
        <v>4196</v>
      </c>
      <c r="C2163" s="1" t="s">
        <v>4197</v>
      </c>
      <c r="D2163" s="1" t="n">
        <v>1.220385659367</v>
      </c>
    </row>
    <row r="2164" customFormat="false" ht="15" hidden="false" customHeight="true" outlineLevel="0" collapsed="false">
      <c r="A2164" s="1" t="n">
        <v>2422</v>
      </c>
      <c r="B2164" s="1" t="s">
        <v>4198</v>
      </c>
      <c r="C2164" s="1" t="s">
        <v>4199</v>
      </c>
      <c r="D2164" s="1" t="n">
        <v>1.220385659367</v>
      </c>
    </row>
    <row r="2165" customFormat="false" ht="15" hidden="false" customHeight="true" outlineLevel="0" collapsed="false">
      <c r="A2165" s="1" t="n">
        <v>2423</v>
      </c>
      <c r="B2165" s="1" t="s">
        <v>4200</v>
      </c>
      <c r="C2165" s="1" t="s">
        <v>4201</v>
      </c>
      <c r="D2165" s="1" t="n">
        <v>1.220385659367</v>
      </c>
    </row>
    <row r="2166" customFormat="false" ht="15" hidden="false" customHeight="true" outlineLevel="0" collapsed="false">
      <c r="A2166" s="1" t="n">
        <v>2424</v>
      </c>
      <c r="B2166" s="1" t="s">
        <v>4202</v>
      </c>
      <c r="C2166" s="1" t="s">
        <v>4203</v>
      </c>
      <c r="D2166" s="1" t="n">
        <v>1.220385659367</v>
      </c>
    </row>
    <row r="2167" customFormat="false" ht="15" hidden="false" customHeight="true" outlineLevel="0" collapsed="false">
      <c r="A2167" s="1" t="n">
        <v>2425</v>
      </c>
      <c r="B2167" s="1" t="s">
        <v>4204</v>
      </c>
      <c r="C2167" s="1" t="s">
        <v>4205</v>
      </c>
      <c r="D2167" s="1" t="n">
        <v>1.220385659367</v>
      </c>
    </row>
    <row r="2168" customFormat="false" ht="15" hidden="false" customHeight="true" outlineLevel="0" collapsed="false">
      <c r="A2168" s="1" t="n">
        <v>2426</v>
      </c>
      <c r="B2168" s="1" t="s">
        <v>4206</v>
      </c>
      <c r="C2168" s="1" t="s">
        <v>4207</v>
      </c>
      <c r="D2168" s="1" t="n">
        <v>1.220385659367</v>
      </c>
    </row>
    <row r="2169" customFormat="false" ht="15" hidden="false" customHeight="true" outlineLevel="0" collapsed="false">
      <c r="A2169" s="1" t="n">
        <v>2427</v>
      </c>
      <c r="B2169" s="1" t="s">
        <v>4208</v>
      </c>
      <c r="C2169" s="1" t="s">
        <v>4209</v>
      </c>
      <c r="D2169" s="1" t="n">
        <v>1.220385659367</v>
      </c>
    </row>
    <row r="2170" customFormat="false" ht="15" hidden="false" customHeight="true" outlineLevel="0" collapsed="false">
      <c r="A2170" s="1" t="n">
        <v>2428</v>
      </c>
      <c r="B2170" s="1" t="s">
        <v>4210</v>
      </c>
      <c r="C2170" s="1" t="s">
        <v>4211</v>
      </c>
      <c r="D2170" s="1" t="n">
        <v>1.220385659367</v>
      </c>
    </row>
    <row r="2171" customFormat="false" ht="15" hidden="false" customHeight="true" outlineLevel="0" collapsed="false">
      <c r="A2171" s="1" t="n">
        <v>2429</v>
      </c>
      <c r="B2171" s="1" t="s">
        <v>4212</v>
      </c>
      <c r="C2171" s="1" t="s">
        <v>4213</v>
      </c>
      <c r="D2171" s="1" t="n">
        <v>1.220385659367</v>
      </c>
    </row>
    <row r="2172" customFormat="false" ht="15" hidden="false" customHeight="true" outlineLevel="0" collapsed="false">
      <c r="A2172" s="1" t="n">
        <v>2430</v>
      </c>
      <c r="B2172" s="1" t="s">
        <v>4214</v>
      </c>
      <c r="C2172" s="1" t="s">
        <v>4215</v>
      </c>
      <c r="D2172" s="1" t="n">
        <v>1.220385659367</v>
      </c>
    </row>
    <row r="2173" customFormat="false" ht="15" hidden="false" customHeight="true" outlineLevel="0" collapsed="false">
      <c r="A2173" s="1" t="n">
        <v>2431</v>
      </c>
      <c r="B2173" s="1" t="s">
        <v>4216</v>
      </c>
      <c r="C2173" s="1" t="s">
        <v>4217</v>
      </c>
      <c r="D2173" s="1" t="n">
        <v>1.220385659367</v>
      </c>
    </row>
    <row r="2174" customFormat="false" ht="15" hidden="false" customHeight="true" outlineLevel="0" collapsed="false">
      <c r="A2174" s="1" t="n">
        <v>2432</v>
      </c>
      <c r="B2174" s="1" t="s">
        <v>4218</v>
      </c>
      <c r="C2174" s="1" t="s">
        <v>4219</v>
      </c>
      <c r="D2174" s="1" t="n">
        <v>1.220385659367</v>
      </c>
    </row>
    <row r="2175" customFormat="false" ht="15" hidden="false" customHeight="true" outlineLevel="0" collapsed="false">
      <c r="A2175" s="1" t="n">
        <v>2433</v>
      </c>
      <c r="B2175" s="1" t="s">
        <v>4220</v>
      </c>
      <c r="C2175" s="1" t="s">
        <v>4221</v>
      </c>
      <c r="D2175" s="1" t="n">
        <v>1.220385659367</v>
      </c>
    </row>
    <row r="2176" customFormat="false" ht="15" hidden="false" customHeight="true" outlineLevel="0" collapsed="false">
      <c r="A2176" s="1" t="n">
        <v>2434</v>
      </c>
      <c r="B2176" s="1" t="s">
        <v>4222</v>
      </c>
      <c r="C2176" s="1" t="s">
        <v>4223</v>
      </c>
      <c r="D2176" s="1" t="n">
        <v>1.220385659367</v>
      </c>
    </row>
    <row r="2177" customFormat="false" ht="15" hidden="false" customHeight="true" outlineLevel="0" collapsed="false">
      <c r="A2177" s="1" t="n">
        <v>2435</v>
      </c>
      <c r="B2177" s="1" t="s">
        <v>4224</v>
      </c>
      <c r="C2177" s="1" t="s">
        <v>385</v>
      </c>
      <c r="D2177" s="1" t="n">
        <v>1.220385659367</v>
      </c>
    </row>
    <row r="2178" customFormat="false" ht="15" hidden="false" customHeight="true" outlineLevel="0" collapsed="false">
      <c r="A2178" s="1" t="n">
        <v>2436</v>
      </c>
      <c r="B2178" s="1" t="s">
        <v>4225</v>
      </c>
      <c r="C2178" s="1" t="s">
        <v>4226</v>
      </c>
      <c r="D2178" s="1" t="n">
        <v>1.220385659367</v>
      </c>
    </row>
    <row r="2179" customFormat="false" ht="15" hidden="false" customHeight="true" outlineLevel="0" collapsed="false">
      <c r="A2179" s="1" t="n">
        <v>2437</v>
      </c>
      <c r="B2179" s="1" t="s">
        <v>4227</v>
      </c>
      <c r="C2179" s="1" t="s">
        <v>4228</v>
      </c>
      <c r="D2179" s="1" t="n">
        <v>1.220385659367</v>
      </c>
    </row>
    <row r="2180" customFormat="false" ht="15" hidden="false" customHeight="true" outlineLevel="0" collapsed="false">
      <c r="A2180" s="1" t="n">
        <v>2438</v>
      </c>
      <c r="B2180" s="1" t="s">
        <v>4229</v>
      </c>
      <c r="C2180" s="1" t="s">
        <v>4230</v>
      </c>
      <c r="D2180" s="1" t="n">
        <v>1.220385659367</v>
      </c>
    </row>
    <row r="2181" customFormat="false" ht="15" hidden="false" customHeight="true" outlineLevel="0" collapsed="false">
      <c r="A2181" s="1" t="n">
        <v>2439</v>
      </c>
      <c r="B2181" s="1" t="s">
        <v>4231</v>
      </c>
      <c r="C2181" s="1" t="s">
        <v>4232</v>
      </c>
      <c r="D2181" s="1" t="n">
        <v>1.220385659367</v>
      </c>
    </row>
    <row r="2182" customFormat="false" ht="15" hidden="false" customHeight="true" outlineLevel="0" collapsed="false">
      <c r="A2182" s="1" t="n">
        <v>2440</v>
      </c>
      <c r="B2182" s="1" t="s">
        <v>4233</v>
      </c>
      <c r="C2182" s="1" t="s">
        <v>4234</v>
      </c>
      <c r="D2182" s="1" t="n">
        <v>1.220385659367</v>
      </c>
    </row>
    <row r="2183" customFormat="false" ht="15" hidden="false" customHeight="true" outlineLevel="0" collapsed="false">
      <c r="A2183" s="1" t="n">
        <v>2441</v>
      </c>
      <c r="B2183" s="1" t="s">
        <v>4235</v>
      </c>
      <c r="C2183" s="1" t="s">
        <v>4236</v>
      </c>
      <c r="D2183" s="1" t="n">
        <v>1.220385659367</v>
      </c>
    </row>
    <row r="2184" customFormat="false" ht="15" hidden="false" customHeight="true" outlineLevel="0" collapsed="false">
      <c r="A2184" s="1" t="n">
        <v>2442</v>
      </c>
      <c r="B2184" s="1" t="s">
        <v>4237</v>
      </c>
      <c r="C2184" s="1" t="s">
        <v>4238</v>
      </c>
      <c r="D2184" s="1" t="n">
        <v>1.220385659367</v>
      </c>
    </row>
    <row r="2185" customFormat="false" ht="15" hidden="false" customHeight="true" outlineLevel="0" collapsed="false">
      <c r="A2185" s="1" t="n">
        <v>2443</v>
      </c>
      <c r="B2185" s="1" t="s">
        <v>4239</v>
      </c>
      <c r="C2185" s="1" t="s">
        <v>4240</v>
      </c>
      <c r="D2185" s="1" t="n">
        <v>1.220385659367</v>
      </c>
    </row>
    <row r="2186" customFormat="false" ht="15" hidden="false" customHeight="true" outlineLevel="0" collapsed="false">
      <c r="A2186" s="1" t="n">
        <v>2444</v>
      </c>
      <c r="B2186" s="1" t="s">
        <v>4241</v>
      </c>
      <c r="C2186" s="1" t="s">
        <v>4242</v>
      </c>
      <c r="D2186" s="1" t="n">
        <v>1.220385659367</v>
      </c>
    </row>
    <row r="2187" customFormat="false" ht="15" hidden="false" customHeight="true" outlineLevel="0" collapsed="false">
      <c r="A2187" s="1" t="n">
        <v>2445</v>
      </c>
      <c r="B2187" s="1" t="s">
        <v>4243</v>
      </c>
      <c r="C2187" s="1" t="s">
        <v>4244</v>
      </c>
      <c r="D2187" s="1" t="n">
        <v>1.220385659367</v>
      </c>
    </row>
    <row r="2188" customFormat="false" ht="15" hidden="false" customHeight="true" outlineLevel="0" collapsed="false">
      <c r="A2188" s="1" t="n">
        <v>2446</v>
      </c>
      <c r="B2188" s="1" t="s">
        <v>4245</v>
      </c>
      <c r="C2188" s="1" t="s">
        <v>4246</v>
      </c>
      <c r="D2188" s="1" t="n">
        <v>1.220385659367</v>
      </c>
    </row>
    <row r="2189" customFormat="false" ht="15" hidden="false" customHeight="true" outlineLevel="0" collapsed="false">
      <c r="A2189" s="1" t="n">
        <v>2447</v>
      </c>
      <c r="B2189" s="1" t="s">
        <v>4247</v>
      </c>
      <c r="C2189" s="1" t="s">
        <v>4248</v>
      </c>
      <c r="D2189" s="1" t="n">
        <v>1.220385659367</v>
      </c>
    </row>
    <row r="2190" customFormat="false" ht="15" hidden="false" customHeight="true" outlineLevel="0" collapsed="false">
      <c r="A2190" s="1" t="n">
        <v>2448</v>
      </c>
      <c r="B2190" s="1" t="s">
        <v>4249</v>
      </c>
      <c r="C2190" s="1" t="s">
        <v>4250</v>
      </c>
      <c r="D2190" s="1" t="n">
        <v>1.220385659367</v>
      </c>
    </row>
    <row r="2191" customFormat="false" ht="15" hidden="false" customHeight="true" outlineLevel="0" collapsed="false">
      <c r="A2191" s="1" t="n">
        <v>2449</v>
      </c>
      <c r="B2191" s="1" t="s">
        <v>4251</v>
      </c>
      <c r="C2191" s="1" t="s">
        <v>4252</v>
      </c>
      <c r="D2191" s="1" t="n">
        <v>1.220385659367</v>
      </c>
    </row>
    <row r="2192" customFormat="false" ht="15" hidden="false" customHeight="true" outlineLevel="0" collapsed="false">
      <c r="A2192" s="1" t="n">
        <v>2450</v>
      </c>
      <c r="B2192" s="1" t="s">
        <v>4253</v>
      </c>
      <c r="C2192" s="1" t="s">
        <v>4254</v>
      </c>
      <c r="D2192" s="1" t="n">
        <v>1.220385659367</v>
      </c>
    </row>
    <row r="2193" customFormat="false" ht="15" hidden="false" customHeight="true" outlineLevel="0" collapsed="false">
      <c r="A2193" s="1" t="n">
        <v>2451</v>
      </c>
      <c r="B2193" s="1" t="s">
        <v>4255</v>
      </c>
      <c r="C2193" s="1" t="s">
        <v>4256</v>
      </c>
      <c r="D2193" s="1" t="n">
        <v>1.220385659367</v>
      </c>
    </row>
    <row r="2194" customFormat="false" ht="15" hidden="false" customHeight="true" outlineLevel="0" collapsed="false">
      <c r="A2194" s="1" t="n">
        <v>2452</v>
      </c>
      <c r="B2194" s="1" t="s">
        <v>4257</v>
      </c>
      <c r="C2194" s="1" t="s">
        <v>4258</v>
      </c>
      <c r="D2194" s="1" t="n">
        <v>1.220385659367</v>
      </c>
    </row>
    <row r="2195" customFormat="false" ht="15" hidden="false" customHeight="true" outlineLevel="0" collapsed="false">
      <c r="A2195" s="1" t="n">
        <v>2453</v>
      </c>
      <c r="B2195" s="1" t="s">
        <v>4259</v>
      </c>
      <c r="C2195" s="1" t="s">
        <v>4260</v>
      </c>
      <c r="D2195" s="1" t="n">
        <v>1.220385659367</v>
      </c>
    </row>
    <row r="2196" customFormat="false" ht="15" hidden="false" customHeight="true" outlineLevel="0" collapsed="false">
      <c r="A2196" s="1" t="n">
        <v>2454</v>
      </c>
      <c r="B2196" s="1" t="s">
        <v>4261</v>
      </c>
      <c r="C2196" s="1" t="s">
        <v>4262</v>
      </c>
      <c r="D2196" s="1" t="n">
        <v>1.220385659367</v>
      </c>
    </row>
    <row r="2197" customFormat="false" ht="15" hidden="false" customHeight="true" outlineLevel="0" collapsed="false">
      <c r="A2197" s="1" t="n">
        <v>2455</v>
      </c>
      <c r="B2197" s="1" t="s">
        <v>4263</v>
      </c>
      <c r="C2197" s="1" t="s">
        <v>4264</v>
      </c>
      <c r="D2197" s="1" t="n">
        <v>1.220385659367</v>
      </c>
    </row>
    <row r="2198" customFormat="false" ht="15" hidden="false" customHeight="true" outlineLevel="0" collapsed="false">
      <c r="A2198" s="1" t="n">
        <v>2456</v>
      </c>
      <c r="B2198" s="1" t="s">
        <v>4265</v>
      </c>
      <c r="C2198" s="1" t="s">
        <v>4266</v>
      </c>
      <c r="D2198" s="1" t="n">
        <v>1.220385659367</v>
      </c>
    </row>
    <row r="2199" customFormat="false" ht="15" hidden="false" customHeight="true" outlineLevel="0" collapsed="false">
      <c r="A2199" s="1" t="n">
        <v>2457</v>
      </c>
      <c r="B2199" s="1" t="s">
        <v>4267</v>
      </c>
      <c r="C2199" s="1" t="s">
        <v>4268</v>
      </c>
      <c r="D2199" s="1" t="n">
        <v>1.220385659367</v>
      </c>
    </row>
    <row r="2200" customFormat="false" ht="15" hidden="false" customHeight="true" outlineLevel="0" collapsed="false">
      <c r="A2200" s="1" t="n">
        <v>2458</v>
      </c>
      <c r="B2200" s="1" t="s">
        <v>4269</v>
      </c>
      <c r="C2200" s="1" t="s">
        <v>4270</v>
      </c>
      <c r="D2200" s="1" t="n">
        <v>1.220385659367</v>
      </c>
    </row>
    <row r="2201" customFormat="false" ht="15" hidden="false" customHeight="true" outlineLevel="0" collapsed="false">
      <c r="A2201" s="1" t="n">
        <v>2459</v>
      </c>
      <c r="B2201" s="1" t="s">
        <v>4271</v>
      </c>
      <c r="C2201" s="1" t="s">
        <v>4272</v>
      </c>
      <c r="D2201" s="1" t="n">
        <v>1.220385659367</v>
      </c>
    </row>
    <row r="2202" customFormat="false" ht="15" hidden="false" customHeight="true" outlineLevel="0" collapsed="false">
      <c r="A2202" s="1" t="n">
        <v>2460</v>
      </c>
      <c r="B2202" s="1" t="s">
        <v>4273</v>
      </c>
      <c r="C2202" s="1" t="s">
        <v>4274</v>
      </c>
      <c r="D2202" s="1" t="n">
        <v>1.220385659367</v>
      </c>
    </row>
    <row r="2203" customFormat="false" ht="15" hidden="false" customHeight="true" outlineLevel="0" collapsed="false">
      <c r="A2203" s="1" t="n">
        <v>2461</v>
      </c>
      <c r="B2203" s="1" t="s">
        <v>4275</v>
      </c>
      <c r="C2203" s="1" t="s">
        <v>4276</v>
      </c>
      <c r="D2203" s="1" t="n">
        <v>1.220385659367</v>
      </c>
    </row>
    <row r="2204" customFormat="false" ht="15" hidden="false" customHeight="true" outlineLevel="0" collapsed="false">
      <c r="A2204" s="1" t="n">
        <v>2462</v>
      </c>
      <c r="B2204" s="1" t="s">
        <v>4277</v>
      </c>
      <c r="C2204" s="1" t="s">
        <v>4278</v>
      </c>
      <c r="D2204" s="1" t="n">
        <v>1.220385659367</v>
      </c>
    </row>
    <row r="2205" customFormat="false" ht="15" hidden="false" customHeight="true" outlineLevel="0" collapsed="false">
      <c r="A2205" s="1" t="n">
        <v>2463</v>
      </c>
      <c r="B2205" s="1" t="s">
        <v>4279</v>
      </c>
      <c r="C2205" s="1" t="s">
        <v>4280</v>
      </c>
      <c r="D2205" s="1" t="n">
        <v>1.220385659367</v>
      </c>
    </row>
    <row r="2206" customFormat="false" ht="15" hidden="false" customHeight="true" outlineLevel="0" collapsed="false">
      <c r="A2206" s="1" t="n">
        <v>2464</v>
      </c>
      <c r="B2206" s="1" t="s">
        <v>4281</v>
      </c>
      <c r="C2206" s="1" t="s">
        <v>4282</v>
      </c>
      <c r="D2206" s="1" t="n">
        <v>1.220385659367</v>
      </c>
    </row>
    <row r="2207" customFormat="false" ht="15" hidden="false" customHeight="true" outlineLevel="0" collapsed="false">
      <c r="A2207" s="1" t="n">
        <v>2465</v>
      </c>
      <c r="B2207" s="1" t="s">
        <v>4283</v>
      </c>
      <c r="C2207" s="1" t="s">
        <v>4284</v>
      </c>
      <c r="D2207" s="1" t="n">
        <v>1.220385659367</v>
      </c>
    </row>
    <row r="2208" customFormat="false" ht="15" hidden="false" customHeight="true" outlineLevel="0" collapsed="false">
      <c r="A2208" s="1" t="n">
        <v>2466</v>
      </c>
      <c r="B2208" s="1" t="s">
        <v>4285</v>
      </c>
      <c r="C2208" s="1" t="s">
        <v>4286</v>
      </c>
      <c r="D2208" s="1" t="n">
        <v>1.220385659367</v>
      </c>
    </row>
    <row r="2209" customFormat="false" ht="15" hidden="false" customHeight="true" outlineLevel="0" collapsed="false">
      <c r="A2209" s="1" t="n">
        <v>2467</v>
      </c>
      <c r="B2209" s="1" t="s">
        <v>4287</v>
      </c>
      <c r="C2209" s="1" t="s">
        <v>4288</v>
      </c>
      <c r="D2209" s="1" t="n">
        <v>1.220385659367</v>
      </c>
    </row>
    <row r="2210" customFormat="false" ht="15" hidden="false" customHeight="true" outlineLevel="0" collapsed="false">
      <c r="A2210" s="1" t="n">
        <v>2468</v>
      </c>
      <c r="B2210" s="1" t="s">
        <v>4289</v>
      </c>
      <c r="C2210" s="1" t="s">
        <v>4290</v>
      </c>
      <c r="D2210" s="1" t="n">
        <v>1.220385659367</v>
      </c>
    </row>
    <row r="2211" customFormat="false" ht="15" hidden="false" customHeight="true" outlineLevel="0" collapsed="false">
      <c r="A2211" s="1" t="n">
        <v>2469</v>
      </c>
      <c r="B2211" s="1" t="s">
        <v>4291</v>
      </c>
      <c r="C2211" s="1" t="s">
        <v>4292</v>
      </c>
      <c r="D2211" s="1" t="n">
        <v>1.220385659367</v>
      </c>
    </row>
    <row r="2212" customFormat="false" ht="15" hidden="false" customHeight="true" outlineLevel="0" collapsed="false">
      <c r="A2212" s="1" t="n">
        <v>2470</v>
      </c>
      <c r="B2212" s="1" t="s">
        <v>4293</v>
      </c>
      <c r="C2212" s="1" t="s">
        <v>4294</v>
      </c>
      <c r="D2212" s="1" t="n">
        <v>1.220385659367</v>
      </c>
    </row>
    <row r="2213" customFormat="false" ht="15" hidden="false" customHeight="true" outlineLevel="0" collapsed="false">
      <c r="A2213" s="1" t="n">
        <v>2471</v>
      </c>
      <c r="B2213" s="1" t="s">
        <v>4295</v>
      </c>
      <c r="C2213" s="1" t="s">
        <v>4296</v>
      </c>
      <c r="D2213" s="1" t="n">
        <v>1.220385659367</v>
      </c>
    </row>
    <row r="2214" customFormat="false" ht="15" hidden="false" customHeight="true" outlineLevel="0" collapsed="false">
      <c r="A2214" s="1" t="n">
        <v>2472</v>
      </c>
      <c r="B2214" s="1" t="s">
        <v>4297</v>
      </c>
      <c r="C2214" s="1" t="s">
        <v>4298</v>
      </c>
      <c r="D2214" s="1" t="n">
        <v>1.220385659367</v>
      </c>
    </row>
    <row r="2215" customFormat="false" ht="15" hidden="false" customHeight="true" outlineLevel="0" collapsed="false">
      <c r="A2215" s="1" t="n">
        <v>2473</v>
      </c>
      <c r="B2215" s="1" t="s">
        <v>4299</v>
      </c>
      <c r="C2215" s="1" t="s">
        <v>4300</v>
      </c>
      <c r="D2215" s="1" t="n">
        <v>1.220385659367</v>
      </c>
    </row>
    <row r="2216" customFormat="false" ht="15" hidden="false" customHeight="true" outlineLevel="0" collapsed="false">
      <c r="A2216" s="1" t="n">
        <v>2474</v>
      </c>
      <c r="B2216" s="1" t="s">
        <v>4301</v>
      </c>
      <c r="C2216" s="1" t="s">
        <v>4302</v>
      </c>
      <c r="D2216" s="1" t="n">
        <v>1.220385659367</v>
      </c>
    </row>
    <row r="2217" customFormat="false" ht="15" hidden="false" customHeight="true" outlineLevel="0" collapsed="false">
      <c r="A2217" s="1" t="n">
        <v>2475</v>
      </c>
      <c r="B2217" s="1" t="s">
        <v>4303</v>
      </c>
      <c r="C2217" s="1" t="s">
        <v>4304</v>
      </c>
      <c r="D2217" s="1" t="n">
        <v>1.220385659367</v>
      </c>
    </row>
    <row r="2218" customFormat="false" ht="15" hidden="false" customHeight="true" outlineLevel="0" collapsed="false">
      <c r="A2218" s="1" t="n">
        <v>2476</v>
      </c>
      <c r="B2218" s="1" t="s">
        <v>4305</v>
      </c>
      <c r="C2218" s="1" t="s">
        <v>4306</v>
      </c>
      <c r="D2218" s="1" t="n">
        <v>1.220385659367</v>
      </c>
    </row>
    <row r="2219" customFormat="false" ht="15" hidden="false" customHeight="true" outlineLevel="0" collapsed="false">
      <c r="A2219" s="1" t="n">
        <v>2477</v>
      </c>
      <c r="B2219" s="1" t="s">
        <v>4307</v>
      </c>
      <c r="C2219" s="1" t="s">
        <v>4308</v>
      </c>
      <c r="D2219" s="1" t="n">
        <v>1.220385659367</v>
      </c>
    </row>
    <row r="2220" customFormat="false" ht="15" hidden="false" customHeight="true" outlineLevel="0" collapsed="false">
      <c r="A2220" s="1" t="n">
        <v>2478</v>
      </c>
      <c r="B2220" s="1" t="s">
        <v>4309</v>
      </c>
      <c r="C2220" s="1" t="s">
        <v>4310</v>
      </c>
      <c r="D2220" s="1" t="n">
        <v>1.220385659367</v>
      </c>
    </row>
    <row r="2221" customFormat="false" ht="15" hidden="false" customHeight="true" outlineLevel="0" collapsed="false">
      <c r="A2221" s="1" t="n">
        <v>2479</v>
      </c>
      <c r="B2221" s="1" t="s">
        <v>4311</v>
      </c>
      <c r="C2221" s="1" t="s">
        <v>4312</v>
      </c>
      <c r="D2221" s="1" t="n">
        <v>1.220385659367</v>
      </c>
    </row>
    <row r="2222" customFormat="false" ht="15" hidden="false" customHeight="true" outlineLevel="0" collapsed="false">
      <c r="A2222" s="1" t="n">
        <v>2480</v>
      </c>
      <c r="B2222" s="1" t="s">
        <v>4313</v>
      </c>
      <c r="C2222" s="1" t="s">
        <v>4314</v>
      </c>
      <c r="D2222" s="1" t="n">
        <v>1.220385659367</v>
      </c>
    </row>
    <row r="2223" customFormat="false" ht="15" hidden="false" customHeight="true" outlineLevel="0" collapsed="false">
      <c r="A2223" s="1" t="n">
        <v>2481</v>
      </c>
      <c r="B2223" s="1" t="s">
        <v>4315</v>
      </c>
      <c r="C2223" s="1" t="s">
        <v>4316</v>
      </c>
      <c r="D2223" s="1" t="n">
        <v>1.220385659367</v>
      </c>
    </row>
    <row r="2224" customFormat="false" ht="15" hidden="false" customHeight="true" outlineLevel="0" collapsed="false">
      <c r="A2224" s="1" t="n">
        <v>2482</v>
      </c>
      <c r="B2224" s="1" t="s">
        <v>4317</v>
      </c>
      <c r="C2224" s="1" t="s">
        <v>4318</v>
      </c>
      <c r="D2224" s="1" t="n">
        <v>1.220385659367</v>
      </c>
    </row>
    <row r="2225" customFormat="false" ht="15" hidden="false" customHeight="true" outlineLevel="0" collapsed="false">
      <c r="A2225" s="1" t="n">
        <v>2483</v>
      </c>
      <c r="B2225" s="1" t="s">
        <v>4319</v>
      </c>
      <c r="C2225" s="1" t="s">
        <v>4320</v>
      </c>
      <c r="D2225" s="1" t="n">
        <v>1.220385659367</v>
      </c>
    </row>
    <row r="2226" customFormat="false" ht="15" hidden="false" customHeight="true" outlineLevel="0" collapsed="false">
      <c r="A2226" s="1" t="n">
        <v>2484</v>
      </c>
      <c r="B2226" s="1" t="s">
        <v>4321</v>
      </c>
      <c r="C2226" s="1" t="s">
        <v>4322</v>
      </c>
      <c r="D2226" s="1" t="n">
        <v>1.220385659367</v>
      </c>
    </row>
    <row r="2227" customFormat="false" ht="15" hidden="false" customHeight="true" outlineLevel="0" collapsed="false">
      <c r="A2227" s="1" t="n">
        <v>2485</v>
      </c>
      <c r="B2227" s="1" t="s">
        <v>4323</v>
      </c>
      <c r="C2227" s="1" t="s">
        <v>4324</v>
      </c>
      <c r="D2227" s="1" t="n">
        <v>1.220385659367</v>
      </c>
    </row>
    <row r="2228" customFormat="false" ht="15" hidden="false" customHeight="true" outlineLevel="0" collapsed="false">
      <c r="A2228" s="1" t="n">
        <v>2486</v>
      </c>
      <c r="B2228" s="1" t="s">
        <v>4325</v>
      </c>
      <c r="C2228" s="1" t="s">
        <v>27</v>
      </c>
      <c r="D2228" s="1" t="n">
        <v>1.220385659367</v>
      </c>
    </row>
    <row r="2229" customFormat="false" ht="15" hidden="false" customHeight="true" outlineLevel="0" collapsed="false">
      <c r="A2229" s="1" t="n">
        <v>2487</v>
      </c>
      <c r="B2229" s="1" t="s">
        <v>4326</v>
      </c>
      <c r="C2229" s="1" t="s">
        <v>4327</v>
      </c>
      <c r="D2229" s="1" t="n">
        <v>1.220385659367</v>
      </c>
    </row>
    <row r="2230" customFormat="false" ht="15" hidden="false" customHeight="true" outlineLevel="0" collapsed="false">
      <c r="A2230" s="1" t="n">
        <v>2488</v>
      </c>
      <c r="B2230" s="1" t="s">
        <v>4328</v>
      </c>
      <c r="C2230" s="1" t="s">
        <v>4329</v>
      </c>
      <c r="D2230" s="1" t="n">
        <v>1.220385659367</v>
      </c>
    </row>
    <row r="2231" customFormat="false" ht="15" hidden="false" customHeight="true" outlineLevel="0" collapsed="false">
      <c r="A2231" s="1" t="n">
        <v>2489</v>
      </c>
      <c r="B2231" s="1" t="s">
        <v>4330</v>
      </c>
      <c r="C2231" s="1" t="s">
        <v>4331</v>
      </c>
      <c r="D2231" s="1" t="n">
        <v>1.220385659367</v>
      </c>
    </row>
    <row r="2232" customFormat="false" ht="15" hidden="false" customHeight="true" outlineLevel="0" collapsed="false">
      <c r="A2232" s="1" t="n">
        <v>2490</v>
      </c>
      <c r="B2232" s="1" t="s">
        <v>4332</v>
      </c>
      <c r="C2232" s="1" t="s">
        <v>4333</v>
      </c>
      <c r="D2232" s="1" t="n">
        <v>1.220385659367</v>
      </c>
    </row>
    <row r="2233" customFormat="false" ht="15" hidden="false" customHeight="true" outlineLevel="0" collapsed="false">
      <c r="A2233" s="1" t="n">
        <v>2491</v>
      </c>
      <c r="B2233" s="1" t="s">
        <v>4334</v>
      </c>
      <c r="C2233" s="1" t="s">
        <v>4335</v>
      </c>
      <c r="D2233" s="1" t="n">
        <v>1.220385659367</v>
      </c>
    </row>
    <row r="2234" customFormat="false" ht="15" hidden="false" customHeight="true" outlineLevel="0" collapsed="false">
      <c r="A2234" s="1" t="n">
        <v>2492</v>
      </c>
      <c r="B2234" s="1" t="s">
        <v>4336</v>
      </c>
      <c r="C2234" s="1" t="s">
        <v>4337</v>
      </c>
      <c r="D2234" s="1" t="n">
        <v>1.220385659367</v>
      </c>
    </row>
    <row r="2235" customFormat="false" ht="15" hidden="false" customHeight="true" outlineLevel="0" collapsed="false">
      <c r="A2235" s="1" t="n">
        <v>2493</v>
      </c>
      <c r="B2235" s="1" t="s">
        <v>4338</v>
      </c>
      <c r="C2235" s="1" t="s">
        <v>45</v>
      </c>
      <c r="D2235" s="1" t="n">
        <v>1.220385659367</v>
      </c>
    </row>
    <row r="2236" customFormat="false" ht="15" hidden="false" customHeight="true" outlineLevel="0" collapsed="false">
      <c r="A2236" s="1" t="n">
        <v>2494</v>
      </c>
      <c r="B2236" s="1" t="s">
        <v>4339</v>
      </c>
      <c r="C2236" s="1" t="s">
        <v>4340</v>
      </c>
      <c r="D2236" s="1" t="n">
        <v>1.220385659367</v>
      </c>
    </row>
    <row r="2237" customFormat="false" ht="15" hidden="false" customHeight="true" outlineLevel="0" collapsed="false">
      <c r="A2237" s="1" t="n">
        <v>2495</v>
      </c>
      <c r="B2237" s="1" t="s">
        <v>4341</v>
      </c>
      <c r="C2237" s="1" t="s">
        <v>4342</v>
      </c>
      <c r="D2237" s="1" t="n">
        <v>1.220385659367</v>
      </c>
    </row>
    <row r="2238" customFormat="false" ht="15" hidden="false" customHeight="true" outlineLevel="0" collapsed="false">
      <c r="A2238" s="1" t="n">
        <v>2496</v>
      </c>
      <c r="B2238" s="1" t="s">
        <v>4343</v>
      </c>
      <c r="C2238" s="1" t="s">
        <v>4344</v>
      </c>
      <c r="D2238" s="1" t="n">
        <v>1.220385659367</v>
      </c>
    </row>
    <row r="2239" customFormat="false" ht="15" hidden="false" customHeight="true" outlineLevel="0" collapsed="false">
      <c r="A2239" s="1" t="n">
        <v>2497</v>
      </c>
      <c r="B2239" s="1" t="s">
        <v>4345</v>
      </c>
      <c r="C2239" s="1" t="s">
        <v>4346</v>
      </c>
      <c r="D2239" s="1" t="n">
        <v>1.220385659367</v>
      </c>
    </row>
    <row r="2240" customFormat="false" ht="15" hidden="false" customHeight="true" outlineLevel="0" collapsed="false">
      <c r="A2240" s="1" t="n">
        <v>2498</v>
      </c>
      <c r="B2240" s="1" t="s">
        <v>4347</v>
      </c>
      <c r="C2240" s="1" t="s">
        <v>4348</v>
      </c>
      <c r="D2240" s="1" t="n">
        <v>1.220385659367</v>
      </c>
    </row>
    <row r="2241" customFormat="false" ht="15" hidden="false" customHeight="true" outlineLevel="0" collapsed="false">
      <c r="A2241" s="1" t="n">
        <v>2499</v>
      </c>
      <c r="B2241" s="1" t="s">
        <v>4349</v>
      </c>
      <c r="C2241" s="1" t="s">
        <v>4350</v>
      </c>
      <c r="D2241" s="1" t="n">
        <v>1.220385659367</v>
      </c>
    </row>
    <row r="2242" customFormat="false" ht="15" hidden="false" customHeight="true" outlineLevel="0" collapsed="false">
      <c r="A2242" s="1" t="n">
        <v>2500</v>
      </c>
      <c r="B2242" s="1" t="s">
        <v>4351</v>
      </c>
      <c r="C2242" s="1" t="s">
        <v>4352</v>
      </c>
      <c r="D2242" s="1" t="n">
        <v>1.220385659367</v>
      </c>
    </row>
    <row r="2243" customFormat="false" ht="15" hidden="false" customHeight="true" outlineLevel="0" collapsed="false">
      <c r="A2243" s="1" t="n">
        <v>2501</v>
      </c>
      <c r="B2243" s="1" t="s">
        <v>4353</v>
      </c>
      <c r="C2243" s="1" t="s">
        <v>4354</v>
      </c>
      <c r="D2243" s="1" t="n">
        <v>1.220385659367</v>
      </c>
    </row>
    <row r="2244" customFormat="false" ht="15" hidden="false" customHeight="true" outlineLevel="0" collapsed="false">
      <c r="A2244" s="1" t="n">
        <v>2502</v>
      </c>
      <c r="B2244" s="1" t="s">
        <v>4355</v>
      </c>
      <c r="C2244" s="1" t="s">
        <v>4356</v>
      </c>
      <c r="D2244" s="1" t="n">
        <v>1.220385659367</v>
      </c>
    </row>
    <row r="2245" customFormat="false" ht="15" hidden="false" customHeight="true" outlineLevel="0" collapsed="false">
      <c r="A2245" s="1" t="n">
        <v>2503</v>
      </c>
      <c r="B2245" s="1" t="s">
        <v>4357</v>
      </c>
      <c r="C2245" s="1" t="s">
        <v>4358</v>
      </c>
      <c r="D2245" s="1" t="n">
        <v>1.220385659367</v>
      </c>
    </row>
    <row r="2246" customFormat="false" ht="15" hidden="false" customHeight="true" outlineLevel="0" collapsed="false">
      <c r="A2246" s="1" t="n">
        <v>2504</v>
      </c>
      <c r="B2246" s="1" t="s">
        <v>4359</v>
      </c>
      <c r="C2246" s="1" t="s">
        <v>4360</v>
      </c>
      <c r="D2246" s="1" t="n">
        <v>1.220385659367</v>
      </c>
    </row>
    <row r="2247" customFormat="false" ht="15" hidden="false" customHeight="true" outlineLevel="0" collapsed="false">
      <c r="A2247" s="1" t="n">
        <v>2505</v>
      </c>
      <c r="B2247" s="1" t="s">
        <v>4361</v>
      </c>
      <c r="C2247" s="1" t="s">
        <v>4362</v>
      </c>
      <c r="D2247" s="1" t="n">
        <v>1.220385659367</v>
      </c>
    </row>
    <row r="2248" customFormat="false" ht="15" hidden="false" customHeight="true" outlineLevel="0" collapsed="false">
      <c r="A2248" s="1" t="n">
        <v>2506</v>
      </c>
      <c r="B2248" s="1" t="s">
        <v>4363</v>
      </c>
      <c r="C2248" s="1" t="s">
        <v>4364</v>
      </c>
      <c r="D2248" s="1" t="n">
        <v>1.220385659367</v>
      </c>
    </row>
    <row r="2249" customFormat="false" ht="15" hidden="false" customHeight="true" outlineLevel="0" collapsed="false">
      <c r="A2249" s="1" t="n">
        <v>2507</v>
      </c>
      <c r="B2249" s="1" t="s">
        <v>4365</v>
      </c>
      <c r="C2249" s="1" t="s">
        <v>4366</v>
      </c>
      <c r="D2249" s="1" t="n">
        <v>1.220385659367</v>
      </c>
    </row>
    <row r="2250" customFormat="false" ht="15" hidden="false" customHeight="true" outlineLevel="0" collapsed="false">
      <c r="A2250" s="1" t="n">
        <v>2508</v>
      </c>
      <c r="B2250" s="1" t="s">
        <v>4367</v>
      </c>
      <c r="C2250" s="1" t="s">
        <v>4368</v>
      </c>
      <c r="D2250" s="1" t="n">
        <v>1.220385659367</v>
      </c>
    </row>
    <row r="2251" customFormat="false" ht="15" hidden="false" customHeight="true" outlineLevel="0" collapsed="false">
      <c r="A2251" s="1" t="n">
        <v>2509</v>
      </c>
      <c r="B2251" s="1" t="s">
        <v>4369</v>
      </c>
      <c r="C2251" s="1" t="s">
        <v>4370</v>
      </c>
      <c r="D2251" s="1" t="n">
        <v>1.220385659367</v>
      </c>
    </row>
    <row r="2252" customFormat="false" ht="15" hidden="false" customHeight="true" outlineLevel="0" collapsed="false">
      <c r="A2252" s="1" t="n">
        <v>2510</v>
      </c>
      <c r="B2252" s="1" t="s">
        <v>4371</v>
      </c>
      <c r="C2252" s="1" t="s">
        <v>9</v>
      </c>
      <c r="D2252" s="1" t="n">
        <v>1.220385659367</v>
      </c>
    </row>
    <row r="2253" customFormat="false" ht="15" hidden="false" customHeight="true" outlineLevel="0" collapsed="false">
      <c r="A2253" s="1" t="n">
        <v>2511</v>
      </c>
      <c r="B2253" s="1" t="s">
        <v>4372</v>
      </c>
      <c r="C2253" s="1" t="s">
        <v>4373</v>
      </c>
      <c r="D2253" s="1" t="n">
        <v>1.220385659367</v>
      </c>
    </row>
    <row r="2254" customFormat="false" ht="15" hidden="false" customHeight="true" outlineLevel="0" collapsed="false">
      <c r="A2254" s="1" t="n">
        <v>2512</v>
      </c>
      <c r="B2254" s="1" t="s">
        <v>4374</v>
      </c>
      <c r="C2254" s="1" t="s">
        <v>4375</v>
      </c>
      <c r="D2254" s="1" t="n">
        <v>1.220385659367</v>
      </c>
    </row>
    <row r="2255" customFormat="false" ht="15" hidden="false" customHeight="true" outlineLevel="0" collapsed="false">
      <c r="A2255" s="1" t="n">
        <v>2513</v>
      </c>
      <c r="B2255" s="1" t="s">
        <v>4376</v>
      </c>
      <c r="C2255" s="1" t="s">
        <v>4377</v>
      </c>
      <c r="D2255" s="1" t="n">
        <v>1.220385659367</v>
      </c>
    </row>
    <row r="2256" customFormat="false" ht="15" hidden="false" customHeight="true" outlineLevel="0" collapsed="false">
      <c r="A2256" s="1" t="n">
        <v>2514</v>
      </c>
      <c r="B2256" s="1" t="s">
        <v>4378</v>
      </c>
      <c r="C2256" s="1" t="s">
        <v>4379</v>
      </c>
      <c r="D2256" s="1" t="n">
        <v>1.220385659367</v>
      </c>
    </row>
    <row r="2257" customFormat="false" ht="15" hidden="false" customHeight="true" outlineLevel="0" collapsed="false">
      <c r="A2257" s="1" t="n">
        <v>2515</v>
      </c>
      <c r="B2257" s="1" t="s">
        <v>4380</v>
      </c>
      <c r="C2257" s="1" t="s">
        <v>4381</v>
      </c>
      <c r="D2257" s="1" t="n">
        <v>1.220385659367</v>
      </c>
    </row>
    <row r="2258" customFormat="false" ht="15" hidden="false" customHeight="true" outlineLevel="0" collapsed="false">
      <c r="A2258" s="1" t="n">
        <v>2516</v>
      </c>
      <c r="B2258" s="1" t="s">
        <v>4382</v>
      </c>
      <c r="C2258" s="1" t="s">
        <v>4383</v>
      </c>
      <c r="D2258" s="1" t="n">
        <v>1.220385659367</v>
      </c>
    </row>
    <row r="2259" customFormat="false" ht="15" hidden="false" customHeight="true" outlineLevel="0" collapsed="false">
      <c r="A2259" s="1" t="n">
        <v>2517</v>
      </c>
      <c r="B2259" s="1" t="s">
        <v>4384</v>
      </c>
      <c r="C2259" s="1" t="s">
        <v>4385</v>
      </c>
      <c r="D2259" s="1" t="n">
        <v>1.220385659367</v>
      </c>
    </row>
    <row r="2260" customFormat="false" ht="15" hidden="false" customHeight="true" outlineLevel="0" collapsed="false">
      <c r="A2260" s="1" t="n">
        <v>2518</v>
      </c>
      <c r="B2260" s="1" t="s">
        <v>4386</v>
      </c>
      <c r="C2260" s="1" t="s">
        <v>4387</v>
      </c>
      <c r="D2260" s="1" t="n">
        <v>1.220385659367</v>
      </c>
    </row>
    <row r="2261" customFormat="false" ht="15" hidden="false" customHeight="true" outlineLevel="0" collapsed="false">
      <c r="A2261" s="1" t="n">
        <v>2519</v>
      </c>
      <c r="B2261" s="1" t="s">
        <v>4388</v>
      </c>
      <c r="C2261" s="1" t="s">
        <v>4389</v>
      </c>
      <c r="D2261" s="1" t="n">
        <v>1.220385659367</v>
      </c>
    </row>
    <row r="2262" customFormat="false" ht="15" hidden="false" customHeight="true" outlineLevel="0" collapsed="false">
      <c r="A2262" s="1" t="n">
        <v>2520</v>
      </c>
      <c r="B2262" s="1" t="s">
        <v>4390</v>
      </c>
      <c r="C2262" s="1" t="s">
        <v>4391</v>
      </c>
      <c r="D2262" s="1" t="n">
        <v>1.220385659367</v>
      </c>
    </row>
    <row r="2263" customFormat="false" ht="15" hidden="false" customHeight="true" outlineLevel="0" collapsed="false">
      <c r="A2263" s="1" t="n">
        <v>2521</v>
      </c>
      <c r="B2263" s="1" t="s">
        <v>4392</v>
      </c>
      <c r="C2263" s="1" t="s">
        <v>4393</v>
      </c>
      <c r="D2263" s="1" t="n">
        <v>1.220385659367</v>
      </c>
    </row>
    <row r="2264" customFormat="false" ht="15" hidden="false" customHeight="true" outlineLevel="0" collapsed="false">
      <c r="A2264" s="1" t="n">
        <v>2522</v>
      </c>
      <c r="B2264" s="1" t="s">
        <v>4394</v>
      </c>
      <c r="C2264" s="1" t="s">
        <v>4395</v>
      </c>
      <c r="D2264" s="1" t="n">
        <v>1.220385659367</v>
      </c>
    </row>
    <row r="2265" customFormat="false" ht="15" hidden="false" customHeight="true" outlineLevel="0" collapsed="false">
      <c r="A2265" s="1" t="n">
        <v>2523</v>
      </c>
      <c r="B2265" s="1" t="s">
        <v>4396</v>
      </c>
      <c r="C2265" s="1" t="s">
        <v>4397</v>
      </c>
      <c r="D2265" s="1" t="n">
        <v>1.220385659367</v>
      </c>
    </row>
    <row r="2266" customFormat="false" ht="15" hidden="false" customHeight="true" outlineLevel="0" collapsed="false">
      <c r="A2266" s="1" t="n">
        <v>2524</v>
      </c>
      <c r="B2266" s="1" t="s">
        <v>4398</v>
      </c>
      <c r="C2266" s="1" t="s">
        <v>4399</v>
      </c>
      <c r="D2266" s="1" t="n">
        <v>1.220385659367</v>
      </c>
    </row>
    <row r="2267" customFormat="false" ht="15" hidden="false" customHeight="true" outlineLevel="0" collapsed="false">
      <c r="A2267" s="1" t="n">
        <v>2525</v>
      </c>
      <c r="B2267" s="1" t="s">
        <v>4400</v>
      </c>
      <c r="C2267" s="1" t="s">
        <v>4401</v>
      </c>
      <c r="D2267" s="1" t="n">
        <v>1.220385659367</v>
      </c>
    </row>
    <row r="2268" customFormat="false" ht="15" hidden="false" customHeight="true" outlineLevel="0" collapsed="false">
      <c r="A2268" s="1" t="n">
        <v>2526</v>
      </c>
      <c r="B2268" s="1" t="s">
        <v>4402</v>
      </c>
      <c r="C2268" s="1" t="s">
        <v>4403</v>
      </c>
      <c r="D2268" s="1" t="n">
        <v>1.220385659367</v>
      </c>
    </row>
    <row r="2269" customFormat="false" ht="15" hidden="false" customHeight="true" outlineLevel="0" collapsed="false">
      <c r="A2269" s="1" t="n">
        <v>2527</v>
      </c>
      <c r="B2269" s="1" t="s">
        <v>4404</v>
      </c>
      <c r="C2269" s="1" t="s">
        <v>4405</v>
      </c>
      <c r="D2269" s="1" t="n">
        <v>1.220385659367</v>
      </c>
    </row>
    <row r="2270" customFormat="false" ht="15" hidden="false" customHeight="true" outlineLevel="0" collapsed="false">
      <c r="A2270" s="1" t="n">
        <v>2528</v>
      </c>
      <c r="B2270" s="1" t="s">
        <v>4406</v>
      </c>
      <c r="C2270" s="1" t="s">
        <v>4407</v>
      </c>
      <c r="D2270" s="1" t="n">
        <v>1.220385659367</v>
      </c>
    </row>
    <row r="2271" customFormat="false" ht="15" hidden="false" customHeight="true" outlineLevel="0" collapsed="false">
      <c r="A2271" s="1" t="n">
        <v>2529</v>
      </c>
      <c r="B2271" s="1" t="s">
        <v>4408</v>
      </c>
      <c r="C2271" s="1" t="s">
        <v>4409</v>
      </c>
      <c r="D2271" s="1" t="n">
        <v>1.220385659367</v>
      </c>
    </row>
    <row r="2272" customFormat="false" ht="15" hidden="false" customHeight="true" outlineLevel="0" collapsed="false">
      <c r="A2272" s="1" t="n">
        <v>2530</v>
      </c>
      <c r="B2272" s="1" t="s">
        <v>4410</v>
      </c>
      <c r="C2272" s="1" t="s">
        <v>4411</v>
      </c>
      <c r="D2272" s="1" t="n">
        <v>1.220385659367</v>
      </c>
    </row>
    <row r="2273" customFormat="false" ht="15" hidden="false" customHeight="true" outlineLevel="0" collapsed="false">
      <c r="A2273" s="1" t="n">
        <v>2531</v>
      </c>
      <c r="B2273" s="1" t="s">
        <v>4412</v>
      </c>
      <c r="C2273" s="1" t="s">
        <v>4413</v>
      </c>
      <c r="D2273" s="1" t="n">
        <v>1.220385659367</v>
      </c>
    </row>
    <row r="2274" customFormat="false" ht="15" hidden="false" customHeight="true" outlineLevel="0" collapsed="false">
      <c r="A2274" s="1" t="n">
        <v>2532</v>
      </c>
      <c r="B2274" s="1" t="s">
        <v>4414</v>
      </c>
      <c r="C2274" s="1" t="s">
        <v>4415</v>
      </c>
      <c r="D2274" s="1" t="n">
        <v>1.220385659367</v>
      </c>
    </row>
    <row r="2275" customFormat="false" ht="15" hidden="false" customHeight="true" outlineLevel="0" collapsed="false">
      <c r="A2275" s="1" t="n">
        <v>2533</v>
      </c>
      <c r="B2275" s="1" t="s">
        <v>4416</v>
      </c>
      <c r="C2275" s="1" t="s">
        <v>1291</v>
      </c>
      <c r="D2275" s="1" t="n">
        <v>1.220385659367</v>
      </c>
    </row>
    <row r="2276" customFormat="false" ht="15" hidden="false" customHeight="true" outlineLevel="0" collapsed="false">
      <c r="A2276" s="1" t="n">
        <v>2534</v>
      </c>
      <c r="B2276" s="1" t="s">
        <v>4417</v>
      </c>
      <c r="C2276" s="1" t="s">
        <v>4418</v>
      </c>
      <c r="D2276" s="1" t="n">
        <v>1.220385659367</v>
      </c>
    </row>
    <row r="2277" customFormat="false" ht="15" hidden="false" customHeight="true" outlineLevel="0" collapsed="false">
      <c r="A2277" s="1" t="n">
        <v>2535</v>
      </c>
      <c r="B2277" s="1" t="s">
        <v>4419</v>
      </c>
      <c r="C2277" s="1" t="s">
        <v>4420</v>
      </c>
      <c r="D2277" s="1" t="n">
        <v>1.220385659367</v>
      </c>
    </row>
    <row r="2278" customFormat="false" ht="15" hidden="false" customHeight="true" outlineLevel="0" collapsed="false">
      <c r="A2278" s="1" t="n">
        <v>2536</v>
      </c>
      <c r="B2278" s="1" t="s">
        <v>4421</v>
      </c>
      <c r="C2278" s="1" t="s">
        <v>4422</v>
      </c>
      <c r="D2278" s="1" t="n">
        <v>1.220385659367</v>
      </c>
    </row>
    <row r="2279" customFormat="false" ht="15" hidden="false" customHeight="true" outlineLevel="0" collapsed="false">
      <c r="A2279" s="1" t="n">
        <v>2537</v>
      </c>
      <c r="B2279" s="1" t="s">
        <v>4423</v>
      </c>
      <c r="C2279" s="1" t="s">
        <v>4424</v>
      </c>
      <c r="D2279" s="1" t="n">
        <v>1.220385659367</v>
      </c>
    </row>
    <row r="2280" customFormat="false" ht="15" hidden="false" customHeight="true" outlineLevel="0" collapsed="false">
      <c r="A2280" s="1" t="n">
        <v>2538</v>
      </c>
      <c r="B2280" s="1" t="s">
        <v>4425</v>
      </c>
      <c r="C2280" s="1" t="s">
        <v>4426</v>
      </c>
      <c r="D2280" s="1" t="n">
        <v>1.220385659367</v>
      </c>
    </row>
    <row r="2281" customFormat="false" ht="15" hidden="false" customHeight="true" outlineLevel="0" collapsed="false">
      <c r="A2281" s="1" t="n">
        <v>2539</v>
      </c>
      <c r="B2281" s="1" t="s">
        <v>4427</v>
      </c>
      <c r="C2281" s="1" t="s">
        <v>4428</v>
      </c>
      <c r="D2281" s="1" t="n">
        <v>1.220385659367</v>
      </c>
    </row>
    <row r="2282" customFormat="false" ht="15" hidden="false" customHeight="true" outlineLevel="0" collapsed="false">
      <c r="A2282" s="1" t="n">
        <v>2540</v>
      </c>
      <c r="B2282" s="1" t="s">
        <v>4429</v>
      </c>
      <c r="C2282" s="1" t="s">
        <v>4430</v>
      </c>
      <c r="D2282" s="1" t="n">
        <v>1.220385659367</v>
      </c>
    </row>
    <row r="2283" customFormat="false" ht="15" hidden="false" customHeight="true" outlineLevel="0" collapsed="false">
      <c r="A2283" s="1" t="n">
        <v>2541</v>
      </c>
      <c r="B2283" s="1" t="s">
        <v>4431</v>
      </c>
      <c r="C2283" s="1" t="s">
        <v>4432</v>
      </c>
      <c r="D2283" s="1" t="n">
        <v>1.220385659367</v>
      </c>
    </row>
    <row r="2284" customFormat="false" ht="15" hidden="false" customHeight="true" outlineLevel="0" collapsed="false">
      <c r="A2284" s="1" t="n">
        <v>2542</v>
      </c>
      <c r="B2284" s="1" t="s">
        <v>4433</v>
      </c>
      <c r="C2284" s="1" t="s">
        <v>4434</v>
      </c>
      <c r="D2284" s="1" t="n">
        <v>1.220385659367</v>
      </c>
    </row>
    <row r="2285" customFormat="false" ht="15" hidden="false" customHeight="true" outlineLevel="0" collapsed="false">
      <c r="A2285" s="1" t="n">
        <v>2543</v>
      </c>
      <c r="B2285" s="1" t="s">
        <v>4435</v>
      </c>
      <c r="C2285" s="1" t="s">
        <v>4436</v>
      </c>
      <c r="D2285" s="1" t="n">
        <v>1.220385659367</v>
      </c>
    </row>
    <row r="2286" customFormat="false" ht="15" hidden="false" customHeight="true" outlineLevel="0" collapsed="false">
      <c r="A2286" s="1" t="n">
        <v>2544</v>
      </c>
      <c r="B2286" s="1" t="s">
        <v>4437</v>
      </c>
      <c r="C2286" s="1" t="s">
        <v>4438</v>
      </c>
      <c r="D2286" s="1" t="n">
        <v>1.220385659367</v>
      </c>
    </row>
    <row r="2287" customFormat="false" ht="15" hidden="false" customHeight="true" outlineLevel="0" collapsed="false">
      <c r="A2287" s="1" t="n">
        <v>2545</v>
      </c>
      <c r="B2287" s="1" t="s">
        <v>4439</v>
      </c>
      <c r="C2287" s="1" t="s">
        <v>4440</v>
      </c>
      <c r="D2287" s="1" t="n">
        <v>1.220385659367</v>
      </c>
    </row>
    <row r="2288" customFormat="false" ht="15" hidden="false" customHeight="true" outlineLevel="0" collapsed="false">
      <c r="A2288" s="1" t="n">
        <v>2546</v>
      </c>
      <c r="B2288" s="1" t="s">
        <v>4441</v>
      </c>
      <c r="C2288" s="1" t="s">
        <v>4442</v>
      </c>
      <c r="D2288" s="1" t="n">
        <v>1.220385659367</v>
      </c>
    </row>
    <row r="2289" customFormat="false" ht="15" hidden="false" customHeight="true" outlineLevel="0" collapsed="false">
      <c r="A2289" s="1" t="n">
        <v>2547</v>
      </c>
      <c r="B2289" s="1" t="s">
        <v>4443</v>
      </c>
      <c r="C2289" s="1" t="s">
        <v>4444</v>
      </c>
      <c r="D2289" s="1" t="n">
        <v>1.220385659367</v>
      </c>
    </row>
    <row r="2290" customFormat="false" ht="15" hidden="false" customHeight="true" outlineLevel="0" collapsed="false">
      <c r="A2290" s="1" t="n">
        <v>2548</v>
      </c>
      <c r="B2290" s="1" t="s">
        <v>4445</v>
      </c>
      <c r="C2290" s="1" t="s">
        <v>4446</v>
      </c>
      <c r="D2290" s="1" t="n">
        <v>1.220385659367</v>
      </c>
    </row>
    <row r="2291" customFormat="false" ht="15" hidden="false" customHeight="true" outlineLevel="0" collapsed="false">
      <c r="A2291" s="1" t="n">
        <v>2549</v>
      </c>
      <c r="B2291" s="1" t="s">
        <v>4447</v>
      </c>
      <c r="C2291" s="1" t="s">
        <v>507</v>
      </c>
      <c r="D2291" s="1" t="n">
        <v>1.220385659367</v>
      </c>
    </row>
    <row r="2292" customFormat="false" ht="15" hidden="false" customHeight="true" outlineLevel="0" collapsed="false">
      <c r="A2292" s="1" t="n">
        <v>2550</v>
      </c>
      <c r="B2292" s="1" t="s">
        <v>4448</v>
      </c>
      <c r="C2292" s="1" t="s">
        <v>175</v>
      </c>
      <c r="D2292" s="1" t="n">
        <v>1.220385659367</v>
      </c>
    </row>
    <row r="2293" customFormat="false" ht="15" hidden="false" customHeight="true" outlineLevel="0" collapsed="false">
      <c r="A2293" s="1" t="n">
        <v>2551</v>
      </c>
      <c r="B2293" s="1" t="s">
        <v>4449</v>
      </c>
      <c r="C2293" s="1" t="s">
        <v>4450</v>
      </c>
      <c r="D2293" s="1" t="n">
        <v>1.220385659367</v>
      </c>
    </row>
    <row r="2294" customFormat="false" ht="15" hidden="false" customHeight="true" outlineLevel="0" collapsed="false">
      <c r="A2294" s="1" t="n">
        <v>2552</v>
      </c>
      <c r="B2294" s="1" t="s">
        <v>4451</v>
      </c>
      <c r="C2294" s="1" t="s">
        <v>4452</v>
      </c>
      <c r="D2294" s="1" t="n">
        <v>1.220385659367</v>
      </c>
    </row>
    <row r="2295" customFormat="false" ht="15" hidden="false" customHeight="true" outlineLevel="0" collapsed="false">
      <c r="A2295" s="1" t="n">
        <v>2553</v>
      </c>
      <c r="B2295" s="1" t="s">
        <v>4453</v>
      </c>
      <c r="C2295" s="1" t="s">
        <v>4454</v>
      </c>
      <c r="D2295" s="1" t="n">
        <v>1.220385659367</v>
      </c>
    </row>
    <row r="2296" customFormat="false" ht="15" hidden="false" customHeight="true" outlineLevel="0" collapsed="false">
      <c r="A2296" s="1" t="n">
        <v>2554</v>
      </c>
      <c r="B2296" s="1" t="s">
        <v>4455</v>
      </c>
      <c r="C2296" s="1" t="s">
        <v>4456</v>
      </c>
      <c r="D2296" s="1" t="n">
        <v>1.220385659367</v>
      </c>
    </row>
    <row r="2297" customFormat="false" ht="15" hidden="false" customHeight="true" outlineLevel="0" collapsed="false">
      <c r="A2297" s="1" t="n">
        <v>2555</v>
      </c>
      <c r="B2297" s="1" t="s">
        <v>4457</v>
      </c>
      <c r="C2297" s="1" t="s">
        <v>4458</v>
      </c>
      <c r="D2297" s="1" t="n">
        <v>1.220385659367</v>
      </c>
    </row>
    <row r="2298" customFormat="false" ht="15" hidden="false" customHeight="true" outlineLevel="0" collapsed="false">
      <c r="A2298" s="1" t="n">
        <v>2556</v>
      </c>
      <c r="B2298" s="1" t="s">
        <v>4459</v>
      </c>
      <c r="C2298" s="1" t="s">
        <v>4460</v>
      </c>
      <c r="D2298" s="1" t="n">
        <v>1.220385659367</v>
      </c>
    </row>
    <row r="2299" customFormat="false" ht="15" hidden="false" customHeight="true" outlineLevel="0" collapsed="false">
      <c r="A2299" s="1" t="n">
        <v>2557</v>
      </c>
      <c r="B2299" s="1" t="s">
        <v>4461</v>
      </c>
      <c r="C2299" s="1" t="s">
        <v>4462</v>
      </c>
      <c r="D2299" s="1" t="n">
        <v>1.220385659367</v>
      </c>
    </row>
    <row r="2300" customFormat="false" ht="15" hidden="false" customHeight="true" outlineLevel="0" collapsed="false">
      <c r="A2300" s="1" t="n">
        <v>2558</v>
      </c>
      <c r="B2300" s="1" t="s">
        <v>4463</v>
      </c>
      <c r="C2300" s="1" t="s">
        <v>4464</v>
      </c>
      <c r="D2300" s="1" t="n">
        <v>1.220385659367</v>
      </c>
    </row>
    <row r="2301" customFormat="false" ht="15" hidden="false" customHeight="true" outlineLevel="0" collapsed="false">
      <c r="A2301" s="1" t="n">
        <v>2559</v>
      </c>
      <c r="B2301" s="1" t="s">
        <v>4465</v>
      </c>
      <c r="C2301" s="1" t="s">
        <v>4466</v>
      </c>
      <c r="D2301" s="1" t="n">
        <v>1.220385659367</v>
      </c>
    </row>
    <row r="2302" customFormat="false" ht="15" hidden="false" customHeight="true" outlineLevel="0" collapsed="false">
      <c r="A2302" s="1" t="n">
        <v>2560</v>
      </c>
      <c r="B2302" s="1" t="s">
        <v>4467</v>
      </c>
      <c r="C2302" s="1" t="s">
        <v>4468</v>
      </c>
      <c r="D2302" s="1" t="n">
        <v>1.220385659367</v>
      </c>
    </row>
    <row r="2303" customFormat="false" ht="15" hidden="false" customHeight="true" outlineLevel="0" collapsed="false">
      <c r="A2303" s="1" t="n">
        <v>2561</v>
      </c>
      <c r="B2303" s="1" t="s">
        <v>4469</v>
      </c>
      <c r="C2303" s="1" t="s">
        <v>4470</v>
      </c>
      <c r="D2303" s="1" t="n">
        <v>1.220385659367</v>
      </c>
    </row>
    <row r="2304" customFormat="false" ht="15" hidden="false" customHeight="true" outlineLevel="0" collapsed="false">
      <c r="A2304" s="1" t="n">
        <v>2562</v>
      </c>
      <c r="B2304" s="1" t="s">
        <v>4471</v>
      </c>
      <c r="C2304" s="1" t="s">
        <v>4472</v>
      </c>
      <c r="D2304" s="1" t="n">
        <v>1.220385659367</v>
      </c>
    </row>
    <row r="2305" customFormat="false" ht="15" hidden="false" customHeight="true" outlineLevel="0" collapsed="false">
      <c r="A2305" s="1" t="n">
        <v>2563</v>
      </c>
      <c r="B2305" s="1" t="s">
        <v>4473</v>
      </c>
      <c r="C2305" s="1" t="s">
        <v>4474</v>
      </c>
      <c r="D2305" s="1" t="n">
        <v>1.220385659367</v>
      </c>
    </row>
    <row r="2306" customFormat="false" ht="15" hidden="false" customHeight="true" outlineLevel="0" collapsed="false">
      <c r="A2306" s="1" t="n">
        <v>2564</v>
      </c>
      <c r="B2306" s="1" t="s">
        <v>4475</v>
      </c>
      <c r="C2306" s="1" t="s">
        <v>4476</v>
      </c>
      <c r="D2306" s="1" t="n">
        <v>1.220385659367</v>
      </c>
    </row>
    <row r="2307" customFormat="false" ht="15" hidden="false" customHeight="true" outlineLevel="0" collapsed="false">
      <c r="A2307" s="1" t="n">
        <v>2565</v>
      </c>
      <c r="B2307" s="1" t="s">
        <v>4477</v>
      </c>
      <c r="C2307" s="1" t="s">
        <v>4478</v>
      </c>
      <c r="D2307" s="1" t="n">
        <v>1.220385659367</v>
      </c>
    </row>
    <row r="2308" customFormat="false" ht="15" hidden="false" customHeight="true" outlineLevel="0" collapsed="false">
      <c r="A2308" s="1" t="n">
        <v>2566</v>
      </c>
      <c r="B2308" s="1" t="s">
        <v>4479</v>
      </c>
      <c r="C2308" s="1" t="s">
        <v>4480</v>
      </c>
      <c r="D2308" s="1" t="n">
        <v>1.220385659367</v>
      </c>
    </row>
    <row r="2309" customFormat="false" ht="15" hidden="false" customHeight="true" outlineLevel="0" collapsed="false">
      <c r="A2309" s="1" t="n">
        <v>2567</v>
      </c>
      <c r="B2309" s="1" t="s">
        <v>4481</v>
      </c>
      <c r="C2309" s="1" t="s">
        <v>4482</v>
      </c>
      <c r="D2309" s="1" t="n">
        <v>1.220385659367</v>
      </c>
    </row>
    <row r="2310" customFormat="false" ht="15" hidden="false" customHeight="true" outlineLevel="0" collapsed="false">
      <c r="A2310" s="1" t="n">
        <v>2568</v>
      </c>
      <c r="B2310" s="1" t="s">
        <v>4483</v>
      </c>
      <c r="C2310" s="1" t="s">
        <v>4484</v>
      </c>
      <c r="D2310" s="1" t="n">
        <v>1.220385659367</v>
      </c>
    </row>
    <row r="2311" customFormat="false" ht="15" hidden="false" customHeight="true" outlineLevel="0" collapsed="false">
      <c r="A2311" s="1" t="n">
        <v>2569</v>
      </c>
      <c r="B2311" s="1" t="s">
        <v>4485</v>
      </c>
      <c r="C2311" s="1" t="s">
        <v>4486</v>
      </c>
      <c r="D2311" s="1" t="n">
        <v>1.220385659367</v>
      </c>
    </row>
    <row r="2312" customFormat="false" ht="15" hidden="false" customHeight="true" outlineLevel="0" collapsed="false">
      <c r="A2312" s="1" t="n">
        <v>2570</v>
      </c>
      <c r="B2312" s="1" t="s">
        <v>4487</v>
      </c>
      <c r="C2312" s="1" t="s">
        <v>4488</v>
      </c>
      <c r="D2312" s="1" t="n">
        <v>1.220385659367</v>
      </c>
    </row>
    <row r="2313" customFormat="false" ht="15" hidden="false" customHeight="true" outlineLevel="0" collapsed="false">
      <c r="A2313" s="1" t="n">
        <v>2571</v>
      </c>
      <c r="B2313" s="1" t="s">
        <v>4489</v>
      </c>
      <c r="C2313" s="1" t="s">
        <v>4490</v>
      </c>
      <c r="D2313" s="1" t="n">
        <v>1.220385659367</v>
      </c>
    </row>
    <row r="2314" customFormat="false" ht="15" hidden="false" customHeight="true" outlineLevel="0" collapsed="false">
      <c r="A2314" s="1" t="n">
        <v>2572</v>
      </c>
      <c r="B2314" s="1" t="s">
        <v>4491</v>
      </c>
      <c r="C2314" s="1" t="s">
        <v>4492</v>
      </c>
      <c r="D2314" s="1" t="n">
        <v>1.220385659367</v>
      </c>
    </row>
    <row r="2315" customFormat="false" ht="15" hidden="false" customHeight="true" outlineLevel="0" collapsed="false">
      <c r="A2315" s="1" t="n">
        <v>2573</v>
      </c>
      <c r="B2315" s="1" t="s">
        <v>4493</v>
      </c>
      <c r="C2315" s="1" t="s">
        <v>4494</v>
      </c>
      <c r="D2315" s="1" t="n">
        <v>1.220385659367</v>
      </c>
    </row>
    <row r="2316" customFormat="false" ht="15" hidden="false" customHeight="true" outlineLevel="0" collapsed="false">
      <c r="A2316" s="1" t="n">
        <v>2574</v>
      </c>
      <c r="B2316" s="1" t="s">
        <v>4495</v>
      </c>
      <c r="C2316" s="1" t="s">
        <v>4496</v>
      </c>
      <c r="D2316" s="1" t="n">
        <v>1.220385659367</v>
      </c>
    </row>
    <row r="2317" customFormat="false" ht="15" hidden="false" customHeight="true" outlineLevel="0" collapsed="false">
      <c r="A2317" s="1" t="n">
        <v>2575</v>
      </c>
      <c r="B2317" s="1" t="s">
        <v>4497</v>
      </c>
      <c r="C2317" s="1" t="s">
        <v>4498</v>
      </c>
      <c r="D2317" s="1" t="n">
        <v>1.220385659367</v>
      </c>
    </row>
    <row r="2318" customFormat="false" ht="15" hidden="false" customHeight="true" outlineLevel="0" collapsed="false">
      <c r="A2318" s="1" t="n">
        <v>2576</v>
      </c>
      <c r="B2318" s="1" t="s">
        <v>4499</v>
      </c>
      <c r="C2318" s="1" t="s">
        <v>4500</v>
      </c>
      <c r="D2318" s="1" t="n">
        <v>1.220385659367</v>
      </c>
    </row>
    <row r="2319" customFormat="false" ht="15" hidden="false" customHeight="true" outlineLevel="0" collapsed="false">
      <c r="A2319" s="1" t="n">
        <v>2577</v>
      </c>
      <c r="B2319" s="1" t="s">
        <v>4501</v>
      </c>
      <c r="C2319" s="1" t="s">
        <v>4502</v>
      </c>
      <c r="D2319" s="1" t="n">
        <v>1.220385659367</v>
      </c>
    </row>
    <row r="2320" customFormat="false" ht="15" hidden="false" customHeight="true" outlineLevel="0" collapsed="false">
      <c r="A2320" s="1" t="n">
        <v>2578</v>
      </c>
      <c r="B2320" s="1" t="s">
        <v>4503</v>
      </c>
      <c r="C2320" s="1" t="s">
        <v>4504</v>
      </c>
      <c r="D2320" s="1" t="n">
        <v>1.220385659367</v>
      </c>
    </row>
    <row r="2321" customFormat="false" ht="15" hidden="false" customHeight="true" outlineLevel="0" collapsed="false">
      <c r="A2321" s="1" t="n">
        <v>2579</v>
      </c>
      <c r="B2321" s="1" t="s">
        <v>4505</v>
      </c>
      <c r="C2321" s="1" t="s">
        <v>4506</v>
      </c>
      <c r="D2321" s="1" t="n">
        <v>1.220385659367</v>
      </c>
    </row>
    <row r="2322" customFormat="false" ht="15" hidden="false" customHeight="true" outlineLevel="0" collapsed="false">
      <c r="A2322" s="1" t="n">
        <v>2580</v>
      </c>
      <c r="B2322" s="1" t="s">
        <v>4507</v>
      </c>
      <c r="C2322" s="1" t="s">
        <v>4508</v>
      </c>
      <c r="D2322" s="1" t="n">
        <v>1.220385659367</v>
      </c>
    </row>
    <row r="2323" customFormat="false" ht="15" hidden="false" customHeight="true" outlineLevel="0" collapsed="false">
      <c r="A2323" s="1" t="n">
        <v>2581</v>
      </c>
      <c r="B2323" s="1" t="s">
        <v>4509</v>
      </c>
      <c r="C2323" s="1" t="s">
        <v>4510</v>
      </c>
      <c r="D2323" s="1" t="n">
        <v>1.220385659367</v>
      </c>
    </row>
    <row r="2324" customFormat="false" ht="15" hidden="false" customHeight="true" outlineLevel="0" collapsed="false">
      <c r="A2324" s="1" t="n">
        <v>2582</v>
      </c>
      <c r="B2324" s="1" t="s">
        <v>4511</v>
      </c>
      <c r="C2324" s="1" t="s">
        <v>4512</v>
      </c>
      <c r="D2324" s="1" t="n">
        <v>1.220385659367</v>
      </c>
    </row>
    <row r="2325" customFormat="false" ht="15" hidden="false" customHeight="true" outlineLevel="0" collapsed="false">
      <c r="A2325" s="1" t="n">
        <v>2583</v>
      </c>
      <c r="B2325" s="1" t="s">
        <v>4513</v>
      </c>
      <c r="C2325" s="1" t="s">
        <v>4514</v>
      </c>
      <c r="D2325" s="1" t="n">
        <v>1.220385659367</v>
      </c>
    </row>
    <row r="2326" customFormat="false" ht="15" hidden="false" customHeight="true" outlineLevel="0" collapsed="false">
      <c r="A2326" s="1" t="n">
        <v>2584</v>
      </c>
      <c r="B2326" s="1" t="s">
        <v>4515</v>
      </c>
      <c r="C2326" s="1" t="s">
        <v>605</v>
      </c>
      <c r="D2326" s="1" t="n">
        <v>1.220385659367</v>
      </c>
    </row>
    <row r="2327" customFormat="false" ht="15" hidden="false" customHeight="true" outlineLevel="0" collapsed="false">
      <c r="A2327" s="1" t="n">
        <v>2585</v>
      </c>
      <c r="B2327" s="1" t="s">
        <v>4516</v>
      </c>
      <c r="C2327" s="1" t="s">
        <v>4517</v>
      </c>
      <c r="D2327" s="1" t="n">
        <v>1.220385659367</v>
      </c>
    </row>
    <row r="2328" customFormat="false" ht="15" hidden="false" customHeight="true" outlineLevel="0" collapsed="false">
      <c r="A2328" s="1" t="n">
        <v>2586</v>
      </c>
      <c r="B2328" s="1" t="s">
        <v>4518</v>
      </c>
      <c r="C2328" s="1" t="s">
        <v>4519</v>
      </c>
      <c r="D2328" s="1" t="n">
        <v>1.220385659367</v>
      </c>
    </row>
    <row r="2329" customFormat="false" ht="15" hidden="false" customHeight="true" outlineLevel="0" collapsed="false">
      <c r="A2329" s="1" t="n">
        <v>2587</v>
      </c>
      <c r="B2329" s="1" t="s">
        <v>4520</v>
      </c>
      <c r="C2329" s="1" t="s">
        <v>4521</v>
      </c>
      <c r="D2329" s="1" t="n">
        <v>1.220385659367</v>
      </c>
    </row>
    <row r="2330" customFormat="false" ht="15" hidden="false" customHeight="true" outlineLevel="0" collapsed="false">
      <c r="A2330" s="1" t="n">
        <v>2588</v>
      </c>
      <c r="B2330" s="1" t="s">
        <v>4522</v>
      </c>
      <c r="C2330" s="1" t="s">
        <v>4523</v>
      </c>
      <c r="D2330" s="1" t="n">
        <v>1.220385659367</v>
      </c>
    </row>
    <row r="2331" customFormat="false" ht="15" hidden="false" customHeight="true" outlineLevel="0" collapsed="false">
      <c r="A2331" s="1" t="n">
        <v>2589</v>
      </c>
      <c r="B2331" s="1" t="s">
        <v>4524</v>
      </c>
      <c r="C2331" s="1" t="s">
        <v>4525</v>
      </c>
      <c r="D2331" s="1" t="n">
        <v>1.220385659367</v>
      </c>
    </row>
    <row r="2332" customFormat="false" ht="15" hidden="false" customHeight="true" outlineLevel="0" collapsed="false">
      <c r="A2332" s="1" t="n">
        <v>2590</v>
      </c>
      <c r="B2332" s="1" t="s">
        <v>4526</v>
      </c>
      <c r="C2332" s="1" t="s">
        <v>4527</v>
      </c>
      <c r="D2332" s="1" t="n">
        <v>1.220385659367</v>
      </c>
    </row>
    <row r="2333" customFormat="false" ht="15" hidden="false" customHeight="true" outlineLevel="0" collapsed="false">
      <c r="A2333" s="1" t="n">
        <v>2591</v>
      </c>
      <c r="B2333" s="1" t="s">
        <v>4528</v>
      </c>
      <c r="C2333" s="1" t="s">
        <v>4529</v>
      </c>
      <c r="D2333" s="1" t="n">
        <v>1.220385659367</v>
      </c>
    </row>
    <row r="2334" customFormat="false" ht="15" hidden="false" customHeight="true" outlineLevel="0" collapsed="false">
      <c r="A2334" s="1" t="n">
        <v>2592</v>
      </c>
      <c r="B2334" s="1" t="s">
        <v>4530</v>
      </c>
      <c r="C2334" s="1" t="s">
        <v>4531</v>
      </c>
      <c r="D2334" s="1" t="n">
        <v>1.220385659367</v>
      </c>
    </row>
    <row r="2335" customFormat="false" ht="15" hidden="false" customHeight="true" outlineLevel="0" collapsed="false">
      <c r="A2335" s="1" t="n">
        <v>2593</v>
      </c>
      <c r="B2335" s="1" t="s">
        <v>4532</v>
      </c>
      <c r="C2335" s="1" t="s">
        <v>4533</v>
      </c>
      <c r="D2335" s="1" t="n">
        <v>1.220385659367</v>
      </c>
    </row>
    <row r="2336" customFormat="false" ht="15" hidden="false" customHeight="true" outlineLevel="0" collapsed="false">
      <c r="A2336" s="1" t="n">
        <v>2594</v>
      </c>
      <c r="B2336" s="1" t="s">
        <v>4534</v>
      </c>
      <c r="C2336" s="1" t="s">
        <v>4535</v>
      </c>
      <c r="D2336" s="1" t="n">
        <v>1.220385659367</v>
      </c>
    </row>
    <row r="2337" customFormat="false" ht="15" hidden="false" customHeight="true" outlineLevel="0" collapsed="false">
      <c r="A2337" s="1" t="n">
        <v>2595</v>
      </c>
      <c r="B2337" s="1" t="s">
        <v>4536</v>
      </c>
      <c r="C2337" s="1" t="s">
        <v>4537</v>
      </c>
      <c r="D2337" s="1" t="n">
        <v>1.220385659367</v>
      </c>
    </row>
    <row r="2338" customFormat="false" ht="15" hidden="false" customHeight="true" outlineLevel="0" collapsed="false">
      <c r="A2338" s="1" t="n">
        <v>2596</v>
      </c>
      <c r="B2338" s="1" t="s">
        <v>4538</v>
      </c>
      <c r="C2338" s="1" t="s">
        <v>4539</v>
      </c>
      <c r="D2338" s="1" t="n">
        <v>1.220385659367</v>
      </c>
    </row>
    <row r="2339" customFormat="false" ht="15" hidden="false" customHeight="true" outlineLevel="0" collapsed="false">
      <c r="A2339" s="1" t="n">
        <v>2597</v>
      </c>
      <c r="B2339" s="1" t="s">
        <v>4540</v>
      </c>
      <c r="C2339" s="1" t="s">
        <v>4541</v>
      </c>
      <c r="D2339" s="1" t="n">
        <v>1.220385659367</v>
      </c>
    </row>
    <row r="2340" customFormat="false" ht="15" hidden="false" customHeight="true" outlineLevel="0" collapsed="false">
      <c r="A2340" s="1" t="n">
        <v>2598</v>
      </c>
      <c r="B2340" s="1" t="s">
        <v>4542</v>
      </c>
      <c r="C2340" s="1" t="s">
        <v>4543</v>
      </c>
      <c r="D2340" s="1" t="n">
        <v>1.220385659367</v>
      </c>
    </row>
    <row r="2341" customFormat="false" ht="15" hidden="false" customHeight="true" outlineLevel="0" collapsed="false">
      <c r="A2341" s="1" t="n">
        <v>2599</v>
      </c>
      <c r="B2341" s="1" t="s">
        <v>4544</v>
      </c>
      <c r="C2341" s="1" t="s">
        <v>4545</v>
      </c>
      <c r="D2341" s="1" t="n">
        <v>1.220385659367</v>
      </c>
    </row>
    <row r="2342" customFormat="false" ht="15" hidden="false" customHeight="true" outlineLevel="0" collapsed="false">
      <c r="A2342" s="1" t="n">
        <v>2600</v>
      </c>
      <c r="B2342" s="1" t="s">
        <v>4546</v>
      </c>
      <c r="C2342" s="1" t="s">
        <v>4547</v>
      </c>
      <c r="D2342" s="1" t="n">
        <v>1.220385659367</v>
      </c>
    </row>
    <row r="2343" customFormat="false" ht="15" hidden="false" customHeight="true" outlineLevel="0" collapsed="false">
      <c r="A2343" s="1" t="n">
        <v>2601</v>
      </c>
      <c r="B2343" s="1" t="s">
        <v>4548</v>
      </c>
      <c r="C2343" s="1" t="s">
        <v>4549</v>
      </c>
      <c r="D2343" s="1" t="n">
        <v>1.220385659367</v>
      </c>
    </row>
    <row r="2344" customFormat="false" ht="15" hidden="false" customHeight="true" outlineLevel="0" collapsed="false">
      <c r="A2344" s="1" t="n">
        <v>2602</v>
      </c>
      <c r="B2344" s="1" t="s">
        <v>4550</v>
      </c>
      <c r="C2344" s="1" t="s">
        <v>4551</v>
      </c>
      <c r="D2344" s="1" t="n">
        <v>1.220385659367</v>
      </c>
    </row>
    <row r="2345" customFormat="false" ht="15" hidden="false" customHeight="true" outlineLevel="0" collapsed="false">
      <c r="A2345" s="1" t="n">
        <v>2603</v>
      </c>
      <c r="B2345" s="1" t="s">
        <v>4552</v>
      </c>
      <c r="C2345" s="1" t="s">
        <v>4553</v>
      </c>
      <c r="D2345" s="1" t="n">
        <v>1.220385659367</v>
      </c>
    </row>
    <row r="2346" customFormat="false" ht="15" hidden="false" customHeight="true" outlineLevel="0" collapsed="false">
      <c r="A2346" s="1" t="n">
        <v>2604</v>
      </c>
      <c r="B2346" s="1" t="s">
        <v>4554</v>
      </c>
      <c r="C2346" s="1" t="s">
        <v>4555</v>
      </c>
      <c r="D2346" s="1" t="n">
        <v>1.220385659367</v>
      </c>
    </row>
    <row r="2347" customFormat="false" ht="15" hidden="false" customHeight="true" outlineLevel="0" collapsed="false">
      <c r="A2347" s="1" t="n">
        <v>2605</v>
      </c>
      <c r="B2347" s="1" t="s">
        <v>4556</v>
      </c>
      <c r="C2347" s="1" t="s">
        <v>4557</v>
      </c>
      <c r="D2347" s="1" t="n">
        <v>1.220385659367</v>
      </c>
    </row>
    <row r="2348" customFormat="false" ht="15" hidden="false" customHeight="true" outlineLevel="0" collapsed="false">
      <c r="A2348" s="1" t="n">
        <v>2606</v>
      </c>
      <c r="B2348" s="1" t="s">
        <v>4558</v>
      </c>
      <c r="C2348" s="1" t="s">
        <v>4559</v>
      </c>
      <c r="D2348" s="1" t="n">
        <v>1.220385659367</v>
      </c>
    </row>
    <row r="2349" customFormat="false" ht="15" hidden="false" customHeight="true" outlineLevel="0" collapsed="false">
      <c r="A2349" s="1" t="n">
        <v>2607</v>
      </c>
      <c r="B2349" s="1" t="s">
        <v>4560</v>
      </c>
      <c r="C2349" s="1" t="s">
        <v>877</v>
      </c>
      <c r="D2349" s="1" t="n">
        <v>1.220385659367</v>
      </c>
    </row>
    <row r="2350" customFormat="false" ht="15" hidden="false" customHeight="true" outlineLevel="0" collapsed="false">
      <c r="A2350" s="1" t="n">
        <v>2608</v>
      </c>
      <c r="B2350" s="1" t="s">
        <v>4561</v>
      </c>
      <c r="C2350" s="1" t="s">
        <v>4562</v>
      </c>
      <c r="D2350" s="1" t="n">
        <v>1.220385659367</v>
      </c>
    </row>
    <row r="2351" customFormat="false" ht="15" hidden="false" customHeight="true" outlineLevel="0" collapsed="false">
      <c r="A2351" s="1" t="n">
        <v>2609</v>
      </c>
      <c r="B2351" s="1" t="s">
        <v>4563</v>
      </c>
      <c r="C2351" s="1" t="s">
        <v>376</v>
      </c>
      <c r="D2351" s="1" t="n">
        <v>1.220385659367</v>
      </c>
    </row>
    <row r="2352" customFormat="false" ht="15" hidden="false" customHeight="true" outlineLevel="0" collapsed="false">
      <c r="A2352" s="1" t="n">
        <v>2610</v>
      </c>
      <c r="B2352" s="1" t="s">
        <v>4564</v>
      </c>
      <c r="C2352" s="1" t="s">
        <v>4565</v>
      </c>
      <c r="D2352" s="1" t="n">
        <v>1.220385659367</v>
      </c>
    </row>
    <row r="2353" customFormat="false" ht="15" hidden="false" customHeight="true" outlineLevel="0" collapsed="false">
      <c r="A2353" s="1" t="n">
        <v>2611</v>
      </c>
      <c r="B2353" s="1" t="s">
        <v>4566</v>
      </c>
      <c r="C2353" s="1" t="s">
        <v>4567</v>
      </c>
      <c r="D2353" s="1" t="n">
        <v>1.220385659367</v>
      </c>
    </row>
    <row r="2354" customFormat="false" ht="15" hidden="false" customHeight="true" outlineLevel="0" collapsed="false">
      <c r="A2354" s="1" t="n">
        <v>2612</v>
      </c>
      <c r="B2354" s="1" t="s">
        <v>4568</v>
      </c>
      <c r="C2354" s="1" t="s">
        <v>4569</v>
      </c>
      <c r="D2354" s="1" t="n">
        <v>1.220385659367</v>
      </c>
    </row>
    <row r="2355" customFormat="false" ht="15" hidden="false" customHeight="true" outlineLevel="0" collapsed="false">
      <c r="A2355" s="1" t="n">
        <v>2614</v>
      </c>
      <c r="B2355" s="1" t="s">
        <v>4570</v>
      </c>
      <c r="C2355" s="1" t="s">
        <v>4571</v>
      </c>
      <c r="D2355" s="1" t="n">
        <v>1.220385659367</v>
      </c>
    </row>
    <row r="2356" customFormat="false" ht="15" hidden="false" customHeight="true" outlineLevel="0" collapsed="false">
      <c r="A2356" s="1" t="n">
        <v>2615</v>
      </c>
      <c r="B2356" s="1" t="s">
        <v>4572</v>
      </c>
      <c r="C2356" s="1" t="s">
        <v>4573</v>
      </c>
      <c r="D2356" s="1" t="n">
        <v>1.220385659367</v>
      </c>
    </row>
    <row r="2357" customFormat="false" ht="15" hidden="false" customHeight="true" outlineLevel="0" collapsed="false">
      <c r="A2357" s="1" t="n">
        <v>2616</v>
      </c>
      <c r="B2357" s="1" t="s">
        <v>4574</v>
      </c>
      <c r="C2357" s="1" t="s">
        <v>4575</v>
      </c>
      <c r="D2357" s="1" t="n">
        <v>1.220385659367</v>
      </c>
    </row>
    <row r="2358" customFormat="false" ht="15" hidden="false" customHeight="true" outlineLevel="0" collapsed="false">
      <c r="A2358" s="1" t="n">
        <v>2617</v>
      </c>
      <c r="B2358" s="1" t="s">
        <v>4576</v>
      </c>
      <c r="C2358" s="1" t="s">
        <v>252</v>
      </c>
      <c r="D2358" s="1" t="n">
        <v>1.220385659367</v>
      </c>
    </row>
    <row r="2359" customFormat="false" ht="15" hidden="false" customHeight="true" outlineLevel="0" collapsed="false">
      <c r="A2359" s="1" t="n">
        <v>2618</v>
      </c>
      <c r="B2359" s="1" t="s">
        <v>4577</v>
      </c>
      <c r="C2359" s="1" t="s">
        <v>4578</v>
      </c>
      <c r="D2359" s="1" t="n">
        <v>1.220385659367</v>
      </c>
    </row>
    <row r="2360" customFormat="false" ht="15" hidden="false" customHeight="true" outlineLevel="0" collapsed="false">
      <c r="A2360" s="1" t="n">
        <v>2619</v>
      </c>
      <c r="B2360" s="1" t="s">
        <v>4579</v>
      </c>
      <c r="C2360" s="1" t="s">
        <v>4580</v>
      </c>
      <c r="D2360" s="1" t="n">
        <v>1.220385659367</v>
      </c>
    </row>
    <row r="2361" customFormat="false" ht="15" hidden="false" customHeight="true" outlineLevel="0" collapsed="false">
      <c r="A2361" s="1" t="n">
        <v>2620</v>
      </c>
      <c r="B2361" s="1" t="s">
        <v>4581</v>
      </c>
      <c r="C2361" s="1" t="s">
        <v>4582</v>
      </c>
      <c r="D2361" s="1" t="n">
        <v>1.220385659367</v>
      </c>
    </row>
    <row r="2362" customFormat="false" ht="15" hidden="false" customHeight="true" outlineLevel="0" collapsed="false">
      <c r="A2362" s="1" t="n">
        <v>2621</v>
      </c>
      <c r="B2362" s="1" t="s">
        <v>4583</v>
      </c>
      <c r="C2362" s="1" t="s">
        <v>376</v>
      </c>
      <c r="D2362" s="1" t="n">
        <v>1.220385659367</v>
      </c>
    </row>
    <row r="2363" customFormat="false" ht="15" hidden="false" customHeight="true" outlineLevel="0" collapsed="false">
      <c r="A2363" s="1" t="n">
        <v>2622</v>
      </c>
      <c r="B2363" s="1" t="s">
        <v>4584</v>
      </c>
      <c r="C2363" s="1" t="s">
        <v>87</v>
      </c>
      <c r="D2363" s="1" t="n">
        <v>1.220385659367</v>
      </c>
    </row>
    <row r="2364" customFormat="false" ht="15" hidden="false" customHeight="true" outlineLevel="0" collapsed="false">
      <c r="A2364" s="1" t="n">
        <v>2623</v>
      </c>
      <c r="B2364" s="1" t="s">
        <v>4585</v>
      </c>
      <c r="C2364" s="1" t="s">
        <v>4586</v>
      </c>
      <c r="D2364" s="1" t="n">
        <v>1.220385659367</v>
      </c>
    </row>
    <row r="2365" customFormat="false" ht="15" hidden="false" customHeight="true" outlineLevel="0" collapsed="false">
      <c r="A2365" s="1" t="n">
        <v>2624</v>
      </c>
      <c r="B2365" s="1" t="s">
        <v>4587</v>
      </c>
      <c r="C2365" s="1" t="s">
        <v>4588</v>
      </c>
      <c r="D2365" s="1" t="n">
        <v>1.220385659367</v>
      </c>
    </row>
    <row r="2366" customFormat="false" ht="15" hidden="false" customHeight="true" outlineLevel="0" collapsed="false">
      <c r="A2366" s="1" t="n">
        <v>2625</v>
      </c>
      <c r="B2366" s="1" t="s">
        <v>4589</v>
      </c>
      <c r="C2366" s="1" t="s">
        <v>4590</v>
      </c>
      <c r="D2366" s="1" t="n">
        <v>1.220385659367</v>
      </c>
    </row>
    <row r="2367" customFormat="false" ht="15" hidden="false" customHeight="true" outlineLevel="0" collapsed="false">
      <c r="A2367" s="1" t="n">
        <v>2626</v>
      </c>
      <c r="B2367" s="1" t="s">
        <v>4591</v>
      </c>
      <c r="C2367" s="1" t="s">
        <v>4592</v>
      </c>
      <c r="D2367" s="1" t="n">
        <v>1.220385659367</v>
      </c>
    </row>
    <row r="2368" customFormat="false" ht="15" hidden="false" customHeight="true" outlineLevel="0" collapsed="false">
      <c r="A2368" s="1" t="n">
        <v>2627</v>
      </c>
      <c r="B2368" s="1" t="s">
        <v>4593</v>
      </c>
      <c r="C2368" s="1" t="s">
        <v>4594</v>
      </c>
      <c r="D2368" s="1" t="n">
        <v>1.220385659367</v>
      </c>
    </row>
    <row r="2369" customFormat="false" ht="15" hidden="false" customHeight="true" outlineLevel="0" collapsed="false">
      <c r="A2369" s="1" t="n">
        <v>2628</v>
      </c>
      <c r="B2369" s="1" t="s">
        <v>4595</v>
      </c>
      <c r="C2369" s="1" t="s">
        <v>4596</v>
      </c>
      <c r="D2369" s="1" t="n">
        <v>1.220385659367</v>
      </c>
    </row>
    <row r="2370" customFormat="false" ht="15" hidden="false" customHeight="true" outlineLevel="0" collapsed="false">
      <c r="A2370" s="1" t="n">
        <v>2629</v>
      </c>
      <c r="B2370" s="1" t="s">
        <v>4597</v>
      </c>
      <c r="C2370" s="1" t="s">
        <v>4598</v>
      </c>
      <c r="D2370" s="1" t="n">
        <v>1.220385659367</v>
      </c>
    </row>
    <row r="2371" customFormat="false" ht="15" hidden="false" customHeight="true" outlineLevel="0" collapsed="false">
      <c r="A2371" s="1" t="n">
        <v>2630</v>
      </c>
      <c r="B2371" s="1" t="s">
        <v>4599</v>
      </c>
      <c r="C2371" s="1" t="s">
        <v>4600</v>
      </c>
      <c r="D2371" s="1" t="n">
        <v>1.220385659367</v>
      </c>
    </row>
    <row r="2372" customFormat="false" ht="15" hidden="false" customHeight="true" outlineLevel="0" collapsed="false">
      <c r="A2372" s="1" t="n">
        <v>2631</v>
      </c>
      <c r="B2372" s="1" t="s">
        <v>4601</v>
      </c>
      <c r="C2372" s="1" t="s">
        <v>4602</v>
      </c>
      <c r="D2372" s="1" t="n">
        <v>1.220385659367</v>
      </c>
    </row>
    <row r="2373" customFormat="false" ht="15" hidden="false" customHeight="true" outlineLevel="0" collapsed="false">
      <c r="A2373" s="1" t="n">
        <v>2632</v>
      </c>
      <c r="B2373" s="1" t="s">
        <v>4603</v>
      </c>
      <c r="C2373" s="1" t="s">
        <v>4604</v>
      </c>
      <c r="D2373" s="1" t="n">
        <v>1.220385659367</v>
      </c>
    </row>
    <row r="2374" customFormat="false" ht="15" hidden="false" customHeight="true" outlineLevel="0" collapsed="false">
      <c r="A2374" s="1" t="n">
        <v>2633</v>
      </c>
      <c r="B2374" s="1" t="s">
        <v>4605</v>
      </c>
      <c r="C2374" s="1" t="s">
        <v>4606</v>
      </c>
      <c r="D2374" s="1" t="n">
        <v>1.220385659367</v>
      </c>
    </row>
    <row r="2375" customFormat="false" ht="15" hidden="false" customHeight="true" outlineLevel="0" collapsed="false">
      <c r="A2375" s="1" t="n">
        <v>2634</v>
      </c>
      <c r="B2375" s="1" t="s">
        <v>4607</v>
      </c>
      <c r="C2375" s="1" t="s">
        <v>4608</v>
      </c>
      <c r="D2375" s="1" t="n">
        <v>1.220385659367</v>
      </c>
    </row>
    <row r="2376" customFormat="false" ht="15" hidden="false" customHeight="true" outlineLevel="0" collapsed="false">
      <c r="A2376" s="1" t="n">
        <v>2635</v>
      </c>
      <c r="B2376" s="1" t="s">
        <v>4609</v>
      </c>
      <c r="C2376" s="1" t="s">
        <v>4610</v>
      </c>
      <c r="D2376" s="1" t="n">
        <v>1.220385659367</v>
      </c>
    </row>
    <row r="2377" customFormat="false" ht="15" hidden="false" customHeight="true" outlineLevel="0" collapsed="false">
      <c r="A2377" s="1" t="n">
        <v>2636</v>
      </c>
      <c r="B2377" s="1" t="s">
        <v>4611</v>
      </c>
      <c r="C2377" s="1" t="s">
        <v>4612</v>
      </c>
      <c r="D2377" s="1" t="n">
        <v>1.220385659367</v>
      </c>
    </row>
    <row r="2378" customFormat="false" ht="15" hidden="false" customHeight="true" outlineLevel="0" collapsed="false">
      <c r="A2378" s="1" t="n">
        <v>2637</v>
      </c>
      <c r="B2378" s="1" t="s">
        <v>4613</v>
      </c>
      <c r="C2378" s="1" t="s">
        <v>4614</v>
      </c>
      <c r="D2378" s="1" t="n">
        <v>1.220385659367</v>
      </c>
    </row>
    <row r="2379" customFormat="false" ht="15" hidden="false" customHeight="true" outlineLevel="0" collapsed="false">
      <c r="A2379" s="1" t="n">
        <v>2638</v>
      </c>
      <c r="B2379" s="1" t="s">
        <v>4615</v>
      </c>
      <c r="C2379" s="1" t="s">
        <v>4616</v>
      </c>
      <c r="D2379" s="1" t="n">
        <v>1.220385659367</v>
      </c>
    </row>
    <row r="2380" customFormat="false" ht="15" hidden="false" customHeight="true" outlineLevel="0" collapsed="false">
      <c r="A2380" s="1" t="n">
        <v>2639</v>
      </c>
      <c r="B2380" s="1" t="s">
        <v>4617</v>
      </c>
      <c r="C2380" s="1" t="s">
        <v>4618</v>
      </c>
      <c r="D2380" s="1" t="n">
        <v>1.220385659367</v>
      </c>
    </row>
    <row r="2381" customFormat="false" ht="15" hidden="false" customHeight="true" outlineLevel="0" collapsed="false">
      <c r="A2381" s="1" t="n">
        <v>2640</v>
      </c>
      <c r="B2381" s="1" t="s">
        <v>4619</v>
      </c>
      <c r="C2381" s="1" t="s">
        <v>4620</v>
      </c>
      <c r="D2381" s="1" t="n">
        <v>1.220385659367</v>
      </c>
    </row>
    <row r="2382" customFormat="false" ht="15" hidden="false" customHeight="true" outlineLevel="0" collapsed="false">
      <c r="A2382" s="1" t="n">
        <v>2641</v>
      </c>
      <c r="B2382" s="1" t="s">
        <v>4621</v>
      </c>
      <c r="C2382" s="1" t="s">
        <v>4622</v>
      </c>
      <c r="D2382" s="1" t="n">
        <v>1.220385659367</v>
      </c>
    </row>
    <row r="2383" customFormat="false" ht="15" hidden="false" customHeight="true" outlineLevel="0" collapsed="false">
      <c r="A2383" s="1" t="n">
        <v>2642</v>
      </c>
      <c r="B2383" s="1" t="s">
        <v>4623</v>
      </c>
      <c r="C2383" s="1" t="s">
        <v>4624</v>
      </c>
      <c r="D2383" s="1" t="n">
        <v>1.220385659367</v>
      </c>
    </row>
    <row r="2384" customFormat="false" ht="15" hidden="false" customHeight="true" outlineLevel="0" collapsed="false">
      <c r="A2384" s="1" t="n">
        <v>2643</v>
      </c>
      <c r="B2384" s="1" t="s">
        <v>4625</v>
      </c>
      <c r="C2384" s="1" t="s">
        <v>4626</v>
      </c>
      <c r="D2384" s="1" t="n">
        <v>1.220385659367</v>
      </c>
    </row>
    <row r="2385" customFormat="false" ht="15" hidden="false" customHeight="true" outlineLevel="0" collapsed="false">
      <c r="A2385" s="1" t="n">
        <v>2644</v>
      </c>
      <c r="B2385" s="1" t="s">
        <v>4627</v>
      </c>
      <c r="C2385" s="1" t="s">
        <v>4628</v>
      </c>
      <c r="D2385" s="1" t="n">
        <v>1.220385659367</v>
      </c>
    </row>
    <row r="2386" customFormat="false" ht="15" hidden="false" customHeight="true" outlineLevel="0" collapsed="false">
      <c r="A2386" s="1" t="n">
        <v>2645</v>
      </c>
      <c r="B2386" s="1" t="s">
        <v>4629</v>
      </c>
      <c r="C2386" s="1" t="s">
        <v>4630</v>
      </c>
      <c r="D2386" s="1" t="n">
        <v>1.220385659367</v>
      </c>
    </row>
    <row r="2387" customFormat="false" ht="15" hidden="false" customHeight="true" outlineLevel="0" collapsed="false">
      <c r="A2387" s="1" t="n">
        <v>2646</v>
      </c>
      <c r="B2387" s="1" t="s">
        <v>4631</v>
      </c>
      <c r="C2387" s="1" t="s">
        <v>4632</v>
      </c>
      <c r="D2387" s="1" t="n">
        <v>1.220385659367</v>
      </c>
    </row>
    <row r="2388" customFormat="false" ht="15" hidden="false" customHeight="true" outlineLevel="0" collapsed="false">
      <c r="A2388" s="1" t="n">
        <v>2647</v>
      </c>
      <c r="B2388" s="1" t="s">
        <v>4633</v>
      </c>
      <c r="C2388" s="1" t="s">
        <v>4634</v>
      </c>
      <c r="D2388" s="1" t="n">
        <v>1.220385659367</v>
      </c>
    </row>
    <row r="2389" customFormat="false" ht="15" hidden="false" customHeight="true" outlineLevel="0" collapsed="false">
      <c r="A2389" s="1" t="n">
        <v>2648</v>
      </c>
      <c r="B2389" s="1" t="s">
        <v>4635</v>
      </c>
      <c r="C2389" s="1" t="s">
        <v>4636</v>
      </c>
      <c r="D2389" s="1" t="n">
        <v>1.220385659367</v>
      </c>
    </row>
    <row r="2390" customFormat="false" ht="15" hidden="false" customHeight="true" outlineLevel="0" collapsed="false">
      <c r="A2390" s="1" t="n">
        <v>2649</v>
      </c>
      <c r="B2390" s="1" t="s">
        <v>4637</v>
      </c>
      <c r="C2390" s="1" t="s">
        <v>4638</v>
      </c>
      <c r="D2390" s="1" t="n">
        <v>1.220385659367</v>
      </c>
    </row>
    <row r="2391" customFormat="false" ht="15" hidden="false" customHeight="true" outlineLevel="0" collapsed="false">
      <c r="A2391" s="1" t="n">
        <v>2650</v>
      </c>
      <c r="B2391" s="1" t="s">
        <v>4639</v>
      </c>
      <c r="C2391" s="1" t="s">
        <v>4640</v>
      </c>
      <c r="D2391" s="1" t="n">
        <v>1.220385659367</v>
      </c>
    </row>
    <row r="2392" customFormat="false" ht="15" hidden="false" customHeight="true" outlineLevel="0" collapsed="false">
      <c r="A2392" s="1" t="n">
        <v>2651</v>
      </c>
      <c r="B2392" s="1" t="s">
        <v>4641</v>
      </c>
      <c r="C2392" s="1" t="s">
        <v>4642</v>
      </c>
      <c r="D2392" s="1" t="n">
        <v>1.220385659367</v>
      </c>
    </row>
    <row r="2393" customFormat="false" ht="15" hidden="false" customHeight="true" outlineLevel="0" collapsed="false">
      <c r="B2393" s="1" t="n">
        <v>7110</v>
      </c>
      <c r="C2393" s="1" t="s">
        <v>4643</v>
      </c>
      <c r="D2393" s="1" t="n">
        <v>1.220385659367</v>
      </c>
    </row>
    <row r="2394" customFormat="false" ht="15" hidden="false" customHeight="true" outlineLevel="0" collapsed="false">
      <c r="B2394" s="1" t="n">
        <v>7111</v>
      </c>
      <c r="C2394" s="1" t="s">
        <v>4644</v>
      </c>
      <c r="D2394" s="1" t="n">
        <v>1.220385659367</v>
      </c>
    </row>
  </sheetData>
  <dataValidations count="1">
    <dataValidation allowBlank="true" errorStyle="stop" operator="between" showDropDown="false" showErrorMessage="true" showInputMessage="true" sqref="G2" type="list">
      <formula1>$C$3:$C$2394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false" showRowColHeaders="true" showZeros="true" rightToLeft="false" tabSelected="false" showOutlineSymbols="true" defaultGridColor="true" view="normal" topLeftCell="A27" colorId="64" zoomScale="80" zoomScaleNormal="80" zoomScalePageLayoutView="100" workbookViewId="0">
      <selection pane="topLeft" activeCell="E39" activeCellId="0" sqref="E39"/>
    </sheetView>
  </sheetViews>
  <sheetFormatPr defaultColWidth="8.859375" defaultRowHeight="15" zeroHeight="false" outlineLevelRow="0" outlineLevelCol="0"/>
  <cols>
    <col collapsed="false" customWidth="true" hidden="false" outlineLevel="0" max="2" min="2" style="1" width="53.85"/>
    <col collapsed="false" customWidth="true" hidden="false" outlineLevel="0" max="3" min="3" style="1" width="43.43"/>
    <col collapsed="false" customWidth="true" hidden="false" outlineLevel="0" max="4" min="4" style="1" width="40.14"/>
    <col collapsed="false" customWidth="true" hidden="false" outlineLevel="0" max="5" min="5" style="1" width="40.43"/>
  </cols>
  <sheetData>
    <row r="1" s="2" customFormat="true" ht="30" hidden="false" customHeight="true" outlineLevel="0" collapsed="false">
      <c r="A1" s="2" t="s">
        <v>4645</v>
      </c>
    </row>
    <row r="2" customFormat="false" ht="15" hidden="false" customHeight="true" outlineLevel="0" collapsed="false">
      <c r="A2" s="4"/>
      <c r="B2" s="5"/>
      <c r="C2" s="5"/>
      <c r="D2" s="5"/>
      <c r="E2" s="5"/>
    </row>
    <row r="3" customFormat="false" ht="45" hidden="false" customHeight="true" outlineLevel="0" collapsed="false">
      <c r="A3" s="6" t="s">
        <v>4646</v>
      </c>
      <c r="E3" s="7"/>
    </row>
    <row r="4" customFormat="false" ht="45" hidden="false" customHeight="true" outlineLevel="0" collapsed="false">
      <c r="A4" s="8" t="s">
        <v>4647</v>
      </c>
      <c r="B4" s="9" t="s">
        <v>4648</v>
      </c>
      <c r="C4" s="9" t="s">
        <v>4649</v>
      </c>
      <c r="D4" s="9" t="s">
        <v>4650</v>
      </c>
      <c r="E4" s="10" t="s">
        <v>4651</v>
      </c>
    </row>
    <row r="5" customFormat="false" ht="45" hidden="false" customHeight="true" outlineLevel="0" collapsed="false">
      <c r="A5" s="11" t="n">
        <v>1</v>
      </c>
      <c r="B5" s="12" t="s">
        <v>4652</v>
      </c>
      <c r="C5" s="12" t="s">
        <v>4653</v>
      </c>
      <c r="D5" s="13" t="s">
        <v>4654</v>
      </c>
      <c r="E5" s="14" t="n">
        <f aca="false">VLOOKUP("F00101",'Q fields (current)'!C:D,2,0)+VLOOKUP("F00201",'Q fields (current)'!C:D,2,0)</f>
        <v>635400.907715583</v>
      </c>
    </row>
    <row r="6" customFormat="false" ht="45" hidden="false" customHeight="true" outlineLevel="0" collapsed="false">
      <c r="A6" s="11" t="n">
        <v>2</v>
      </c>
      <c r="B6" s="12" t="s">
        <v>4655</v>
      </c>
      <c r="C6" s="12" t="s">
        <v>4656</v>
      </c>
      <c r="D6" s="13" t="s">
        <v>4657</v>
      </c>
      <c r="E6" s="14" t="n">
        <f aca="false">E5-(VLOOKUP("F01401",'Q fields (current)'!C:D,2,0)+VLOOKUP("F01601",'Q fields (current)'!C:D,2,0)+VLOOKUP("F01701",'Q fields (current)'!C:D,2,0)+VLOOKUP("F02201",'Q fields (current)'!C:D,2,0))</f>
        <v>374220.877458396</v>
      </c>
    </row>
    <row r="7" customFormat="false" ht="45.75" hidden="false" customHeight="true" outlineLevel="0" collapsed="false">
      <c r="A7" s="11" t="n">
        <v>3</v>
      </c>
      <c r="B7" s="12" t="s">
        <v>4658</v>
      </c>
      <c r="C7" s="13" t="s">
        <v>4659</v>
      </c>
      <c r="D7" s="13" t="s">
        <v>4660</v>
      </c>
      <c r="E7" s="14" t="n">
        <f aca="false">E6-VLOOKUP("F01901",'Q fields (current)'!C:D,2,0)</f>
        <v>328108.925869894</v>
      </c>
    </row>
    <row r="8" customFormat="false" ht="30" hidden="false" customHeight="true" outlineLevel="0" collapsed="false">
      <c r="A8" s="11" t="n">
        <v>4</v>
      </c>
      <c r="B8" s="12" t="s">
        <v>4661</v>
      </c>
      <c r="C8" s="13" t="s">
        <v>4662</v>
      </c>
      <c r="D8" s="13" t="s">
        <v>4663</v>
      </c>
      <c r="E8" s="14" t="n">
        <f aca="false">E7-(VLOOKUP("Soglia minima di coerenza del margine per addetto non dipendente",B:E,4,0)*1000*E10)</f>
        <v>304775.152062797</v>
      </c>
    </row>
    <row r="9" customFormat="false" ht="15" hidden="false" customHeight="true" outlineLevel="0" collapsed="false">
      <c r="A9" s="11" t="n">
        <v>5</v>
      </c>
      <c r="B9" s="12" t="s">
        <v>4664</v>
      </c>
      <c r="C9" s="12" t="s">
        <v>4665</v>
      </c>
      <c r="D9" s="13" t="s">
        <v>4666</v>
      </c>
      <c r="E9" s="14" t="n">
        <f aca="false">(VLOOKUP("A00101",'Q fields (current)'!C:D,2,0)+VLOOKUP("A00201",'Q fields (current)'!C:D,2,0))/365+E10</f>
        <v>9</v>
      </c>
    </row>
    <row r="10" customFormat="false" ht="60" hidden="false" customHeight="true" outlineLevel="0" collapsed="false">
      <c r="A10" s="11" t="n">
        <v>6</v>
      </c>
      <c r="B10" s="12" t="s">
        <v>4667</v>
      </c>
      <c r="C10" s="13" t="s">
        <v>4668</v>
      </c>
      <c r="D10" s="12" t="s">
        <v>4669</v>
      </c>
      <c r="E10" s="15" t="n">
        <f aca="false">(VLOOKUP("A01002",'Q fields (current)'!C:D,2,0)+VLOOKUP("A01102",'Q fields (current)'!C:D,2,0))/100+VLOOKUP("A01201",'Q fields (current)'!C:D,2,0)</f>
        <v>1</v>
      </c>
    </row>
    <row r="11" customFormat="false" ht="15" hidden="false" customHeight="true" outlineLevel="0" collapsed="false">
      <c r="A11" s="11" t="n">
        <v>7</v>
      </c>
      <c r="B11" s="12" t="s">
        <v>4670</v>
      </c>
      <c r="C11" s="12" t="s">
        <v>4671</v>
      </c>
      <c r="D11" s="13" t="s">
        <v>4672</v>
      </c>
      <c r="E11" s="15" t="n">
        <f aca="false">VLOOKUP("F01401",'Q fields (current)'!C:D,2,0)+VLOOKUP("F01601",'Q fields (current)'!C:D,2,0)+VLOOKUP("F01701",'Q fields (current)'!C:D,2,0)+VLOOKUP("F01803",'Q fields (current)'!C:D,2,0)+VLOOKUP("F02201",'Q fields (current)'!C:D,2,0)</f>
        <v>261180.030257186</v>
      </c>
    </row>
    <row r="12" customFormat="false" ht="15" hidden="false" customHeight="true" outlineLevel="0" collapsed="false">
      <c r="A12" s="11" t="n">
        <v>8</v>
      </c>
      <c r="B12" s="12" t="s">
        <v>4673</v>
      </c>
      <c r="C12" s="12" t="s">
        <v>4674</v>
      </c>
      <c r="D12" s="13" t="s">
        <v>4675</v>
      </c>
      <c r="E12" s="15" t="n">
        <f aca="false">VLOOKUP("F01401",'Q fields (current)'!C:D,2,0)</f>
        <v>257186.081694402</v>
      </c>
    </row>
    <row r="13" customFormat="false" ht="72.75" hidden="false" customHeight="true" outlineLevel="0" collapsed="false">
      <c r="A13" s="11" t="n">
        <v>9</v>
      </c>
      <c r="B13" s="12" t="s">
        <v>4676</v>
      </c>
      <c r="C13" s="12" t="s">
        <v>4677</v>
      </c>
      <c r="D13" s="13" t="s">
        <v>4678</v>
      </c>
      <c r="E13" s="14" t="n">
        <f aca="false">VLOOKUP("F02201",'Q fields (current)'!C:D,2,0)</f>
        <v>0</v>
      </c>
    </row>
    <row r="14" customFormat="false" ht="30" hidden="false" customHeight="true" outlineLevel="0" collapsed="false">
      <c r="A14" s="11" t="n">
        <v>10</v>
      </c>
      <c r="B14" s="12" t="s">
        <v>4679</v>
      </c>
      <c r="C14" s="13" t="s">
        <v>4680</v>
      </c>
      <c r="D14" s="13" t="s">
        <v>4681</v>
      </c>
      <c r="E14" s="15" t="n">
        <f aca="false">VLOOKUP("F02901",'Q fields (current)'!C:D,2,0)-VLOOKUP("F02902",'Q fields (current)'!C:D,2,0)</f>
        <v>22692.8895612708</v>
      </c>
    </row>
    <row r="15" customFormat="false" ht="45" hidden="false" customHeight="true" outlineLevel="0" collapsed="false">
      <c r="A15" s="11" t="n">
        <v>11</v>
      </c>
      <c r="B15" s="12" t="s">
        <v>4682</v>
      </c>
      <c r="C15" s="13" t="s">
        <v>4683</v>
      </c>
      <c r="D15" s="13" t="s">
        <v>4684</v>
      </c>
      <c r="E15" s="14" t="n">
        <f aca="false">E14-VLOOKUP("F02903",'Q fields (current)'!C:D,2,0)</f>
        <v>22692.8895612708</v>
      </c>
    </row>
    <row r="16" customFormat="false" ht="45" hidden="false" customHeight="true" outlineLevel="0" collapsed="false">
      <c r="A16" s="11" t="n">
        <v>12</v>
      </c>
      <c r="B16" s="12" t="s">
        <v>4685</v>
      </c>
      <c r="C16" s="13" t="s">
        <v>4686</v>
      </c>
      <c r="D16" s="13" t="s">
        <v>4687</v>
      </c>
      <c r="E16" s="14" t="n">
        <f aca="false">VLOOKUP("F00101",'Q fields (current)'!C:D,2,0)</f>
        <v>635400.907715583</v>
      </c>
    </row>
    <row r="17" customFormat="false" ht="45" hidden="false" customHeight="true" outlineLevel="0" collapsed="false">
      <c r="A17" s="11" t="n">
        <v>13</v>
      </c>
      <c r="B17" s="16" t="s">
        <v>4688</v>
      </c>
      <c r="C17" s="13" t="s">
        <v>4689</v>
      </c>
      <c r="D17" s="13" t="s">
        <v>4690</v>
      </c>
      <c r="E17" s="15" t="n">
        <f aca="false">INDEX(Coerenza!B:L,'Cluster determination'!D1+5,MATCH("Valore aggiunto lordo per addetto (in migliaia di euro)",Coerenza!3:3,0)-1)</f>
        <v>23.333773807097</v>
      </c>
    </row>
    <row r="18" customFormat="false" ht="15" hidden="false" customHeight="true" outlineLevel="0" collapsed="false">
      <c r="E18" s="7"/>
    </row>
    <row r="19" customFormat="false" ht="15" hidden="false" customHeight="true" outlineLevel="0" collapsed="false">
      <c r="E19" s="7"/>
    </row>
    <row r="20" customFormat="false" ht="15" hidden="false" customHeight="true" outlineLevel="0" collapsed="false">
      <c r="E20" s="17"/>
    </row>
    <row r="21" customFormat="false" ht="28.5" hidden="false" customHeight="true" outlineLevel="0" collapsed="false">
      <c r="A21" s="6" t="s">
        <v>4691</v>
      </c>
      <c r="B21" s="2"/>
      <c r="C21" s="2"/>
      <c r="D21" s="2"/>
      <c r="E21" s="17"/>
    </row>
    <row r="22" customFormat="false" ht="36" hidden="false" customHeight="true" outlineLevel="0" collapsed="false">
      <c r="A22" s="8" t="s">
        <v>4647</v>
      </c>
      <c r="B22" s="18" t="s">
        <v>4648</v>
      </c>
      <c r="C22" s="9" t="s">
        <v>4649</v>
      </c>
      <c r="D22" s="9" t="s">
        <v>4650</v>
      </c>
      <c r="E22" s="19" t="s">
        <v>4651</v>
      </c>
    </row>
    <row r="23" customFormat="false" ht="30" hidden="false" customHeight="true" outlineLevel="0" collapsed="false">
      <c r="A23" s="11" t="n">
        <v>14</v>
      </c>
      <c r="B23" s="13" t="s">
        <v>4692</v>
      </c>
      <c r="C23" s="20" t="s">
        <v>4693</v>
      </c>
      <c r="D23" s="12" t="s">
        <v>4694</v>
      </c>
      <c r="E23" s="21" t="n">
        <f aca="false">IF(VLOOKUP("F01401",'Q fields (current)'!$C:$D,2,0) = 0, 99999, VLOOKUP("F00101",'Q fields (current)'!$C:$D,2,0)/VLOOKUP("F01401",'Q fields (current)'!$C:$D,2,0))</f>
        <v>2.47058823529412</v>
      </c>
    </row>
    <row r="24" customFormat="false" ht="30" hidden="false" customHeight="true" outlineLevel="0" collapsed="false">
      <c r="A24" s="22" t="n">
        <v>15</v>
      </c>
      <c r="B24" s="12" t="s">
        <v>4695</v>
      </c>
      <c r="C24" s="13" t="s">
        <v>4696</v>
      </c>
      <c r="D24" s="12" t="s">
        <v>4697</v>
      </c>
      <c r="E24" s="15" t="n">
        <f aca="false">IF(E9 = 0, 99999, (E6/1000)/E9)</f>
        <v>41.5800974953774</v>
      </c>
    </row>
    <row r="25" customFormat="false" ht="15" hidden="false" customHeight="true" outlineLevel="0" collapsed="false">
      <c r="C25" s="23"/>
      <c r="D25" s="23"/>
      <c r="E25" s="17"/>
    </row>
    <row r="26" customFormat="false" ht="15" hidden="false" customHeight="true" outlineLevel="0" collapsed="false">
      <c r="C26" s="23"/>
      <c r="D26" s="23"/>
      <c r="E26" s="17"/>
    </row>
    <row r="27" customFormat="false" ht="15" hidden="false" customHeight="true" outlineLevel="0" collapsed="false">
      <c r="C27" s="23"/>
      <c r="D27" s="23"/>
      <c r="E27" s="17"/>
    </row>
    <row r="28" customFormat="false" ht="28.5" hidden="false" customHeight="true" outlineLevel="0" collapsed="false">
      <c r="A28" s="6" t="s">
        <v>4698</v>
      </c>
      <c r="B28" s="23"/>
      <c r="C28" s="23"/>
      <c r="D28" s="23"/>
      <c r="E28" s="17"/>
    </row>
    <row r="29" customFormat="false" ht="15" hidden="false" customHeight="true" outlineLevel="0" collapsed="false">
      <c r="A29" s="8" t="s">
        <v>4647</v>
      </c>
      <c r="B29" s="9" t="s">
        <v>4648</v>
      </c>
      <c r="C29" s="9" t="s">
        <v>4649</v>
      </c>
      <c r="D29" s="9" t="s">
        <v>4650</v>
      </c>
      <c r="E29" s="10" t="s">
        <v>4651</v>
      </c>
    </row>
    <row r="30" customFormat="false" ht="45" hidden="false" customHeight="true" outlineLevel="0" collapsed="false">
      <c r="A30" s="11" t="n">
        <v>16</v>
      </c>
      <c r="B30" s="13" t="s">
        <v>4699</v>
      </c>
      <c r="C30" s="13" t="s">
        <v>4700</v>
      </c>
      <c r="D30" s="12" t="s">
        <v>4701</v>
      </c>
      <c r="E30" s="14" t="n">
        <f aca="false">IF(VLOOKUP("F02001",'Q fields (current)'!C:E,2,0) + E15=0,"не заполнено",IF(E15 = 0,99999, VLOOKUP("F02001", 'Q fields (current)'!C:E,2,0)*100/E15))</f>
        <v>0</v>
      </c>
    </row>
    <row r="31" customFormat="false" ht="45" hidden="false" customHeight="true" outlineLevel="0" collapsed="false">
      <c r="A31" s="11" t="n">
        <v>17</v>
      </c>
      <c r="B31" s="13" t="s">
        <v>4702</v>
      </c>
      <c r="C31" s="13" t="s">
        <v>4703</v>
      </c>
      <c r="D31" s="12" t="s">
        <v>4704</v>
      </c>
      <c r="E31" s="14" t="str">
        <f aca="false">IF(AND(VLOOKUP("F01803",'Q fields (current)'!C:E,2,0)+VLOOKUP("F01804",'Q fields (current)'!C:E,2,0)=0,VLOOKUP("F02902",'Q fields (current)'!C:E,2,0)+VLOOKUP("F02903",'Q fields (current)'!C:E,2,0)=0),"не заполнено",
IF(VLOOKUP("F02902",'Q fields (current)'!C:E,2,0)+VLOOKUP("F02903",'Q fields (current)'!C:E,2,0)=0,99999,
(VLOOKUP("F01803",'Q fields (current)'!C:E,2,0)+VLOOKUP("F01804",'Q fields (current)'!C:E,2,0))*100/
(VLOOKUP("F02902",'Q fields (current)'!C:E,2,0)+VLOOKUP("F02903",'Q fields (current)'!C:E,2,0))))</f>
        <v>не заполнено</v>
      </c>
    </row>
    <row r="32" customFormat="false" ht="15" hidden="false" customHeight="true" outlineLevel="0" collapsed="false">
      <c r="A32" s="11" t="n">
        <v>18</v>
      </c>
      <c r="B32" s="13" t="s">
        <v>4705</v>
      </c>
      <c r="C32" s="12" t="s">
        <v>4706</v>
      </c>
      <c r="D32" s="12" t="s">
        <v>4707</v>
      </c>
      <c r="E32" s="14" t="n">
        <f aca="false">VLOOKUP("F02201",'Q fields (current)'!C:E,2,0)*100/E5</f>
        <v>0</v>
      </c>
    </row>
    <row r="33" customFormat="false" ht="30" hidden="false" customHeight="true" outlineLevel="0" collapsed="false">
      <c r="A33" s="11" t="n">
        <v>19</v>
      </c>
      <c r="B33" s="13" t="s">
        <v>4708</v>
      </c>
      <c r="C33" s="13" t="s">
        <v>4709</v>
      </c>
      <c r="D33" s="12" t="s">
        <v>4710</v>
      </c>
      <c r="E33" s="14" t="str">
        <f aca="false">IF(VLOOKUP("F01801",'Q fields (current)'!C:E,2,0)+VLOOKUP("F02001",'Q fields (current)'!C:E,2,0)=0,"не заполнено",E8/(VLOOKUP("F01801",'Q fields (current)'!C:E,2,0)+VLOOKUP("F02001",'Q fields (current)'!C:E,2,0)))</f>
        <v>не заполнено</v>
      </c>
    </row>
    <row r="34" customFormat="false" ht="30" hidden="false" customHeight="true" outlineLevel="0" collapsed="false">
      <c r="A34" s="11" t="n">
        <v>20</v>
      </c>
      <c r="B34" s="13" t="s">
        <v>4711</v>
      </c>
      <c r="C34" s="13" t="s">
        <v>4712</v>
      </c>
      <c r="D34" s="13" t="s">
        <v>4713</v>
      </c>
      <c r="E34" s="15" t="n">
        <f aca="false">VLOOKUP("F01401",'Q fields (current)'!C:E,2,0)*100/E5</f>
        <v>40.4761904761905</v>
      </c>
    </row>
    <row r="35" customFormat="false" ht="31.5" hidden="false" customHeight="true" outlineLevel="0" collapsed="false">
      <c r="B35" s="23"/>
      <c r="C35" s="23"/>
      <c r="D35" s="23"/>
      <c r="E35" s="24"/>
    </row>
    <row r="36" customFormat="false" ht="15" hidden="false" customHeight="true" outlineLevel="0" collapsed="false">
      <c r="B36" s="23"/>
      <c r="C36" s="23"/>
      <c r="D36" s="23"/>
      <c r="E36" s="7"/>
    </row>
    <row r="37" customFormat="false" ht="15" hidden="false" customHeight="true" outlineLevel="0" collapsed="false">
      <c r="B37" s="23"/>
      <c r="C37" s="23"/>
      <c r="D37" s="23"/>
      <c r="E37" s="17"/>
    </row>
    <row r="38" customFormat="false" ht="28.5" hidden="false" customHeight="true" outlineLevel="0" collapsed="false">
      <c r="A38" s="6" t="s">
        <v>4714</v>
      </c>
      <c r="B38" s="23"/>
      <c r="C38" s="23"/>
      <c r="D38" s="23"/>
      <c r="E38" s="17"/>
    </row>
    <row r="39" customFormat="false" ht="15" hidden="false" customHeight="true" outlineLevel="0" collapsed="false">
      <c r="A39" s="8" t="s">
        <v>4647</v>
      </c>
      <c r="B39" s="9" t="s">
        <v>4649</v>
      </c>
      <c r="C39" s="9"/>
      <c r="D39" s="9" t="s">
        <v>4650</v>
      </c>
      <c r="E39" s="19" t="s">
        <v>4651</v>
      </c>
    </row>
    <row r="40" customFormat="false" ht="15" hidden="false" customHeight="true" outlineLevel="0" collapsed="false">
      <c r="A40" s="11" t="n">
        <v>21</v>
      </c>
      <c r="B40" s="12" t="s">
        <v>4715</v>
      </c>
      <c r="C40" s="12"/>
      <c r="D40" s="20" t="s">
        <v>4716</v>
      </c>
      <c r="E40" s="15" t="n">
        <f aca="false">IF(VLOOKUP("F01901", 'Q fields (current)'!C:E,2,0)+ VLOOKUP("A00101", 'Q fields (current)'!C:E,2,0)+VLOOKUP("A00201", 'Q fields (current)'!C:E,2,0)= 0, "не заполнено", VLOOKUP("F01901", 'Q fields (current)'!C:E,2,0)/((VLOOKUP("A00101", 'Q fields (current)'!C:E,2,0)+VLOOKUP("A00201", 'Q fields (current)'!C:E,2,0))/365)/12)</f>
        <v>480.332829046899</v>
      </c>
    </row>
    <row r="41" customFormat="false" ht="45" hidden="false" customHeight="true" outlineLevel="0" collapsed="false">
      <c r="A41" s="11" t="n">
        <v>22</v>
      </c>
      <c r="B41" s="12" t="s">
        <v>4717</v>
      </c>
      <c r="C41" s="12"/>
      <c r="D41" s="25" t="s">
        <v>4718</v>
      </c>
      <c r="E41" s="15" t="n">
        <f aca="false">VLOOKUP("F02801", 'Q fields (current)'!C:D,2,0)/((VLOOKUP("F00101", 'Q fields (current)'!C:D,2,0)+VLOOKUP("F00201", 'Q fields (current)'!C:D,2,0))-(VLOOKUP("F01401", 'Q fields (current)'!C:D,2,0)+VLOOKUP("F01501", 'Q fields (current)'!C:D,2,0)+VLOOKUP("F01601", 'Q fields (current)'!C:D,2,0)+VLOOKUP("F01701", 'Q fields (current)'!C:D,2,0)+VLOOKUP("F02201", 'Q fields (current)'!C:D,2,0)+VLOOKUP("F01901", 'Q fields (current)'!C:D,2,0)+VLOOKUP("F01801", 'Q fields (current)'!C:D,2,0)+VLOOKUP("F02001", 'Q fields (current)'!C:D,2,0)+VLOOKUP("F02501", 'Q fields (current)'!C:D,2,0)))</f>
        <v>1</v>
      </c>
    </row>
    <row r="42" customFormat="false" ht="15" hidden="false" customHeight="true" outlineLevel="0" collapsed="false">
      <c r="A42" s="11" t="n">
        <v>23</v>
      </c>
      <c r="B42" s="12" t="s">
        <v>4719</v>
      </c>
      <c r="C42" s="12"/>
      <c r="D42" s="13" t="s">
        <v>4720</v>
      </c>
      <c r="E42" s="26" t="n">
        <f aca="false">VLOOKUP("F02801", 'Q fields (current)'!C:D,2,0)/(VLOOKUP("F00101", 'Q fields (current)'!C:D,2,0)+VLOOKUP("F00201", 'Q fields (current)'!C:D,2,0))</f>
        <v>0.516380952380952</v>
      </c>
    </row>
  </sheetData>
  <mergeCells count="4">
    <mergeCell ref="B39:C39"/>
    <mergeCell ref="B40:C40"/>
    <mergeCell ref="B41:C41"/>
    <mergeCell ref="B42:C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8" activeCellId="0" sqref="A28"/>
    </sheetView>
  </sheetViews>
  <sheetFormatPr defaultColWidth="8.859375" defaultRowHeight="18.75" zeroHeight="false" outlineLevelRow="0" outlineLevelCol="0"/>
  <cols>
    <col collapsed="false" customWidth="true" hidden="false" outlineLevel="0" max="1" min="1" style="1" width="28.3"/>
    <col collapsed="false" customWidth="true" hidden="false" outlineLevel="0" max="2" min="2" style="1" width="20.28"/>
    <col collapsed="false" customWidth="true" hidden="false" outlineLevel="0" max="3" min="3" style="27" width="38.57"/>
    <col collapsed="false" customWidth="true" hidden="false" outlineLevel="0" max="4" min="4" style="1" width="16.57"/>
    <col collapsed="false" customWidth="true" hidden="false" outlineLevel="0" max="5" min="5" style="1" width="14.85"/>
    <col collapsed="false" customWidth="true" hidden="false" outlineLevel="0" max="7" min="6" style="1" width="16.14"/>
    <col collapsed="false" customWidth="true" hidden="false" outlineLevel="0" max="8" min="8" style="1" width="15.28"/>
    <col collapsed="false" customWidth="true" hidden="false" outlineLevel="0" max="9" min="9" style="1" width="14"/>
    <col collapsed="false" customWidth="true" hidden="false" outlineLevel="0" max="10" min="10" style="1" width="16.57"/>
    <col collapsed="false" customWidth="true" hidden="false" outlineLevel="0" max="17" min="11" style="28" width="16.57"/>
    <col collapsed="false" customWidth="true" hidden="false" outlineLevel="0" max="25" min="18" style="1" width="16.71"/>
    <col collapsed="false" customWidth="true" hidden="false" outlineLevel="0" max="26" min="26" style="1" width="12.57"/>
  </cols>
  <sheetData>
    <row r="1" s="30" customFormat="true" ht="29.25" hidden="false" customHeight="true" outlineLevel="0" collapsed="false">
      <c r="A1" s="2" t="s">
        <v>4721</v>
      </c>
      <c r="B1" s="2"/>
      <c r="C1" s="29"/>
      <c r="D1" s="2" t="n">
        <f aca="false">E114</f>
        <v>7</v>
      </c>
      <c r="K1" s="31"/>
      <c r="L1" s="31"/>
      <c r="M1" s="31"/>
      <c r="N1" s="32"/>
      <c r="O1" s="31"/>
      <c r="P1" s="31"/>
      <c r="Q1" s="31"/>
    </row>
    <row r="4" customFormat="false" ht="21" hidden="false" customHeight="true" outlineLevel="0" collapsed="false">
      <c r="N4" s="33" t="s">
        <v>4722</v>
      </c>
    </row>
    <row r="5" customFormat="false" ht="21" hidden="false" customHeight="true" outlineLevel="0" collapsed="false">
      <c r="N5" s="33" t="s">
        <v>4723</v>
      </c>
    </row>
    <row r="6" customFormat="false" ht="21" hidden="false" customHeight="true" outlineLevel="0" collapsed="false">
      <c r="N6" s="33"/>
    </row>
    <row r="7" customFormat="false" ht="21" hidden="false" customHeight="true" outlineLevel="0" collapsed="false">
      <c r="N7" s="33"/>
    </row>
    <row r="8" customFormat="false" ht="21" hidden="false" customHeight="true" outlineLevel="0" collapsed="false">
      <c r="N8" s="33"/>
    </row>
    <row r="9" customFormat="false" ht="21" hidden="false" customHeight="true" outlineLevel="0" collapsed="false">
      <c r="N9" s="33" t="s">
        <v>4724</v>
      </c>
    </row>
    <row r="10" customFormat="false" ht="21" hidden="false" customHeight="true" outlineLevel="0" collapsed="false">
      <c r="N10" s="33" t="s">
        <v>4725</v>
      </c>
    </row>
    <row r="11" customFormat="false" ht="21" hidden="false" customHeight="true" outlineLevel="0" collapsed="false">
      <c r="N11" s="33" t="s">
        <v>4726</v>
      </c>
    </row>
    <row r="12" customFormat="false" ht="21" hidden="false" customHeight="true" outlineLevel="0" collapsed="false">
      <c r="N12" s="33" t="s">
        <v>4727</v>
      </c>
    </row>
    <row r="13" customFormat="false" ht="21" hidden="false" customHeight="true" outlineLevel="0" collapsed="false">
      <c r="N13" s="33" t="s">
        <v>4728</v>
      </c>
    </row>
    <row r="14" customFormat="false" ht="21" hidden="false" customHeight="true" outlineLevel="0" collapsed="false">
      <c r="N14" s="33"/>
    </row>
    <row r="15" customFormat="false" ht="21" hidden="false" customHeight="true" outlineLevel="0" collapsed="false">
      <c r="N15" s="33"/>
    </row>
    <row r="16" customFormat="false" ht="21" hidden="false" customHeight="true" outlineLevel="0" collapsed="false">
      <c r="N16" s="33"/>
    </row>
    <row r="17" customFormat="false" ht="21" hidden="false" customHeight="true" outlineLevel="0" collapsed="false">
      <c r="N17" s="33"/>
    </row>
    <row r="18" customFormat="false" ht="21" hidden="false" customHeight="true" outlineLevel="0" collapsed="false">
      <c r="N18" s="33"/>
    </row>
    <row r="19" customFormat="false" ht="21" hidden="false" customHeight="true" outlineLevel="0" collapsed="false">
      <c r="N19" s="33"/>
    </row>
    <row r="20" customFormat="false" ht="21" hidden="false" customHeight="true" outlineLevel="0" collapsed="false">
      <c r="N20" s="33"/>
    </row>
    <row r="21" customFormat="false" ht="21" hidden="false" customHeight="true" outlineLevel="0" collapsed="false">
      <c r="N21" s="33"/>
    </row>
    <row r="22" customFormat="false" ht="21" hidden="false" customHeight="true" outlineLevel="0" collapsed="false">
      <c r="N22" s="33" t="s">
        <v>4729</v>
      </c>
    </row>
    <row r="23" customFormat="false" ht="18.75" hidden="false" customHeight="true" outlineLevel="0" collapsed="false">
      <c r="N23" s="34"/>
    </row>
    <row r="24" customFormat="false" ht="18.75" hidden="false" customHeight="true" outlineLevel="0" collapsed="false">
      <c r="N24" s="34"/>
    </row>
    <row r="25" customFormat="false" ht="18.75" hidden="false" customHeight="true" outlineLevel="0" collapsed="false">
      <c r="N25" s="34"/>
    </row>
    <row r="26" customFormat="false" ht="18.75" hidden="false" customHeight="true" outlineLevel="0" collapsed="false">
      <c r="N26" s="34"/>
    </row>
    <row r="27" customFormat="false" ht="18.75" hidden="false" customHeight="true" outlineLevel="0" collapsed="false">
      <c r="N27" s="34"/>
    </row>
    <row r="28" customFormat="false" ht="18.75" hidden="false" customHeight="true" outlineLevel="0" collapsed="false">
      <c r="N28" s="34"/>
    </row>
    <row r="29" customFormat="false" ht="18.75" hidden="false" customHeight="true" outlineLevel="0" collapsed="false">
      <c r="N29" s="34"/>
    </row>
    <row r="30" customFormat="false" ht="18.75" hidden="false" customHeight="true" outlineLevel="0" collapsed="false">
      <c r="N30" s="34"/>
    </row>
    <row r="33" customFormat="false" ht="19.5" hidden="false" customHeight="true" outlineLevel="0" collapsed="false"/>
    <row r="34" customFormat="false" ht="18.75" hidden="false" customHeight="true" outlineLevel="0" collapsed="false">
      <c r="D34" s="35" t="s">
        <v>4730</v>
      </c>
      <c r="E34" s="36" t="s">
        <v>4731</v>
      </c>
      <c r="F34" s="37" t="s">
        <v>4732</v>
      </c>
      <c r="G34" s="36" t="s">
        <v>4733</v>
      </c>
      <c r="H34" s="37" t="s">
        <v>4734</v>
      </c>
      <c r="I34" s="37" t="s">
        <v>4735</v>
      </c>
      <c r="J34" s="36" t="s">
        <v>4736</v>
      </c>
      <c r="K34" s="36" t="s">
        <v>4737</v>
      </c>
      <c r="L34" s="36" t="s">
        <v>4738</v>
      </c>
      <c r="M34" s="36" t="s">
        <v>4739</v>
      </c>
      <c r="N34" s="37" t="s">
        <v>4740</v>
      </c>
      <c r="O34" s="37" t="s">
        <v>4741</v>
      </c>
      <c r="P34" s="37" t="s">
        <v>4742</v>
      </c>
      <c r="Q34" s="36" t="s">
        <v>4743</v>
      </c>
      <c r="R34" s="36" t="s">
        <v>4744</v>
      </c>
      <c r="S34" s="37" t="s">
        <v>4745</v>
      </c>
      <c r="T34" s="37" t="s">
        <v>4746</v>
      </c>
      <c r="U34" s="37" t="s">
        <v>4747</v>
      </c>
      <c r="V34" s="36" t="s">
        <v>4748</v>
      </c>
    </row>
    <row r="35" customFormat="false" ht="15.75" hidden="false" customHeight="true" outlineLevel="0" collapsed="false">
      <c r="B35" s="1" t="s">
        <v>4749</v>
      </c>
      <c r="C35" s="38" t="s">
        <v>4750</v>
      </c>
      <c r="D35" s="39" t="s">
        <v>4750</v>
      </c>
      <c r="E35" s="40" t="n">
        <v>-754.89557334</v>
      </c>
      <c r="F35" s="40" t="n">
        <v>-80.12848763</v>
      </c>
      <c r="G35" s="40" t="n">
        <v>-134.02206696</v>
      </c>
      <c r="H35" s="40" t="n">
        <v>-21.83925292</v>
      </c>
      <c r="I35" s="40" t="n">
        <v>-83.27998665</v>
      </c>
      <c r="J35" s="40" t="n">
        <v>-559.56838041</v>
      </c>
      <c r="K35" s="40" t="n">
        <v>-114.47021238</v>
      </c>
      <c r="L35" s="40" t="n">
        <v>-119.96695497</v>
      </c>
      <c r="M35" s="40" t="n">
        <v>-28.30061008</v>
      </c>
      <c r="N35" s="40" t="n">
        <v>-45.53744142</v>
      </c>
      <c r="O35" s="40" t="n">
        <v>-9.82181972</v>
      </c>
      <c r="P35" s="40" t="n">
        <v>-6.64086792</v>
      </c>
      <c r="Q35" s="40" t="n">
        <v>-211.12783893</v>
      </c>
      <c r="R35" s="40" t="n">
        <v>-833.18098542</v>
      </c>
      <c r="S35" s="40" t="n">
        <v>-42.07982031</v>
      </c>
      <c r="T35" s="40" t="n">
        <v>-23.66149223</v>
      </c>
      <c r="U35" s="40" t="n">
        <v>-73.84364785</v>
      </c>
      <c r="V35" s="40" t="n">
        <v>-637.33676973</v>
      </c>
    </row>
    <row r="36" customFormat="false" ht="45.75" hidden="false" customHeight="true" outlineLevel="0" collapsed="false">
      <c r="A36" s="41" t="s">
        <v>4751</v>
      </c>
      <c r="B36" s="42" t="n">
        <f aca="false">VLOOKUP("D01601",'Q fields (current)'!C:D,2,0)</f>
        <v>0</v>
      </c>
      <c r="C36" s="38" t="s">
        <v>4752</v>
      </c>
      <c r="D36" s="39" t="s">
        <v>4753</v>
      </c>
      <c r="E36" s="40" t="n">
        <v>1.02210815</v>
      </c>
      <c r="F36" s="40" t="n">
        <v>0.62114521</v>
      </c>
      <c r="G36" s="40" t="n">
        <v>0.40209574</v>
      </c>
      <c r="H36" s="40" t="n">
        <v>0.79361752</v>
      </c>
      <c r="I36" s="40" t="n">
        <v>0.699549</v>
      </c>
      <c r="J36" s="40" t="n">
        <v>0.64927755</v>
      </c>
      <c r="K36" s="40" t="n">
        <v>0.31309488</v>
      </c>
      <c r="L36" s="40" t="n">
        <v>7.42939471</v>
      </c>
      <c r="M36" s="40" t="n">
        <v>1.45379739</v>
      </c>
      <c r="N36" s="40" t="n">
        <v>0.44620974</v>
      </c>
      <c r="O36" s="40" t="n">
        <v>0.66071873</v>
      </c>
      <c r="P36" s="40" t="n">
        <v>0.33703349</v>
      </c>
      <c r="Q36" s="40" t="n">
        <v>0.32974614</v>
      </c>
      <c r="R36" s="40" t="n">
        <v>0.46014001</v>
      </c>
      <c r="S36" s="40" t="n">
        <v>0.13899883</v>
      </c>
      <c r="T36" s="40" t="n">
        <v>0.66346164</v>
      </c>
      <c r="U36" s="40" t="n">
        <v>0.50597245</v>
      </c>
      <c r="V36" s="40" t="n">
        <v>0.46246192</v>
      </c>
    </row>
    <row r="37" customFormat="false" ht="60.75" hidden="false" customHeight="true" outlineLevel="0" collapsed="false">
      <c r="A37" s="41" t="s">
        <v>4754</v>
      </c>
      <c r="B37" s="42" t="n">
        <f aca="false">VLOOKUP("D02001",'Q fields (current)'!C:D,2,0)</f>
        <v>0</v>
      </c>
      <c r="C37" s="38" t="s">
        <v>4755</v>
      </c>
      <c r="D37" s="39" t="s">
        <v>4756</v>
      </c>
      <c r="E37" s="40" t="n">
        <v>0.17642967</v>
      </c>
      <c r="F37" s="40" t="n">
        <v>0.00827337</v>
      </c>
      <c r="G37" s="40" t="n">
        <v>0.19877521</v>
      </c>
      <c r="H37" s="40" t="n">
        <v>0.26107588</v>
      </c>
      <c r="I37" s="40" t="n">
        <v>0.18929278</v>
      </c>
      <c r="J37" s="40" t="n">
        <v>0.04983624</v>
      </c>
      <c r="K37" s="40" t="n">
        <v>0.17334016</v>
      </c>
      <c r="L37" s="40" t="n">
        <v>0.22787936</v>
      </c>
      <c r="M37" s="40" t="n">
        <v>0.17402064</v>
      </c>
      <c r="N37" s="40" t="n">
        <v>0.19609913</v>
      </c>
      <c r="O37" s="40" t="n">
        <v>0.17753558</v>
      </c>
      <c r="P37" s="40" t="n">
        <v>0.08827917</v>
      </c>
      <c r="Q37" s="40" t="n">
        <v>0.11045409</v>
      </c>
      <c r="R37" s="40" t="n">
        <v>0.12773602</v>
      </c>
      <c r="S37" s="40" t="n">
        <v>0.23366037</v>
      </c>
      <c r="T37" s="40" t="n">
        <v>0.22551971</v>
      </c>
      <c r="U37" s="40" t="n">
        <v>0.17649257</v>
      </c>
      <c r="V37" s="40" t="n">
        <v>16.11539456</v>
      </c>
    </row>
    <row r="38" customFormat="false" ht="65.25" hidden="false" customHeight="true" outlineLevel="0" collapsed="false">
      <c r="A38" s="41" t="s">
        <v>4757</v>
      </c>
      <c r="B38" s="42" t="n">
        <f aca="false">IF(VLOOKUP("B00001",'Q fields (current)'!C:D,2,0)&gt;1, VLOOKUP("B00401",'Q fields (current)'!C:D,2,0)+VLOOKUP("B01601",'Q fields (current)'!C:D,2,0)+VLOOKUP("B02801",'Q fields (current)'!C:D,2,0)+VLOOKUP("B04001",'Q fields (current)'!C:D,2,0)+VLOOKUP("B05201",'Q fields (current)'!C:D,2,0)+VLOOKUP("B06401",'Q fields (current)'!C:D,2,0)+VLOOKUP("B07601",'Q fields (current)'!C:D,2,0)+VLOOKUP("B08801",'Q fields (current)'!C:D,2,0)+VLOOKUP("B10001",'Q fields (current)'!C:D,2,0)+VLOOKUP("B11201",'Q fields (current)'!C:D,2,0)+VLOOKUP("B12401",'Q fields (current)'!C:D,2,0)+VLOOKUP("B13601",'Q fields (current)'!C:D,2,0)+VLOOKUP("B14801",'Q fields (current)'!C:D,2,0)+VLOOKUP("B16001",'Q fields (current)'!C:D,2,0)+VLOOKUP("B17201",'Q fields (current)'!C:D,2,0), 0)</f>
        <v>0</v>
      </c>
      <c r="C38" s="43" t="s">
        <v>4758</v>
      </c>
      <c r="D38" s="44" t="s">
        <v>4759</v>
      </c>
      <c r="E38" s="40" t="n">
        <v>-0.00818483</v>
      </c>
      <c r="F38" s="40" t="n">
        <v>-0.02281479</v>
      </c>
      <c r="G38" s="40" t="n">
        <v>-0.00117128</v>
      </c>
      <c r="H38" s="40" t="n">
        <v>0.00296838</v>
      </c>
      <c r="I38" s="40" t="n">
        <v>-0.00372219</v>
      </c>
      <c r="J38" s="40" t="n">
        <v>-0.03198114</v>
      </c>
      <c r="K38" s="40" t="n">
        <v>-0.00721723</v>
      </c>
      <c r="L38" s="40" t="n">
        <v>-0.00358613</v>
      </c>
      <c r="M38" s="40" t="n">
        <v>0.00053613</v>
      </c>
      <c r="N38" s="40" t="n">
        <v>0.00106796</v>
      </c>
      <c r="O38" s="40" t="n">
        <v>0.00046023</v>
      </c>
      <c r="P38" s="40" t="n">
        <v>0.01481429</v>
      </c>
      <c r="Q38" s="40" t="n">
        <v>-0.00629986</v>
      </c>
      <c r="R38" s="40" t="n">
        <v>-0.00326852</v>
      </c>
      <c r="S38" s="40" t="n">
        <v>-0.01244117</v>
      </c>
      <c r="T38" s="40" t="n">
        <v>0.00047385</v>
      </c>
      <c r="U38" s="40" t="n">
        <v>0.00133375</v>
      </c>
      <c r="V38" s="40" t="n">
        <v>-0.00669281</v>
      </c>
    </row>
    <row r="39" customFormat="false" ht="75" hidden="false" customHeight="true" outlineLevel="0" collapsed="false">
      <c r="A39" s="41" t="s">
        <v>4760</v>
      </c>
      <c r="B39" s="42" t="n">
        <f aca="false">IF(VLOOKUP("B00001",'Q fields (current)'!C:D,2,0)&gt;1, VLOOKUP("B00301",'Q fields (current)'!C:D,2,0)+VLOOKUP("B01501",'Q fields (current)'!C:D,2,0)+VLOOKUP("B02701",'Q fields (current)'!C:D,2,0)+VLOOKUP("B03901",'Q fields (current)'!C:D,2,0)+VLOOKUP("B05101",'Q fields (current)'!C:D,2,0)+VLOOKUP("B06301",'Q fields (current)'!C:D,2,0)+VLOOKUP("B07501",'Q fields (current)'!C:D,2,0)+VLOOKUP("B08701",'Q fields (current)'!C:D,2,0)+VLOOKUP("B09901",'Q fields (current)'!C:D,2,0)+VLOOKUP("B11101",'Q fields (current)'!C:D,2,0)+VLOOKUP("B12301",'Q fields (current)'!C:D,2,0)+VLOOKUP("B13501",'Q fields (current)'!C:D,2,0)+VLOOKUP("B14701",'Q fields (current)'!C:D,2,0)+VLOOKUP("B15901",'Q fields (current)'!C:D,2,0)+VLOOKUP("B17101",'Q fields (current)'!C:D,2,0), 0)</f>
        <v>0</v>
      </c>
      <c r="C39" s="43" t="s">
        <v>4761</v>
      </c>
      <c r="D39" s="44" t="s">
        <v>4762</v>
      </c>
      <c r="E39" s="40" t="n">
        <v>0.00206983</v>
      </c>
      <c r="F39" s="40" t="n">
        <v>0.01223109</v>
      </c>
      <c r="G39" s="40" t="n">
        <v>0.00863145</v>
      </c>
      <c r="H39" s="40" t="n">
        <v>0.00883599</v>
      </c>
      <c r="I39" s="40" t="n">
        <v>-0.00155483</v>
      </c>
      <c r="J39" s="40" t="n">
        <v>0.00616799</v>
      </c>
      <c r="K39" s="40" t="n">
        <v>0.00996557</v>
      </c>
      <c r="L39" s="40" t="n">
        <v>0.0080744</v>
      </c>
      <c r="M39" s="40" t="n">
        <v>0.00553422</v>
      </c>
      <c r="N39" s="40" t="n">
        <v>0.00407056</v>
      </c>
      <c r="O39" s="40" t="n">
        <v>0.0046051</v>
      </c>
      <c r="P39" s="40" t="n">
        <v>0.03309326</v>
      </c>
      <c r="Q39" s="40" t="n">
        <v>0.0207382</v>
      </c>
      <c r="R39" s="40" t="n">
        <v>0.00935364</v>
      </c>
      <c r="S39" s="40" t="n">
        <v>0.00764633</v>
      </c>
      <c r="T39" s="40" t="n">
        <v>0.0073354</v>
      </c>
      <c r="U39" s="40" t="n">
        <v>0.00527986</v>
      </c>
      <c r="V39" s="40" t="n">
        <v>0.00425773</v>
      </c>
    </row>
    <row r="40" customFormat="false" ht="75" hidden="false" customHeight="true" outlineLevel="0" collapsed="false">
      <c r="A40" s="45" t="s">
        <v>4763</v>
      </c>
      <c r="B40" s="42" t="n">
        <f aca="false">VLOOKUP("D04301",'Q fields (current)'!C:D,2,0)</f>
        <v>0</v>
      </c>
      <c r="C40" s="43" t="s">
        <v>4764</v>
      </c>
      <c r="D40" s="44" t="s">
        <v>4765</v>
      </c>
      <c r="E40" s="40" t="n">
        <v>-0.00086693</v>
      </c>
      <c r="F40" s="40" t="n">
        <v>0.00085534</v>
      </c>
      <c r="G40" s="40" t="n">
        <v>-1.451E-005</v>
      </c>
      <c r="H40" s="40" t="n">
        <v>-7.129E-005</v>
      </c>
      <c r="I40" s="40" t="n">
        <v>-2.904E-005</v>
      </c>
      <c r="J40" s="40" t="n">
        <v>-0.00286575</v>
      </c>
      <c r="K40" s="40" t="n">
        <v>2.778E-005</v>
      </c>
      <c r="L40" s="40" t="n">
        <v>3.373E-005</v>
      </c>
      <c r="M40" s="40" t="n">
        <v>4.441E-005</v>
      </c>
      <c r="N40" s="40" t="n">
        <v>-3.631E-005</v>
      </c>
      <c r="O40" s="40" t="n">
        <v>-2.228E-005</v>
      </c>
      <c r="P40" s="40" t="n">
        <v>-0.00015573</v>
      </c>
      <c r="Q40" s="40" t="n">
        <v>-6.267E-005</v>
      </c>
      <c r="R40" s="40" t="n">
        <v>0.00050029</v>
      </c>
      <c r="S40" s="40" t="n">
        <v>-4.899E-005</v>
      </c>
      <c r="T40" s="40" t="n">
        <v>-4.652E-005</v>
      </c>
      <c r="U40" s="40" t="n">
        <v>-5.407E-005</v>
      </c>
      <c r="V40" s="40" t="n">
        <v>-5.792E-005</v>
      </c>
    </row>
    <row r="41" customFormat="false" ht="56.25" hidden="false" customHeight="true" outlineLevel="0" collapsed="false">
      <c r="A41" s="45" t="s">
        <v>4766</v>
      </c>
      <c r="B41" s="42" t="n">
        <f aca="false">IF(VLOOKUP("B00001",'Q fields (current)'!C:D,2,0)&gt;1, VLOOKUP("Numero addetti",Indicators!B:E,5,0), 0)</f>
        <v>0</v>
      </c>
      <c r="C41" s="43" t="s">
        <v>4767</v>
      </c>
      <c r="D41" s="44" t="s">
        <v>4768</v>
      </c>
      <c r="E41" s="40" t="n">
        <v>0.51964807</v>
      </c>
      <c r="F41" s="40" t="n">
        <v>0.06480243</v>
      </c>
      <c r="G41" s="40" t="n">
        <v>0.19437321</v>
      </c>
      <c r="H41" s="40" t="n">
        <v>0.63192134</v>
      </c>
      <c r="I41" s="40" t="n">
        <v>0.40648543</v>
      </c>
      <c r="J41" s="40" t="n">
        <v>0.07091419</v>
      </c>
      <c r="K41" s="40" t="n">
        <v>-0.0556136</v>
      </c>
      <c r="L41" s="40" t="n">
        <v>0.25735269</v>
      </c>
      <c r="M41" s="40" t="n">
        <v>0.33097375</v>
      </c>
      <c r="N41" s="40" t="n">
        <v>0.4286067</v>
      </c>
      <c r="O41" s="40" t="n">
        <v>0.32759477</v>
      </c>
      <c r="P41" s="40" t="n">
        <v>0.64224554</v>
      </c>
      <c r="Q41" s="40" t="n">
        <v>-0.09816489</v>
      </c>
      <c r="R41" s="40" t="n">
        <v>0.11889122</v>
      </c>
      <c r="S41" s="40" t="n">
        <v>0.11810879</v>
      </c>
      <c r="T41" s="40" t="n">
        <v>0.43845945</v>
      </c>
      <c r="U41" s="40" t="n">
        <v>0.25751586</v>
      </c>
      <c r="V41" s="40" t="n">
        <v>0.55005146</v>
      </c>
    </row>
    <row r="42" customFormat="false" ht="60.75" hidden="false" customHeight="true" outlineLevel="0" collapsed="false">
      <c r="A42" s="41" t="s">
        <v>4769</v>
      </c>
      <c r="B42" s="42" t="n">
        <f aca="false">IF(VLOOKUP("B00001",'Q fields (current)'!C:D,2,0)=1, VLOOKUP("B00401",'Q fields (current)'!C:D,2,0), 0)</f>
        <v>14</v>
      </c>
      <c r="C42" s="43" t="s">
        <v>4770</v>
      </c>
      <c r="D42" s="44" t="s">
        <v>4771</v>
      </c>
      <c r="E42" s="40" t="n">
        <v>0.00298556</v>
      </c>
      <c r="F42" s="40" t="n">
        <v>0.01006673</v>
      </c>
      <c r="G42" s="40" t="n">
        <v>0.01059889</v>
      </c>
      <c r="H42" s="40" t="n">
        <v>0.07211585</v>
      </c>
      <c r="I42" s="40" t="n">
        <v>0.00884798</v>
      </c>
      <c r="J42" s="40" t="n">
        <v>0.01005318</v>
      </c>
      <c r="K42" s="40" t="n">
        <v>0.02178733</v>
      </c>
      <c r="L42" s="40" t="n">
        <v>0.00381423</v>
      </c>
      <c r="M42" s="40" t="n">
        <v>0.00498817</v>
      </c>
      <c r="N42" s="40" t="n">
        <v>0.00559737</v>
      </c>
      <c r="O42" s="40" t="n">
        <v>0.00211046</v>
      </c>
      <c r="P42" s="40" t="n">
        <v>0.00394224</v>
      </c>
      <c r="Q42" s="40" t="n">
        <v>0.01079375</v>
      </c>
      <c r="R42" s="40" t="n">
        <v>0.01563917</v>
      </c>
      <c r="S42" s="40" t="n">
        <v>0.00517489</v>
      </c>
      <c r="T42" s="40" t="n">
        <v>0.00382794</v>
      </c>
      <c r="U42" s="40" t="n">
        <v>0.00971786</v>
      </c>
      <c r="V42" s="40" t="n">
        <v>0.02585695</v>
      </c>
    </row>
    <row r="43" customFormat="false" ht="60.75" hidden="false" customHeight="true" outlineLevel="0" collapsed="false">
      <c r="A43" s="41" t="s">
        <v>4772</v>
      </c>
      <c r="B43" s="42" t="n">
        <f aca="false">IF(VLOOKUP("B00001",'Q fields (current)'!C:D,2,0)=1, VLOOKUP("B00301",'Q fields (current)'!C:D,2,0), 0)</f>
        <v>261</v>
      </c>
      <c r="C43" s="43" t="s">
        <v>4773</v>
      </c>
      <c r="D43" s="44" t="s">
        <v>4774</v>
      </c>
      <c r="E43" s="40" t="n">
        <v>-0.00442585</v>
      </c>
      <c r="F43" s="40" t="n">
        <v>0.00900229</v>
      </c>
      <c r="G43" s="40" t="n">
        <v>0.00641116</v>
      </c>
      <c r="H43" s="40" t="n">
        <v>0.05275853</v>
      </c>
      <c r="I43" s="40" t="n">
        <v>0.00454096</v>
      </c>
      <c r="J43" s="40" t="n">
        <v>0.00549359</v>
      </c>
      <c r="K43" s="40" t="n">
        <v>0.00981612</v>
      </c>
      <c r="L43" s="40" t="n">
        <v>0.01301284</v>
      </c>
      <c r="M43" s="40" t="n">
        <v>0.01086577</v>
      </c>
      <c r="N43" s="40" t="n">
        <v>0.0128423</v>
      </c>
      <c r="O43" s="40" t="n">
        <v>0.01466048</v>
      </c>
      <c r="P43" s="40" t="n">
        <v>0.00416407</v>
      </c>
      <c r="Q43" s="40" t="n">
        <v>0.00678342</v>
      </c>
      <c r="R43" s="40" t="n">
        <v>0.00769207</v>
      </c>
      <c r="S43" s="40" t="n">
        <v>0.01219435</v>
      </c>
      <c r="T43" s="40" t="n">
        <v>0.01034601</v>
      </c>
      <c r="U43" s="40" t="n">
        <v>0.00639559</v>
      </c>
      <c r="V43" s="40" t="n">
        <v>0.02457395</v>
      </c>
    </row>
    <row r="44" customFormat="false" ht="56.25" hidden="false" customHeight="true" outlineLevel="0" collapsed="false">
      <c r="A44" s="45" t="s">
        <v>4775</v>
      </c>
      <c r="B44" s="42" t="n">
        <f aca="false">IF(VLOOKUP("B00001",'Q fields (current)'!C:D,2,0)=1, VLOOKUP("Numero addetti",Indicators!B:E,4,0), 0)</f>
        <v>9</v>
      </c>
      <c r="C44" s="43" t="s">
        <v>4776</v>
      </c>
      <c r="D44" s="44" t="s">
        <v>4777</v>
      </c>
      <c r="E44" s="40" t="n">
        <v>0.76622919</v>
      </c>
      <c r="F44" s="40" t="n">
        <v>1.10231246</v>
      </c>
      <c r="G44" s="40" t="n">
        <v>0.85726463</v>
      </c>
      <c r="H44" s="40" t="n">
        <v>2.55609571</v>
      </c>
      <c r="I44" s="40" t="n">
        <v>1.3602908</v>
      </c>
      <c r="J44" s="40" t="n">
        <v>1.04637781</v>
      </c>
      <c r="K44" s="40" t="n">
        <v>1.09628207</v>
      </c>
      <c r="L44" s="40" t="n">
        <v>0.63967775</v>
      </c>
      <c r="M44" s="40" t="n">
        <v>1.13546744</v>
      </c>
      <c r="N44" s="40" t="n">
        <v>1.42393841</v>
      </c>
      <c r="O44" s="40" t="n">
        <v>1.11172313</v>
      </c>
      <c r="P44" s="40" t="n">
        <v>0.65409744</v>
      </c>
      <c r="Q44" s="40" t="n">
        <v>1.12799063</v>
      </c>
      <c r="R44" s="40" t="n">
        <v>0.38623067</v>
      </c>
      <c r="S44" s="40" t="n">
        <v>0.79907029</v>
      </c>
      <c r="T44" s="40" t="n">
        <v>1.0976885</v>
      </c>
      <c r="U44" s="40" t="n">
        <v>0.85345148</v>
      </c>
      <c r="V44" s="40" t="n">
        <v>1.15581245</v>
      </c>
    </row>
    <row r="45" customFormat="false" ht="56.25" hidden="false" customHeight="true" outlineLevel="0" collapsed="false">
      <c r="A45" s="45" t="s">
        <v>4778</v>
      </c>
      <c r="B45" s="42" t="n">
        <f aca="false">IF(OR(VLOOKUP("d04101",'Q fields (current)'!C:D,2,0)=1,VLOOKUP("d04201",'Q fields (current)'!C:D,2,0)=1), VLOOKUP("d00701",'Q fields (current)'!C:D,2,0), 0)</f>
        <v>0</v>
      </c>
      <c r="C45" s="43" t="s">
        <v>4779</v>
      </c>
      <c r="D45" s="44" t="s">
        <v>4780</v>
      </c>
      <c r="E45" s="40" t="n">
        <v>0.41541716</v>
      </c>
      <c r="F45" s="40" t="n">
        <v>1.50781998</v>
      </c>
      <c r="G45" s="40" t="n">
        <v>0.16281454</v>
      </c>
      <c r="H45" s="40" t="n">
        <v>0.11215902</v>
      </c>
      <c r="I45" s="40" t="n">
        <v>0.11547897</v>
      </c>
      <c r="J45" s="40" t="n">
        <v>12.47112288</v>
      </c>
      <c r="K45" s="40" t="n">
        <v>0.15398061</v>
      </c>
      <c r="L45" s="40" t="n">
        <v>0.29212284</v>
      </c>
      <c r="M45" s="40" t="n">
        <v>0.10406252</v>
      </c>
      <c r="N45" s="40" t="n">
        <v>0.11210173</v>
      </c>
      <c r="O45" s="40" t="n">
        <v>0.11509288</v>
      </c>
      <c r="P45" s="40" t="n">
        <v>0.03671745</v>
      </c>
      <c r="Q45" s="40" t="n">
        <v>0.19234322</v>
      </c>
      <c r="R45" s="40" t="n">
        <v>0.80762557</v>
      </c>
      <c r="S45" s="40" t="n">
        <v>0.15102142</v>
      </c>
      <c r="T45" s="40" t="n">
        <v>0.19726087</v>
      </c>
      <c r="U45" s="40" t="n">
        <v>0.14014582</v>
      </c>
      <c r="V45" s="40" t="n">
        <v>0.08308985</v>
      </c>
    </row>
    <row r="46" customFormat="false" ht="45.75" hidden="false" customHeight="true" outlineLevel="0" collapsed="false">
      <c r="A46" s="45" t="s">
        <v>4781</v>
      </c>
      <c r="B46" s="42" t="n">
        <f aca="false">IF(OR(VLOOKUP("d04101",'Q fields (current)'!C:D,2,0)=1,VLOOKUP("d04201",'Q fields (current)'!C:D,2,0)=1), VLOOKUP("d01301",'Q fields (current)'!C:D,2,0), 0)</f>
        <v>0</v>
      </c>
      <c r="C46" s="43" t="s">
        <v>4782</v>
      </c>
      <c r="D46" s="44" t="s">
        <v>4783</v>
      </c>
      <c r="E46" s="40" t="n">
        <v>0.22244303</v>
      </c>
      <c r="F46" s="40" t="n">
        <v>0.49195268</v>
      </c>
      <c r="G46" s="40" t="n">
        <v>0.14788039</v>
      </c>
      <c r="H46" s="40" t="n">
        <v>0.10222635</v>
      </c>
      <c r="I46" s="40" t="n">
        <v>0.12295253</v>
      </c>
      <c r="J46" s="40" t="n">
        <v>0.72933351</v>
      </c>
      <c r="K46" s="40" t="n">
        <v>0.12357561</v>
      </c>
      <c r="L46" s="40" t="n">
        <v>0.19832988</v>
      </c>
      <c r="M46" s="40" t="n">
        <v>0.09674869</v>
      </c>
      <c r="N46" s="40" t="n">
        <v>0.11166123</v>
      </c>
      <c r="O46" s="40" t="n">
        <v>0.09879112</v>
      </c>
      <c r="P46" s="40" t="n">
        <v>0.09699898</v>
      </c>
      <c r="Q46" s="40" t="n">
        <v>0.21189151</v>
      </c>
      <c r="R46" s="40" t="n">
        <v>16.91082755</v>
      </c>
      <c r="S46" s="40" t="n">
        <v>0.1284559</v>
      </c>
      <c r="T46" s="40" t="n">
        <v>0.13846243</v>
      </c>
      <c r="U46" s="40" t="n">
        <v>0.11535242</v>
      </c>
      <c r="V46" s="40" t="n">
        <v>0.11219676</v>
      </c>
    </row>
    <row r="47" customFormat="false" ht="45.75" hidden="false" customHeight="true" outlineLevel="0" collapsed="false">
      <c r="A47" s="45" t="s">
        <v>4784</v>
      </c>
      <c r="B47" s="42" t="n">
        <f aca="false">IF(OR(VLOOKUP("d04101",'Q fields (current)'!C:D,2,0)=1,VLOOKUP("d04201",'Q fields (current)'!C:D,2,0)=1), VLOOKUP("d01201",'Q fields (current)'!C:D,2,0), 0)</f>
        <v>0</v>
      </c>
      <c r="C47" s="43" t="s">
        <v>4785</v>
      </c>
      <c r="D47" s="44" t="s">
        <v>4786</v>
      </c>
      <c r="E47" s="40" t="n">
        <v>0.2356955</v>
      </c>
      <c r="F47" s="40" t="n">
        <v>0.32493439</v>
      </c>
      <c r="G47" s="40" t="n">
        <v>0.15608375</v>
      </c>
      <c r="H47" s="40" t="n">
        <v>0.10380584</v>
      </c>
      <c r="I47" s="40" t="n">
        <v>0.13226932</v>
      </c>
      <c r="J47" s="40" t="n">
        <v>0.37756174</v>
      </c>
      <c r="K47" s="40" t="n">
        <v>0.1304897</v>
      </c>
      <c r="L47" s="40" t="n">
        <v>0.15706341</v>
      </c>
      <c r="M47" s="40" t="n">
        <v>0.08715012</v>
      </c>
      <c r="N47" s="40" t="n">
        <v>0.11756066</v>
      </c>
      <c r="O47" s="40" t="n">
        <v>0.1062725</v>
      </c>
      <c r="P47" s="40" t="n">
        <v>0.08006847</v>
      </c>
      <c r="Q47" s="40" t="n">
        <v>0.16745371</v>
      </c>
      <c r="R47" s="40" t="n">
        <v>22.84177139</v>
      </c>
      <c r="S47" s="40" t="n">
        <v>0.1542526</v>
      </c>
      <c r="T47" s="40" t="n">
        <v>0.16607126</v>
      </c>
      <c r="U47" s="40" t="n">
        <v>0.11770251</v>
      </c>
      <c r="V47" s="40" t="n">
        <v>0.12999371</v>
      </c>
    </row>
    <row r="48" customFormat="false" ht="180.75" hidden="false" customHeight="true" outlineLevel="0" collapsed="false">
      <c r="A48" s="45" t="s">
        <v>4787</v>
      </c>
      <c r="B48" s="42" t="n">
        <f aca="false">IF(OR(VLOOKUP("d04101",'Q fields (current)'!C:D,2,0)=1,VLOOKUP("d04201",'Q fields (current)'!C:D,2,0)=1), 100-VLOOKUP("d01201",'Q fields (current)'!C:D,2,0)-VLOOKUP("d01301",'Q fields (current)'!C:D,2,0)-VLOOKUP("d01501",'Q fields (current)'!C:D,2,0)-VLOOKUP("d00701",'Q fields (current)'!C:D,2,0), 0)</f>
        <v>0</v>
      </c>
      <c r="C48" s="43" t="s">
        <v>4788</v>
      </c>
      <c r="D48" s="44" t="s">
        <v>4789</v>
      </c>
      <c r="E48" s="40" t="n">
        <v>0.03334122</v>
      </c>
      <c r="F48" s="40" t="n">
        <v>1.50035081</v>
      </c>
      <c r="G48" s="40" t="n">
        <v>0.04759238</v>
      </c>
      <c r="H48" s="40" t="n">
        <v>-0.00775182</v>
      </c>
      <c r="I48" s="40" t="n">
        <v>0.02104131</v>
      </c>
      <c r="J48" s="40" t="n">
        <v>1.06118701</v>
      </c>
      <c r="K48" s="40" t="n">
        <v>0.04513328</v>
      </c>
      <c r="L48" s="40" t="n">
        <v>0.14444376</v>
      </c>
      <c r="M48" s="40" t="n">
        <v>-0.00614671</v>
      </c>
      <c r="N48" s="40" t="n">
        <v>0.01333338</v>
      </c>
      <c r="O48" s="40" t="n">
        <v>-0.00304864</v>
      </c>
      <c r="P48" s="40" t="n">
        <v>-0.00940898</v>
      </c>
      <c r="Q48" s="40" t="n">
        <v>0.15349684</v>
      </c>
      <c r="R48" s="40" t="n">
        <v>0.18421242</v>
      </c>
      <c r="S48" s="40" t="n">
        <v>0.02162797</v>
      </c>
      <c r="T48" s="40" t="n">
        <v>-0.00921176</v>
      </c>
      <c r="U48" s="40" t="n">
        <v>0.02655716</v>
      </c>
      <c r="V48" s="40" t="n">
        <v>-0.03867177</v>
      </c>
    </row>
    <row r="49" customFormat="false" ht="37.5" hidden="false" customHeight="true" outlineLevel="0" collapsed="false">
      <c r="A49" s="45" t="s">
        <v>4790</v>
      </c>
      <c r="B49" s="42" t="n">
        <f aca="false">IF(OR(VLOOKUP("d04101",'Q fields (current)'!C:D,2,0)=1,VLOOKUP("d04201",'Q fields (current)'!C:D,2,0)=1), VLOOKUP("d01501",'Q fields (current)'!C:D,2,0), 0)</f>
        <v>0</v>
      </c>
      <c r="C49" s="43" t="s">
        <v>4791</v>
      </c>
      <c r="D49" s="44" t="s">
        <v>4792</v>
      </c>
      <c r="E49" s="40" t="n">
        <v>0.21668076</v>
      </c>
      <c r="F49" s="40" t="n">
        <v>0.53414391</v>
      </c>
      <c r="G49" s="40" t="n">
        <v>0.14199544</v>
      </c>
      <c r="H49" s="40" t="n">
        <v>0.08203331</v>
      </c>
      <c r="I49" s="40" t="n">
        <v>0.10748035</v>
      </c>
      <c r="J49" s="40" t="n">
        <v>1.03874685</v>
      </c>
      <c r="K49" s="40" t="n">
        <v>0.11842593</v>
      </c>
      <c r="L49" s="40" t="n">
        <v>0.18186019</v>
      </c>
      <c r="M49" s="40" t="n">
        <v>0.08140355</v>
      </c>
      <c r="N49" s="40" t="n">
        <v>0.09876475</v>
      </c>
      <c r="O49" s="40" t="n">
        <v>0.09202143</v>
      </c>
      <c r="P49" s="40" t="n">
        <v>0.08475197</v>
      </c>
      <c r="Q49" s="40" t="n">
        <v>0.19721458</v>
      </c>
      <c r="R49" s="40" t="n">
        <v>17.63228513</v>
      </c>
      <c r="S49" s="40" t="n">
        <v>0.12246003</v>
      </c>
      <c r="T49" s="40" t="n">
        <v>0.14114807</v>
      </c>
      <c r="U49" s="40" t="n">
        <v>0.10772494</v>
      </c>
      <c r="V49" s="40" t="n">
        <v>0.10301251</v>
      </c>
    </row>
    <row r="50" customFormat="false" ht="75" hidden="false" customHeight="true" outlineLevel="0" collapsed="false">
      <c r="A50" s="46" t="s">
        <v>4793</v>
      </c>
      <c r="B50" s="42" t="n">
        <f aca="false">(VLOOKUP("d02601",'Q fields (current)'!C:D,2,0)+VLOOKUP("d02701",'Q fields (current)'!C:D,2,0))*(VLOOKUP("d00601",'Q fields (current)'!C:D,2,0)+VLOOKUP("d00501",'Q fields (current)'!C:D,2,0)+VLOOKUP("d01101",'Q fields (current)'!C:D,2,0))</f>
        <v>16</v>
      </c>
      <c r="C50" s="43" t="s">
        <v>4794</v>
      </c>
      <c r="D50" s="44" t="s">
        <v>4795</v>
      </c>
      <c r="E50" s="40" t="n">
        <v>0.22072073</v>
      </c>
      <c r="F50" s="40" t="n">
        <v>0.07903403</v>
      </c>
      <c r="G50" s="40" t="n">
        <v>0.11603428</v>
      </c>
      <c r="H50" s="40" t="n">
        <v>0.14875901</v>
      </c>
      <c r="I50" s="40" t="n">
        <v>0.13280841</v>
      </c>
      <c r="J50" s="40" t="n">
        <v>0.09975479</v>
      </c>
      <c r="K50" s="40" t="n">
        <v>0.06625727</v>
      </c>
      <c r="L50" s="40" t="n">
        <v>0.09359933</v>
      </c>
      <c r="M50" s="40" t="n">
        <v>0.12841113</v>
      </c>
      <c r="N50" s="40" t="n">
        <v>0.13468724</v>
      </c>
      <c r="O50" s="40" t="n">
        <v>0.12429549</v>
      </c>
      <c r="P50" s="40" t="n">
        <v>0.06525486</v>
      </c>
      <c r="Q50" s="40" t="n">
        <v>0.1019033</v>
      </c>
      <c r="R50" s="40" t="n">
        <v>0.120819</v>
      </c>
      <c r="S50" s="40" t="n">
        <v>1.11698184</v>
      </c>
      <c r="T50" s="40" t="n">
        <v>0.1845539</v>
      </c>
      <c r="U50" s="40" t="n">
        <v>0.13690136</v>
      </c>
      <c r="V50" s="40" t="n">
        <v>0.19929101</v>
      </c>
    </row>
    <row r="51" customFormat="false" ht="56.25" hidden="false" customHeight="true" outlineLevel="0" collapsed="false">
      <c r="A51" s="45" t="s">
        <v>4796</v>
      </c>
      <c r="B51" s="42" t="n">
        <f aca="false">(VLOOKUP("d02601",'Q fields (current)'!C:D,2,0)+VLOOKUP("d02701",'Q fields (current)'!C:D,2,0))*(VLOOKUP("d01701",'Q fields (current)'!C:D,2,0)+VLOOKUP("d01801",'Q fields (current)'!C:D,2,0))</f>
        <v>34</v>
      </c>
      <c r="C51" s="43" t="s">
        <v>4797</v>
      </c>
      <c r="D51" s="44" t="s">
        <v>4798</v>
      </c>
      <c r="E51" s="40" t="n">
        <v>0.80388058</v>
      </c>
      <c r="F51" s="40" t="n">
        <v>0.13669911</v>
      </c>
      <c r="G51" s="40" t="n">
        <v>0.42503784</v>
      </c>
      <c r="H51" s="40" t="n">
        <v>0.18271665</v>
      </c>
      <c r="I51" s="40" t="n">
        <v>0.16384457</v>
      </c>
      <c r="J51" s="40" t="n">
        <v>0.14367871</v>
      </c>
      <c r="K51" s="40" t="n">
        <v>3.66845529</v>
      </c>
      <c r="L51" s="40" t="n">
        <v>0.22069143</v>
      </c>
      <c r="M51" s="40" t="n">
        <v>0.16475166</v>
      </c>
      <c r="N51" s="40" t="n">
        <v>0.16272689</v>
      </c>
      <c r="O51" s="40" t="n">
        <v>0.16429606</v>
      </c>
      <c r="P51" s="40" t="n">
        <v>0.06981912</v>
      </c>
      <c r="Q51" s="40" t="n">
        <v>0.43958699</v>
      </c>
      <c r="R51" s="40" t="n">
        <v>0.12745536</v>
      </c>
      <c r="S51" s="40" t="n">
        <v>0.15988531</v>
      </c>
      <c r="T51" s="40" t="n">
        <v>0.1885465</v>
      </c>
      <c r="U51" s="40" t="n">
        <v>0.78564026</v>
      </c>
      <c r="V51" s="40" t="n">
        <v>0.21431725</v>
      </c>
    </row>
    <row r="52" customFormat="false" ht="45.75" hidden="false" customHeight="true" outlineLevel="0" collapsed="false">
      <c r="A52" s="45" t="s">
        <v>4799</v>
      </c>
      <c r="B52" s="42" t="n">
        <f aca="false">(VLOOKUP("d02601",'Q fields (current)'!C:D,2,0)+VLOOKUP("d02701",'Q fields (current)'!C:D,2,0))*(VLOOKUP("d01401",'Q fields (current)'!C:D,2,0))</f>
        <v>16</v>
      </c>
      <c r="C52" s="43" t="s">
        <v>4800</v>
      </c>
      <c r="D52" s="44" t="s">
        <v>4801</v>
      </c>
      <c r="E52" s="40" t="n">
        <v>0.63880159</v>
      </c>
      <c r="F52" s="40" t="n">
        <v>0.2055168</v>
      </c>
      <c r="G52" s="40" t="n">
        <v>1.76489857</v>
      </c>
      <c r="H52" s="40" t="n">
        <v>0.18843446</v>
      </c>
      <c r="I52" s="40" t="n">
        <v>0.20406543</v>
      </c>
      <c r="J52" s="40" t="n">
        <v>0.23400912</v>
      </c>
      <c r="K52" s="40" t="n">
        <v>1.21916311</v>
      </c>
      <c r="L52" s="40" t="n">
        <v>0.33528487</v>
      </c>
      <c r="M52" s="40" t="n">
        <v>0.2093636</v>
      </c>
      <c r="N52" s="40" t="n">
        <v>0.20002871</v>
      </c>
      <c r="O52" s="40" t="n">
        <v>0.20435953</v>
      </c>
      <c r="P52" s="40" t="n">
        <v>0.07748957</v>
      </c>
      <c r="Q52" s="40" t="n">
        <v>0.30669559</v>
      </c>
      <c r="R52" s="40" t="n">
        <v>0.15610773</v>
      </c>
      <c r="S52" s="40" t="n">
        <v>0.27876708</v>
      </c>
      <c r="T52" s="40" t="n">
        <v>0.23862021</v>
      </c>
      <c r="U52" s="40" t="n">
        <v>0.5757259</v>
      </c>
      <c r="V52" s="40" t="n">
        <v>0.18612097</v>
      </c>
    </row>
    <row r="53" customFormat="false" ht="75" hidden="false" customHeight="true" outlineLevel="0" collapsed="false">
      <c r="A53" s="45" t="s">
        <v>4802</v>
      </c>
      <c r="B53" s="42" t="n">
        <f aca="false">VLOOKUP("d00701",'Q fields (current)'!C:D,2,0)</f>
        <v>0</v>
      </c>
      <c r="C53" s="43" t="s">
        <v>4803</v>
      </c>
      <c r="D53" s="44" t="s">
        <v>4804</v>
      </c>
      <c r="E53" s="40" t="n">
        <v>0.4360689</v>
      </c>
      <c r="F53" s="40" t="n">
        <v>0.10613794</v>
      </c>
      <c r="G53" s="40" t="n">
        <v>0.22940607</v>
      </c>
      <c r="H53" s="40" t="n">
        <v>0.20574765</v>
      </c>
      <c r="I53" s="40" t="n">
        <v>1.80557005</v>
      </c>
      <c r="J53" s="40" t="n">
        <v>0.12664881</v>
      </c>
      <c r="K53" s="40" t="n">
        <v>0.17928328</v>
      </c>
      <c r="L53" s="40" t="n">
        <v>0.28339392</v>
      </c>
      <c r="M53" s="40" t="n">
        <v>0.16250421</v>
      </c>
      <c r="N53" s="40" t="n">
        <v>0.20028792</v>
      </c>
      <c r="O53" s="40" t="n">
        <v>0.21719774</v>
      </c>
      <c r="P53" s="40" t="n">
        <v>0.11007663</v>
      </c>
      <c r="Q53" s="40" t="n">
        <v>0.13380928</v>
      </c>
      <c r="R53" s="40" t="n">
        <v>0.14694729</v>
      </c>
      <c r="S53" s="40" t="n">
        <v>0.16168596</v>
      </c>
      <c r="T53" s="40" t="n">
        <v>0.16160232</v>
      </c>
      <c r="U53" s="40" t="n">
        <v>0.18909288</v>
      </c>
      <c r="V53" s="40" t="n">
        <v>0.18854842</v>
      </c>
    </row>
    <row r="54" customFormat="false" ht="93.75" hidden="false" customHeight="true" outlineLevel="0" collapsed="false">
      <c r="A54" s="46" t="s">
        <v>4805</v>
      </c>
      <c r="B54" s="42" t="n">
        <f aca="false">VLOOKUP("d01301",'Q fields (current)'!C:D,2,0)</f>
        <v>0</v>
      </c>
      <c r="C54" s="43" t="s">
        <v>4806</v>
      </c>
      <c r="D54" s="44" t="s">
        <v>4807</v>
      </c>
      <c r="E54" s="40" t="n">
        <v>0.31525575</v>
      </c>
      <c r="F54" s="40" t="n">
        <v>0.11507958</v>
      </c>
      <c r="G54" s="40" t="n">
        <v>0.22035381</v>
      </c>
      <c r="H54" s="40" t="n">
        <v>0.22286883</v>
      </c>
      <c r="I54" s="40" t="n">
        <v>0.20199648</v>
      </c>
      <c r="J54" s="40" t="n">
        <v>0.12171415</v>
      </c>
      <c r="K54" s="40" t="n">
        <v>0.18398614</v>
      </c>
      <c r="L54" s="40" t="n">
        <v>0.30915722</v>
      </c>
      <c r="M54" s="40" t="n">
        <v>0.20035269</v>
      </c>
      <c r="N54" s="40" t="n">
        <v>0.96431433</v>
      </c>
      <c r="O54" s="40" t="n">
        <v>0.2347808</v>
      </c>
      <c r="P54" s="40" t="n">
        <v>0.08954878</v>
      </c>
      <c r="Q54" s="40" t="n">
        <v>0.12140194</v>
      </c>
      <c r="R54" s="40" t="n">
        <v>0.13442663</v>
      </c>
      <c r="S54" s="40" t="n">
        <v>0.17450877</v>
      </c>
      <c r="T54" s="40" t="n">
        <v>0.20643597</v>
      </c>
      <c r="U54" s="40" t="n">
        <v>0.2101367</v>
      </c>
      <c r="V54" s="40" t="n">
        <v>0.19530063</v>
      </c>
    </row>
    <row r="55" customFormat="false" ht="30.75" hidden="false" customHeight="true" outlineLevel="0" collapsed="false">
      <c r="A55" s="46" t="s">
        <v>4808</v>
      </c>
      <c r="B55" s="42" t="n">
        <f aca="false">VLOOKUP("d01201",'Q fields (current)'!C:D,2,0)</f>
        <v>0</v>
      </c>
      <c r="C55" s="43" t="s">
        <v>4809</v>
      </c>
      <c r="D55" s="44" t="s">
        <v>4810</v>
      </c>
      <c r="E55" s="40" t="n">
        <v>0.39038244</v>
      </c>
      <c r="F55" s="40" t="n">
        <v>0.14926406</v>
      </c>
      <c r="G55" s="40" t="n">
        <v>0.27418147</v>
      </c>
      <c r="H55" s="40" t="n">
        <v>0.27582651</v>
      </c>
      <c r="I55" s="40" t="n">
        <v>0.13315706</v>
      </c>
      <c r="J55" s="40" t="n">
        <v>0.16109378</v>
      </c>
      <c r="K55" s="40" t="n">
        <v>0.21479495</v>
      </c>
      <c r="L55" s="40" t="n">
        <v>0.28829257</v>
      </c>
      <c r="M55" s="40" t="n">
        <v>0.24603683</v>
      </c>
      <c r="N55" s="40" t="n">
        <v>1.23755847</v>
      </c>
      <c r="O55" s="40" t="n">
        <v>0.29720582</v>
      </c>
      <c r="P55" s="40" t="n">
        <v>0.11165082</v>
      </c>
      <c r="Q55" s="40" t="n">
        <v>0.13021874</v>
      </c>
      <c r="R55" s="40" t="n">
        <v>0.17477943</v>
      </c>
      <c r="S55" s="40" t="n">
        <v>0.2201131</v>
      </c>
      <c r="T55" s="40" t="n">
        <v>0.24275909</v>
      </c>
      <c r="U55" s="40" t="n">
        <v>0.24343878</v>
      </c>
      <c r="V55" s="40" t="n">
        <v>0.23520461</v>
      </c>
    </row>
    <row r="56" customFormat="false" ht="30.75" hidden="false" customHeight="true" outlineLevel="0" collapsed="false">
      <c r="A56" s="45" t="s">
        <v>4811</v>
      </c>
      <c r="B56" s="42" t="n">
        <f aca="false">VLOOKUP("d01901",'Q fields (current)'!C:D,2,0)</f>
        <v>0</v>
      </c>
      <c r="C56" s="43" t="s">
        <v>4812</v>
      </c>
      <c r="D56" s="44" t="s">
        <v>4813</v>
      </c>
      <c r="E56" s="40" t="n">
        <v>16.48326927</v>
      </c>
      <c r="F56" s="40" t="n">
        <v>0.24910881</v>
      </c>
      <c r="G56" s="40" t="n">
        <v>0.52553286</v>
      </c>
      <c r="H56" s="40" t="n">
        <v>0.31193382</v>
      </c>
      <c r="I56" s="40" t="n">
        <v>0.47575094</v>
      </c>
      <c r="J56" s="40" t="n">
        <v>0.47851526</v>
      </c>
      <c r="K56" s="40" t="n">
        <v>0.90688603</v>
      </c>
      <c r="L56" s="40" t="n">
        <v>0.458183</v>
      </c>
      <c r="M56" s="40" t="n">
        <v>0.29632226</v>
      </c>
      <c r="N56" s="40" t="n">
        <v>0.32773039</v>
      </c>
      <c r="O56" s="40" t="n">
        <v>0.3213996</v>
      </c>
      <c r="P56" s="40" t="n">
        <v>0.13822248</v>
      </c>
      <c r="Q56" s="40" t="n">
        <v>0.72247795</v>
      </c>
      <c r="R56" s="40" t="n">
        <v>0.24352947</v>
      </c>
      <c r="S56" s="40" t="n">
        <v>0.28135825</v>
      </c>
      <c r="T56" s="40" t="n">
        <v>0.36769544</v>
      </c>
      <c r="U56" s="40" t="n">
        <v>1.23412221</v>
      </c>
      <c r="V56" s="40" t="n">
        <v>0.19069009</v>
      </c>
    </row>
    <row r="57" customFormat="false" ht="56.25" hidden="false" customHeight="true" outlineLevel="0" collapsed="false">
      <c r="A57" s="45" t="s">
        <v>4814</v>
      </c>
      <c r="B57" s="42" t="n">
        <f aca="false">VLOOKUP("d01501",'Q fields (current)'!C:D,2,0)</f>
        <v>1</v>
      </c>
      <c r="C57" s="43" t="s">
        <v>4815</v>
      </c>
      <c r="D57" s="44" t="s">
        <v>4816</v>
      </c>
      <c r="E57" s="40" t="n">
        <v>0.37868858</v>
      </c>
      <c r="F57" s="40" t="n">
        <v>0.13226551</v>
      </c>
      <c r="G57" s="40" t="n">
        <v>0.2476498</v>
      </c>
      <c r="H57" s="40" t="n">
        <v>0.26815585</v>
      </c>
      <c r="I57" s="40" t="n">
        <v>0.16942127</v>
      </c>
      <c r="J57" s="40" t="n">
        <v>0.13896209</v>
      </c>
      <c r="K57" s="40" t="n">
        <v>0.22959997</v>
      </c>
      <c r="L57" s="40" t="n">
        <v>0.32217435</v>
      </c>
      <c r="M57" s="40" t="n">
        <v>0.24574018</v>
      </c>
      <c r="N57" s="40" t="n">
        <v>1.18131933</v>
      </c>
      <c r="O57" s="40" t="n">
        <v>0.29466076</v>
      </c>
      <c r="P57" s="40" t="n">
        <v>0.10142815</v>
      </c>
      <c r="Q57" s="40" t="n">
        <v>0.1373138</v>
      </c>
      <c r="R57" s="40" t="n">
        <v>0.15631321</v>
      </c>
      <c r="S57" s="40" t="n">
        <v>0.20641691</v>
      </c>
      <c r="T57" s="40" t="n">
        <v>0.21778867</v>
      </c>
      <c r="U57" s="40" t="n">
        <v>0.26402079</v>
      </c>
      <c r="V57" s="40" t="n">
        <v>0.22589846</v>
      </c>
    </row>
    <row r="58" customFormat="false" ht="37.5" hidden="false" customHeight="true" outlineLevel="0" collapsed="false">
      <c r="A58" s="46" t="s">
        <v>4817</v>
      </c>
      <c r="B58" s="42" t="n">
        <f aca="false">VLOOKUP("d01401",'Q fields (current)'!C:D,2,0)</f>
        <v>16</v>
      </c>
      <c r="C58" s="43" t="s">
        <v>4818</v>
      </c>
      <c r="D58" s="44" t="s">
        <v>4819</v>
      </c>
      <c r="E58" s="40" t="n">
        <v>0.52055084</v>
      </c>
      <c r="F58" s="40" t="n">
        <v>0.16186717</v>
      </c>
      <c r="G58" s="40" t="n">
        <v>3.09578225</v>
      </c>
      <c r="H58" s="40" t="n">
        <v>0.21035363</v>
      </c>
      <c r="I58" s="40" t="n">
        <v>0.23569877</v>
      </c>
      <c r="J58" s="40" t="n">
        <v>0.17518923</v>
      </c>
      <c r="K58" s="40" t="n">
        <v>0.50805302</v>
      </c>
      <c r="L58" s="40" t="n">
        <v>0.33050957</v>
      </c>
      <c r="M58" s="40" t="n">
        <v>0.20974642</v>
      </c>
      <c r="N58" s="40" t="n">
        <v>0.23353536</v>
      </c>
      <c r="O58" s="40" t="n">
        <v>0.23287497</v>
      </c>
      <c r="P58" s="40" t="n">
        <v>0.13431438</v>
      </c>
      <c r="Q58" s="40" t="n">
        <v>0.24106392</v>
      </c>
      <c r="R58" s="40" t="n">
        <v>0.17296086</v>
      </c>
      <c r="S58" s="40" t="n">
        <v>0.20540726</v>
      </c>
      <c r="T58" s="40" t="n">
        <v>0.245774</v>
      </c>
      <c r="U58" s="40" t="n">
        <v>0.43841877</v>
      </c>
      <c r="V58" s="40" t="n">
        <v>0.20118803</v>
      </c>
    </row>
    <row r="59" customFormat="false" ht="57" hidden="false" customHeight="true" outlineLevel="0" collapsed="false">
      <c r="A59" s="46" t="s">
        <v>4820</v>
      </c>
      <c r="B59" s="42" t="n">
        <f aca="false">IF(VLOOKUP("B00001",'Q fields (current)'!C:D,2,0)=1,VLOOKUP("D00601",'Q fields (current)'!C:D,2,0),0)</f>
        <v>0</v>
      </c>
      <c r="C59" s="43" t="s">
        <v>4821</v>
      </c>
      <c r="D59" s="44" t="s">
        <v>4822</v>
      </c>
      <c r="E59" s="40" t="n">
        <v>0.36037096</v>
      </c>
      <c r="F59" s="40" t="n">
        <v>0.2106697</v>
      </c>
      <c r="G59" s="40" t="n">
        <v>0.21244523</v>
      </c>
      <c r="H59" s="40" t="n">
        <v>0.27510655</v>
      </c>
      <c r="I59" s="40" t="n">
        <v>0.15577216</v>
      </c>
      <c r="J59" s="40" t="n">
        <v>0.21021275</v>
      </c>
      <c r="K59" s="40" t="n">
        <v>0.19815194</v>
      </c>
      <c r="L59" s="40" t="n">
        <v>0.34930176</v>
      </c>
      <c r="M59" s="40" t="n">
        <v>0.23673056</v>
      </c>
      <c r="N59" s="40" t="n">
        <v>0.21638262</v>
      </c>
      <c r="O59" s="40" t="n">
        <v>0.26297609</v>
      </c>
      <c r="P59" s="40" t="n">
        <v>0.06518315</v>
      </c>
      <c r="Q59" s="40" t="n">
        <v>0.12284244</v>
      </c>
      <c r="R59" s="40" t="n">
        <v>0.17497743</v>
      </c>
      <c r="S59" s="40" t="n">
        <v>0.23457779</v>
      </c>
      <c r="T59" s="40" t="n">
        <v>0.47500336</v>
      </c>
      <c r="U59" s="40" t="n">
        <v>0.21164504</v>
      </c>
      <c r="V59" s="40" t="n">
        <v>0.21881334</v>
      </c>
    </row>
    <row r="60" customFormat="false" ht="56.25" hidden="false" customHeight="true" outlineLevel="0" collapsed="false">
      <c r="A60" s="46" t="s">
        <v>4823</v>
      </c>
      <c r="B60" s="42" t="n">
        <f aca="false">IF(VLOOKUP("B00001",'Q fields (current)'!C:D,2,0)=1,VLOOKUP("D00501",'Q fields (current)'!C:D,2,0),0)</f>
        <v>16</v>
      </c>
      <c r="C60" s="43" t="s">
        <v>4824</v>
      </c>
      <c r="D60" s="47" t="s">
        <v>4825</v>
      </c>
      <c r="E60" s="48" t="n">
        <v>0.37762757</v>
      </c>
      <c r="F60" s="48" t="n">
        <v>0.0971147</v>
      </c>
      <c r="G60" s="48" t="n">
        <v>0.26784514</v>
      </c>
      <c r="H60" s="48" t="n">
        <v>0.25955484</v>
      </c>
      <c r="I60" s="48" t="n">
        <v>0.19841215</v>
      </c>
      <c r="J60" s="48" t="n">
        <v>0.08175545</v>
      </c>
      <c r="K60" s="40" t="n">
        <v>0.2152477</v>
      </c>
      <c r="L60" s="40" t="n">
        <v>0.55534918</v>
      </c>
      <c r="M60" s="40" t="n">
        <v>1.06398949</v>
      </c>
      <c r="N60" s="40" t="n">
        <v>0.2616377</v>
      </c>
      <c r="O60" s="40" t="n">
        <v>0.25664572</v>
      </c>
      <c r="P60" s="40" t="n">
        <v>0.06320412</v>
      </c>
      <c r="Q60" s="48" t="n">
        <v>0.10536858</v>
      </c>
      <c r="R60" s="48" t="n">
        <v>0.12502308</v>
      </c>
      <c r="S60" s="48" t="n">
        <v>0.18680449</v>
      </c>
      <c r="T60" s="48" t="n">
        <v>0.22502451</v>
      </c>
      <c r="U60" s="48" t="n">
        <v>0.24273978</v>
      </c>
      <c r="V60" s="48" t="n">
        <v>0.21140881</v>
      </c>
    </row>
    <row r="61" customFormat="false" ht="37.5" hidden="false" customHeight="true" outlineLevel="0" collapsed="false">
      <c r="A61" s="46" t="s">
        <v>4826</v>
      </c>
      <c r="B61" s="42" t="n">
        <f aca="false">IF(VLOOKUP("B00001",'Q fields (current)'!C:D,2,0)=1,VLOOKUP("D01801",'Q fields (current)'!C:D,2,0),0)</f>
        <v>17</v>
      </c>
      <c r="C61" s="43" t="s">
        <v>4827</v>
      </c>
      <c r="D61" s="44" t="s">
        <v>4828</v>
      </c>
      <c r="E61" s="40" t="n">
        <v>1.03716135</v>
      </c>
      <c r="F61" s="40" t="n">
        <v>0.1300174</v>
      </c>
      <c r="G61" s="40" t="n">
        <v>0.28776183</v>
      </c>
      <c r="H61" s="40" t="n">
        <v>0.21155349</v>
      </c>
      <c r="I61" s="40" t="n">
        <v>0.18030963</v>
      </c>
      <c r="J61" s="40" t="n">
        <v>0.13835276</v>
      </c>
      <c r="K61" s="40" t="n">
        <v>0.9635252</v>
      </c>
      <c r="L61" s="40" t="n">
        <v>0.28723873</v>
      </c>
      <c r="M61" s="40" t="n">
        <v>0.19340555</v>
      </c>
      <c r="N61" s="40" t="n">
        <v>0.20383726</v>
      </c>
      <c r="O61" s="40" t="n">
        <v>0.2091688</v>
      </c>
      <c r="P61" s="40" t="n">
        <v>0.06886401</v>
      </c>
      <c r="Q61" s="40" t="n">
        <v>0.2862294</v>
      </c>
      <c r="R61" s="40" t="n">
        <v>0.12534327</v>
      </c>
      <c r="S61" s="40" t="n">
        <v>0.18095328</v>
      </c>
      <c r="T61" s="40" t="n">
        <v>0.20901321</v>
      </c>
      <c r="U61" s="40" t="n">
        <v>1.62564867</v>
      </c>
      <c r="V61" s="40" t="n">
        <v>0.18689947</v>
      </c>
    </row>
    <row r="62" customFormat="false" ht="56.25" hidden="false" customHeight="true" outlineLevel="0" collapsed="false">
      <c r="A62" s="46" t="s">
        <v>4829</v>
      </c>
      <c r="B62" s="42" t="n">
        <f aca="false">IF(VLOOKUP("B00001",'Q fields (current)'!C:D,2,0)=1,VLOOKUP("D01701",'Q fields (current)'!C:D,2,0),0)</f>
        <v>17</v>
      </c>
      <c r="C62" s="43" t="s">
        <v>4830</v>
      </c>
      <c r="D62" s="44" t="s">
        <v>4831</v>
      </c>
      <c r="E62" s="40" t="n">
        <v>0.80922178</v>
      </c>
      <c r="F62" s="40" t="n">
        <v>0.15854167</v>
      </c>
      <c r="G62" s="40" t="n">
        <v>0.50623421</v>
      </c>
      <c r="H62" s="40" t="n">
        <v>0.23902548</v>
      </c>
      <c r="I62" s="40" t="n">
        <v>0.19574883</v>
      </c>
      <c r="J62" s="40" t="n">
        <v>0.16510917</v>
      </c>
      <c r="K62" s="40" t="n">
        <v>1.0682557</v>
      </c>
      <c r="L62" s="40" t="n">
        <v>0.30076729</v>
      </c>
      <c r="M62" s="40" t="n">
        <v>0.2355525</v>
      </c>
      <c r="N62" s="40" t="n">
        <v>0.23008672</v>
      </c>
      <c r="O62" s="40" t="n">
        <v>0.2506341</v>
      </c>
      <c r="P62" s="40" t="n">
        <v>0.07981714</v>
      </c>
      <c r="Q62" s="40" t="n">
        <v>0.31169703</v>
      </c>
      <c r="R62" s="40" t="n">
        <v>0.15211266</v>
      </c>
      <c r="S62" s="40" t="n">
        <v>0.21862428</v>
      </c>
      <c r="T62" s="40" t="n">
        <v>0.25461242</v>
      </c>
      <c r="U62" s="40" t="n">
        <v>1.88786554</v>
      </c>
      <c r="V62" s="40" t="n">
        <v>0.21925525</v>
      </c>
    </row>
    <row r="63" customFormat="false" ht="56.25" hidden="false" customHeight="true" outlineLevel="0" collapsed="false">
      <c r="A63" s="46" t="s">
        <v>4832</v>
      </c>
      <c r="B63" s="42" t="n">
        <f aca="false">IF(VLOOKUP("B00001",'Q fields (current)'!C:D,2,0)=1,VLOOKUP("D01101",'Q fields (current)'!C:D,2,0),0)</f>
        <v>0</v>
      </c>
      <c r="C63" s="43" t="s">
        <v>4833</v>
      </c>
      <c r="D63" s="44" t="s">
        <v>4834</v>
      </c>
      <c r="E63" s="40" t="n">
        <v>0.40513479</v>
      </c>
      <c r="F63" s="40" t="n">
        <v>0.25290326</v>
      </c>
      <c r="G63" s="40" t="n">
        <v>0.1970511</v>
      </c>
      <c r="H63" s="40" t="n">
        <v>0.32348821</v>
      </c>
      <c r="I63" s="40" t="n">
        <v>0.1691991</v>
      </c>
      <c r="J63" s="40" t="n">
        <v>0.25289576</v>
      </c>
      <c r="K63" s="48" t="n">
        <v>0.21714597</v>
      </c>
      <c r="L63" s="48" t="n">
        <v>0.21726579</v>
      </c>
      <c r="M63" s="48" t="n">
        <v>0.20741907</v>
      </c>
      <c r="N63" s="48" t="n">
        <v>0.1849274</v>
      </c>
      <c r="O63" s="48" t="n">
        <v>0.29626591</v>
      </c>
      <c r="P63" s="48" t="n">
        <v>0.06946234</v>
      </c>
      <c r="Q63" s="40" t="n">
        <v>0.13757734</v>
      </c>
      <c r="R63" s="40" t="n">
        <v>0.2121849</v>
      </c>
      <c r="S63" s="40" t="n">
        <v>0.26367642</v>
      </c>
      <c r="T63" s="40" t="n">
        <v>0.59372712</v>
      </c>
      <c r="U63" s="40" t="n">
        <v>0.23103106</v>
      </c>
      <c r="V63" s="40" t="n">
        <v>0.25309663</v>
      </c>
    </row>
    <row r="64" customFormat="false" ht="37.5" hidden="false" customHeight="true" outlineLevel="0" collapsed="false">
      <c r="A64" s="46" t="s">
        <v>4835</v>
      </c>
      <c r="B64" s="42" t="n">
        <f aca="false">IF(VLOOKUP("B00001",'Q fields (current)'!C:D,2,0)=1,VLOOKUP("D01001",'Q fields (current)'!C:D,2,0),0)</f>
        <v>17</v>
      </c>
      <c r="C64" s="43" t="s">
        <v>4836</v>
      </c>
      <c r="D64" s="44" t="s">
        <v>4837</v>
      </c>
      <c r="E64" s="40" t="n">
        <v>0.6136208</v>
      </c>
      <c r="F64" s="40" t="n">
        <v>0.22066647</v>
      </c>
      <c r="G64" s="40" t="n">
        <v>0.43316141</v>
      </c>
      <c r="H64" s="40" t="n">
        <v>0.45674376</v>
      </c>
      <c r="I64" s="40" t="n">
        <v>0.37867364</v>
      </c>
      <c r="J64" s="40" t="n">
        <v>0.23080221</v>
      </c>
      <c r="K64" s="40" t="n">
        <v>0.33591574</v>
      </c>
      <c r="L64" s="40" t="n">
        <v>3.77890866</v>
      </c>
      <c r="M64" s="40" t="n">
        <v>0.83851102</v>
      </c>
      <c r="N64" s="40" t="n">
        <v>0.3928534</v>
      </c>
      <c r="O64" s="40" t="n">
        <v>0.40869102</v>
      </c>
      <c r="P64" s="40" t="n">
        <v>0.12606928</v>
      </c>
      <c r="Q64" s="40" t="n">
        <v>0.19874544</v>
      </c>
      <c r="R64" s="40" t="n">
        <v>0.21787772</v>
      </c>
      <c r="S64" s="40" t="n">
        <v>0.28500682</v>
      </c>
      <c r="T64" s="40" t="n">
        <v>0.42705187</v>
      </c>
      <c r="U64" s="40" t="n">
        <v>0.38321018</v>
      </c>
      <c r="V64" s="40" t="n">
        <v>0.34874297</v>
      </c>
    </row>
    <row r="65" customFormat="false" ht="56.25" hidden="false" customHeight="true" outlineLevel="0" collapsed="false">
      <c r="A65" s="46" t="s">
        <v>4838</v>
      </c>
      <c r="B65" s="42" t="n">
        <f aca="false">IF(VLOOKUP("B00001",'Q fields (current)'!C:D,2,0)&gt;1,VLOOKUP("D01801",'Q fields (current)'!C:D,2,0),0)</f>
        <v>0</v>
      </c>
      <c r="C65" s="43" t="s">
        <v>4839</v>
      </c>
      <c r="D65" s="44" t="s">
        <v>4840</v>
      </c>
      <c r="E65" s="40" t="n">
        <v>0.57369933</v>
      </c>
      <c r="F65" s="40" t="n">
        <v>0.25151823</v>
      </c>
      <c r="G65" s="40" t="n">
        <v>0.10552871</v>
      </c>
      <c r="H65" s="40" t="n">
        <v>0.13209474</v>
      </c>
      <c r="I65" s="40" t="n">
        <v>0.14200739</v>
      </c>
      <c r="J65" s="40" t="n">
        <v>0.22091324</v>
      </c>
      <c r="K65" s="40" t="n">
        <v>0.49713966</v>
      </c>
      <c r="L65" s="40" t="n">
        <v>0.16943646</v>
      </c>
      <c r="M65" s="40" t="n">
        <v>0.0948327</v>
      </c>
      <c r="N65" s="40" t="n">
        <v>0.1166507</v>
      </c>
      <c r="O65" s="40" t="n">
        <v>0.09508738</v>
      </c>
      <c r="P65" s="40" t="n">
        <v>0.25420938</v>
      </c>
      <c r="Q65" s="40" t="n">
        <v>4.7338432</v>
      </c>
      <c r="R65" s="40" t="n">
        <v>0.22877217</v>
      </c>
      <c r="S65" s="40" t="n">
        <v>0.14939175</v>
      </c>
      <c r="T65" s="40" t="n">
        <v>0.11300914</v>
      </c>
      <c r="U65" s="40" t="n">
        <v>0.26758184</v>
      </c>
      <c r="V65" s="40" t="n">
        <v>0.13019449</v>
      </c>
    </row>
    <row r="66" customFormat="false" ht="30.75" hidden="false" customHeight="true" outlineLevel="0" collapsed="false">
      <c r="A66" s="46" t="s">
        <v>4841</v>
      </c>
      <c r="B66" s="42" t="n">
        <f aca="false">IF(VLOOKUP("B00001",'Q fields (current)'!C:D,2,0)&gt;1,VLOOKUP("D01701",'Q fields (current)'!C:D,2,0),0)</f>
        <v>0</v>
      </c>
      <c r="C66" s="43" t="s">
        <v>4842</v>
      </c>
      <c r="D66" s="44" t="s">
        <v>4843</v>
      </c>
      <c r="E66" s="40" t="n">
        <v>0.1885214</v>
      </c>
      <c r="F66" s="40" t="n">
        <v>0.24359316</v>
      </c>
      <c r="G66" s="40" t="n">
        <v>0.24965702</v>
      </c>
      <c r="H66" s="40" t="n">
        <v>0.12493724</v>
      </c>
      <c r="I66" s="40" t="n">
        <v>0.14468846</v>
      </c>
      <c r="J66" s="40" t="n">
        <v>0.06008415</v>
      </c>
      <c r="K66" s="40" t="n">
        <v>0.54152327</v>
      </c>
      <c r="L66" s="40" t="n">
        <v>0.12192897</v>
      </c>
      <c r="M66" s="40" t="n">
        <v>0.08581815</v>
      </c>
      <c r="N66" s="40" t="n">
        <v>0.10849641</v>
      </c>
      <c r="O66" s="40" t="n">
        <v>0.09374069</v>
      </c>
      <c r="P66" s="40" t="n">
        <v>0.32356241</v>
      </c>
      <c r="Q66" s="40" t="n">
        <v>6.43232855</v>
      </c>
      <c r="R66" s="40" t="n">
        <v>0.25818304</v>
      </c>
      <c r="S66" s="40" t="n">
        <v>0.15549059</v>
      </c>
      <c r="T66" s="40" t="n">
        <v>0.11050425</v>
      </c>
      <c r="U66" s="40" t="n">
        <v>0.27843496</v>
      </c>
      <c r="V66" s="40" t="n">
        <v>0.17152232</v>
      </c>
    </row>
    <row r="70" customFormat="false" ht="18.75" hidden="false" customHeight="true" outlineLevel="0" collapsed="false">
      <c r="D70" s="27"/>
      <c r="E70" s="49" t="s">
        <v>4844</v>
      </c>
      <c r="F70" s="49" t="s">
        <v>4845</v>
      </c>
      <c r="G70" s="49" t="s">
        <v>4846</v>
      </c>
      <c r="H70" s="49" t="s">
        <v>4847</v>
      </c>
      <c r="I70" s="49" t="s">
        <v>4848</v>
      </c>
      <c r="J70" s="49" t="s">
        <v>4849</v>
      </c>
      <c r="K70" s="49" t="s">
        <v>4850</v>
      </c>
      <c r="L70" s="49" t="s">
        <v>4851</v>
      </c>
      <c r="M70" s="49" t="s">
        <v>4852</v>
      </c>
      <c r="N70" s="49" t="s">
        <v>4853</v>
      </c>
      <c r="O70" s="49" t="s">
        <v>4854</v>
      </c>
      <c r="P70" s="49" t="s">
        <v>4855</v>
      </c>
      <c r="Q70" s="49" t="s">
        <v>4856</v>
      </c>
      <c r="R70" s="49" t="s">
        <v>4857</v>
      </c>
      <c r="S70" s="49" t="s">
        <v>4858</v>
      </c>
      <c r="T70" s="49" t="s">
        <v>4859</v>
      </c>
      <c r="U70" s="49" t="s">
        <v>4860</v>
      </c>
      <c r="V70" s="49" t="s">
        <v>4861</v>
      </c>
    </row>
    <row r="71" customFormat="false" ht="18.75" hidden="false" customHeight="true" outlineLevel="0" collapsed="false">
      <c r="D71" s="27"/>
      <c r="E71" s="1" t="n">
        <f aca="false">$B36*E36</f>
        <v>0</v>
      </c>
      <c r="F71" s="1" t="n">
        <f aca="false">$B36*F36</f>
        <v>0</v>
      </c>
      <c r="G71" s="1" t="n">
        <f aca="false">$B36*G36</f>
        <v>0</v>
      </c>
      <c r="H71" s="1" t="n">
        <f aca="false">$B36*H36</f>
        <v>0</v>
      </c>
      <c r="I71" s="1" t="n">
        <f aca="false">$B36*I36</f>
        <v>0</v>
      </c>
      <c r="J71" s="1" t="n">
        <f aca="false">$B36*J36</f>
        <v>0</v>
      </c>
      <c r="K71" s="28" t="n">
        <f aca="false">$B36*K36</f>
        <v>0</v>
      </c>
      <c r="L71" s="28" t="n">
        <f aca="false">$B36*L36</f>
        <v>0</v>
      </c>
      <c r="M71" s="28" t="n">
        <f aca="false">$B36*M36</f>
        <v>0</v>
      </c>
      <c r="N71" s="28" t="n">
        <f aca="false">$B36*N36</f>
        <v>0</v>
      </c>
      <c r="O71" s="28" t="n">
        <f aca="false">$B36*O36</f>
        <v>0</v>
      </c>
      <c r="P71" s="28" t="n">
        <f aca="false">$B36*P36</f>
        <v>0</v>
      </c>
      <c r="Q71" s="28" t="n">
        <f aca="false">$B36*Q36</f>
        <v>0</v>
      </c>
      <c r="R71" s="1" t="n">
        <f aca="false">$B36*R36</f>
        <v>0</v>
      </c>
      <c r="S71" s="1" t="n">
        <f aca="false">$B36*S36</f>
        <v>0</v>
      </c>
      <c r="T71" s="1" t="n">
        <f aca="false">$B36*T36</f>
        <v>0</v>
      </c>
      <c r="U71" s="1" t="n">
        <f aca="false">$B36*U36</f>
        <v>0</v>
      </c>
      <c r="V71" s="1" t="n">
        <f aca="false">$B36*V36</f>
        <v>0</v>
      </c>
    </row>
    <row r="72" customFormat="false" ht="18.75" hidden="false" customHeight="true" outlineLevel="0" collapsed="false">
      <c r="D72" s="27"/>
      <c r="E72" s="1" t="n">
        <f aca="false">$B37*E37</f>
        <v>0</v>
      </c>
      <c r="F72" s="1" t="n">
        <f aca="false">$B37*F37</f>
        <v>0</v>
      </c>
      <c r="G72" s="1" t="n">
        <f aca="false">$B37*G37</f>
        <v>0</v>
      </c>
      <c r="H72" s="1" t="n">
        <f aca="false">$B37*H37</f>
        <v>0</v>
      </c>
      <c r="I72" s="1" t="n">
        <f aca="false">$B37*I37</f>
        <v>0</v>
      </c>
      <c r="J72" s="1" t="n">
        <f aca="false">$B37*J37</f>
        <v>0</v>
      </c>
      <c r="K72" s="28" t="n">
        <f aca="false">$B37*K37</f>
        <v>0</v>
      </c>
      <c r="L72" s="28" t="n">
        <f aca="false">$B37*L37</f>
        <v>0</v>
      </c>
      <c r="M72" s="28" t="n">
        <f aca="false">$B37*M37</f>
        <v>0</v>
      </c>
      <c r="N72" s="28" t="n">
        <f aca="false">$B37*N37</f>
        <v>0</v>
      </c>
      <c r="O72" s="28" t="n">
        <f aca="false">$B37*O37</f>
        <v>0</v>
      </c>
      <c r="P72" s="28" t="n">
        <f aca="false">$B37*P37</f>
        <v>0</v>
      </c>
      <c r="Q72" s="28" t="n">
        <f aca="false">$B37*Q37</f>
        <v>0</v>
      </c>
      <c r="R72" s="1" t="n">
        <f aca="false">$B37*R37</f>
        <v>0</v>
      </c>
      <c r="S72" s="1" t="n">
        <f aca="false">$B37*S37</f>
        <v>0</v>
      </c>
      <c r="T72" s="1" t="n">
        <f aca="false">$B37*T37</f>
        <v>0</v>
      </c>
      <c r="U72" s="1" t="n">
        <f aca="false">$B37*U37</f>
        <v>0</v>
      </c>
      <c r="V72" s="1" t="n">
        <f aca="false">$B37*V37</f>
        <v>0</v>
      </c>
    </row>
    <row r="73" customFormat="false" ht="18.75" hidden="false" customHeight="true" outlineLevel="0" collapsed="false">
      <c r="D73" s="27"/>
      <c r="E73" s="1" t="n">
        <f aca="false">$B38*E38</f>
        <v>-0</v>
      </c>
      <c r="F73" s="1" t="n">
        <f aca="false">$B38*F38</f>
        <v>-0</v>
      </c>
      <c r="G73" s="1" t="n">
        <f aca="false">$B38*G38</f>
        <v>-0</v>
      </c>
      <c r="H73" s="1" t="n">
        <f aca="false">$B38*H38</f>
        <v>0</v>
      </c>
      <c r="I73" s="1" t="n">
        <f aca="false">$B38*I38</f>
        <v>-0</v>
      </c>
      <c r="J73" s="1" t="n">
        <f aca="false">$B38*J38</f>
        <v>-0</v>
      </c>
      <c r="K73" s="28" t="n">
        <f aca="false">$B38*K38</f>
        <v>-0</v>
      </c>
      <c r="L73" s="28" t="n">
        <f aca="false">$B38*L38</f>
        <v>-0</v>
      </c>
      <c r="M73" s="28" t="n">
        <f aca="false">$B38*M38</f>
        <v>0</v>
      </c>
      <c r="N73" s="28" t="n">
        <f aca="false">$B38*N38</f>
        <v>0</v>
      </c>
      <c r="O73" s="28" t="n">
        <f aca="false">$B38*O38</f>
        <v>0</v>
      </c>
      <c r="P73" s="28" t="n">
        <f aca="false">$B38*P38</f>
        <v>0</v>
      </c>
      <c r="Q73" s="28" t="n">
        <f aca="false">$B38*Q38</f>
        <v>-0</v>
      </c>
      <c r="R73" s="1" t="n">
        <f aca="false">$B38*R38</f>
        <v>-0</v>
      </c>
      <c r="S73" s="1" t="n">
        <f aca="false">$B38*S38</f>
        <v>-0</v>
      </c>
      <c r="T73" s="1" t="n">
        <f aca="false">$B38*T38</f>
        <v>0</v>
      </c>
      <c r="U73" s="1" t="n">
        <f aca="false">$B38*U38</f>
        <v>0</v>
      </c>
      <c r="V73" s="1" t="n">
        <f aca="false">$B38*V38</f>
        <v>-0</v>
      </c>
    </row>
    <row r="74" customFormat="false" ht="18.75" hidden="false" customHeight="true" outlineLevel="0" collapsed="false">
      <c r="D74" s="27"/>
      <c r="E74" s="1" t="n">
        <f aca="false">$B39*E39</f>
        <v>0</v>
      </c>
      <c r="F74" s="1" t="n">
        <f aca="false">$B39*F39</f>
        <v>0</v>
      </c>
      <c r="G74" s="1" t="n">
        <f aca="false">$B39*G39</f>
        <v>0</v>
      </c>
      <c r="H74" s="1" t="n">
        <f aca="false">$B39*H39</f>
        <v>0</v>
      </c>
      <c r="I74" s="1" t="n">
        <f aca="false">$B39*I39</f>
        <v>-0</v>
      </c>
      <c r="J74" s="1" t="n">
        <f aca="false">$B39*J39</f>
        <v>0</v>
      </c>
      <c r="K74" s="28" t="n">
        <f aca="false">$B39*K39</f>
        <v>0</v>
      </c>
      <c r="L74" s="28" t="n">
        <f aca="false">$B39*L39</f>
        <v>0</v>
      </c>
      <c r="M74" s="28" t="n">
        <f aca="false">$B39*M39</f>
        <v>0</v>
      </c>
      <c r="N74" s="28" t="n">
        <f aca="false">$B39*N39</f>
        <v>0</v>
      </c>
      <c r="O74" s="28" t="n">
        <f aca="false">$B39*O39</f>
        <v>0</v>
      </c>
      <c r="P74" s="28" t="n">
        <f aca="false">$B39*P39</f>
        <v>0</v>
      </c>
      <c r="Q74" s="28" t="n">
        <f aca="false">$B39*Q39</f>
        <v>0</v>
      </c>
      <c r="R74" s="1" t="n">
        <f aca="false">$B39*R39</f>
        <v>0</v>
      </c>
      <c r="S74" s="1" t="n">
        <f aca="false">$B39*S39</f>
        <v>0</v>
      </c>
      <c r="T74" s="1" t="n">
        <f aca="false">$B39*T39</f>
        <v>0</v>
      </c>
      <c r="U74" s="1" t="n">
        <f aca="false">$B39*U39</f>
        <v>0</v>
      </c>
      <c r="V74" s="1" t="n">
        <f aca="false">$B39*V39</f>
        <v>0</v>
      </c>
    </row>
    <row r="75" customFormat="false" ht="18.75" hidden="false" customHeight="true" outlineLevel="0" collapsed="false">
      <c r="D75" s="27"/>
      <c r="E75" s="1" t="n">
        <f aca="false">$B40*E40</f>
        <v>-0</v>
      </c>
      <c r="F75" s="1" t="n">
        <f aca="false">$B40*F40</f>
        <v>0</v>
      </c>
      <c r="G75" s="1" t="n">
        <f aca="false">$B40*G40</f>
        <v>-0</v>
      </c>
      <c r="H75" s="1" t="n">
        <f aca="false">$B40*H40</f>
        <v>-0</v>
      </c>
      <c r="I75" s="1" t="n">
        <f aca="false">$B40*I40</f>
        <v>-0</v>
      </c>
      <c r="J75" s="1" t="n">
        <f aca="false">$B40*J40</f>
        <v>-0</v>
      </c>
      <c r="K75" s="28" t="n">
        <f aca="false">$B40*K40</f>
        <v>0</v>
      </c>
      <c r="L75" s="28" t="n">
        <f aca="false">$B40*L40</f>
        <v>0</v>
      </c>
      <c r="M75" s="28" t="n">
        <f aca="false">$B40*M40</f>
        <v>0</v>
      </c>
      <c r="N75" s="28" t="n">
        <f aca="false">$B40*N40</f>
        <v>-0</v>
      </c>
      <c r="O75" s="28" t="n">
        <f aca="false">$B40*O40</f>
        <v>-0</v>
      </c>
      <c r="P75" s="28" t="n">
        <f aca="false">$B40*P40</f>
        <v>-0</v>
      </c>
      <c r="Q75" s="28" t="n">
        <f aca="false">$B40*Q40</f>
        <v>-0</v>
      </c>
      <c r="R75" s="1" t="n">
        <f aca="false">$B40*R40</f>
        <v>0</v>
      </c>
      <c r="S75" s="1" t="n">
        <f aca="false">$B40*S40</f>
        <v>-0</v>
      </c>
      <c r="T75" s="1" t="n">
        <f aca="false">$B40*T40</f>
        <v>-0</v>
      </c>
      <c r="U75" s="1" t="n">
        <f aca="false">$B40*U40</f>
        <v>-0</v>
      </c>
      <c r="V75" s="1" t="n">
        <f aca="false">$B40*V40</f>
        <v>-0</v>
      </c>
    </row>
    <row r="76" customFormat="false" ht="18.75" hidden="false" customHeight="true" outlineLevel="0" collapsed="false">
      <c r="D76" s="27"/>
      <c r="E76" s="1" t="n">
        <f aca="false">$B41*E41</f>
        <v>0</v>
      </c>
      <c r="F76" s="1" t="n">
        <f aca="false">$B41*F41</f>
        <v>0</v>
      </c>
      <c r="G76" s="1" t="n">
        <f aca="false">$B41*G41</f>
        <v>0</v>
      </c>
      <c r="H76" s="1" t="n">
        <f aca="false">$B41*H41</f>
        <v>0</v>
      </c>
      <c r="I76" s="1" t="n">
        <f aca="false">$B41*I41</f>
        <v>0</v>
      </c>
      <c r="J76" s="1" t="n">
        <f aca="false">$B41*J41</f>
        <v>0</v>
      </c>
      <c r="K76" s="28" t="n">
        <f aca="false">$B41*K41</f>
        <v>-0</v>
      </c>
      <c r="L76" s="28" t="n">
        <f aca="false">$B41*L41</f>
        <v>0</v>
      </c>
      <c r="M76" s="28" t="n">
        <f aca="false">$B41*M41</f>
        <v>0</v>
      </c>
      <c r="N76" s="28" t="n">
        <f aca="false">$B41*N41</f>
        <v>0</v>
      </c>
      <c r="O76" s="28" t="n">
        <f aca="false">$B41*O41</f>
        <v>0</v>
      </c>
      <c r="P76" s="28" t="n">
        <f aca="false">$B41*P41</f>
        <v>0</v>
      </c>
      <c r="Q76" s="28" t="n">
        <f aca="false">$B41*Q41</f>
        <v>-0</v>
      </c>
      <c r="R76" s="1" t="n">
        <f aca="false">$B41*R41</f>
        <v>0</v>
      </c>
      <c r="S76" s="1" t="n">
        <f aca="false">$B41*S41</f>
        <v>0</v>
      </c>
      <c r="T76" s="1" t="n">
        <f aca="false">$B41*T41</f>
        <v>0</v>
      </c>
      <c r="U76" s="1" t="n">
        <f aca="false">$B41*U41</f>
        <v>0</v>
      </c>
      <c r="V76" s="1" t="n">
        <f aca="false">$B41*V41</f>
        <v>0</v>
      </c>
    </row>
    <row r="77" customFormat="false" ht="18.75" hidden="false" customHeight="true" outlineLevel="0" collapsed="false">
      <c r="D77" s="27"/>
      <c r="E77" s="1" t="n">
        <f aca="false">$B42*E42</f>
        <v>0.04179784</v>
      </c>
      <c r="F77" s="1" t="n">
        <f aca="false">$B42*F42</f>
        <v>0.14093422</v>
      </c>
      <c r="G77" s="1" t="n">
        <f aca="false">$B42*G42</f>
        <v>0.14838446</v>
      </c>
      <c r="H77" s="1" t="n">
        <f aca="false">$B42*H42</f>
        <v>1.0096219</v>
      </c>
      <c r="I77" s="1" t="n">
        <f aca="false">$B42*I42</f>
        <v>0.12387172</v>
      </c>
      <c r="J77" s="1" t="n">
        <f aca="false">$B42*J42</f>
        <v>0.14074452</v>
      </c>
      <c r="K77" s="28" t="n">
        <f aca="false">$B42*K42</f>
        <v>0.30502262</v>
      </c>
      <c r="L77" s="28" t="n">
        <f aca="false">$B42*L42</f>
        <v>0.05339922</v>
      </c>
      <c r="M77" s="28" t="n">
        <f aca="false">$B42*M42</f>
        <v>0.06983438</v>
      </c>
      <c r="N77" s="28" t="n">
        <f aca="false">$B42*N42</f>
        <v>0.07836318</v>
      </c>
      <c r="O77" s="28" t="n">
        <f aca="false">$B42*O42</f>
        <v>0.02954644</v>
      </c>
      <c r="P77" s="28" t="n">
        <f aca="false">$B42*P42</f>
        <v>0.05519136</v>
      </c>
      <c r="Q77" s="28" t="n">
        <f aca="false">$B42*Q42</f>
        <v>0.1511125</v>
      </c>
      <c r="R77" s="1" t="n">
        <f aca="false">$B42*R42</f>
        <v>0.21894838</v>
      </c>
      <c r="S77" s="1" t="n">
        <f aca="false">$B42*S42</f>
        <v>0.07244846</v>
      </c>
      <c r="T77" s="1" t="n">
        <f aca="false">$B42*T42</f>
        <v>0.05359116</v>
      </c>
      <c r="U77" s="1" t="n">
        <f aca="false">$B42*U42</f>
        <v>0.13605004</v>
      </c>
      <c r="V77" s="1" t="n">
        <f aca="false">$B42*V42</f>
        <v>0.3619973</v>
      </c>
    </row>
    <row r="78" customFormat="false" ht="18.75" hidden="false" customHeight="true" outlineLevel="0" collapsed="false">
      <c r="D78" s="27"/>
      <c r="E78" s="1" t="n">
        <f aca="false">$B43*E43</f>
        <v>-1.15514685</v>
      </c>
      <c r="F78" s="1" t="n">
        <f aca="false">$B43*F43</f>
        <v>2.34959769</v>
      </c>
      <c r="G78" s="1" t="n">
        <f aca="false">$B43*G43</f>
        <v>1.67331276</v>
      </c>
      <c r="H78" s="1" t="n">
        <f aca="false">$B43*H43</f>
        <v>13.76997633</v>
      </c>
      <c r="I78" s="1" t="n">
        <f aca="false">$B43*I43</f>
        <v>1.18519056</v>
      </c>
      <c r="J78" s="1" t="n">
        <f aca="false">$B43*J43</f>
        <v>1.43382699</v>
      </c>
      <c r="K78" s="28" t="n">
        <f aca="false">$B43*K43</f>
        <v>2.56200732</v>
      </c>
      <c r="L78" s="28" t="n">
        <f aca="false">$B43*L43</f>
        <v>3.39635124</v>
      </c>
      <c r="M78" s="28" t="n">
        <f aca="false">$B43*M43</f>
        <v>2.83596597</v>
      </c>
      <c r="N78" s="28" t="n">
        <f aca="false">$B43*N43</f>
        <v>3.3518403</v>
      </c>
      <c r="O78" s="28" t="n">
        <f aca="false">$B43*O43</f>
        <v>3.82638528</v>
      </c>
      <c r="P78" s="28" t="n">
        <f aca="false">$B43*P43</f>
        <v>1.08682227</v>
      </c>
      <c r="Q78" s="28" t="n">
        <f aca="false">$B43*Q43</f>
        <v>1.77047262</v>
      </c>
      <c r="R78" s="1" t="n">
        <f aca="false">$B43*R43</f>
        <v>2.00763027</v>
      </c>
      <c r="S78" s="1" t="n">
        <f aca="false">$B43*S43</f>
        <v>3.18272535</v>
      </c>
      <c r="T78" s="1" t="n">
        <f aca="false">$B43*T43</f>
        <v>2.70030861</v>
      </c>
      <c r="U78" s="1" t="n">
        <f aca="false">$B43*U43</f>
        <v>1.66924899</v>
      </c>
      <c r="V78" s="1" t="n">
        <f aca="false">$B43*V43</f>
        <v>6.41380095</v>
      </c>
    </row>
    <row r="79" customFormat="false" ht="18.75" hidden="false" customHeight="true" outlineLevel="0" collapsed="false">
      <c r="D79" s="27"/>
      <c r="E79" s="1" t="n">
        <f aca="false">$B44*E44</f>
        <v>6.89606271</v>
      </c>
      <c r="F79" s="1" t="n">
        <f aca="false">$B44*F44</f>
        <v>9.92081214</v>
      </c>
      <c r="G79" s="1" t="n">
        <f aca="false">$B44*G44</f>
        <v>7.71538167</v>
      </c>
      <c r="H79" s="1" t="n">
        <f aca="false">$B44*H44</f>
        <v>23.00486139</v>
      </c>
      <c r="I79" s="1" t="n">
        <f aca="false">$B44*I44</f>
        <v>12.2426172</v>
      </c>
      <c r="J79" s="1" t="n">
        <f aca="false">$B44*J44</f>
        <v>9.41740029</v>
      </c>
      <c r="K79" s="28" t="n">
        <f aca="false">$B44*K44</f>
        <v>9.86653863</v>
      </c>
      <c r="L79" s="28" t="n">
        <f aca="false">$B44*L44</f>
        <v>5.75709975</v>
      </c>
      <c r="M79" s="28" t="n">
        <f aca="false">$B44*M44</f>
        <v>10.21920696</v>
      </c>
      <c r="N79" s="28" t="n">
        <f aca="false">$B44*N44</f>
        <v>12.81544569</v>
      </c>
      <c r="O79" s="28" t="n">
        <f aca="false">$B44*O44</f>
        <v>10.00550817</v>
      </c>
      <c r="P79" s="28" t="n">
        <f aca="false">$B44*P44</f>
        <v>5.88687696</v>
      </c>
      <c r="Q79" s="28" t="n">
        <f aca="false">$B44*Q44</f>
        <v>10.15191567</v>
      </c>
      <c r="R79" s="1" t="n">
        <f aca="false">$B44*R44</f>
        <v>3.47607603</v>
      </c>
      <c r="S79" s="1" t="n">
        <f aca="false">$B44*S44</f>
        <v>7.19163261</v>
      </c>
      <c r="T79" s="1" t="n">
        <f aca="false">$B44*T44</f>
        <v>9.8791965</v>
      </c>
      <c r="U79" s="1" t="n">
        <f aca="false">$B44*U44</f>
        <v>7.68106332</v>
      </c>
      <c r="V79" s="1" t="n">
        <f aca="false">$B44*V44</f>
        <v>10.40231205</v>
      </c>
    </row>
    <row r="80" customFormat="false" ht="18.75" hidden="false" customHeight="true" outlineLevel="0" collapsed="false">
      <c r="D80" s="27"/>
      <c r="E80" s="1" t="n">
        <f aca="false">$B45*E45</f>
        <v>0</v>
      </c>
      <c r="F80" s="1" t="n">
        <f aca="false">$B45*F45</f>
        <v>0</v>
      </c>
      <c r="G80" s="1" t="n">
        <f aca="false">$B45*G45</f>
        <v>0</v>
      </c>
      <c r="H80" s="1" t="n">
        <f aca="false">$B45*H45</f>
        <v>0</v>
      </c>
      <c r="I80" s="1" t="n">
        <f aca="false">$B45*I45</f>
        <v>0</v>
      </c>
      <c r="J80" s="1" t="n">
        <f aca="false">$B45*J45</f>
        <v>0</v>
      </c>
      <c r="K80" s="28" t="n">
        <f aca="false">$B45*K45</f>
        <v>0</v>
      </c>
      <c r="L80" s="28" t="n">
        <f aca="false">$B45*L45</f>
        <v>0</v>
      </c>
      <c r="M80" s="28" t="n">
        <f aca="false">$B45*M45</f>
        <v>0</v>
      </c>
      <c r="N80" s="28" t="n">
        <f aca="false">$B45*N45</f>
        <v>0</v>
      </c>
      <c r="O80" s="28" t="n">
        <f aca="false">$B45*O45</f>
        <v>0</v>
      </c>
      <c r="P80" s="28" t="n">
        <f aca="false">$B45*P45</f>
        <v>0</v>
      </c>
      <c r="Q80" s="28" t="n">
        <f aca="false">$B45*Q45</f>
        <v>0</v>
      </c>
      <c r="R80" s="1" t="n">
        <f aca="false">$B45*R45</f>
        <v>0</v>
      </c>
      <c r="S80" s="1" t="n">
        <f aca="false">$B45*S45</f>
        <v>0</v>
      </c>
      <c r="T80" s="1" t="n">
        <f aca="false">$B45*T45</f>
        <v>0</v>
      </c>
      <c r="U80" s="1" t="n">
        <f aca="false">$B45*U45</f>
        <v>0</v>
      </c>
      <c r="V80" s="1" t="n">
        <f aca="false">$B45*V45</f>
        <v>0</v>
      </c>
    </row>
    <row r="81" customFormat="false" ht="18.75" hidden="false" customHeight="true" outlineLevel="0" collapsed="false">
      <c r="D81" s="27"/>
      <c r="E81" s="1" t="n">
        <f aca="false">$B46*E46</f>
        <v>0</v>
      </c>
      <c r="F81" s="1" t="n">
        <f aca="false">$B46*F46</f>
        <v>0</v>
      </c>
      <c r="G81" s="1" t="n">
        <f aca="false">$B46*G46</f>
        <v>0</v>
      </c>
      <c r="H81" s="1" t="n">
        <f aca="false">$B46*H46</f>
        <v>0</v>
      </c>
      <c r="I81" s="1" t="n">
        <f aca="false">$B46*I46</f>
        <v>0</v>
      </c>
      <c r="J81" s="1" t="n">
        <f aca="false">$B46*J46</f>
        <v>0</v>
      </c>
      <c r="K81" s="28" t="n">
        <f aca="false">$B46*K46</f>
        <v>0</v>
      </c>
      <c r="L81" s="28" t="n">
        <f aca="false">$B46*L46</f>
        <v>0</v>
      </c>
      <c r="M81" s="28" t="n">
        <f aca="false">$B46*M46</f>
        <v>0</v>
      </c>
      <c r="N81" s="28" t="n">
        <f aca="false">$B46*N46</f>
        <v>0</v>
      </c>
      <c r="O81" s="28" t="n">
        <f aca="false">$B46*O46</f>
        <v>0</v>
      </c>
      <c r="P81" s="28" t="n">
        <f aca="false">$B46*P46</f>
        <v>0</v>
      </c>
      <c r="Q81" s="28" t="n">
        <f aca="false">$B46*Q46</f>
        <v>0</v>
      </c>
      <c r="R81" s="1" t="n">
        <f aca="false">$B46*R46</f>
        <v>0</v>
      </c>
      <c r="S81" s="1" t="n">
        <f aca="false">$B46*S46</f>
        <v>0</v>
      </c>
      <c r="T81" s="1" t="n">
        <f aca="false">$B46*T46</f>
        <v>0</v>
      </c>
      <c r="U81" s="1" t="n">
        <f aca="false">$B46*U46</f>
        <v>0</v>
      </c>
      <c r="V81" s="1" t="n">
        <f aca="false">$B46*V46</f>
        <v>0</v>
      </c>
    </row>
    <row r="82" customFormat="false" ht="18.75" hidden="false" customHeight="true" outlineLevel="0" collapsed="false">
      <c r="D82" s="27"/>
      <c r="E82" s="1" t="n">
        <f aca="false">$B47*E47</f>
        <v>0</v>
      </c>
      <c r="F82" s="1" t="n">
        <f aca="false">$B47*F47</f>
        <v>0</v>
      </c>
      <c r="G82" s="1" t="n">
        <f aca="false">$B47*G47</f>
        <v>0</v>
      </c>
      <c r="H82" s="1" t="n">
        <f aca="false">$B47*H47</f>
        <v>0</v>
      </c>
      <c r="I82" s="1" t="n">
        <f aca="false">$B47*I47</f>
        <v>0</v>
      </c>
      <c r="J82" s="1" t="n">
        <f aca="false">$B47*J47</f>
        <v>0</v>
      </c>
      <c r="K82" s="28" t="n">
        <f aca="false">$B47*K47</f>
        <v>0</v>
      </c>
      <c r="L82" s="28" t="n">
        <f aca="false">$B47*L47</f>
        <v>0</v>
      </c>
      <c r="M82" s="28" t="n">
        <f aca="false">$B47*M47</f>
        <v>0</v>
      </c>
      <c r="N82" s="28" t="n">
        <f aca="false">$B47*N47</f>
        <v>0</v>
      </c>
      <c r="O82" s="28" t="n">
        <f aca="false">$B47*O47</f>
        <v>0</v>
      </c>
      <c r="P82" s="28" t="n">
        <f aca="false">$B47*P47</f>
        <v>0</v>
      </c>
      <c r="Q82" s="28" t="n">
        <f aca="false">$B47*Q47</f>
        <v>0</v>
      </c>
      <c r="R82" s="1" t="n">
        <f aca="false">$B47*R47</f>
        <v>0</v>
      </c>
      <c r="S82" s="1" t="n">
        <f aca="false">$B47*S47</f>
        <v>0</v>
      </c>
      <c r="T82" s="1" t="n">
        <f aca="false">$B47*T47</f>
        <v>0</v>
      </c>
      <c r="U82" s="1" t="n">
        <f aca="false">$B47*U47</f>
        <v>0</v>
      </c>
      <c r="V82" s="1" t="n">
        <f aca="false">$B47*V47</f>
        <v>0</v>
      </c>
    </row>
    <row r="83" customFormat="false" ht="18.75" hidden="false" customHeight="true" outlineLevel="0" collapsed="false">
      <c r="D83" s="27"/>
      <c r="E83" s="1" t="n">
        <f aca="false">$B48*E48</f>
        <v>0</v>
      </c>
      <c r="F83" s="1" t="n">
        <f aca="false">$B48*F48</f>
        <v>0</v>
      </c>
      <c r="G83" s="1" t="n">
        <f aca="false">$B48*G48</f>
        <v>0</v>
      </c>
      <c r="H83" s="1" t="n">
        <f aca="false">$B48*H48</f>
        <v>-0</v>
      </c>
      <c r="I83" s="1" t="n">
        <f aca="false">$B48*I48</f>
        <v>0</v>
      </c>
      <c r="J83" s="1" t="n">
        <f aca="false">$B48*J48</f>
        <v>0</v>
      </c>
      <c r="K83" s="28" t="n">
        <f aca="false">$B48*K48</f>
        <v>0</v>
      </c>
      <c r="L83" s="28" t="n">
        <f aca="false">$B48*L48</f>
        <v>0</v>
      </c>
      <c r="M83" s="28" t="n">
        <f aca="false">$B48*M48</f>
        <v>-0</v>
      </c>
      <c r="N83" s="28" t="n">
        <f aca="false">$B48*N48</f>
        <v>0</v>
      </c>
      <c r="O83" s="28" t="n">
        <f aca="false">$B48*O48</f>
        <v>-0</v>
      </c>
      <c r="P83" s="28" t="n">
        <f aca="false">$B48*P48</f>
        <v>-0</v>
      </c>
      <c r="Q83" s="28" t="n">
        <f aca="false">$B48*Q48</f>
        <v>0</v>
      </c>
      <c r="R83" s="1" t="n">
        <f aca="false">$B48*R48</f>
        <v>0</v>
      </c>
      <c r="S83" s="1" t="n">
        <f aca="false">$B48*S48</f>
        <v>0</v>
      </c>
      <c r="T83" s="1" t="n">
        <f aca="false">$B48*T48</f>
        <v>-0</v>
      </c>
      <c r="U83" s="1" t="n">
        <f aca="false">$B48*U48</f>
        <v>0</v>
      </c>
      <c r="V83" s="1" t="n">
        <f aca="false">$B48*V48</f>
        <v>-0</v>
      </c>
    </row>
    <row r="84" customFormat="false" ht="18.75" hidden="false" customHeight="true" outlineLevel="0" collapsed="false">
      <c r="D84" s="27"/>
      <c r="E84" s="1" t="n">
        <f aca="false">$B49*E49</f>
        <v>0</v>
      </c>
      <c r="F84" s="1" t="n">
        <f aca="false">$B49*F49</f>
        <v>0</v>
      </c>
      <c r="G84" s="1" t="n">
        <f aca="false">$B49*G49</f>
        <v>0</v>
      </c>
      <c r="H84" s="1" t="n">
        <f aca="false">$B49*H49</f>
        <v>0</v>
      </c>
      <c r="I84" s="1" t="n">
        <f aca="false">$B49*I49</f>
        <v>0</v>
      </c>
      <c r="J84" s="1" t="n">
        <f aca="false">$B49*J49</f>
        <v>0</v>
      </c>
      <c r="K84" s="28" t="n">
        <f aca="false">$B49*K49</f>
        <v>0</v>
      </c>
      <c r="L84" s="28" t="n">
        <f aca="false">$B49*L49</f>
        <v>0</v>
      </c>
      <c r="M84" s="28" t="n">
        <f aca="false">$B49*M49</f>
        <v>0</v>
      </c>
      <c r="N84" s="28" t="n">
        <f aca="false">$B49*N49</f>
        <v>0</v>
      </c>
      <c r="O84" s="28" t="n">
        <f aca="false">$B49*O49</f>
        <v>0</v>
      </c>
      <c r="P84" s="28" t="n">
        <f aca="false">$B49*P49</f>
        <v>0</v>
      </c>
      <c r="Q84" s="28" t="n">
        <f aca="false">$B49*Q49</f>
        <v>0</v>
      </c>
      <c r="R84" s="1" t="n">
        <f aca="false">$B49*R49</f>
        <v>0</v>
      </c>
      <c r="S84" s="1" t="n">
        <f aca="false">$B49*S49</f>
        <v>0</v>
      </c>
      <c r="T84" s="1" t="n">
        <f aca="false">$B49*T49</f>
        <v>0</v>
      </c>
      <c r="U84" s="1" t="n">
        <f aca="false">$B49*U49</f>
        <v>0</v>
      </c>
      <c r="V84" s="1" t="n">
        <f aca="false">$B49*V49</f>
        <v>0</v>
      </c>
    </row>
    <row r="85" customFormat="false" ht="18.75" hidden="false" customHeight="true" outlineLevel="0" collapsed="false">
      <c r="D85" s="27"/>
      <c r="E85" s="1" t="n">
        <f aca="false">$B50*E50</f>
        <v>3.53153168</v>
      </c>
      <c r="F85" s="1" t="n">
        <f aca="false">$B50*F50</f>
        <v>1.26454448</v>
      </c>
      <c r="G85" s="1" t="n">
        <f aca="false">$B50*G50</f>
        <v>1.85654848</v>
      </c>
      <c r="H85" s="1" t="n">
        <f aca="false">$B50*H50</f>
        <v>2.38014416</v>
      </c>
      <c r="I85" s="1" t="n">
        <f aca="false">$B50*I50</f>
        <v>2.12493456</v>
      </c>
      <c r="J85" s="1" t="n">
        <f aca="false">$B50*J50</f>
        <v>1.59607664</v>
      </c>
      <c r="K85" s="28" t="n">
        <f aca="false">$B50*K50</f>
        <v>1.06011632</v>
      </c>
      <c r="L85" s="28" t="n">
        <f aca="false">$B50*L50</f>
        <v>1.49758928</v>
      </c>
      <c r="M85" s="28" t="n">
        <f aca="false">$B50*M50</f>
        <v>2.05457808</v>
      </c>
      <c r="N85" s="28" t="n">
        <f aca="false">$B50*N50</f>
        <v>2.15499584</v>
      </c>
      <c r="O85" s="28" t="n">
        <f aca="false">$B50*O50</f>
        <v>1.98872784</v>
      </c>
      <c r="P85" s="28" t="n">
        <f aca="false">$B50*P50</f>
        <v>1.04407776</v>
      </c>
      <c r="Q85" s="28" t="n">
        <f aca="false">$B50*Q50</f>
        <v>1.6304528</v>
      </c>
      <c r="R85" s="1" t="n">
        <f aca="false">$B50*R50</f>
        <v>1.933104</v>
      </c>
      <c r="S85" s="1" t="n">
        <f aca="false">$B50*S50</f>
        <v>17.87170944</v>
      </c>
      <c r="T85" s="1" t="n">
        <f aca="false">$B50*T50</f>
        <v>2.9528624</v>
      </c>
      <c r="U85" s="1" t="n">
        <f aca="false">$B50*U50</f>
        <v>2.19042176</v>
      </c>
      <c r="V85" s="1" t="n">
        <f aca="false">$B50*V50</f>
        <v>3.18865616</v>
      </c>
    </row>
    <row r="86" customFormat="false" ht="18.75" hidden="false" customHeight="true" outlineLevel="0" collapsed="false">
      <c r="D86" s="27"/>
      <c r="E86" s="1" t="n">
        <f aca="false">$B51*E51</f>
        <v>27.33193972</v>
      </c>
      <c r="F86" s="1" t="n">
        <f aca="false">$B51*F51</f>
        <v>4.64776974</v>
      </c>
      <c r="G86" s="1" t="n">
        <f aca="false">$B51*G51</f>
        <v>14.45128656</v>
      </c>
      <c r="H86" s="1" t="n">
        <f aca="false">$B51*H51</f>
        <v>6.2123661</v>
      </c>
      <c r="I86" s="1" t="n">
        <f aca="false">$B51*I51</f>
        <v>5.57071538</v>
      </c>
      <c r="J86" s="1" t="n">
        <f aca="false">$B51*J51</f>
        <v>4.88507614</v>
      </c>
      <c r="K86" s="28" t="n">
        <f aca="false">$B51*K51</f>
        <v>124.72747986</v>
      </c>
      <c r="L86" s="28" t="n">
        <f aca="false">$B51*L51</f>
        <v>7.50350862</v>
      </c>
      <c r="M86" s="28" t="n">
        <f aca="false">$B51*M51</f>
        <v>5.60155644</v>
      </c>
      <c r="N86" s="28" t="n">
        <f aca="false">$B51*N51</f>
        <v>5.53271426</v>
      </c>
      <c r="O86" s="28" t="n">
        <f aca="false">$B51*O51</f>
        <v>5.58606604</v>
      </c>
      <c r="P86" s="28" t="n">
        <f aca="false">$B51*P51</f>
        <v>2.37385008</v>
      </c>
      <c r="Q86" s="28" t="n">
        <f aca="false">$B51*Q51</f>
        <v>14.94595766</v>
      </c>
      <c r="R86" s="1" t="n">
        <f aca="false">$B51*R51</f>
        <v>4.33348224</v>
      </c>
      <c r="S86" s="1" t="n">
        <f aca="false">$B51*S51</f>
        <v>5.43610054</v>
      </c>
      <c r="T86" s="1" t="n">
        <f aca="false">$B51*T51</f>
        <v>6.410581</v>
      </c>
      <c r="U86" s="1" t="n">
        <f aca="false">$B51*U51</f>
        <v>26.71176884</v>
      </c>
      <c r="V86" s="1" t="n">
        <f aca="false">$B51*V51</f>
        <v>7.2867865</v>
      </c>
    </row>
    <row r="87" customFormat="false" ht="18.75" hidden="false" customHeight="true" outlineLevel="0" collapsed="false">
      <c r="D87" s="27"/>
      <c r="E87" s="1" t="n">
        <f aca="false">$B52*E52</f>
        <v>10.22082544</v>
      </c>
      <c r="F87" s="1" t="n">
        <f aca="false">$B52*F52</f>
        <v>3.2882688</v>
      </c>
      <c r="G87" s="1" t="n">
        <f aca="false">$B52*G52</f>
        <v>28.23837712</v>
      </c>
      <c r="H87" s="1" t="n">
        <f aca="false">$B52*H52</f>
        <v>3.01495136</v>
      </c>
      <c r="I87" s="1" t="n">
        <f aca="false">$B52*I52</f>
        <v>3.26504688</v>
      </c>
      <c r="J87" s="1" t="n">
        <f aca="false">$B52*J52</f>
        <v>3.74414592</v>
      </c>
      <c r="K87" s="28" t="n">
        <f aca="false">$B52*K52</f>
        <v>19.50660976</v>
      </c>
      <c r="L87" s="28" t="n">
        <f aca="false">$B52*L52</f>
        <v>5.36455792</v>
      </c>
      <c r="M87" s="28" t="n">
        <f aca="false">$B52*M52</f>
        <v>3.3498176</v>
      </c>
      <c r="N87" s="28" t="n">
        <f aca="false">$B52*N52</f>
        <v>3.20045936</v>
      </c>
      <c r="O87" s="28" t="n">
        <f aca="false">$B52*O52</f>
        <v>3.26975248</v>
      </c>
      <c r="P87" s="28" t="n">
        <f aca="false">$B52*P52</f>
        <v>1.23983312</v>
      </c>
      <c r="Q87" s="28" t="n">
        <f aca="false">$B52*Q52</f>
        <v>4.90712944</v>
      </c>
      <c r="R87" s="1" t="n">
        <f aca="false">$B52*R52</f>
        <v>2.49772368</v>
      </c>
      <c r="S87" s="1" t="n">
        <f aca="false">$B52*S52</f>
        <v>4.46027328</v>
      </c>
      <c r="T87" s="1" t="n">
        <f aca="false">$B52*T52</f>
        <v>3.81792336</v>
      </c>
      <c r="U87" s="1" t="n">
        <f aca="false">$B52*U52</f>
        <v>9.2116144</v>
      </c>
      <c r="V87" s="1" t="n">
        <f aca="false">$B52*V52</f>
        <v>2.97793552</v>
      </c>
    </row>
    <row r="88" customFormat="false" ht="18.75" hidden="false" customHeight="true" outlineLevel="0" collapsed="false">
      <c r="D88" s="27"/>
      <c r="E88" s="1" t="n">
        <f aca="false">$B53*E53</f>
        <v>0</v>
      </c>
      <c r="F88" s="1" t="n">
        <f aca="false">$B53*F53</f>
        <v>0</v>
      </c>
      <c r="G88" s="1" t="n">
        <f aca="false">$B53*G53</f>
        <v>0</v>
      </c>
      <c r="H88" s="1" t="n">
        <f aca="false">$B53*H53</f>
        <v>0</v>
      </c>
      <c r="I88" s="1" t="n">
        <f aca="false">$B53*I53</f>
        <v>0</v>
      </c>
      <c r="J88" s="1" t="n">
        <f aca="false">$B53*J53</f>
        <v>0</v>
      </c>
      <c r="K88" s="28" t="n">
        <f aca="false">$B53*K53</f>
        <v>0</v>
      </c>
      <c r="L88" s="28" t="n">
        <f aca="false">$B53*L53</f>
        <v>0</v>
      </c>
      <c r="M88" s="28" t="n">
        <f aca="false">$B53*M53</f>
        <v>0</v>
      </c>
      <c r="N88" s="28" t="n">
        <f aca="false">$B53*N53</f>
        <v>0</v>
      </c>
      <c r="O88" s="28" t="n">
        <f aca="false">$B53*O53</f>
        <v>0</v>
      </c>
      <c r="P88" s="28" t="n">
        <f aca="false">$B53*P53</f>
        <v>0</v>
      </c>
      <c r="Q88" s="28" t="n">
        <f aca="false">$B53*Q53</f>
        <v>0</v>
      </c>
      <c r="R88" s="1" t="n">
        <f aca="false">$B53*R53</f>
        <v>0</v>
      </c>
      <c r="S88" s="1" t="n">
        <f aca="false">$B53*S53</f>
        <v>0</v>
      </c>
      <c r="T88" s="1" t="n">
        <f aca="false">$B53*T53</f>
        <v>0</v>
      </c>
      <c r="U88" s="1" t="n">
        <f aca="false">$B53*U53</f>
        <v>0</v>
      </c>
      <c r="V88" s="1" t="n">
        <f aca="false">$B53*V53</f>
        <v>0</v>
      </c>
    </row>
    <row r="89" customFormat="false" ht="18.75" hidden="false" customHeight="true" outlineLevel="0" collapsed="false">
      <c r="D89" s="27"/>
      <c r="E89" s="1" t="n">
        <f aca="false">$B54*E54</f>
        <v>0</v>
      </c>
      <c r="F89" s="1" t="n">
        <f aca="false">$B54*F54</f>
        <v>0</v>
      </c>
      <c r="G89" s="1" t="n">
        <f aca="false">$B54*G54</f>
        <v>0</v>
      </c>
      <c r="H89" s="1" t="n">
        <f aca="false">$B54*H54</f>
        <v>0</v>
      </c>
      <c r="I89" s="1" t="n">
        <f aca="false">$B54*I54</f>
        <v>0</v>
      </c>
      <c r="J89" s="1" t="n">
        <f aca="false">$B54*J54</f>
        <v>0</v>
      </c>
      <c r="K89" s="28" t="n">
        <f aca="false">$B54*K54</f>
        <v>0</v>
      </c>
      <c r="L89" s="28" t="n">
        <f aca="false">$B54*L54</f>
        <v>0</v>
      </c>
      <c r="M89" s="28" t="n">
        <f aca="false">$B54*M54</f>
        <v>0</v>
      </c>
      <c r="N89" s="28" t="n">
        <f aca="false">$B54*N54</f>
        <v>0</v>
      </c>
      <c r="O89" s="28" t="n">
        <f aca="false">$B54*O54</f>
        <v>0</v>
      </c>
      <c r="P89" s="28" t="n">
        <f aca="false">$B54*P54</f>
        <v>0</v>
      </c>
      <c r="Q89" s="28" t="n">
        <f aca="false">$B54*Q54</f>
        <v>0</v>
      </c>
      <c r="R89" s="1" t="n">
        <f aca="false">$B54*R54</f>
        <v>0</v>
      </c>
      <c r="S89" s="1" t="n">
        <f aca="false">$B54*S54</f>
        <v>0</v>
      </c>
      <c r="T89" s="1" t="n">
        <f aca="false">$B54*T54</f>
        <v>0</v>
      </c>
      <c r="U89" s="1" t="n">
        <f aca="false">$B54*U54</f>
        <v>0</v>
      </c>
      <c r="V89" s="1" t="n">
        <f aca="false">$B54*V54</f>
        <v>0</v>
      </c>
    </row>
    <row r="90" customFormat="false" ht="18.75" hidden="false" customHeight="true" outlineLevel="0" collapsed="false">
      <c r="D90" s="27"/>
      <c r="E90" s="1" t="n">
        <f aca="false">$B55*E55</f>
        <v>0</v>
      </c>
      <c r="F90" s="1" t="n">
        <f aca="false">$B55*F55</f>
        <v>0</v>
      </c>
      <c r="G90" s="1" t="n">
        <f aca="false">$B55*G55</f>
        <v>0</v>
      </c>
      <c r="H90" s="1" t="n">
        <f aca="false">$B55*H55</f>
        <v>0</v>
      </c>
      <c r="I90" s="1" t="n">
        <f aca="false">$B55*I55</f>
        <v>0</v>
      </c>
      <c r="J90" s="1" t="n">
        <f aca="false">$B55*J55</f>
        <v>0</v>
      </c>
      <c r="K90" s="28" t="n">
        <f aca="false">$B55*K55</f>
        <v>0</v>
      </c>
      <c r="L90" s="28" t="n">
        <f aca="false">$B55*L55</f>
        <v>0</v>
      </c>
      <c r="M90" s="28" t="n">
        <f aca="false">$B55*M55</f>
        <v>0</v>
      </c>
      <c r="N90" s="28" t="n">
        <f aca="false">$B55*N55</f>
        <v>0</v>
      </c>
      <c r="O90" s="28" t="n">
        <f aca="false">$B55*O55</f>
        <v>0</v>
      </c>
      <c r="P90" s="28" t="n">
        <f aca="false">$B55*P55</f>
        <v>0</v>
      </c>
      <c r="Q90" s="28" t="n">
        <f aca="false">$B55*Q55</f>
        <v>0</v>
      </c>
      <c r="R90" s="1" t="n">
        <f aca="false">$B55*R55</f>
        <v>0</v>
      </c>
      <c r="S90" s="1" t="n">
        <f aca="false">$B55*S55</f>
        <v>0</v>
      </c>
      <c r="T90" s="1" t="n">
        <f aca="false">$B55*T55</f>
        <v>0</v>
      </c>
      <c r="U90" s="1" t="n">
        <f aca="false">$B55*U55</f>
        <v>0</v>
      </c>
      <c r="V90" s="1" t="n">
        <f aca="false">$B55*V55</f>
        <v>0</v>
      </c>
    </row>
    <row r="91" customFormat="false" ht="18.75" hidden="false" customHeight="true" outlineLevel="0" collapsed="false">
      <c r="D91" s="27"/>
      <c r="E91" s="1" t="n">
        <f aca="false">$B56*E56</f>
        <v>0</v>
      </c>
      <c r="F91" s="1" t="n">
        <f aca="false">$B56*F56</f>
        <v>0</v>
      </c>
      <c r="G91" s="1" t="n">
        <f aca="false">$B56*G56</f>
        <v>0</v>
      </c>
      <c r="H91" s="1" t="n">
        <f aca="false">$B56*H56</f>
        <v>0</v>
      </c>
      <c r="I91" s="1" t="n">
        <f aca="false">$B56*I56</f>
        <v>0</v>
      </c>
      <c r="J91" s="1" t="n">
        <f aca="false">$B56*J56</f>
        <v>0</v>
      </c>
      <c r="K91" s="28" t="n">
        <f aca="false">$B56*K56</f>
        <v>0</v>
      </c>
      <c r="L91" s="28" t="n">
        <f aca="false">$B56*L56</f>
        <v>0</v>
      </c>
      <c r="M91" s="28" t="n">
        <f aca="false">$B56*M56</f>
        <v>0</v>
      </c>
      <c r="N91" s="28" t="n">
        <f aca="false">$B56*N56</f>
        <v>0</v>
      </c>
      <c r="O91" s="28" t="n">
        <f aca="false">$B56*O56</f>
        <v>0</v>
      </c>
      <c r="P91" s="28" t="n">
        <f aca="false">$B56*P56</f>
        <v>0</v>
      </c>
      <c r="Q91" s="28" t="n">
        <f aca="false">$B56*Q56</f>
        <v>0</v>
      </c>
      <c r="R91" s="1" t="n">
        <f aca="false">$B56*R56</f>
        <v>0</v>
      </c>
      <c r="S91" s="1" t="n">
        <f aca="false">$B56*S56</f>
        <v>0</v>
      </c>
      <c r="T91" s="1" t="n">
        <f aca="false">$B56*T56</f>
        <v>0</v>
      </c>
      <c r="U91" s="1" t="n">
        <f aca="false">$B56*U56</f>
        <v>0</v>
      </c>
      <c r="V91" s="1" t="n">
        <f aca="false">$B56*V56</f>
        <v>0</v>
      </c>
    </row>
    <row r="92" customFormat="false" ht="18.75" hidden="false" customHeight="true" outlineLevel="0" collapsed="false">
      <c r="D92" s="27"/>
      <c r="E92" s="1" t="n">
        <f aca="false">$B57*E57</f>
        <v>0.37868858</v>
      </c>
      <c r="F92" s="1" t="n">
        <f aca="false">$B57*F57</f>
        <v>0.13226551</v>
      </c>
      <c r="G92" s="1" t="n">
        <f aca="false">$B57*G57</f>
        <v>0.2476498</v>
      </c>
      <c r="H92" s="1" t="n">
        <f aca="false">$B57*H57</f>
        <v>0.26815585</v>
      </c>
      <c r="I92" s="1" t="n">
        <f aca="false">$B57*I57</f>
        <v>0.16942127</v>
      </c>
      <c r="J92" s="1" t="n">
        <f aca="false">$B57*J57</f>
        <v>0.13896209</v>
      </c>
      <c r="K92" s="28" t="n">
        <f aca="false">$B57*K57</f>
        <v>0.22959997</v>
      </c>
      <c r="L92" s="28" t="n">
        <f aca="false">$B57*L57</f>
        <v>0.32217435</v>
      </c>
      <c r="M92" s="28" t="n">
        <f aca="false">$B57*M57</f>
        <v>0.24574018</v>
      </c>
      <c r="N92" s="28" t="n">
        <f aca="false">$B57*N57</f>
        <v>1.18131933</v>
      </c>
      <c r="O92" s="28" t="n">
        <f aca="false">$B57*O57</f>
        <v>0.29466076</v>
      </c>
      <c r="P92" s="28" t="n">
        <f aca="false">$B57*P57</f>
        <v>0.10142815</v>
      </c>
      <c r="Q92" s="28" t="n">
        <f aca="false">$B57*Q57</f>
        <v>0.1373138</v>
      </c>
      <c r="R92" s="1" t="n">
        <f aca="false">$B57*R57</f>
        <v>0.15631321</v>
      </c>
      <c r="S92" s="1" t="n">
        <f aca="false">$B57*S57</f>
        <v>0.20641691</v>
      </c>
      <c r="T92" s="1" t="n">
        <f aca="false">$B57*T57</f>
        <v>0.21778867</v>
      </c>
      <c r="U92" s="1" t="n">
        <f aca="false">$B57*U57</f>
        <v>0.26402079</v>
      </c>
      <c r="V92" s="1" t="n">
        <f aca="false">$B57*V57</f>
        <v>0.22589846</v>
      </c>
    </row>
    <row r="93" customFormat="false" ht="18.75" hidden="false" customHeight="true" outlineLevel="0" collapsed="false">
      <c r="D93" s="27"/>
      <c r="E93" s="1" t="n">
        <f aca="false">$B58*E58</f>
        <v>8.32881344</v>
      </c>
      <c r="F93" s="1" t="n">
        <f aca="false">$B58*F58</f>
        <v>2.58987472</v>
      </c>
      <c r="G93" s="1" t="n">
        <f aca="false">$B58*G58</f>
        <v>49.532516</v>
      </c>
      <c r="H93" s="1" t="n">
        <f aca="false">$B58*H58</f>
        <v>3.36565808</v>
      </c>
      <c r="I93" s="1" t="n">
        <f aca="false">$B58*I58</f>
        <v>3.77118032</v>
      </c>
      <c r="J93" s="1" t="n">
        <f aca="false">$B58*J58</f>
        <v>2.80302768</v>
      </c>
      <c r="K93" s="28" t="n">
        <f aca="false">$B58*K58</f>
        <v>8.12884832</v>
      </c>
      <c r="L93" s="28" t="n">
        <f aca="false">$B58*L58</f>
        <v>5.28815312</v>
      </c>
      <c r="M93" s="28" t="n">
        <f aca="false">$B58*M58</f>
        <v>3.35594272</v>
      </c>
      <c r="N93" s="28" t="n">
        <f aca="false">$B58*N58</f>
        <v>3.73656576</v>
      </c>
      <c r="O93" s="28" t="n">
        <f aca="false">$B58*O58</f>
        <v>3.72599952</v>
      </c>
      <c r="P93" s="28" t="n">
        <f aca="false">$B58*P58</f>
        <v>2.14903008</v>
      </c>
      <c r="Q93" s="28" t="n">
        <f aca="false">$B58*Q58</f>
        <v>3.85702272</v>
      </c>
      <c r="R93" s="1" t="n">
        <f aca="false">$B58*R58</f>
        <v>2.76737376</v>
      </c>
      <c r="S93" s="1" t="n">
        <f aca="false">$B58*S58</f>
        <v>3.28651616</v>
      </c>
      <c r="T93" s="1" t="n">
        <f aca="false">$B58*T58</f>
        <v>3.932384</v>
      </c>
      <c r="U93" s="1" t="n">
        <f aca="false">$B58*U58</f>
        <v>7.01470032</v>
      </c>
      <c r="V93" s="1" t="n">
        <f aca="false">$B58*V58</f>
        <v>3.21900848</v>
      </c>
    </row>
    <row r="94" customFormat="false" ht="18.75" hidden="false" customHeight="true" outlineLevel="0" collapsed="false">
      <c r="D94" s="27"/>
      <c r="E94" s="1" t="n">
        <f aca="false">$B59*E59</f>
        <v>0</v>
      </c>
      <c r="F94" s="1" t="n">
        <f aca="false">$B59*F59</f>
        <v>0</v>
      </c>
      <c r="G94" s="1" t="n">
        <f aca="false">$B59*G59</f>
        <v>0</v>
      </c>
      <c r="H94" s="1" t="n">
        <f aca="false">$B59*H59</f>
        <v>0</v>
      </c>
      <c r="I94" s="1" t="n">
        <f aca="false">$B59*I59</f>
        <v>0</v>
      </c>
      <c r="J94" s="1" t="n">
        <f aca="false">$B59*J59</f>
        <v>0</v>
      </c>
      <c r="K94" s="28" t="n">
        <f aca="false">$B59*K59</f>
        <v>0</v>
      </c>
      <c r="L94" s="28" t="n">
        <f aca="false">$B59*L59</f>
        <v>0</v>
      </c>
      <c r="M94" s="28" t="n">
        <f aca="false">$B59*M59</f>
        <v>0</v>
      </c>
      <c r="N94" s="28" t="n">
        <f aca="false">$B59*N59</f>
        <v>0</v>
      </c>
      <c r="O94" s="28" t="n">
        <f aca="false">$B59*O59</f>
        <v>0</v>
      </c>
      <c r="P94" s="28" t="n">
        <f aca="false">$B59*P59</f>
        <v>0</v>
      </c>
      <c r="Q94" s="28" t="n">
        <f aca="false">$B59*Q59</f>
        <v>0</v>
      </c>
      <c r="R94" s="1" t="n">
        <f aca="false">$B59*R59</f>
        <v>0</v>
      </c>
      <c r="S94" s="1" t="n">
        <f aca="false">$B59*S59</f>
        <v>0</v>
      </c>
      <c r="T94" s="1" t="n">
        <f aca="false">$B59*T59</f>
        <v>0</v>
      </c>
      <c r="U94" s="1" t="n">
        <f aca="false">$B59*U59</f>
        <v>0</v>
      </c>
      <c r="V94" s="1" t="n">
        <f aca="false">$B59*V59</f>
        <v>0</v>
      </c>
    </row>
    <row r="95" customFormat="false" ht="18.75" hidden="false" customHeight="true" outlineLevel="0" collapsed="false">
      <c r="D95" s="27"/>
      <c r="E95" s="1" t="n">
        <f aca="false">$B60*E60</f>
        <v>6.04204112</v>
      </c>
      <c r="F95" s="1" t="n">
        <f aca="false">$B60*F60</f>
        <v>1.5538352</v>
      </c>
      <c r="G95" s="1" t="n">
        <f aca="false">$B60*G60</f>
        <v>4.28552224</v>
      </c>
      <c r="H95" s="1" t="n">
        <f aca="false">$B60*H60</f>
        <v>4.15287744</v>
      </c>
      <c r="I95" s="1" t="n">
        <f aca="false">$B60*I60</f>
        <v>3.1745944</v>
      </c>
      <c r="J95" s="1" t="n">
        <f aca="false">$B60*J60</f>
        <v>1.3080872</v>
      </c>
      <c r="K95" s="28" t="n">
        <f aca="false">$B60*K60</f>
        <v>3.4439632</v>
      </c>
      <c r="L95" s="28" t="n">
        <f aca="false">$B60*L60</f>
        <v>8.88558688</v>
      </c>
      <c r="M95" s="28" t="n">
        <f aca="false">$B60*M60</f>
        <v>17.02383184</v>
      </c>
      <c r="N95" s="28" t="n">
        <f aca="false">$B60*N60</f>
        <v>4.1862032</v>
      </c>
      <c r="O95" s="28" t="n">
        <f aca="false">$B60*O60</f>
        <v>4.10633152</v>
      </c>
      <c r="P95" s="28" t="n">
        <f aca="false">$B60*P60</f>
        <v>1.01126592</v>
      </c>
      <c r="Q95" s="28" t="n">
        <f aca="false">$B60*Q60</f>
        <v>1.68589728</v>
      </c>
      <c r="R95" s="1" t="n">
        <f aca="false">$B60*R60</f>
        <v>2.00036928</v>
      </c>
      <c r="S95" s="1" t="n">
        <f aca="false">$B60*S60</f>
        <v>2.98887184</v>
      </c>
      <c r="T95" s="1" t="n">
        <f aca="false">$B60*T60</f>
        <v>3.60039216</v>
      </c>
      <c r="U95" s="1" t="n">
        <f aca="false">$B60*U60</f>
        <v>3.88383648</v>
      </c>
      <c r="V95" s="1" t="n">
        <f aca="false">$B60*V60</f>
        <v>3.38254096</v>
      </c>
    </row>
    <row r="96" customFormat="false" ht="18.75" hidden="false" customHeight="true" outlineLevel="0" collapsed="false">
      <c r="D96" s="27"/>
      <c r="E96" s="1" t="n">
        <f aca="false">$B61*E61</f>
        <v>17.63174295</v>
      </c>
      <c r="F96" s="1" t="n">
        <f aca="false">$B61*F61</f>
        <v>2.2102958</v>
      </c>
      <c r="G96" s="1" t="n">
        <f aca="false">$B61*G61</f>
        <v>4.89195111</v>
      </c>
      <c r="H96" s="1" t="n">
        <f aca="false">$B61*H61</f>
        <v>3.59640933</v>
      </c>
      <c r="I96" s="1" t="n">
        <f aca="false">$B61*I61</f>
        <v>3.06526371</v>
      </c>
      <c r="J96" s="1" t="n">
        <f aca="false">$B61*J61</f>
        <v>2.35199692</v>
      </c>
      <c r="K96" s="28" t="n">
        <f aca="false">$B61*K61</f>
        <v>16.3799284</v>
      </c>
      <c r="L96" s="28" t="n">
        <f aca="false">$B61*L61</f>
        <v>4.88305841</v>
      </c>
      <c r="M96" s="28" t="n">
        <f aca="false">$B61*M61</f>
        <v>3.28789435</v>
      </c>
      <c r="N96" s="28" t="n">
        <f aca="false">$B61*N61</f>
        <v>3.46523342</v>
      </c>
      <c r="O96" s="28" t="n">
        <f aca="false">$B61*O61</f>
        <v>3.5558696</v>
      </c>
      <c r="P96" s="28" t="n">
        <f aca="false">$B61*P61</f>
        <v>1.17068817</v>
      </c>
      <c r="Q96" s="28" t="n">
        <f aca="false">$B61*Q61</f>
        <v>4.8658998</v>
      </c>
      <c r="R96" s="1" t="n">
        <f aca="false">$B61*R61</f>
        <v>2.13083559</v>
      </c>
      <c r="S96" s="1" t="n">
        <f aca="false">$B61*S61</f>
        <v>3.07620576</v>
      </c>
      <c r="T96" s="1" t="n">
        <f aca="false">$B61*T61</f>
        <v>3.55322457</v>
      </c>
      <c r="U96" s="1" t="n">
        <f aca="false">$B61*U61</f>
        <v>27.63602739</v>
      </c>
      <c r="V96" s="1" t="n">
        <f aca="false">$B61*V61</f>
        <v>3.17729099</v>
      </c>
    </row>
    <row r="97" customFormat="false" ht="18.75" hidden="false" customHeight="true" outlineLevel="0" collapsed="false">
      <c r="D97" s="27"/>
      <c r="E97" s="1" t="n">
        <f aca="false">$B62*E62</f>
        <v>13.75677026</v>
      </c>
      <c r="F97" s="1" t="n">
        <f aca="false">$B62*F62</f>
        <v>2.69520839</v>
      </c>
      <c r="G97" s="1" t="n">
        <f aca="false">$B62*G62</f>
        <v>8.60598157</v>
      </c>
      <c r="H97" s="1" t="n">
        <f aca="false">$B62*H62</f>
        <v>4.06343316</v>
      </c>
      <c r="I97" s="1" t="n">
        <f aca="false">$B62*I62</f>
        <v>3.32773011</v>
      </c>
      <c r="J97" s="1" t="n">
        <f aca="false">$B62*J62</f>
        <v>2.80685589</v>
      </c>
      <c r="K97" s="28" t="n">
        <f aca="false">$B62*K62</f>
        <v>18.1603469</v>
      </c>
      <c r="L97" s="28" t="n">
        <f aca="false">$B62*L62</f>
        <v>5.11304393</v>
      </c>
      <c r="M97" s="28" t="n">
        <f aca="false">$B62*M62</f>
        <v>4.0043925</v>
      </c>
      <c r="N97" s="28" t="n">
        <f aca="false">$B62*N62</f>
        <v>3.91147424</v>
      </c>
      <c r="O97" s="28" t="n">
        <f aca="false">$B62*O62</f>
        <v>4.2607797</v>
      </c>
      <c r="P97" s="28" t="n">
        <f aca="false">$B62*P62</f>
        <v>1.35689138</v>
      </c>
      <c r="Q97" s="28" t="n">
        <f aca="false">$B62*Q62</f>
        <v>5.29884951</v>
      </c>
      <c r="R97" s="1" t="n">
        <f aca="false">$B62*R62</f>
        <v>2.58591522</v>
      </c>
      <c r="S97" s="1" t="n">
        <f aca="false">$B62*S62</f>
        <v>3.71661276</v>
      </c>
      <c r="T97" s="1" t="n">
        <f aca="false">$B62*T62</f>
        <v>4.32841114</v>
      </c>
      <c r="U97" s="1" t="n">
        <f aca="false">$B62*U62</f>
        <v>32.09371418</v>
      </c>
      <c r="V97" s="1" t="n">
        <f aca="false">$B62*V62</f>
        <v>3.72733925</v>
      </c>
    </row>
    <row r="98" customFormat="false" ht="18.75" hidden="false" customHeight="true" outlineLevel="0" collapsed="false">
      <c r="D98" s="27"/>
      <c r="E98" s="1" t="n">
        <f aca="false">$B63*E63</f>
        <v>0</v>
      </c>
      <c r="F98" s="1" t="n">
        <f aca="false">$B63*F63</f>
        <v>0</v>
      </c>
      <c r="G98" s="1" t="n">
        <f aca="false">$B63*G63</f>
        <v>0</v>
      </c>
      <c r="H98" s="1" t="n">
        <f aca="false">$B63*H63</f>
        <v>0</v>
      </c>
      <c r="I98" s="1" t="n">
        <f aca="false">$B63*I63</f>
        <v>0</v>
      </c>
      <c r="J98" s="1" t="n">
        <f aca="false">$B63*J63</f>
        <v>0</v>
      </c>
      <c r="K98" s="28" t="n">
        <f aca="false">$B63*K63</f>
        <v>0</v>
      </c>
      <c r="L98" s="28" t="n">
        <f aca="false">$B63*L63</f>
        <v>0</v>
      </c>
      <c r="M98" s="28" t="n">
        <f aca="false">$B63*M63</f>
        <v>0</v>
      </c>
      <c r="N98" s="28" t="n">
        <f aca="false">$B63*N63</f>
        <v>0</v>
      </c>
      <c r="O98" s="28" t="n">
        <f aca="false">$B63*O63</f>
        <v>0</v>
      </c>
      <c r="P98" s="28" t="n">
        <f aca="false">$B63*P63</f>
        <v>0</v>
      </c>
      <c r="Q98" s="28" t="n">
        <f aca="false">$B63*Q63</f>
        <v>0</v>
      </c>
      <c r="R98" s="1" t="n">
        <f aca="false">$B63*R63</f>
        <v>0</v>
      </c>
      <c r="S98" s="1" t="n">
        <f aca="false">$B63*S63</f>
        <v>0</v>
      </c>
      <c r="T98" s="1" t="n">
        <f aca="false">$B63*T63</f>
        <v>0</v>
      </c>
      <c r="U98" s="1" t="n">
        <f aca="false">$B63*U63</f>
        <v>0</v>
      </c>
      <c r="V98" s="1" t="n">
        <f aca="false">$B63*V63</f>
        <v>0</v>
      </c>
    </row>
    <row r="99" customFormat="false" ht="18.75" hidden="false" customHeight="true" outlineLevel="0" collapsed="false">
      <c r="D99" s="27"/>
      <c r="E99" s="1" t="n">
        <f aca="false">$B64*E64</f>
        <v>10.4315536</v>
      </c>
      <c r="F99" s="1" t="n">
        <f aca="false">$B64*F64</f>
        <v>3.75132999</v>
      </c>
      <c r="G99" s="1" t="n">
        <f aca="false">$B64*G64</f>
        <v>7.36374397</v>
      </c>
      <c r="H99" s="1" t="n">
        <f aca="false">$B64*H64</f>
        <v>7.76464392</v>
      </c>
      <c r="I99" s="1" t="n">
        <f aca="false">$B64*I64</f>
        <v>6.43745188</v>
      </c>
      <c r="J99" s="1" t="n">
        <f aca="false">$B64*J64</f>
        <v>3.92363757</v>
      </c>
      <c r="K99" s="28" t="n">
        <f aca="false">$B64*K64</f>
        <v>5.71056758</v>
      </c>
      <c r="L99" s="28" t="n">
        <f aca="false">$B64*L64</f>
        <v>64.24144722</v>
      </c>
      <c r="M99" s="28" t="n">
        <f aca="false">$B64*M64</f>
        <v>14.25468734</v>
      </c>
      <c r="N99" s="28" t="n">
        <f aca="false">$B64*N64</f>
        <v>6.6785078</v>
      </c>
      <c r="O99" s="28" t="n">
        <f aca="false">$B64*O64</f>
        <v>6.94774734</v>
      </c>
      <c r="P99" s="28" t="n">
        <f aca="false">$B64*P64</f>
        <v>2.14317776</v>
      </c>
      <c r="Q99" s="28" t="n">
        <f aca="false">$B64*Q64</f>
        <v>3.37867248</v>
      </c>
      <c r="R99" s="1" t="n">
        <f aca="false">$B64*R64</f>
        <v>3.70392124</v>
      </c>
      <c r="S99" s="1" t="n">
        <f aca="false">$B64*S64</f>
        <v>4.84511594</v>
      </c>
      <c r="T99" s="1" t="n">
        <f aca="false">$B64*T64</f>
        <v>7.25988179</v>
      </c>
      <c r="U99" s="1" t="n">
        <f aca="false">$B64*U64</f>
        <v>6.51457306</v>
      </c>
      <c r="V99" s="1" t="n">
        <f aca="false">$B64*V64</f>
        <v>5.92863049</v>
      </c>
    </row>
    <row r="100" customFormat="false" ht="18.75" hidden="false" customHeight="true" outlineLevel="0" collapsed="false">
      <c r="D100" s="27"/>
      <c r="E100" s="1" t="n">
        <f aca="false">$B65*E65</f>
        <v>0</v>
      </c>
      <c r="F100" s="1" t="n">
        <f aca="false">$B65*F65</f>
        <v>0</v>
      </c>
      <c r="G100" s="1" t="n">
        <f aca="false">$B65*G65</f>
        <v>0</v>
      </c>
      <c r="H100" s="1" t="n">
        <f aca="false">$B65*H65</f>
        <v>0</v>
      </c>
      <c r="I100" s="1" t="n">
        <f aca="false">$B65*I65</f>
        <v>0</v>
      </c>
      <c r="J100" s="1" t="n">
        <f aca="false">$B65*J65</f>
        <v>0</v>
      </c>
      <c r="K100" s="28" t="n">
        <f aca="false">$B65*K65</f>
        <v>0</v>
      </c>
      <c r="L100" s="28" t="n">
        <f aca="false">$B65*L65</f>
        <v>0</v>
      </c>
      <c r="M100" s="28" t="n">
        <f aca="false">$B65*M65</f>
        <v>0</v>
      </c>
      <c r="N100" s="28" t="n">
        <f aca="false">$B65*N65</f>
        <v>0</v>
      </c>
      <c r="O100" s="28" t="n">
        <f aca="false">$B65*O65</f>
        <v>0</v>
      </c>
      <c r="P100" s="28" t="n">
        <f aca="false">$B65*P65</f>
        <v>0</v>
      </c>
      <c r="Q100" s="28" t="n">
        <f aca="false">$B65*Q65</f>
        <v>0</v>
      </c>
      <c r="R100" s="1" t="n">
        <f aca="false">$B65*R65</f>
        <v>0</v>
      </c>
      <c r="S100" s="1" t="n">
        <f aca="false">$B65*S65</f>
        <v>0</v>
      </c>
      <c r="T100" s="1" t="n">
        <f aca="false">$B65*T65</f>
        <v>0</v>
      </c>
      <c r="U100" s="1" t="n">
        <f aca="false">$B65*U65</f>
        <v>0</v>
      </c>
      <c r="V100" s="1" t="n">
        <f aca="false">$B65*V65</f>
        <v>0</v>
      </c>
    </row>
    <row r="101" customFormat="false" ht="18.75" hidden="false" customHeight="true" outlineLevel="0" collapsed="false">
      <c r="E101" s="1" t="n">
        <f aca="false">$B66*E66</f>
        <v>0</v>
      </c>
      <c r="F101" s="1" t="n">
        <f aca="false">$B66*F66</f>
        <v>0</v>
      </c>
      <c r="G101" s="1" t="n">
        <f aca="false">$B66*G66</f>
        <v>0</v>
      </c>
      <c r="H101" s="1" t="n">
        <f aca="false">$B66*H66</f>
        <v>0</v>
      </c>
      <c r="I101" s="1" t="n">
        <f aca="false">$B66*I66</f>
        <v>0</v>
      </c>
      <c r="J101" s="1" t="n">
        <f aca="false">$B66*J66</f>
        <v>0</v>
      </c>
      <c r="K101" s="28" t="n">
        <f aca="false">$B66*K66</f>
        <v>0</v>
      </c>
      <c r="L101" s="28" t="n">
        <f aca="false">$B66*L66</f>
        <v>0</v>
      </c>
      <c r="M101" s="28" t="n">
        <f aca="false">$B66*M66</f>
        <v>0</v>
      </c>
      <c r="N101" s="28" t="n">
        <f aca="false">$B66*N66</f>
        <v>0</v>
      </c>
      <c r="O101" s="28" t="n">
        <f aca="false">$B66*O66</f>
        <v>0</v>
      </c>
      <c r="P101" s="28" t="n">
        <f aca="false">$B66*P66</f>
        <v>0</v>
      </c>
      <c r="Q101" s="28" t="n">
        <f aca="false">$B66*Q66</f>
        <v>0</v>
      </c>
      <c r="R101" s="1" t="n">
        <f aca="false">$B66*R66</f>
        <v>0</v>
      </c>
      <c r="S101" s="1" t="n">
        <f aca="false">$B66*S66</f>
        <v>0</v>
      </c>
      <c r="T101" s="1" t="n">
        <f aca="false">$B66*T66</f>
        <v>0</v>
      </c>
      <c r="U101" s="1" t="n">
        <f aca="false">$B66*U66</f>
        <v>0</v>
      </c>
      <c r="V101" s="1" t="n">
        <f aca="false">$B66*V66</f>
        <v>0</v>
      </c>
    </row>
    <row r="102" customFormat="false" ht="18.75" hidden="false" customHeight="true" outlineLevel="0" collapsed="false">
      <c r="D102" s="50" t="s">
        <v>4862</v>
      </c>
      <c r="E102" s="51" t="n">
        <f aca="false">SUM(E71:E101)</f>
        <v>103.43662049</v>
      </c>
      <c r="F102" s="51" t="n">
        <f aca="false">SUM(F71:F101)</f>
        <v>34.54473668</v>
      </c>
      <c r="G102" s="51" t="n">
        <f aca="false">SUM(G71:G101)</f>
        <v>129.01065574</v>
      </c>
      <c r="H102" s="51" t="n">
        <f aca="false">SUM(H71:H101)</f>
        <v>72.60309902</v>
      </c>
      <c r="I102" s="51" t="n">
        <f aca="false">SUM(I71:I101)</f>
        <v>44.45801799</v>
      </c>
      <c r="J102" s="51" t="n">
        <f aca="false">SUM(J71:J101)</f>
        <v>34.54983785</v>
      </c>
      <c r="K102" s="51" t="n">
        <f aca="false">SUM(K71:K101)</f>
        <v>210.08102888</v>
      </c>
      <c r="L102" s="51" t="n">
        <f aca="false">SUM(L71:L101)</f>
        <v>112.30596994</v>
      </c>
      <c r="M102" s="51" t="n">
        <f aca="false">SUM(M71:M101)</f>
        <v>66.30344836</v>
      </c>
      <c r="N102" s="51" t="n">
        <f aca="false">SUM(N71:N101)</f>
        <v>50.29312238</v>
      </c>
      <c r="O102" s="51" t="n">
        <f aca="false">SUM(O71:O101)</f>
        <v>47.59737469</v>
      </c>
      <c r="P102" s="51" t="n">
        <f aca="false">SUM(P71:P101)</f>
        <v>19.61913301</v>
      </c>
      <c r="Q102" s="51" t="n">
        <f aca="false">SUM(Q71:Q101)</f>
        <v>52.78069628</v>
      </c>
      <c r="R102" s="51" t="n">
        <f aca="false">SUM(R71:R101)</f>
        <v>27.8116929</v>
      </c>
      <c r="S102" s="51" t="n">
        <f aca="false">SUM(S71:S101)</f>
        <v>56.33462905</v>
      </c>
      <c r="T102" s="51" t="n">
        <f aca="false">SUM(T71:T101)</f>
        <v>48.70654536</v>
      </c>
      <c r="U102" s="51" t="n">
        <f aca="false">SUM(U71:U101)</f>
        <v>125.00703957</v>
      </c>
      <c r="V102" s="51" t="n">
        <f aca="false">SUM(V71:V101)</f>
        <v>50.29219711</v>
      </c>
    </row>
    <row r="103" customFormat="false" ht="18.75" hidden="false" customHeight="true" outlineLevel="0" collapsed="false">
      <c r="D103" s="27"/>
    </row>
    <row r="104" customFormat="false" ht="18.75" hidden="false" customHeight="true" outlineLevel="0" collapsed="false">
      <c r="D104" s="27"/>
      <c r="E104" s="49" t="s">
        <v>4863</v>
      </c>
      <c r="F104" s="49" t="s">
        <v>4864</v>
      </c>
      <c r="G104" s="49" t="s">
        <v>4865</v>
      </c>
      <c r="H104" s="49" t="s">
        <v>4866</v>
      </c>
      <c r="I104" s="49" t="s">
        <v>4867</v>
      </c>
      <c r="J104" s="49" t="s">
        <v>4868</v>
      </c>
      <c r="K104" s="49" t="s">
        <v>4869</v>
      </c>
      <c r="L104" s="49" t="s">
        <v>4870</v>
      </c>
      <c r="M104" s="49" t="s">
        <v>4871</v>
      </c>
      <c r="N104" s="49" t="s">
        <v>4872</v>
      </c>
      <c r="O104" s="49" t="s">
        <v>4873</v>
      </c>
      <c r="P104" s="49" t="s">
        <v>4874</v>
      </c>
      <c r="Q104" s="49" t="s">
        <v>4875</v>
      </c>
      <c r="R104" s="49" t="s">
        <v>4876</v>
      </c>
      <c r="S104" s="49" t="s">
        <v>4877</v>
      </c>
      <c r="T104" s="49" t="s">
        <v>4878</v>
      </c>
      <c r="U104" s="49" t="s">
        <v>4879</v>
      </c>
      <c r="V104" s="49" t="s">
        <v>4880</v>
      </c>
    </row>
    <row r="105" customFormat="false" ht="18.75" hidden="false" customHeight="true" outlineLevel="0" collapsed="false">
      <c r="D105" s="27"/>
      <c r="E105" s="1" t="n">
        <f aca="false">E102+E35</f>
        <v>-651.45895285</v>
      </c>
      <c r="F105" s="1" t="n">
        <f aca="false">F102+F35</f>
        <v>-45.58375095</v>
      </c>
      <c r="G105" s="1" t="n">
        <f aca="false">G102+G35</f>
        <v>-5.01141121999999</v>
      </c>
      <c r="H105" s="1" t="n">
        <f aca="false">H102+H35</f>
        <v>50.7638461</v>
      </c>
      <c r="I105" s="1" t="n">
        <f aca="false">I102+I35</f>
        <v>-38.82196866</v>
      </c>
      <c r="J105" s="1" t="n">
        <f aca="false">J102+J35</f>
        <v>-525.01854256</v>
      </c>
      <c r="K105" s="28" t="n">
        <f aca="false">K102+K35</f>
        <v>95.6108165</v>
      </c>
      <c r="L105" s="28" t="n">
        <f aca="false">L102+L35</f>
        <v>-7.66098503000001</v>
      </c>
      <c r="M105" s="28" t="n">
        <f aca="false">M102+M35</f>
        <v>38.00283828</v>
      </c>
      <c r="N105" s="28" t="n">
        <f aca="false">N102+N35</f>
        <v>4.75568096</v>
      </c>
      <c r="O105" s="28" t="n">
        <f aca="false">O102+O35</f>
        <v>37.77555497</v>
      </c>
      <c r="P105" s="28" t="n">
        <f aca="false">P102+P35</f>
        <v>12.97826509</v>
      </c>
      <c r="Q105" s="28" t="n">
        <f aca="false">Q102+Q35</f>
        <v>-158.34714265</v>
      </c>
      <c r="R105" s="1" t="n">
        <f aca="false">R102+R35</f>
        <v>-805.36929252</v>
      </c>
      <c r="S105" s="1" t="n">
        <f aca="false">S102+S35</f>
        <v>14.25480874</v>
      </c>
      <c r="T105" s="1" t="n">
        <f aca="false">T102+T35</f>
        <v>25.04505313</v>
      </c>
      <c r="U105" s="1" t="n">
        <f aca="false">U102+U35</f>
        <v>51.16339172</v>
      </c>
      <c r="V105" s="1" t="n">
        <f aca="false">V102+V35</f>
        <v>-587.04457262</v>
      </c>
    </row>
    <row r="106" customFormat="false" ht="18.75" hidden="false" customHeight="true" outlineLevel="0" collapsed="false">
      <c r="D106" s="27"/>
      <c r="R106" s="28"/>
    </row>
    <row r="107" customFormat="false" ht="18.75" hidden="false" customHeight="true" outlineLevel="0" collapsed="false">
      <c r="D107" s="50" t="s">
        <v>4881</v>
      </c>
      <c r="E107" s="51" t="n">
        <f aca="false">MAX(E105:V105)</f>
        <v>95.6108165</v>
      </c>
      <c r="R107" s="28"/>
    </row>
    <row r="108" customFormat="false" ht="18.75" hidden="false" customHeight="true" outlineLevel="0" collapsed="false">
      <c r="D108" s="27"/>
      <c r="R108" s="28"/>
    </row>
    <row r="109" customFormat="false" ht="37.5" hidden="false" customHeight="true" outlineLevel="0" collapsed="false">
      <c r="D109" s="50" t="s">
        <v>4882</v>
      </c>
      <c r="E109" s="52" t="n">
        <f aca="false">EXP(E105-$E$107)</f>
        <v>0</v>
      </c>
      <c r="F109" s="52" t="n">
        <f aca="false">EXP(F105-$E$107)</f>
        <v>4.78606377935343E-062</v>
      </c>
      <c r="G109" s="52" t="n">
        <f aca="false">EXP(G105-$E$107)</f>
        <v>1.99674104044846E-044</v>
      </c>
      <c r="H109" s="52" t="n">
        <f aca="false">EXP(H105-$E$107)</f>
        <v>3.3358631446897E-020</v>
      </c>
      <c r="I109" s="52" t="n">
        <f aca="false">EXP(I105-$E$107)</f>
        <v>4.13602559961376E-059</v>
      </c>
      <c r="J109" s="52" t="n">
        <f aca="false">EXP(J105-$E$107)</f>
        <v>2.91134754648897E-270</v>
      </c>
      <c r="K109" s="52" t="n">
        <f aca="false">EXP(K105-$E$107)</f>
        <v>1</v>
      </c>
      <c r="L109" s="52" t="n">
        <f aca="false">EXP(L105-$E$107)</f>
        <v>1.41132313040051E-045</v>
      </c>
      <c r="M109" s="52" t="n">
        <f aca="false">EXP(M105-$E$107)</f>
        <v>9.57575322572916E-026</v>
      </c>
      <c r="N109" s="52" t="n">
        <f aca="false">EXP(N105-$E$107)</f>
        <v>3.4843035419904E-040</v>
      </c>
      <c r="O109" s="52" t="n">
        <f aca="false">EXP(O105-$E$107)</f>
        <v>7.62895508620364E-026</v>
      </c>
      <c r="P109" s="52" t="n">
        <f aca="false">EXP(P105-$E$107)</f>
        <v>1.2975942041614E-036</v>
      </c>
      <c r="Q109" s="52" t="n">
        <f aca="false">EXP(Q105-$E$107)</f>
        <v>5.09870289128308E-111</v>
      </c>
      <c r="R109" s="52" t="n">
        <f aca="false">EXP(R105-$E$107)</f>
        <v>0</v>
      </c>
      <c r="S109" s="52" t="n">
        <f aca="false">EXP(S105-$E$107)</f>
        <v>4.65087599456891E-036</v>
      </c>
      <c r="T109" s="52" t="n">
        <f aca="false">EXP(T105-$E$107)</f>
        <v>2.25776302876024E-031</v>
      </c>
      <c r="U109" s="52" t="n">
        <f aca="false">EXP(U105-$E$107)</f>
        <v>4.97426230831791E-020</v>
      </c>
      <c r="V109" s="52" t="n">
        <f aca="false">EXP(V105-$E$107)</f>
        <v>3.36148721390229E-297</v>
      </c>
    </row>
    <row r="110" customFormat="false" ht="18.75" hidden="false" customHeight="true" outlineLevel="0" collapsed="false">
      <c r="D110" s="27"/>
      <c r="R110" s="28"/>
    </row>
    <row r="111" customFormat="false" ht="18.75" hidden="false" customHeight="true" outlineLevel="0" collapsed="false">
      <c r="D111" s="50" t="s">
        <v>4883</v>
      </c>
      <c r="E111" s="52" t="n">
        <f aca="false">E109/SUM($E$109:$V$109)</f>
        <v>0</v>
      </c>
      <c r="F111" s="52" t="n">
        <f aca="false">F109/SUM($E$109:$V$109)</f>
        <v>4.78606377935343E-062</v>
      </c>
      <c r="G111" s="52" t="n">
        <f aca="false">G109/SUM($E$109:$V$109)</f>
        <v>1.99674104044846E-044</v>
      </c>
      <c r="H111" s="52" t="n">
        <f aca="false">H109/SUM($E$109:$V$109)</f>
        <v>3.3358631446897E-020</v>
      </c>
      <c r="I111" s="52" t="n">
        <f aca="false">I109/SUM($E$109:$V$109)</f>
        <v>4.13602559961376E-059</v>
      </c>
      <c r="J111" s="52" t="n">
        <f aca="false">J109/SUM($E$109:$V$109)</f>
        <v>2.91134754648897E-270</v>
      </c>
      <c r="K111" s="52" t="n">
        <f aca="false">K109/SUM($E$109:$V$109)</f>
        <v>1</v>
      </c>
      <c r="L111" s="52" t="n">
        <f aca="false">L109/SUM($E$109:$V$109)</f>
        <v>1.41132313040051E-045</v>
      </c>
      <c r="M111" s="52" t="n">
        <f aca="false">M109/SUM($E$109:$V$109)</f>
        <v>9.57575322572916E-026</v>
      </c>
      <c r="N111" s="52" t="n">
        <f aca="false">N109/SUM($E$109:$V$109)</f>
        <v>3.4843035419904E-040</v>
      </c>
      <c r="O111" s="52" t="n">
        <f aca="false">O109/SUM($E$109:$V$109)</f>
        <v>7.62895508620364E-026</v>
      </c>
      <c r="P111" s="52" t="n">
        <f aca="false">P109/SUM($E$109:$V$109)</f>
        <v>1.2975942041614E-036</v>
      </c>
      <c r="Q111" s="52" t="n">
        <f aca="false">Q109/SUM($E$109:$V$109)</f>
        <v>5.09870289128308E-111</v>
      </c>
      <c r="R111" s="52" t="n">
        <f aca="false">R109/SUM($E$109:$V$109)</f>
        <v>0</v>
      </c>
      <c r="S111" s="52" t="n">
        <f aca="false">S109/SUM($E$109:$V$109)</f>
        <v>4.65087599456891E-036</v>
      </c>
      <c r="T111" s="52" t="n">
        <f aca="false">T109/SUM($E$109:$V$109)</f>
        <v>2.25776302876024E-031</v>
      </c>
      <c r="U111" s="52" t="n">
        <f aca="false">U109/SUM($E$109:$V$109)</f>
        <v>4.97426230831791E-020</v>
      </c>
      <c r="V111" s="52" t="n">
        <f aca="false">V109/SUM($E$109:$V$109)</f>
        <v>3.36148721390229E-297</v>
      </c>
    </row>
    <row r="112" customFormat="false" ht="18.75" hidden="false" customHeight="true" outlineLevel="0" collapsed="false">
      <c r="D112" s="27"/>
      <c r="R112" s="28"/>
    </row>
    <row r="113" customFormat="false" ht="18.75" hidden="false" customHeight="true" outlineLevel="0" collapsed="false">
      <c r="D113" s="27" t="s">
        <v>4884</v>
      </c>
      <c r="E113" s="1" t="str">
        <f aca="false">INDEX($E$34:$V$34,1,MATCH(MAX(E111:V111),E111:V111,0))</f>
        <v>CLUSTER 7</v>
      </c>
      <c r="R113" s="28"/>
    </row>
    <row r="114" customFormat="false" ht="18.75" hidden="false" customHeight="true" outlineLevel="0" collapsed="false">
      <c r="E114" s="1" t="n">
        <f aca="false">MATCH(MAX(E111:V111),E111:V111,0)</f>
        <v>7</v>
      </c>
      <c r="R114" s="28"/>
    </row>
    <row r="120" customFormat="false" ht="18.75" hidden="false" customHeight="true" outlineLevel="0" collapsed="false">
      <c r="D120" s="2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4"/>
  <sheetViews>
    <sheetView showFormulas="false" showGridLines="true" showRowColHeaders="true" showZeros="true" rightToLeft="false" tabSelected="false" showOutlineSymbols="true" defaultGridColor="true" view="normal" topLeftCell="A11" colorId="64" zoomScale="60" zoomScaleNormal="60" zoomScalePageLayoutView="100" workbookViewId="0">
      <selection pane="topLeft" activeCell="C20" activeCellId="0" sqref="C20"/>
    </sheetView>
  </sheetViews>
  <sheetFormatPr defaultColWidth="9.14453125" defaultRowHeight="15" zeroHeight="false" outlineLevelRow="0" outlineLevelCol="0"/>
  <cols>
    <col collapsed="false" customWidth="false" hidden="false" outlineLevel="0" max="1" min="1" style="53" width="9.14"/>
    <col collapsed="false" customWidth="true" hidden="false" outlineLevel="0" max="12" min="2" style="53" width="16.71"/>
    <col collapsed="false" customWidth="true" hidden="false" outlineLevel="0" max="13" min="13" style="53" width="17"/>
    <col collapsed="false" customWidth="true" hidden="false" outlineLevel="0" max="15" min="14" style="53" width="16.71"/>
    <col collapsed="false" customWidth="false" hidden="false" outlineLevel="0" max="1024" min="16" style="53" width="9.14"/>
  </cols>
  <sheetData>
    <row r="1" s="58" customFormat="true" ht="30" hidden="false" customHeight="true" outlineLevel="0" collapsed="false">
      <c r="A1" s="54" t="s">
        <v>4885</v>
      </c>
      <c r="B1" s="55"/>
      <c r="C1" s="56"/>
      <c r="D1" s="57"/>
      <c r="E1" s="56"/>
      <c r="F1" s="57"/>
      <c r="G1" s="57"/>
      <c r="H1" s="57"/>
      <c r="I1" s="57"/>
      <c r="J1" s="57"/>
      <c r="K1" s="57"/>
      <c r="L1" s="57"/>
    </row>
    <row r="2" customFormat="false" ht="45" hidden="false" customHeight="true" outlineLevel="0" collapsed="false">
      <c r="B2" s="59"/>
      <c r="C2" s="60" t="n">
        <v>1</v>
      </c>
      <c r="D2" s="60"/>
      <c r="E2" s="60" t="n">
        <v>2</v>
      </c>
      <c r="F2" s="60"/>
      <c r="G2" s="60" t="n">
        <v>3</v>
      </c>
      <c r="H2" s="60"/>
      <c r="I2" s="60" t="n">
        <v>4</v>
      </c>
      <c r="J2" s="60"/>
      <c r="K2" s="60" t="n">
        <v>5</v>
      </c>
      <c r="L2" s="60"/>
    </row>
    <row r="3" customFormat="false" ht="57.75" hidden="false" customHeight="true" outlineLevel="0" collapsed="false">
      <c r="A3" s="61"/>
      <c r="B3" s="62"/>
      <c r="C3" s="63" t="s">
        <v>4692</v>
      </c>
      <c r="D3" s="63"/>
      <c r="E3" s="63" t="s">
        <v>4695</v>
      </c>
      <c r="F3" s="63"/>
      <c r="G3" s="63" t="s">
        <v>4715</v>
      </c>
      <c r="H3" s="63"/>
      <c r="I3" s="63" t="s">
        <v>4717</v>
      </c>
      <c r="J3" s="63"/>
      <c r="K3" s="63" t="s">
        <v>4719</v>
      </c>
      <c r="L3" s="63"/>
      <c r="M3" s="64"/>
      <c r="N3" s="63" t="s">
        <v>4695</v>
      </c>
      <c r="O3" s="63"/>
    </row>
    <row r="4" customFormat="false" ht="57.75" hidden="false" customHeight="true" outlineLevel="0" collapsed="false">
      <c r="A4" s="61"/>
      <c r="B4" s="62"/>
      <c r="C4" s="63" t="s">
        <v>4693</v>
      </c>
      <c r="D4" s="63"/>
      <c r="E4" s="63" t="s">
        <v>4886</v>
      </c>
      <c r="F4" s="63"/>
      <c r="G4" s="63"/>
      <c r="H4" s="63"/>
      <c r="I4" s="63"/>
      <c r="J4" s="63"/>
      <c r="K4" s="63"/>
      <c r="L4" s="63"/>
      <c r="M4" s="64"/>
      <c r="N4" s="63" t="s">
        <v>4886</v>
      </c>
      <c r="O4" s="63"/>
    </row>
    <row r="5" customFormat="false" ht="57.75" hidden="false" customHeight="true" outlineLevel="0" collapsed="false">
      <c r="A5" s="61"/>
      <c r="B5" s="65" t="s">
        <v>4884</v>
      </c>
      <c r="C5" s="63" t="s">
        <v>4887</v>
      </c>
      <c r="D5" s="63" t="s">
        <v>4888</v>
      </c>
      <c r="E5" s="63" t="s">
        <v>4887</v>
      </c>
      <c r="F5" s="63" t="s">
        <v>4888</v>
      </c>
      <c r="G5" s="66" t="s">
        <v>4887</v>
      </c>
      <c r="H5" s="66" t="s">
        <v>4888</v>
      </c>
      <c r="I5" s="66" t="s">
        <v>4887</v>
      </c>
      <c r="J5" s="66" t="s">
        <v>4888</v>
      </c>
      <c r="K5" s="63" t="s">
        <v>4887</v>
      </c>
      <c r="L5" s="63" t="s">
        <v>4888</v>
      </c>
      <c r="N5" s="63" t="s">
        <v>4887</v>
      </c>
      <c r="O5" s="63" t="s">
        <v>4888</v>
      </c>
    </row>
    <row r="6" customFormat="false" ht="26.25" hidden="false" customHeight="true" outlineLevel="0" collapsed="false">
      <c r="A6" s="61"/>
      <c r="B6" s="67" t="n">
        <v>1</v>
      </c>
      <c r="C6" s="68" t="n">
        <v>1.23</v>
      </c>
      <c r="D6" s="68" t="n">
        <v>3.98</v>
      </c>
      <c r="E6" s="69" t="n">
        <f aca="false">N6*VLOOKUP(coef!$G$2,coef!$C$3:$D$2394,2,0)</f>
        <v>16.4752064014545</v>
      </c>
      <c r="F6" s="69" t="n">
        <f aca="false">O6*VLOOKUP(coef!$G$2,coef!$C$3:$D$2394,2,0)</f>
        <v>189.928620167286</v>
      </c>
      <c r="G6" s="70" t="n">
        <f aca="false">25000*VLOOKUP(coef!$G$2,coef!$C$3:$D$2394,2,0)/coef!$I$3</f>
        <v>461.567949836233</v>
      </c>
      <c r="H6" s="69" t="n">
        <f aca="false">999999/coef!$I$3</f>
        <v>15128.5779122542</v>
      </c>
      <c r="I6" s="68" t="n">
        <v>0.95</v>
      </c>
      <c r="J6" s="68" t="n">
        <v>1.05</v>
      </c>
      <c r="K6" s="68" t="n">
        <v>0.8</v>
      </c>
      <c r="L6" s="68" t="n">
        <v>1.2</v>
      </c>
      <c r="N6" s="68" t="n">
        <v>13.5</v>
      </c>
      <c r="O6" s="68" t="n">
        <v>155.63</v>
      </c>
    </row>
    <row r="7" customFormat="false" ht="26.25" hidden="false" customHeight="true" outlineLevel="0" collapsed="false">
      <c r="A7" s="61"/>
      <c r="B7" s="67" t="n">
        <v>2</v>
      </c>
      <c r="C7" s="68" t="n">
        <v>1.27</v>
      </c>
      <c r="D7" s="68" t="n">
        <v>3.98</v>
      </c>
      <c r="E7" s="69" t="n">
        <f aca="false">N7*VLOOKUP(coef!$G$2,coef!$C$3:$D$2394,2,0)</f>
        <v>23.4680162296274</v>
      </c>
      <c r="F7" s="69" t="n">
        <f aca="false">O7*VLOOKUP(coef!$G$2,coef!$C$3:$D$2394,2,0)</f>
        <v>189.928620167286</v>
      </c>
      <c r="G7" s="70" t="n">
        <f aca="false">25000*VLOOKUP(coef!$G$2,coef!$C$3:$D$2394,2,0)/coef!$I$3</f>
        <v>461.567949836233</v>
      </c>
      <c r="H7" s="69" t="n">
        <f aca="false">999999/coef!$I$3</f>
        <v>15128.5779122542</v>
      </c>
      <c r="I7" s="68" t="n">
        <v>0.95</v>
      </c>
      <c r="J7" s="68" t="n">
        <v>1.05</v>
      </c>
      <c r="K7" s="68" t="n">
        <v>0.8</v>
      </c>
      <c r="L7" s="68" t="n">
        <v>1.2</v>
      </c>
      <c r="N7" s="68" t="n">
        <v>19.23</v>
      </c>
      <c r="O7" s="68" t="n">
        <v>155.63</v>
      </c>
    </row>
    <row r="8" customFormat="false" ht="26.25" hidden="false" customHeight="true" outlineLevel="0" collapsed="false">
      <c r="A8" s="61"/>
      <c r="B8" s="67" t="n">
        <v>3</v>
      </c>
      <c r="C8" s="68" t="n">
        <v>1.3</v>
      </c>
      <c r="D8" s="68" t="n">
        <v>3.98</v>
      </c>
      <c r="E8" s="69" t="n">
        <f aca="false">N8*VLOOKUP(coef!$G$2,coef!$C$3:$D$2394,2,0)</f>
        <v>18.9647931465632</v>
      </c>
      <c r="F8" s="69" t="n">
        <f aca="false">O8*VLOOKUP(coef!$G$2,coef!$C$3:$D$2394,2,0)</f>
        <v>189.928620167286</v>
      </c>
      <c r="G8" s="70" t="n">
        <f aca="false">25000*VLOOKUP(coef!$G$2,coef!$C$3:$D$2394,2,0)/coef!$I$3</f>
        <v>461.567949836233</v>
      </c>
      <c r="H8" s="69" t="n">
        <f aca="false">999999/coef!$I$3</f>
        <v>15128.5779122542</v>
      </c>
      <c r="I8" s="68" t="n">
        <v>0.95</v>
      </c>
      <c r="J8" s="68" t="n">
        <v>1.05</v>
      </c>
      <c r="K8" s="68" t="n">
        <v>0.8</v>
      </c>
      <c r="L8" s="68" t="n">
        <v>1.2</v>
      </c>
      <c r="N8" s="68" t="n">
        <v>15.54</v>
      </c>
      <c r="O8" s="68" t="n">
        <v>155.63</v>
      </c>
    </row>
    <row r="9" customFormat="false" ht="26.25" hidden="false" customHeight="true" outlineLevel="0" collapsed="false">
      <c r="A9" s="61"/>
      <c r="B9" s="67" t="n">
        <v>4</v>
      </c>
      <c r="C9" s="68" t="n">
        <v>1.25</v>
      </c>
      <c r="D9" s="68" t="n">
        <v>3.98</v>
      </c>
      <c r="E9" s="69" t="n">
        <f aca="false">N9*VLOOKUP(coef!$G$2,coef!$C$3:$D$2394,2,0)</f>
        <v>25.0911291565855</v>
      </c>
      <c r="F9" s="69" t="n">
        <f aca="false">O9*VLOOKUP(coef!$G$2,coef!$C$3:$D$2394,2,0)</f>
        <v>189.928620167286</v>
      </c>
      <c r="G9" s="70" t="n">
        <f aca="false">25000*VLOOKUP(coef!$G$2,coef!$C$3:$D$2394,2,0)/coef!$I$3</f>
        <v>461.567949836233</v>
      </c>
      <c r="H9" s="69" t="n">
        <f aca="false">999999/coef!$I$3</f>
        <v>15128.5779122542</v>
      </c>
      <c r="I9" s="68" t="n">
        <v>0.95</v>
      </c>
      <c r="J9" s="68" t="n">
        <v>1.05</v>
      </c>
      <c r="K9" s="68" t="n">
        <v>0.8</v>
      </c>
      <c r="L9" s="68" t="n">
        <v>1.2</v>
      </c>
      <c r="N9" s="68" t="n">
        <v>20.56</v>
      </c>
      <c r="O9" s="68" t="n">
        <v>155.63</v>
      </c>
    </row>
    <row r="10" customFormat="false" ht="26.25" hidden="false" customHeight="true" outlineLevel="0" collapsed="false">
      <c r="A10" s="61"/>
      <c r="B10" s="67" t="n">
        <v>5</v>
      </c>
      <c r="C10" s="68" t="n">
        <v>1.21</v>
      </c>
      <c r="D10" s="68" t="n">
        <v>3.98</v>
      </c>
      <c r="E10" s="69" t="n">
        <f aca="false">N10*VLOOKUP(coef!$G$2,coef!$C$3:$D$2394,2,0)</f>
        <v>16.9999722349823</v>
      </c>
      <c r="F10" s="69" t="n">
        <f aca="false">O10*VLOOKUP(coef!$G$2,coef!$C$3:$D$2394,2,0)</f>
        <v>189.928620167286</v>
      </c>
      <c r="G10" s="70" t="n">
        <f aca="false">25000*VLOOKUP(coef!$G$2,coef!$C$3:$D$2394,2,0)/coef!$I$3</f>
        <v>461.567949836233</v>
      </c>
      <c r="H10" s="69" t="n">
        <f aca="false">999999/coef!$I$3</f>
        <v>15128.5779122542</v>
      </c>
      <c r="I10" s="68" t="n">
        <v>0.95</v>
      </c>
      <c r="J10" s="68" t="n">
        <v>1.05</v>
      </c>
      <c r="K10" s="68" t="n">
        <v>0.8</v>
      </c>
      <c r="L10" s="68" t="n">
        <v>1.2</v>
      </c>
      <c r="N10" s="68" t="n">
        <v>13.93</v>
      </c>
      <c r="O10" s="68" t="n">
        <v>155.63</v>
      </c>
    </row>
    <row r="11" customFormat="false" ht="26.25" hidden="false" customHeight="true" outlineLevel="0" collapsed="false">
      <c r="A11" s="61"/>
      <c r="B11" s="67" t="n">
        <v>6</v>
      </c>
      <c r="C11" s="68" t="n">
        <v>1.31</v>
      </c>
      <c r="D11" s="68" t="n">
        <v>3.98</v>
      </c>
      <c r="E11" s="69" t="n">
        <f aca="false">N11*VLOOKUP(coef!$G$2,coef!$C$3:$D$2394,2,0)</f>
        <v>22.2598344268541</v>
      </c>
      <c r="F11" s="69" t="n">
        <f aca="false">O11*VLOOKUP(coef!$G$2,coef!$C$3:$D$2394,2,0)</f>
        <v>189.928620167286</v>
      </c>
      <c r="G11" s="70" t="n">
        <f aca="false">25000*VLOOKUP(coef!$G$2,coef!$C$3:$D$2394,2,0)/coef!$I$3</f>
        <v>461.567949836233</v>
      </c>
      <c r="H11" s="69" t="n">
        <f aca="false">999999/coef!$I$3</f>
        <v>15128.5779122542</v>
      </c>
      <c r="I11" s="68" t="n">
        <v>0.95</v>
      </c>
      <c r="J11" s="68" t="n">
        <v>1.05</v>
      </c>
      <c r="K11" s="68" t="n">
        <v>0.8</v>
      </c>
      <c r="L11" s="68" t="n">
        <v>1.2</v>
      </c>
      <c r="N11" s="68" t="n">
        <v>18.24</v>
      </c>
      <c r="O11" s="68" t="n">
        <v>155.63</v>
      </c>
    </row>
    <row r="12" customFormat="false" ht="26.25" hidden="false" customHeight="true" outlineLevel="0" collapsed="false">
      <c r="A12" s="61"/>
      <c r="B12" s="67" t="n">
        <v>7</v>
      </c>
      <c r="C12" s="68" t="n">
        <v>1.23</v>
      </c>
      <c r="D12" s="68" t="n">
        <v>3.98</v>
      </c>
      <c r="E12" s="69" t="n">
        <f aca="false">N12*VLOOKUP(coef!$G$2,coef!$C$3:$D$2394,2,0)</f>
        <v>23.333773807097</v>
      </c>
      <c r="F12" s="69" t="n">
        <f aca="false">O12*VLOOKUP(coef!$G$2,coef!$C$3:$D$2394,2,0)</f>
        <v>189.928620167286</v>
      </c>
      <c r="G12" s="70" t="n">
        <f aca="false">25000*VLOOKUP(coef!$G$2,coef!$C$3:$D$2394,2,0)/coef!$I$3</f>
        <v>461.567949836233</v>
      </c>
      <c r="H12" s="69" t="n">
        <f aca="false">999999/coef!$I$3</f>
        <v>15128.5779122542</v>
      </c>
      <c r="I12" s="68" t="n">
        <v>0.95</v>
      </c>
      <c r="J12" s="68" t="n">
        <v>1.05</v>
      </c>
      <c r="K12" s="68" t="n">
        <v>0.8</v>
      </c>
      <c r="L12" s="68" t="n">
        <v>1.2</v>
      </c>
      <c r="N12" s="68" t="n">
        <v>19.12</v>
      </c>
      <c r="O12" s="68" t="n">
        <v>155.63</v>
      </c>
    </row>
    <row r="13" customFormat="false" ht="26.25" hidden="false" customHeight="true" outlineLevel="0" collapsed="false">
      <c r="A13" s="61"/>
      <c r="B13" s="67" t="n">
        <v>8</v>
      </c>
      <c r="C13" s="68" t="n">
        <v>1.3</v>
      </c>
      <c r="D13" s="68" t="n">
        <v>3.98</v>
      </c>
      <c r="E13" s="69" t="n">
        <f aca="false">N13*VLOOKUP(coef!$G$2,coef!$C$3:$D$2394,2,0)</f>
        <v>17.3050686498241</v>
      </c>
      <c r="F13" s="69" t="n">
        <f aca="false">O13*VLOOKUP(coef!$G$2,coef!$C$3:$D$2394,2,0)</f>
        <v>189.928620167286</v>
      </c>
      <c r="G13" s="70" t="n">
        <f aca="false">25000*VLOOKUP(coef!$G$2,coef!$C$3:$D$2394,2,0)/coef!$I$3</f>
        <v>461.567949836233</v>
      </c>
      <c r="H13" s="69" t="n">
        <f aca="false">999999/coef!$I$3</f>
        <v>15128.5779122542</v>
      </c>
      <c r="I13" s="68" t="n">
        <v>0.95</v>
      </c>
      <c r="J13" s="68" t="n">
        <v>1.05</v>
      </c>
      <c r="K13" s="68" t="n">
        <v>0.8</v>
      </c>
      <c r="L13" s="68" t="n">
        <v>1.2</v>
      </c>
      <c r="N13" s="68" t="n">
        <v>14.18</v>
      </c>
      <c r="O13" s="68" t="n">
        <v>155.63</v>
      </c>
    </row>
    <row r="14" customFormat="false" ht="26.25" hidden="false" customHeight="true" outlineLevel="0" collapsed="false">
      <c r="A14" s="61"/>
      <c r="B14" s="67" t="n">
        <v>9</v>
      </c>
      <c r="C14" s="68" t="n">
        <v>1.29</v>
      </c>
      <c r="D14" s="68" t="n">
        <v>3.98</v>
      </c>
      <c r="E14" s="69" t="n">
        <f aca="false">N14*VLOOKUP(coef!$G$2,coef!$C$3:$D$2394,2,0)</f>
        <v>16.2067215563938</v>
      </c>
      <c r="F14" s="69" t="n">
        <f aca="false">O14*VLOOKUP(coef!$G$2,coef!$C$3:$D$2394,2,0)</f>
        <v>189.928620167286</v>
      </c>
      <c r="G14" s="70" t="n">
        <f aca="false">25000*VLOOKUP(coef!$G$2,coef!$C$3:$D$2394,2,0)/coef!$I$3</f>
        <v>461.567949836233</v>
      </c>
      <c r="H14" s="69" t="n">
        <f aca="false">999999/coef!$I$3</f>
        <v>15128.5779122542</v>
      </c>
      <c r="I14" s="68" t="n">
        <v>0.95</v>
      </c>
      <c r="J14" s="68" t="n">
        <v>1.05</v>
      </c>
      <c r="K14" s="68" t="n">
        <v>0.8</v>
      </c>
      <c r="L14" s="68" t="n">
        <v>1.2</v>
      </c>
      <c r="N14" s="68" t="n">
        <v>13.28</v>
      </c>
      <c r="O14" s="68" t="n">
        <v>155.63</v>
      </c>
    </row>
    <row r="15" customFormat="false" ht="26.25" hidden="false" customHeight="true" outlineLevel="0" collapsed="false">
      <c r="A15" s="61"/>
      <c r="B15" s="67" t="n">
        <v>10</v>
      </c>
      <c r="C15" s="68" t="n">
        <v>1.29</v>
      </c>
      <c r="D15" s="68" t="n">
        <v>3.98</v>
      </c>
      <c r="E15" s="69" t="n">
        <f aca="false">N15*VLOOKUP(coef!$G$2,coef!$C$3:$D$2394,2,0)</f>
        <v>14.644627912404</v>
      </c>
      <c r="F15" s="69" t="n">
        <f aca="false">O15*VLOOKUP(coef!$G$2,coef!$C$3:$D$2394,2,0)</f>
        <v>189.928620167286</v>
      </c>
      <c r="G15" s="70" t="n">
        <f aca="false">25000*VLOOKUP(coef!$G$2,coef!$C$3:$D$2394,2,0)/coef!$I$3</f>
        <v>461.567949836233</v>
      </c>
      <c r="H15" s="69" t="n">
        <f aca="false">999999/coef!$I$3</f>
        <v>15128.5779122542</v>
      </c>
      <c r="I15" s="68" t="n">
        <v>0.95</v>
      </c>
      <c r="J15" s="68" t="n">
        <v>1.05</v>
      </c>
      <c r="K15" s="68" t="n">
        <v>0.8</v>
      </c>
      <c r="L15" s="68" t="n">
        <v>1.2</v>
      </c>
      <c r="N15" s="68" t="n">
        <v>12</v>
      </c>
      <c r="O15" s="68" t="n">
        <v>155.63</v>
      </c>
    </row>
    <row r="16" customFormat="false" ht="26.25" hidden="false" customHeight="true" outlineLevel="0" collapsed="false">
      <c r="A16" s="61"/>
      <c r="B16" s="67" t="n">
        <v>11</v>
      </c>
      <c r="C16" s="68" t="n">
        <v>1.28</v>
      </c>
      <c r="D16" s="68" t="n">
        <v>3.98</v>
      </c>
      <c r="E16" s="69" t="n">
        <f aca="false">N16*VLOOKUP(coef!$G$2,coef!$C$3:$D$2394,2,0)</f>
        <v>15.4012670212115</v>
      </c>
      <c r="F16" s="69" t="n">
        <f aca="false">O16*VLOOKUP(coef!$G$2,coef!$C$3:$D$2394,2,0)</f>
        <v>189.928620167286</v>
      </c>
      <c r="G16" s="70" t="n">
        <f aca="false">25000*VLOOKUP(coef!$G$2,coef!$C$3:$D$2394,2,0)/coef!$I$3</f>
        <v>461.567949836233</v>
      </c>
      <c r="H16" s="69" t="n">
        <f aca="false">999999/coef!$I$3</f>
        <v>15128.5779122542</v>
      </c>
      <c r="I16" s="68" t="n">
        <v>0.95</v>
      </c>
      <c r="J16" s="68" t="n">
        <v>1.05</v>
      </c>
      <c r="K16" s="68" t="n">
        <v>0.8</v>
      </c>
      <c r="L16" s="68" t="n">
        <v>1.2</v>
      </c>
      <c r="N16" s="68" t="n">
        <v>12.62</v>
      </c>
      <c r="O16" s="68" t="n">
        <v>155.63</v>
      </c>
    </row>
    <row r="17" customFormat="false" ht="26.25" hidden="false" customHeight="true" outlineLevel="0" collapsed="false">
      <c r="A17" s="61"/>
      <c r="B17" s="67" t="n">
        <v>12</v>
      </c>
      <c r="C17" s="68" t="n">
        <v>1.25</v>
      </c>
      <c r="D17" s="68" t="n">
        <v>3.98</v>
      </c>
      <c r="E17" s="69" t="n">
        <f aca="false">N17*VLOOKUP(coef!$G$2,coef!$C$3:$D$2394,2,0)</f>
        <v>23.2117352411603</v>
      </c>
      <c r="F17" s="69" t="n">
        <f aca="false">O17*VLOOKUP(coef!$G$2,coef!$C$3:$D$2394,2,0)</f>
        <v>189.928620167286</v>
      </c>
      <c r="G17" s="70" t="n">
        <f aca="false">25000*VLOOKUP(coef!$G$2,coef!$C$3:$D$2394,2,0)/coef!$I$3</f>
        <v>461.567949836233</v>
      </c>
      <c r="H17" s="69" t="n">
        <f aca="false">999999/coef!$I$3</f>
        <v>15128.5779122542</v>
      </c>
      <c r="I17" s="68" t="n">
        <v>0.95</v>
      </c>
      <c r="J17" s="68" t="n">
        <v>1.05</v>
      </c>
      <c r="K17" s="68" t="n">
        <v>0.8</v>
      </c>
      <c r="L17" s="68" t="n">
        <v>1.2</v>
      </c>
      <c r="N17" s="68" t="n">
        <v>19.02</v>
      </c>
      <c r="O17" s="68" t="n">
        <v>155.63</v>
      </c>
    </row>
    <row r="18" customFormat="false" ht="26.25" hidden="false" customHeight="true" outlineLevel="0" collapsed="false">
      <c r="A18" s="61"/>
      <c r="B18" s="67" t="n">
        <v>13</v>
      </c>
      <c r="C18" s="68" t="n">
        <v>1.23</v>
      </c>
      <c r="D18" s="68" t="n">
        <v>3.98</v>
      </c>
      <c r="E18" s="69" t="n">
        <f aca="false">N18*VLOOKUP(coef!$G$2,coef!$C$3:$D$2394,2,0)</f>
        <v>24.0904129159046</v>
      </c>
      <c r="F18" s="69" t="n">
        <f aca="false">O18*VLOOKUP(coef!$G$2,coef!$C$3:$D$2394,2,0)</f>
        <v>189.928620167286</v>
      </c>
      <c r="G18" s="70" t="n">
        <f aca="false">25000*VLOOKUP(coef!$G$2,coef!$C$3:$D$2394,2,0)/coef!$I$3</f>
        <v>461.567949836233</v>
      </c>
      <c r="H18" s="69" t="n">
        <f aca="false">999999/coef!$I$3</f>
        <v>15128.5779122542</v>
      </c>
      <c r="I18" s="68" t="n">
        <v>0.95</v>
      </c>
      <c r="J18" s="68" t="n">
        <v>1.05</v>
      </c>
      <c r="K18" s="68" t="n">
        <v>0.8</v>
      </c>
      <c r="L18" s="68" t="n">
        <v>1.2</v>
      </c>
      <c r="N18" s="68" t="n">
        <v>19.74</v>
      </c>
      <c r="O18" s="68" t="n">
        <v>155.63</v>
      </c>
    </row>
    <row r="19" customFormat="false" ht="26.25" hidden="false" customHeight="true" outlineLevel="0" collapsed="false">
      <c r="A19" s="61"/>
      <c r="B19" s="67" t="n">
        <v>14</v>
      </c>
      <c r="C19" s="68" t="n">
        <v>1.32</v>
      </c>
      <c r="D19" s="68" t="n">
        <v>3.98</v>
      </c>
      <c r="E19" s="69" t="n">
        <f aca="false">N19*VLOOKUP(coef!$G$2,coef!$C$3:$D$2394,2,0)</f>
        <v>22.149999717511</v>
      </c>
      <c r="F19" s="69" t="n">
        <f aca="false">O19*VLOOKUP(coef!$G$2,coef!$C$3:$D$2394,2,0)</f>
        <v>189.928620167286</v>
      </c>
      <c r="G19" s="70" t="n">
        <f aca="false">25000*VLOOKUP(coef!$G$2,coef!$C$3:$D$2394,2,0)/coef!$I$3</f>
        <v>461.567949836233</v>
      </c>
      <c r="H19" s="69" t="n">
        <f aca="false">999999/coef!$I$3</f>
        <v>15128.5779122542</v>
      </c>
      <c r="I19" s="68" t="n">
        <v>0.95</v>
      </c>
      <c r="J19" s="68" t="n">
        <v>1.05</v>
      </c>
      <c r="K19" s="68" t="n">
        <v>0.8</v>
      </c>
      <c r="L19" s="68" t="n">
        <v>1.2</v>
      </c>
      <c r="N19" s="68" t="n">
        <v>18.15</v>
      </c>
      <c r="O19" s="68" t="n">
        <v>155.63</v>
      </c>
    </row>
    <row r="20" customFormat="false" ht="26.25" hidden="false" customHeight="true" outlineLevel="0" collapsed="false">
      <c r="A20" s="61"/>
      <c r="B20" s="67" t="n">
        <v>15</v>
      </c>
      <c r="C20" s="68" t="n">
        <v>1.22</v>
      </c>
      <c r="D20" s="68" t="n">
        <v>3.98</v>
      </c>
      <c r="E20" s="69" t="n">
        <f aca="false">N20*VLOOKUP(coef!$G$2,coef!$C$3:$D$2394,2,0)</f>
        <v>23.4436085164401</v>
      </c>
      <c r="F20" s="69" t="n">
        <f aca="false">O20*VLOOKUP(coef!$G$2,coef!$C$3:$D$2394,2,0)</f>
        <v>189.928620167286</v>
      </c>
      <c r="G20" s="70" t="n">
        <f aca="false">25000*VLOOKUP(coef!$G$2,coef!$C$3:$D$2394,2,0)/coef!$I$3</f>
        <v>461.567949836233</v>
      </c>
      <c r="H20" s="69" t="n">
        <f aca="false">999999/coef!$I$3</f>
        <v>15128.5779122542</v>
      </c>
      <c r="I20" s="68" t="n">
        <v>0.95</v>
      </c>
      <c r="J20" s="68" t="n">
        <v>1.05</v>
      </c>
      <c r="K20" s="68" t="n">
        <v>0.8</v>
      </c>
      <c r="L20" s="68" t="n">
        <v>1.2</v>
      </c>
      <c r="N20" s="68" t="n">
        <v>19.21</v>
      </c>
      <c r="O20" s="68" t="n">
        <v>155.63</v>
      </c>
    </row>
    <row r="21" customFormat="false" ht="26.25" hidden="false" customHeight="true" outlineLevel="0" collapsed="false">
      <c r="A21" s="61"/>
      <c r="B21" s="67" t="n">
        <v>16</v>
      </c>
      <c r="C21" s="68" t="n">
        <v>1.27</v>
      </c>
      <c r="D21" s="68" t="n">
        <v>3.98</v>
      </c>
      <c r="E21" s="69" t="n">
        <f aca="false">N21*VLOOKUP(coef!$G$2,coef!$C$3:$D$2394,2,0)</f>
        <v>15.8161981453963</v>
      </c>
      <c r="F21" s="69" t="n">
        <f aca="false">O21*VLOOKUP(coef!$G$2,coef!$C$3:$D$2394,2,0)</f>
        <v>189.928620167286</v>
      </c>
      <c r="G21" s="70" t="n">
        <f aca="false">25000*VLOOKUP(coef!$G$2,coef!$C$3:$D$2394,2,0)/coef!$I$3</f>
        <v>461.567949836233</v>
      </c>
      <c r="H21" s="69" t="n">
        <f aca="false">999999/coef!$I$3</f>
        <v>15128.5779122542</v>
      </c>
      <c r="I21" s="68" t="n">
        <v>0.95</v>
      </c>
      <c r="J21" s="68" t="n">
        <v>1.05</v>
      </c>
      <c r="K21" s="68" t="n">
        <v>0.8</v>
      </c>
      <c r="L21" s="68" t="n">
        <v>1.2</v>
      </c>
      <c r="N21" s="68" t="n">
        <v>12.96</v>
      </c>
      <c r="O21" s="68" t="n">
        <v>155.63</v>
      </c>
    </row>
    <row r="22" customFormat="false" ht="26.25" hidden="false" customHeight="true" outlineLevel="0" collapsed="false">
      <c r="A22" s="61"/>
      <c r="B22" s="67" t="n">
        <v>17</v>
      </c>
      <c r="C22" s="68" t="n">
        <v>1.29</v>
      </c>
      <c r="D22" s="68" t="n">
        <v>3.98</v>
      </c>
      <c r="E22" s="69" t="n">
        <f aca="false">N22*VLOOKUP(coef!$G$2,coef!$C$3:$D$2394,2,0)</f>
        <v>16.975564521795</v>
      </c>
      <c r="F22" s="69" t="n">
        <f aca="false">O22*VLOOKUP(coef!$G$2,coef!$C$3:$D$2394,2,0)</f>
        <v>189.928620167286</v>
      </c>
      <c r="G22" s="70" t="n">
        <f aca="false">25000*VLOOKUP(coef!$G$2,coef!$C$3:$D$2394,2,0)/coef!$I$3</f>
        <v>461.567949836233</v>
      </c>
      <c r="H22" s="69" t="n">
        <f aca="false">999999/coef!$I$3</f>
        <v>15128.5779122542</v>
      </c>
      <c r="I22" s="68" t="n">
        <v>0.95</v>
      </c>
      <c r="J22" s="68" t="n">
        <v>1.05</v>
      </c>
      <c r="K22" s="68" t="n">
        <v>0.8</v>
      </c>
      <c r="L22" s="68" t="n">
        <v>1.2</v>
      </c>
      <c r="N22" s="68" t="n">
        <v>13.91</v>
      </c>
      <c r="O22" s="68" t="n">
        <v>155.63</v>
      </c>
    </row>
    <row r="23" customFormat="false" ht="26.25" hidden="false" customHeight="true" outlineLevel="0" collapsed="false">
      <c r="A23" s="61"/>
      <c r="B23" s="67" t="n">
        <v>18</v>
      </c>
      <c r="C23" s="68" t="n">
        <v>1.42</v>
      </c>
      <c r="D23" s="68" t="n">
        <v>3.98</v>
      </c>
      <c r="E23" s="69" t="n">
        <f aca="false">N23*VLOOKUP(coef!$G$2,coef!$C$3:$D$2394,2,0)</f>
        <v>21.0516526240807</v>
      </c>
      <c r="F23" s="69" t="n">
        <f aca="false">O23*VLOOKUP(coef!$G$2,coef!$C$3:$D$2394,2,0)</f>
        <v>189.928620167286</v>
      </c>
      <c r="G23" s="70" t="n">
        <f aca="false">25000*VLOOKUP(coef!$G$2,coef!$C$3:$D$2394,2,0)/coef!$I$3</f>
        <v>461.567949836233</v>
      </c>
      <c r="H23" s="69" t="n">
        <f aca="false">999999/coef!$I$3</f>
        <v>15128.5779122542</v>
      </c>
      <c r="I23" s="68" t="n">
        <v>0.95</v>
      </c>
      <c r="J23" s="68" t="n">
        <v>1.05</v>
      </c>
      <c r="K23" s="68" t="n">
        <v>0.8</v>
      </c>
      <c r="L23" s="68" t="n">
        <v>1.2</v>
      </c>
      <c r="N23" s="68" t="n">
        <v>17.25</v>
      </c>
      <c r="O23" s="68" t="n">
        <v>155.63</v>
      </c>
    </row>
    <row r="24" customFormat="false" ht="15" hidden="false" customHeight="true" outlineLevel="0" collapsed="false">
      <c r="B24" s="71"/>
    </row>
  </sheetData>
  <mergeCells count="14">
    <mergeCell ref="C2:D2"/>
    <mergeCell ref="E2:F2"/>
    <mergeCell ref="G2:H2"/>
    <mergeCell ref="I2:J2"/>
    <mergeCell ref="K2:L2"/>
    <mergeCell ref="C3:D3"/>
    <mergeCell ref="E3:F3"/>
    <mergeCell ref="G3:H4"/>
    <mergeCell ref="I3:J4"/>
    <mergeCell ref="K3:L4"/>
    <mergeCell ref="N3:O3"/>
    <mergeCell ref="C4:D4"/>
    <mergeCell ref="E4:F4"/>
    <mergeCell ref="N4:O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20" activeCellId="0" sqref="D20"/>
    </sheetView>
  </sheetViews>
  <sheetFormatPr defaultColWidth="9.14453125" defaultRowHeight="15.75" zeroHeight="false" outlineLevelRow="0" outlineLevelCol="0"/>
  <cols>
    <col collapsed="false" customWidth="false" hidden="false" outlineLevel="0" max="1" min="1" style="72" width="9.14"/>
    <col collapsed="false" customWidth="true" hidden="false" outlineLevel="0" max="2" min="2" style="72" width="16.71"/>
    <col collapsed="false" customWidth="true" hidden="false" outlineLevel="0" max="3" min="3" style="72" width="25.57"/>
    <col collapsed="false" customWidth="true" hidden="false" outlineLevel="0" max="8" min="4" style="72" width="41.14"/>
    <col collapsed="false" customWidth="false" hidden="false" outlineLevel="0" max="1024" min="9" style="72" width="9.14"/>
  </cols>
  <sheetData>
    <row r="1" customFormat="false" ht="30" hidden="false" customHeight="true" outlineLevel="0" collapsed="false">
      <c r="A1" s="73" t="s">
        <v>4889</v>
      </c>
      <c r="B1" s="74"/>
      <c r="C1" s="74"/>
      <c r="D1" s="74"/>
      <c r="E1" s="74"/>
      <c r="F1" s="74"/>
      <c r="G1" s="74"/>
      <c r="H1" s="74"/>
    </row>
    <row r="2" customFormat="false" ht="54.75" hidden="false" customHeight="true" outlineLevel="0" collapsed="false">
      <c r="B2" s="74"/>
      <c r="C2" s="74"/>
      <c r="D2" s="75" t="n">
        <v>1</v>
      </c>
      <c r="E2" s="75" t="n">
        <v>2</v>
      </c>
      <c r="F2" s="75" t="n">
        <v>3</v>
      </c>
      <c r="G2" s="75" t="n">
        <v>4</v>
      </c>
      <c r="H2" s="75" t="n">
        <v>5</v>
      </c>
    </row>
    <row r="3" customFormat="false" ht="54.75" hidden="false" customHeight="true" outlineLevel="0" collapsed="false">
      <c r="A3" s="76"/>
      <c r="B3" s="62"/>
      <c r="C3" s="63"/>
      <c r="D3" s="63" t="s">
        <v>4699</v>
      </c>
      <c r="E3" s="63" t="s">
        <v>4702</v>
      </c>
      <c r="F3" s="63" t="s">
        <v>4705</v>
      </c>
      <c r="G3" s="63" t="s">
        <v>4708</v>
      </c>
      <c r="H3" s="63" t="s">
        <v>4711</v>
      </c>
      <c r="I3" s="77"/>
    </row>
    <row r="4" customFormat="false" ht="100.5" hidden="false" customHeight="true" outlineLevel="0" collapsed="false">
      <c r="A4" s="76"/>
      <c r="B4" s="63"/>
      <c r="C4" s="63"/>
      <c r="D4" s="63" t="s">
        <v>4700</v>
      </c>
      <c r="E4" s="63" t="s">
        <v>4703</v>
      </c>
      <c r="F4" s="63" t="s">
        <v>4706</v>
      </c>
      <c r="G4" s="63" t="s">
        <v>4890</v>
      </c>
      <c r="H4" s="63" t="s">
        <v>4712</v>
      </c>
      <c r="I4" s="77"/>
    </row>
    <row r="5" customFormat="false" ht="46.5" hidden="false" customHeight="true" outlineLevel="0" collapsed="false">
      <c r="A5" s="76"/>
      <c r="B5" s="63" t="s">
        <v>4884</v>
      </c>
      <c r="C5" s="63" t="s">
        <v>4891</v>
      </c>
      <c r="D5" s="63" t="s">
        <v>4888</v>
      </c>
      <c r="E5" s="63" t="s">
        <v>4888</v>
      </c>
      <c r="F5" s="63" t="s">
        <v>4888</v>
      </c>
      <c r="G5" s="78" t="s">
        <v>4887</v>
      </c>
      <c r="H5" s="78" t="s">
        <v>4887</v>
      </c>
      <c r="I5" s="77"/>
    </row>
    <row r="6" customFormat="false" ht="26.25" hidden="false" customHeight="true" outlineLevel="0" collapsed="false">
      <c r="A6" s="76"/>
      <c r="B6" s="68" t="n">
        <v>1</v>
      </c>
      <c r="C6" s="68" t="s">
        <v>4892</v>
      </c>
      <c r="D6" s="68" t="n">
        <v>25</v>
      </c>
      <c r="E6" s="68" t="n">
        <v>55</v>
      </c>
      <c r="F6" s="68" t="n">
        <v>4.68</v>
      </c>
      <c r="G6" s="68" t="n">
        <v>1</v>
      </c>
      <c r="H6" s="79" t="n">
        <v>0</v>
      </c>
      <c r="I6" s="77"/>
    </row>
    <row r="7" customFormat="false" ht="26.25" hidden="false" customHeight="true" outlineLevel="0" collapsed="false">
      <c r="A7" s="76"/>
      <c r="B7" s="68" t="n">
        <v>2</v>
      </c>
      <c r="C7" s="68" t="s">
        <v>4892</v>
      </c>
      <c r="D7" s="68" t="n">
        <v>25</v>
      </c>
      <c r="E7" s="68" t="n">
        <v>55</v>
      </c>
      <c r="F7" s="68" t="n">
        <v>4.82</v>
      </c>
      <c r="G7" s="68" t="n">
        <v>1</v>
      </c>
      <c r="H7" s="79" t="n">
        <v>0</v>
      </c>
      <c r="I7" s="77"/>
    </row>
    <row r="8" customFormat="false" ht="26.25" hidden="false" customHeight="true" outlineLevel="0" collapsed="false">
      <c r="A8" s="76"/>
      <c r="B8" s="68" t="n">
        <v>3</v>
      </c>
      <c r="C8" s="68" t="s">
        <v>4892</v>
      </c>
      <c r="D8" s="68" t="n">
        <v>25</v>
      </c>
      <c r="E8" s="68" t="n">
        <v>55</v>
      </c>
      <c r="F8" s="68" t="n">
        <v>4.89</v>
      </c>
      <c r="G8" s="68" t="n">
        <v>1</v>
      </c>
      <c r="H8" s="79" t="n">
        <v>0</v>
      </c>
      <c r="I8" s="77"/>
    </row>
    <row r="9" customFormat="false" ht="26.25" hidden="false" customHeight="true" outlineLevel="0" collapsed="false">
      <c r="A9" s="76"/>
      <c r="B9" s="68" t="n">
        <v>4</v>
      </c>
      <c r="C9" s="68" t="s">
        <v>4892</v>
      </c>
      <c r="D9" s="68" t="n">
        <v>25</v>
      </c>
      <c r="E9" s="68" t="n">
        <v>55</v>
      </c>
      <c r="F9" s="68" t="n">
        <v>4.36</v>
      </c>
      <c r="G9" s="68" t="n">
        <v>1</v>
      </c>
      <c r="H9" s="79" t="n">
        <v>0</v>
      </c>
      <c r="I9" s="77"/>
    </row>
    <row r="10" customFormat="false" ht="26.25" hidden="false" customHeight="true" outlineLevel="0" collapsed="false">
      <c r="A10" s="76"/>
      <c r="B10" s="68" t="n">
        <v>5</v>
      </c>
      <c r="C10" s="68" t="s">
        <v>4892</v>
      </c>
      <c r="D10" s="68" t="n">
        <v>25</v>
      </c>
      <c r="E10" s="68" t="n">
        <v>55</v>
      </c>
      <c r="F10" s="68" t="n">
        <v>5.64</v>
      </c>
      <c r="G10" s="68" t="n">
        <v>1</v>
      </c>
      <c r="H10" s="79" t="n">
        <v>0</v>
      </c>
      <c r="I10" s="77"/>
    </row>
    <row r="11" customFormat="false" ht="26.25" hidden="false" customHeight="true" outlineLevel="0" collapsed="false">
      <c r="A11" s="76"/>
      <c r="B11" s="68" t="n">
        <v>6</v>
      </c>
      <c r="C11" s="68" t="s">
        <v>4892</v>
      </c>
      <c r="D11" s="68" t="n">
        <v>25</v>
      </c>
      <c r="E11" s="68" t="n">
        <v>55</v>
      </c>
      <c r="F11" s="68" t="n">
        <v>4.69</v>
      </c>
      <c r="G11" s="68" t="n">
        <v>1</v>
      </c>
      <c r="H11" s="79" t="n">
        <v>0</v>
      </c>
      <c r="I11" s="77"/>
    </row>
    <row r="12" customFormat="false" ht="26.25" hidden="false" customHeight="true" outlineLevel="0" collapsed="false">
      <c r="A12" s="76"/>
      <c r="B12" s="68" t="n">
        <v>7</v>
      </c>
      <c r="C12" s="68" t="s">
        <v>4892</v>
      </c>
      <c r="D12" s="68" t="n">
        <v>25</v>
      </c>
      <c r="E12" s="68" t="n">
        <v>55</v>
      </c>
      <c r="F12" s="68" t="n">
        <v>3.22</v>
      </c>
      <c r="G12" s="68" t="n">
        <v>1</v>
      </c>
      <c r="H12" s="79" t="n">
        <v>0</v>
      </c>
      <c r="I12" s="77"/>
    </row>
    <row r="13" customFormat="false" ht="26.25" hidden="false" customHeight="true" outlineLevel="0" collapsed="false">
      <c r="A13" s="76"/>
      <c r="B13" s="68" t="n">
        <v>8</v>
      </c>
      <c r="C13" s="68" t="s">
        <v>4892</v>
      </c>
      <c r="D13" s="68" t="n">
        <v>25</v>
      </c>
      <c r="E13" s="68" t="n">
        <v>55</v>
      </c>
      <c r="F13" s="68" t="n">
        <v>5.13</v>
      </c>
      <c r="G13" s="68" t="n">
        <v>1</v>
      </c>
      <c r="H13" s="79" t="n">
        <v>0</v>
      </c>
      <c r="I13" s="77"/>
    </row>
    <row r="14" customFormat="false" ht="26.25" hidden="false" customHeight="true" outlineLevel="0" collapsed="false">
      <c r="A14" s="76"/>
      <c r="B14" s="68" t="n">
        <v>9</v>
      </c>
      <c r="C14" s="68" t="s">
        <v>4892</v>
      </c>
      <c r="D14" s="68" t="n">
        <v>25</v>
      </c>
      <c r="E14" s="68" t="n">
        <v>55</v>
      </c>
      <c r="F14" s="68" t="n">
        <v>5.13</v>
      </c>
      <c r="G14" s="68" t="n">
        <v>1</v>
      </c>
      <c r="H14" s="79" t="n">
        <v>0</v>
      </c>
      <c r="I14" s="77"/>
    </row>
    <row r="15" customFormat="false" ht="26.25" hidden="false" customHeight="true" outlineLevel="0" collapsed="false">
      <c r="A15" s="76"/>
      <c r="B15" s="68" t="n">
        <v>10</v>
      </c>
      <c r="C15" s="68" t="s">
        <v>4892</v>
      </c>
      <c r="D15" s="68" t="n">
        <v>25</v>
      </c>
      <c r="E15" s="68" t="n">
        <v>55</v>
      </c>
      <c r="F15" s="68" t="n">
        <v>4.46</v>
      </c>
      <c r="G15" s="68" t="n">
        <v>1</v>
      </c>
      <c r="H15" s="79" t="n">
        <v>0</v>
      </c>
      <c r="I15" s="77"/>
    </row>
    <row r="16" customFormat="false" ht="26.25" hidden="false" customHeight="true" outlineLevel="0" collapsed="false">
      <c r="A16" s="76"/>
      <c r="B16" s="68" t="n">
        <v>11</v>
      </c>
      <c r="C16" s="68" t="s">
        <v>4892</v>
      </c>
      <c r="D16" s="68" t="n">
        <v>25</v>
      </c>
      <c r="E16" s="68" t="n">
        <v>55</v>
      </c>
      <c r="F16" s="68" t="n">
        <v>5.53</v>
      </c>
      <c r="G16" s="68" t="n">
        <v>1</v>
      </c>
      <c r="H16" s="79" t="n">
        <v>0</v>
      </c>
      <c r="I16" s="77"/>
    </row>
    <row r="17" customFormat="false" ht="26.25" hidden="false" customHeight="true" outlineLevel="0" collapsed="false">
      <c r="A17" s="76"/>
      <c r="B17" s="68" t="n">
        <v>12</v>
      </c>
      <c r="C17" s="68" t="s">
        <v>4892</v>
      </c>
      <c r="D17" s="68" t="n">
        <v>25</v>
      </c>
      <c r="E17" s="68" t="n">
        <v>55</v>
      </c>
      <c r="F17" s="68" t="n">
        <v>4.18</v>
      </c>
      <c r="G17" s="68" t="n">
        <v>1</v>
      </c>
      <c r="H17" s="79" t="n">
        <v>0</v>
      </c>
      <c r="I17" s="77"/>
    </row>
    <row r="18" customFormat="false" ht="26.25" hidden="false" customHeight="true" outlineLevel="0" collapsed="false">
      <c r="A18" s="76"/>
      <c r="B18" s="68" t="n">
        <v>13</v>
      </c>
      <c r="C18" s="68" t="s">
        <v>4892</v>
      </c>
      <c r="D18" s="68" t="n">
        <v>25</v>
      </c>
      <c r="E18" s="68" t="n">
        <v>55</v>
      </c>
      <c r="F18" s="68" t="n">
        <v>3.42</v>
      </c>
      <c r="G18" s="68" t="n">
        <v>1</v>
      </c>
      <c r="H18" s="79" t="n">
        <v>0</v>
      </c>
      <c r="I18" s="77"/>
    </row>
    <row r="19" customFormat="false" ht="26.25" hidden="false" customHeight="true" outlineLevel="0" collapsed="false">
      <c r="A19" s="76"/>
      <c r="B19" s="68" t="n">
        <v>14</v>
      </c>
      <c r="C19" s="68" t="s">
        <v>4892</v>
      </c>
      <c r="D19" s="68" t="n">
        <v>25</v>
      </c>
      <c r="E19" s="68" t="n">
        <v>55</v>
      </c>
      <c r="F19" s="68" t="n">
        <v>4.19</v>
      </c>
      <c r="G19" s="68" t="n">
        <v>1</v>
      </c>
      <c r="H19" s="79" t="n">
        <v>0</v>
      </c>
      <c r="I19" s="77"/>
    </row>
    <row r="20" customFormat="false" ht="26.25" hidden="false" customHeight="true" outlineLevel="0" collapsed="false">
      <c r="A20" s="76"/>
      <c r="B20" s="68" t="n">
        <v>15</v>
      </c>
      <c r="C20" s="68" t="s">
        <v>4892</v>
      </c>
      <c r="D20" s="68" t="n">
        <v>25</v>
      </c>
      <c r="E20" s="68" t="n">
        <v>55</v>
      </c>
      <c r="F20" s="68" t="n">
        <v>3.83</v>
      </c>
      <c r="G20" s="68" t="n">
        <v>1</v>
      </c>
      <c r="H20" s="79" t="n">
        <v>0</v>
      </c>
      <c r="I20" s="77"/>
    </row>
    <row r="21" customFormat="false" ht="26.25" hidden="false" customHeight="true" outlineLevel="0" collapsed="false">
      <c r="A21" s="76"/>
      <c r="B21" s="68" t="n">
        <v>16</v>
      </c>
      <c r="C21" s="68" t="s">
        <v>4892</v>
      </c>
      <c r="D21" s="68" t="n">
        <v>25</v>
      </c>
      <c r="E21" s="68" t="n">
        <v>55</v>
      </c>
      <c r="F21" s="68" t="n">
        <v>5.27</v>
      </c>
      <c r="G21" s="68" t="n">
        <v>1</v>
      </c>
      <c r="H21" s="79" t="n">
        <v>0</v>
      </c>
      <c r="I21" s="77"/>
    </row>
    <row r="22" customFormat="false" ht="26.25" hidden="false" customHeight="true" outlineLevel="0" collapsed="false">
      <c r="A22" s="76"/>
      <c r="B22" s="68" t="n">
        <v>17</v>
      </c>
      <c r="C22" s="68" t="s">
        <v>4892</v>
      </c>
      <c r="D22" s="68" t="n">
        <v>25</v>
      </c>
      <c r="E22" s="68" t="n">
        <v>55</v>
      </c>
      <c r="F22" s="68" t="n">
        <v>4.99</v>
      </c>
      <c r="G22" s="68" t="n">
        <v>1</v>
      </c>
      <c r="H22" s="79" t="n">
        <v>0</v>
      </c>
      <c r="I22" s="77"/>
    </row>
    <row r="23" customFormat="false" ht="26.25" hidden="false" customHeight="true" outlineLevel="0" collapsed="false">
      <c r="A23" s="76"/>
      <c r="B23" s="68" t="n">
        <v>18</v>
      </c>
      <c r="C23" s="68" t="s">
        <v>4892</v>
      </c>
      <c r="D23" s="68" t="n">
        <v>25</v>
      </c>
      <c r="E23" s="68" t="n">
        <v>55</v>
      </c>
      <c r="F23" s="68" t="n">
        <v>5.27</v>
      </c>
      <c r="G23" s="68" t="n">
        <v>1</v>
      </c>
      <c r="H23" s="79" t="n">
        <v>0</v>
      </c>
      <c r="I23" s="77"/>
    </row>
    <row r="24" customFormat="false" ht="15.75" hidden="false" customHeight="true" outlineLevel="0" collapsed="false">
      <c r="B24" s="80"/>
      <c r="C24" s="80"/>
      <c r="D24" s="80"/>
      <c r="E24" s="80"/>
      <c r="F24" s="80"/>
      <c r="G24" s="80"/>
      <c r="H24" s="8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6"/>
  <sheetViews>
    <sheetView showFormulas="false" showGridLines="true" showRowColHeaders="true" showZeros="true" rightToLeft="false" tabSelected="false" showOutlineSymbols="true" defaultGridColor="true" view="normal" topLeftCell="A7" colorId="64" zoomScale="80" zoomScaleNormal="80" zoomScalePageLayoutView="100" workbookViewId="0">
      <selection pane="topLeft" activeCell="A14" activeCellId="0" sqref="A14"/>
    </sheetView>
  </sheetViews>
  <sheetFormatPr defaultColWidth="9.14453125" defaultRowHeight="12.75" zeroHeight="false" outlineLevelRow="0" outlineLevelCol="0"/>
  <cols>
    <col collapsed="false" customWidth="true" hidden="false" outlineLevel="0" max="1" min="1" style="81" width="13.85"/>
    <col collapsed="false" customWidth="true" hidden="false" outlineLevel="0" max="2" min="2" style="81" width="41.14"/>
    <col collapsed="false" customWidth="true" hidden="false" outlineLevel="0" max="3" min="3" style="81" width="33.43"/>
    <col collapsed="false" customWidth="true" hidden="false" outlineLevel="0" max="4" min="4" style="81" width="39.57"/>
    <col collapsed="false" customWidth="true" hidden="false" outlineLevel="0" max="5" min="5" style="81" width="23.72"/>
    <col collapsed="false" customWidth="true" hidden="false" outlineLevel="0" max="22" min="6" style="81" width="11.43"/>
    <col collapsed="false" customWidth="false" hidden="false" outlineLevel="0" max="1024" min="23" style="81" width="9.14"/>
  </cols>
  <sheetData>
    <row r="1" s="82" customFormat="true" ht="54" hidden="false" customHeight="true" outlineLevel="0" collapsed="false">
      <c r="A1" s="54" t="s">
        <v>4893</v>
      </c>
      <c r="D1" s="83" t="n">
        <f aca="false">E36</f>
        <v>356147.476291623</v>
      </c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</row>
    <row r="2" customFormat="false" ht="79.5" hidden="false" customHeight="true" outlineLevel="0" collapsed="false">
      <c r="C2" s="85"/>
      <c r="D2" s="86" t="s">
        <v>4730</v>
      </c>
      <c r="E2" s="86" t="s">
        <v>4731</v>
      </c>
      <c r="F2" s="86" t="s">
        <v>4732</v>
      </c>
      <c r="G2" s="86" t="s">
        <v>4733</v>
      </c>
      <c r="H2" s="86" t="s">
        <v>4734</v>
      </c>
      <c r="I2" s="86" t="s">
        <v>4735</v>
      </c>
      <c r="J2" s="86" t="s">
        <v>4736</v>
      </c>
      <c r="K2" s="86" t="s">
        <v>4737</v>
      </c>
      <c r="L2" s="86" t="s">
        <v>4738</v>
      </c>
      <c r="M2" s="86" t="s">
        <v>4739</v>
      </c>
      <c r="N2" s="86" t="s">
        <v>4740</v>
      </c>
      <c r="O2" s="86" t="s">
        <v>4741</v>
      </c>
      <c r="P2" s="86" t="s">
        <v>4742</v>
      </c>
      <c r="Q2" s="86" t="s">
        <v>4743</v>
      </c>
      <c r="R2" s="86" t="s">
        <v>4744</v>
      </c>
      <c r="S2" s="86" t="s">
        <v>4745</v>
      </c>
      <c r="T2" s="86" t="s">
        <v>4746</v>
      </c>
      <c r="U2" s="86" t="s">
        <v>4747</v>
      </c>
      <c r="V2" s="86" t="s">
        <v>4748</v>
      </c>
      <c r="W2" s="87"/>
    </row>
    <row r="3" customFormat="false" ht="198" hidden="false" customHeight="true" outlineLevel="0" collapsed="false">
      <c r="A3" s="88" t="n">
        <f aca="false">VLOOKUP("F01601",'Q fields (current)'!C:D,2,0)+VLOOKUP("F01701",'Q fields (current)'!C:D,2,0)+VLOOKUP("F01803",'Q fields (current)'!C:D,2,0)+VLOOKUP("F01901",'Q fields (current)'!C:D,2,0)+VLOOKUP("F02201",'Q fields (current)'!C:D,2,0)</f>
        <v>50105.9001512859</v>
      </c>
      <c r="B3" s="89" t="s">
        <v>4894</v>
      </c>
      <c r="C3" s="90" t="s">
        <v>4895</v>
      </c>
      <c r="D3" s="89" t="s">
        <v>4896</v>
      </c>
      <c r="E3" s="91"/>
      <c r="F3" s="91"/>
      <c r="G3" s="91"/>
      <c r="H3" s="91"/>
      <c r="I3" s="91"/>
      <c r="J3" s="91"/>
      <c r="K3" s="91"/>
      <c r="L3" s="91" t="n">
        <v>1.127</v>
      </c>
      <c r="M3" s="91"/>
      <c r="N3" s="91"/>
      <c r="O3" s="91"/>
      <c r="P3" s="91" t="n">
        <v>1.0716</v>
      </c>
      <c r="Q3" s="91"/>
      <c r="R3" s="91" t="n">
        <v>0.9303</v>
      </c>
      <c r="S3" s="91"/>
      <c r="T3" s="91"/>
      <c r="U3" s="91"/>
      <c r="V3" s="91"/>
      <c r="W3" s="87"/>
    </row>
    <row r="4" customFormat="false" ht="76.5" hidden="false" customHeight="true" outlineLevel="0" collapsed="false">
      <c r="A4" s="88" t="n">
        <f aca="false">VLOOKUP("F01901",'Q fields (current)'!C:D,2,0)</f>
        <v>46111.9515885023</v>
      </c>
      <c r="B4" s="89" t="s">
        <v>4897</v>
      </c>
      <c r="C4" s="92" t="s">
        <v>4898</v>
      </c>
      <c r="D4" s="89" t="s">
        <v>4899</v>
      </c>
      <c r="E4" s="91" t="n">
        <v>1.1071</v>
      </c>
      <c r="F4" s="91" t="n">
        <v>1.106</v>
      </c>
      <c r="G4" s="91" t="n">
        <v>1.1082</v>
      </c>
      <c r="H4" s="91" t="n">
        <v>1.1635</v>
      </c>
      <c r="I4" s="91" t="n">
        <v>1.1194</v>
      </c>
      <c r="J4" s="91" t="n">
        <v>1.0819</v>
      </c>
      <c r="K4" s="91" t="n">
        <v>1.2584</v>
      </c>
      <c r="L4" s="91"/>
      <c r="M4" s="91" t="n">
        <v>1.1068</v>
      </c>
      <c r="N4" s="91" t="n">
        <v>1.0477</v>
      </c>
      <c r="O4" s="91" t="n">
        <v>0.9924</v>
      </c>
      <c r="P4" s="91"/>
      <c r="Q4" s="91" t="n">
        <v>1.156</v>
      </c>
      <c r="R4" s="91"/>
      <c r="S4" s="91" t="n">
        <v>1.2035</v>
      </c>
      <c r="T4" s="91" t="n">
        <v>1.0381</v>
      </c>
      <c r="U4" s="91" t="n">
        <v>1.0238</v>
      </c>
      <c r="V4" s="91" t="n">
        <v>1.1952</v>
      </c>
      <c r="W4" s="87"/>
    </row>
    <row r="5" customFormat="false" ht="56.25" hidden="false" customHeight="true" outlineLevel="0" collapsed="false">
      <c r="A5" s="88" t="n">
        <f aca="false">IF(VLOOKUP("F01401",'Q fields (current)'!C:D,2,0)&gt;0,VLOOKUP("F01401",'Q fields (current)'!C:D,2,0),0)</f>
        <v>257186.081694402</v>
      </c>
      <c r="B5" s="89" t="s">
        <v>4900</v>
      </c>
      <c r="C5" s="92" t="s">
        <v>4675</v>
      </c>
      <c r="D5" s="89" t="s">
        <v>4901</v>
      </c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 t="n">
        <v>-0.0407</v>
      </c>
      <c r="Q5" s="91"/>
      <c r="R5" s="91"/>
      <c r="S5" s="91"/>
      <c r="T5" s="91"/>
      <c r="U5" s="91"/>
      <c r="V5" s="91"/>
      <c r="W5" s="87"/>
    </row>
    <row r="6" customFormat="false" ht="12.75" hidden="false" customHeight="true" outlineLevel="0" collapsed="false">
      <c r="A6" s="85" t="n">
        <f aca="false">IF(VLOOKUP("F01401",'Q fields (current)'!C:D,2,0)&gt;0,VLOOKUP("F01401",'Q fields (current)'!C:D,2,0),0)</f>
        <v>257186.081694402</v>
      </c>
      <c r="B6" s="89" t="s">
        <v>4902</v>
      </c>
      <c r="C6" s="92" t="s">
        <v>4675</v>
      </c>
      <c r="D6" s="89" t="s">
        <v>4902</v>
      </c>
      <c r="E6" s="91" t="n">
        <v>1.1692</v>
      </c>
      <c r="F6" s="91" t="n">
        <v>1.1758</v>
      </c>
      <c r="G6" s="91" t="n">
        <v>1.2032</v>
      </c>
      <c r="H6" s="91" t="n">
        <v>1.111</v>
      </c>
      <c r="I6" s="91" t="n">
        <v>1.1359</v>
      </c>
      <c r="J6" s="91" t="n">
        <v>1.182</v>
      </c>
      <c r="K6" s="91" t="n">
        <v>1.0937</v>
      </c>
      <c r="L6" s="91" t="n">
        <v>1.2129</v>
      </c>
      <c r="M6" s="91" t="n">
        <v>1.1262</v>
      </c>
      <c r="N6" s="91" t="n">
        <v>1.1898</v>
      </c>
      <c r="O6" s="91" t="n">
        <v>1.155</v>
      </c>
      <c r="P6" s="91" t="n">
        <v>1.1705</v>
      </c>
      <c r="Q6" s="91" t="n">
        <v>1.1314</v>
      </c>
      <c r="R6" s="91" t="n">
        <v>1.2633</v>
      </c>
      <c r="S6" s="91" t="n">
        <v>1.0988</v>
      </c>
      <c r="T6" s="91" t="n">
        <v>1.1271</v>
      </c>
      <c r="U6" s="91" t="n">
        <v>1.1671</v>
      </c>
      <c r="V6" s="91" t="n">
        <v>1.1722</v>
      </c>
      <c r="W6" s="87"/>
    </row>
    <row r="7" customFormat="false" ht="38.25" hidden="false" customHeight="true" outlineLevel="0" collapsed="false">
      <c r="A7" s="85"/>
      <c r="B7" s="89" t="s">
        <v>4903</v>
      </c>
      <c r="C7" s="92"/>
      <c r="D7" s="89" t="s">
        <v>4904</v>
      </c>
      <c r="E7" s="91"/>
      <c r="F7" s="91" t="n">
        <v>-0.0304</v>
      </c>
      <c r="G7" s="91"/>
      <c r="H7" s="91"/>
      <c r="I7" s="91"/>
      <c r="J7" s="91" t="n">
        <v>-0.0252</v>
      </c>
      <c r="K7" s="91"/>
      <c r="L7" s="91"/>
      <c r="M7" s="91"/>
      <c r="N7" s="91"/>
      <c r="O7" s="91"/>
      <c r="P7" s="91"/>
      <c r="Q7" s="91"/>
      <c r="R7" s="91" t="n">
        <v>-0.0428</v>
      </c>
      <c r="S7" s="91"/>
      <c r="T7" s="91"/>
      <c r="U7" s="91"/>
      <c r="V7" s="91"/>
      <c r="W7" s="87"/>
    </row>
    <row r="8" customFormat="false" ht="38.25" hidden="false" customHeight="true" outlineLevel="0" collapsed="false">
      <c r="A8" s="85"/>
      <c r="B8" s="89" t="s">
        <v>4905</v>
      </c>
      <c r="C8" s="92"/>
      <c r="D8" s="89" t="s">
        <v>4906</v>
      </c>
      <c r="E8" s="91"/>
      <c r="F8" s="91" t="n">
        <v>0.0161</v>
      </c>
      <c r="G8" s="91"/>
      <c r="H8" s="91"/>
      <c r="I8" s="91"/>
      <c r="J8" s="91" t="n">
        <v>0.0176</v>
      </c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87"/>
    </row>
    <row r="9" customFormat="false" ht="93.75" hidden="false" customHeight="true" outlineLevel="0" collapsed="false">
      <c r="A9" s="85" t="n">
        <f aca="false">IF((VLOOKUP("A01002",'Q fields (current)'!C:D,2,0)/100+VLOOKUP("A01102",'Q fields (current)'!C:D,2,0)/100-1)&gt;0,(VLOOKUP("A01002",'Q fields (current)'!C:D,2,0)/100+VLOOKUP("A01102",'Q fields (current)'!C:D,2,0)/100-1)*60,0)</f>
        <v>0</v>
      </c>
      <c r="B9" s="89" t="s">
        <v>4907</v>
      </c>
      <c r="C9" s="90" t="s">
        <v>4908</v>
      </c>
      <c r="D9" s="89" t="s">
        <v>4909</v>
      </c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 t="n">
        <v>25285.5234</v>
      </c>
      <c r="S9" s="91"/>
      <c r="T9" s="91"/>
      <c r="U9" s="91"/>
      <c r="V9" s="91"/>
      <c r="W9" s="87"/>
    </row>
    <row r="10" customFormat="false" ht="122.25" hidden="false" customHeight="true" outlineLevel="0" collapsed="false">
      <c r="A10" s="85" t="n">
        <f aca="false">IF((VLOOKUP("A01002",'Q fields (current)'!C:D,2,0)/100+VLOOKUP("A01102",'Q fields (current)'!C:D,2,0)/100-1)&gt;0,(VLOOKUP("A01002",'Q fields (current)'!C:D,2,0)/100+VLOOKUP("A01102",'Q fields (current)'!C:D,2,0)/100-1)*60,0)</f>
        <v>0</v>
      </c>
      <c r="B10" s="89" t="s">
        <v>4910</v>
      </c>
      <c r="C10" s="90" t="s">
        <v>4908</v>
      </c>
      <c r="D10" s="89" t="s">
        <v>4911</v>
      </c>
      <c r="E10" s="91" t="n">
        <v>11089.603</v>
      </c>
      <c r="F10" s="91" t="n">
        <v>25580.0979</v>
      </c>
      <c r="G10" s="91" t="n">
        <v>22394.605</v>
      </c>
      <c r="H10" s="91" t="n">
        <v>27768.0177</v>
      </c>
      <c r="I10" s="91" t="n">
        <v>17025.6233</v>
      </c>
      <c r="J10" s="91" t="n">
        <v>27666.838</v>
      </c>
      <c r="K10" s="91" t="n">
        <v>32553.2663</v>
      </c>
      <c r="L10" s="91" t="n">
        <v>26311.9144</v>
      </c>
      <c r="M10" s="91" t="n">
        <v>24021.601</v>
      </c>
      <c r="N10" s="91" t="n">
        <v>17656.044</v>
      </c>
      <c r="O10" s="91" t="n">
        <v>17492.0354</v>
      </c>
      <c r="P10" s="91" t="n">
        <v>20008.2629</v>
      </c>
      <c r="Q10" s="91" t="n">
        <v>19351.4761</v>
      </c>
      <c r="R10" s="91"/>
      <c r="S10" s="91" t="n">
        <v>24109.172</v>
      </c>
      <c r="T10" s="91" t="n">
        <v>20655.0572</v>
      </c>
      <c r="U10" s="91" t="n">
        <v>24566.7032</v>
      </c>
      <c r="V10" s="91" t="n">
        <v>11587.1431</v>
      </c>
      <c r="W10" s="87"/>
    </row>
    <row r="11" customFormat="false" ht="153" hidden="false" customHeight="true" outlineLevel="0" collapsed="false">
      <c r="A11" s="88" t="n">
        <f aca="false">VLOOKUP("F01601",'Q fields (current)'!C:D,2,0)+VLOOKUP("F01701",'Q fields (current)'!C:D,2,0)+VLOOKUP("F01803",'Q fields (current)'!C:D,2,0)+VLOOKUP("F02201",'Q fields (current)'!C:D,2,0)</f>
        <v>3993.94856278366</v>
      </c>
      <c r="B11" s="89" t="s">
        <v>4912</v>
      </c>
      <c r="C11" s="92" t="s">
        <v>4913</v>
      </c>
      <c r="D11" s="89" t="s">
        <v>4914</v>
      </c>
      <c r="E11" s="91" t="n">
        <v>1.1584</v>
      </c>
      <c r="F11" s="91" t="n">
        <v>1.0926</v>
      </c>
      <c r="G11" s="91" t="n">
        <v>1.1385</v>
      </c>
      <c r="H11" s="91" t="n">
        <v>1.4619</v>
      </c>
      <c r="I11" s="91" t="n">
        <v>1.2775</v>
      </c>
      <c r="J11" s="91" t="n">
        <v>1.1693</v>
      </c>
      <c r="K11" s="91" t="n">
        <v>1.5528</v>
      </c>
      <c r="L11" s="91"/>
      <c r="M11" s="91" t="n">
        <v>1.4578</v>
      </c>
      <c r="N11" s="91" t="n">
        <v>1.2342</v>
      </c>
      <c r="O11" s="91" t="n">
        <v>1.4124</v>
      </c>
      <c r="P11" s="91"/>
      <c r="Q11" s="91" t="n">
        <v>1.1028</v>
      </c>
      <c r="R11" s="91"/>
      <c r="S11" s="91" t="n">
        <v>1.1776</v>
      </c>
      <c r="T11" s="91" t="n">
        <v>1.4678</v>
      </c>
      <c r="U11" s="91" t="n">
        <v>1.2272</v>
      </c>
      <c r="V11" s="91" t="n">
        <v>1.2355</v>
      </c>
      <c r="W11" s="87"/>
    </row>
    <row r="12" customFormat="false" ht="27" hidden="false" customHeight="true" outlineLevel="0" collapsed="false">
      <c r="A12" s="88" t="n">
        <f aca="false">(VLOOKUP("F02901",'Q fields (current)'!C:D,2,0)-VLOOKUP("F02902",'Q fields (current)'!C:D,2,0))^0.3</f>
        <v>20.2659487420475</v>
      </c>
      <c r="B12" s="89" t="s">
        <v>4915</v>
      </c>
      <c r="C12" s="92" t="s">
        <v>4916</v>
      </c>
      <c r="D12" s="89" t="s">
        <v>4917</v>
      </c>
      <c r="E12" s="91"/>
      <c r="F12" s="91"/>
      <c r="G12" s="91"/>
      <c r="H12" s="91"/>
      <c r="I12" s="91"/>
      <c r="J12" s="91"/>
      <c r="K12" s="91"/>
      <c r="L12" s="91" t="n">
        <v>554.6865</v>
      </c>
      <c r="M12" s="91"/>
      <c r="N12" s="91"/>
      <c r="O12" s="91" t="n">
        <v>546.0949</v>
      </c>
      <c r="P12" s="91"/>
      <c r="Q12" s="91"/>
      <c r="R12" s="91"/>
      <c r="S12" s="91"/>
      <c r="T12" s="91"/>
      <c r="U12" s="91"/>
      <c r="V12" s="91"/>
      <c r="W12" s="87"/>
    </row>
    <row r="13" customFormat="false" ht="27" hidden="false" customHeight="true" outlineLevel="0" collapsed="false">
      <c r="A13" s="88" t="n">
        <f aca="false">(VLOOKUP("F02901",'Q fields (current)'!C:D,2,0)-VLOOKUP("F02902",'Q fields (current)'!C:D,2,0))^0.4</f>
        <v>55.253007189501</v>
      </c>
      <c r="B13" s="89" t="s">
        <v>4918</v>
      </c>
      <c r="C13" s="92" t="s">
        <v>4919</v>
      </c>
      <c r="D13" s="89" t="s">
        <v>4920</v>
      </c>
      <c r="E13" s="91"/>
      <c r="F13" s="91"/>
      <c r="G13" s="91"/>
      <c r="H13" s="91"/>
      <c r="I13" s="91" t="n">
        <v>165.2115</v>
      </c>
      <c r="J13" s="91"/>
      <c r="K13" s="91"/>
      <c r="L13" s="91"/>
      <c r="M13" s="91"/>
      <c r="N13" s="91"/>
      <c r="O13" s="91"/>
      <c r="P13" s="91"/>
      <c r="Q13" s="91"/>
      <c r="R13" s="91"/>
      <c r="S13" s="91" t="n">
        <v>235.2837</v>
      </c>
      <c r="T13" s="91"/>
      <c r="U13" s="91"/>
      <c r="V13" s="91" t="n">
        <v>173.3302</v>
      </c>
      <c r="W13" s="87"/>
    </row>
    <row r="14" customFormat="false" ht="27.75" hidden="false" customHeight="true" outlineLevel="0" collapsed="false">
      <c r="A14" s="85" t="n">
        <f aca="false">LOG10(VLOOKUP("F02901",'Q fields (current)'!C:D,2,0)-VLOOKUP("F02902",'Q fields (current)'!C:D,2,0)+10)</f>
        <v>4.35608113651692</v>
      </c>
      <c r="B14" s="89" t="s">
        <v>4921</v>
      </c>
      <c r="C14" s="92" t="s">
        <v>4922</v>
      </c>
      <c r="D14" s="89" t="s">
        <v>4923</v>
      </c>
      <c r="E14" s="91" t="n">
        <v>1357.1514</v>
      </c>
      <c r="F14" s="91"/>
      <c r="G14" s="91"/>
      <c r="H14" s="91"/>
      <c r="I14" s="91"/>
      <c r="J14" s="91"/>
      <c r="K14" s="91" t="n">
        <v>2441.1794</v>
      </c>
      <c r="L14" s="91"/>
      <c r="M14" s="91" t="n">
        <v>2119.0227</v>
      </c>
      <c r="N14" s="91" t="n">
        <v>1475.216</v>
      </c>
      <c r="O14" s="91"/>
      <c r="P14" s="91" t="n">
        <v>3191.4024</v>
      </c>
      <c r="Q14" s="91" t="n">
        <v>3112.8862</v>
      </c>
      <c r="R14" s="91" t="n">
        <v>2087.4295</v>
      </c>
      <c r="S14" s="91"/>
      <c r="T14" s="91" t="n">
        <v>2131.0522</v>
      </c>
      <c r="U14" s="91" t="n">
        <v>1721.4826</v>
      </c>
      <c r="V14" s="91"/>
      <c r="W14" s="87"/>
    </row>
    <row r="15" customFormat="false" ht="45" hidden="false" customHeight="true" outlineLevel="0" collapsed="false">
      <c r="A15" s="85" t="n">
        <f aca="false">IF(VLOOKUP("F02901",'Q fields (current)'!C:D,2,0)-VLOOKUP("F02902",'Q fields (current)'!C:D,2,0)&lt;100000*60,LOG10(VLOOKUP("F02901",'Q fields (current)'!C:D,2,0)-VLOOKUP("F02902",'Q fields (current)'!C:D,2,0)+10),0)</f>
        <v>4.35608113651692</v>
      </c>
      <c r="B15" s="89" t="s">
        <v>4924</v>
      </c>
      <c r="C15" s="90" t="s">
        <v>4925</v>
      </c>
      <c r="D15" s="89" t="s">
        <v>4926</v>
      </c>
      <c r="E15" s="91"/>
      <c r="F15" s="91"/>
      <c r="G15" s="91"/>
      <c r="H15" s="91" t="n">
        <v>1618.3976</v>
      </c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87"/>
    </row>
    <row r="16" customFormat="false" ht="45" hidden="false" customHeight="true" outlineLevel="0" collapsed="false">
      <c r="A16" s="85" t="n">
        <f aca="false">IF(VLOOKUP("F02901",'Q fields (current)'!C:D,2,0)-VLOOKUP("F02902",'Q fields (current)'!C:D,2,0)&lt;70000*60,LOG10(VLOOKUP("F02901",'Q fields (current)'!C:D,2,0)-VLOOKUP("F02902",'Q fields (current)'!C:D,2,0)+10),0)</f>
        <v>4.35608113651692</v>
      </c>
      <c r="B16" s="89" t="s">
        <v>4927</v>
      </c>
      <c r="C16" s="90" t="s">
        <v>4928</v>
      </c>
      <c r="D16" s="89" t="s">
        <v>4929</v>
      </c>
      <c r="E16" s="91"/>
      <c r="F16" s="91" t="n">
        <v>2073.8741</v>
      </c>
      <c r="G16" s="91" t="n">
        <v>2469.9091</v>
      </c>
      <c r="H16" s="91"/>
      <c r="I16" s="91"/>
      <c r="J16" s="91" t="n">
        <v>1671.6339</v>
      </c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87"/>
    </row>
    <row r="17" customFormat="false" ht="12.75" hidden="false" customHeight="true" outlineLevel="0" collapsed="false">
      <c r="B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</row>
    <row r="19" customFormat="false" ht="83.25" hidden="false" customHeight="true" outlineLevel="0" collapsed="false">
      <c r="D19" s="94" t="s">
        <v>4930</v>
      </c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</row>
    <row r="20" customFormat="false" ht="12.75" hidden="false" customHeight="true" outlineLevel="0" collapsed="false">
      <c r="D20" s="81" t="s">
        <v>4931</v>
      </c>
      <c r="E20" s="81" t="n">
        <f aca="false">$A3*E3</f>
        <v>0</v>
      </c>
      <c r="F20" s="81" t="n">
        <f aca="false">$A3*F3</f>
        <v>0</v>
      </c>
      <c r="G20" s="81" t="n">
        <f aca="false">$A3*G3</f>
        <v>0</v>
      </c>
      <c r="H20" s="81" t="n">
        <f aca="false">$A3*H3</f>
        <v>0</v>
      </c>
      <c r="I20" s="81" t="n">
        <f aca="false">$A3*I3</f>
        <v>0</v>
      </c>
      <c r="J20" s="81" t="n">
        <f aca="false">$A3*J3</f>
        <v>0</v>
      </c>
      <c r="K20" s="81" t="n">
        <f aca="false">$A3*K3</f>
        <v>0</v>
      </c>
      <c r="L20" s="81" t="n">
        <f aca="false">$A3*L3</f>
        <v>56469.3494704992</v>
      </c>
      <c r="M20" s="81" t="n">
        <f aca="false">$A3*M3</f>
        <v>0</v>
      </c>
      <c r="N20" s="81" t="n">
        <f aca="false">$A3*N3</f>
        <v>0</v>
      </c>
      <c r="O20" s="81" t="n">
        <f aca="false">$A3*O3</f>
        <v>0</v>
      </c>
      <c r="P20" s="81" t="n">
        <f aca="false">$A3*P3</f>
        <v>53693.482602118</v>
      </c>
      <c r="Q20" s="81" t="n">
        <f aca="false">$A3*Q3</f>
        <v>0</v>
      </c>
      <c r="R20" s="81" t="n">
        <f aca="false">$A3*R3</f>
        <v>46613.5189107413</v>
      </c>
      <c r="S20" s="81" t="n">
        <f aca="false">$A3*S3</f>
        <v>0</v>
      </c>
      <c r="T20" s="81" t="n">
        <f aca="false">$A3*T3</f>
        <v>0</v>
      </c>
      <c r="U20" s="81" t="n">
        <f aca="false">$A3*U3</f>
        <v>0</v>
      </c>
      <c r="V20" s="81" t="n">
        <f aca="false">$A3*V3</f>
        <v>0</v>
      </c>
    </row>
    <row r="21" customFormat="false" ht="12.75" hidden="false" customHeight="true" outlineLevel="0" collapsed="false">
      <c r="D21" s="81" t="s">
        <v>4931</v>
      </c>
      <c r="E21" s="81" t="n">
        <f aca="false">$A4*E4</f>
        <v>51050.5416036309</v>
      </c>
      <c r="F21" s="81" t="n">
        <f aca="false">$A4*F4</f>
        <v>50999.8184568835</v>
      </c>
      <c r="G21" s="81" t="n">
        <f aca="false">$A4*G4</f>
        <v>51101.2647503782</v>
      </c>
      <c r="H21" s="81" t="n">
        <f aca="false">$A4*H4</f>
        <v>53651.2556732224</v>
      </c>
      <c r="I21" s="81" t="n">
        <f aca="false">$A4*I4</f>
        <v>51617.7186081694</v>
      </c>
      <c r="J21" s="81" t="n">
        <f aca="false">$A4*J4</f>
        <v>49888.5204236006</v>
      </c>
      <c r="K21" s="81" t="n">
        <f aca="false">$A4*K4</f>
        <v>58027.2798789713</v>
      </c>
      <c r="L21" s="81" t="n">
        <f aca="false">$A4*L4</f>
        <v>0</v>
      </c>
      <c r="M21" s="81" t="n">
        <f aca="false">$A4*M4</f>
        <v>51036.7080181543</v>
      </c>
      <c r="N21" s="81" t="n">
        <f aca="false">$A4*N4</f>
        <v>48311.4916792738</v>
      </c>
      <c r="O21" s="81" t="n">
        <f aca="false">$A4*O4</f>
        <v>45761.5007564297</v>
      </c>
      <c r="P21" s="81" t="n">
        <f aca="false">$A4*P4</f>
        <v>0</v>
      </c>
      <c r="Q21" s="81" t="n">
        <f aca="false">$A4*Q4</f>
        <v>53305.4160363086</v>
      </c>
      <c r="R21" s="81" t="n">
        <f aca="false">$A4*R4</f>
        <v>0</v>
      </c>
      <c r="S21" s="81" t="n">
        <f aca="false">$A4*S4</f>
        <v>55495.7337367625</v>
      </c>
      <c r="T21" s="81" t="n">
        <f aca="false">$A4*T4</f>
        <v>47868.8169440242</v>
      </c>
      <c r="U21" s="81" t="n">
        <f aca="false">$A4*U4</f>
        <v>47209.4160363086</v>
      </c>
      <c r="V21" s="81" t="n">
        <f aca="false">$A4*V4</f>
        <v>55113.0045385779</v>
      </c>
    </row>
    <row r="22" customFormat="false" ht="12.75" hidden="false" customHeight="true" outlineLevel="0" collapsed="false">
      <c r="D22" s="81" t="s">
        <v>4931</v>
      </c>
      <c r="E22" s="81" t="n">
        <f aca="false">$A5*E5</f>
        <v>0</v>
      </c>
      <c r="F22" s="81" t="n">
        <f aca="false">$A5*F5</f>
        <v>0</v>
      </c>
      <c r="G22" s="81" t="n">
        <f aca="false">$A5*G5</f>
        <v>0</v>
      </c>
      <c r="H22" s="81" t="n">
        <f aca="false">$A5*H5</f>
        <v>0</v>
      </c>
      <c r="I22" s="81" t="n">
        <f aca="false">$A5*I5</f>
        <v>0</v>
      </c>
      <c r="J22" s="81" t="n">
        <f aca="false">$A5*J5</f>
        <v>0</v>
      </c>
      <c r="K22" s="81" t="n">
        <f aca="false">$A5*K5</f>
        <v>0</v>
      </c>
      <c r="L22" s="81" t="n">
        <f aca="false">$A5*L5</f>
        <v>0</v>
      </c>
      <c r="M22" s="81" t="n">
        <f aca="false">$A5*M5</f>
        <v>0</v>
      </c>
      <c r="N22" s="81" t="n">
        <f aca="false">$A5*N5</f>
        <v>0</v>
      </c>
      <c r="O22" s="81" t="n">
        <f aca="false">$A5*O5</f>
        <v>0</v>
      </c>
      <c r="P22" s="81" t="n">
        <f aca="false">$A5*P5</f>
        <v>-10467.4735249622</v>
      </c>
      <c r="Q22" s="81" t="n">
        <f aca="false">$A5*Q5</f>
        <v>0</v>
      </c>
      <c r="R22" s="81" t="n">
        <f aca="false">$A5*R5</f>
        <v>0</v>
      </c>
      <c r="S22" s="81" t="n">
        <f aca="false">$A5*S5</f>
        <v>0</v>
      </c>
      <c r="T22" s="81" t="n">
        <f aca="false">$A5*T5</f>
        <v>0</v>
      </c>
      <c r="U22" s="81" t="n">
        <f aca="false">$A5*U5</f>
        <v>0</v>
      </c>
      <c r="V22" s="81" t="n">
        <f aca="false">$A5*V5</f>
        <v>0</v>
      </c>
    </row>
    <row r="23" customFormat="false" ht="12.75" hidden="false" customHeight="true" outlineLevel="0" collapsed="false">
      <c r="D23" s="81" t="s">
        <v>4931</v>
      </c>
      <c r="E23" s="81" t="n">
        <f aca="false">$A6*E6</f>
        <v>300701.966717095</v>
      </c>
      <c r="F23" s="81" t="n">
        <f aca="false">$A6*F6</f>
        <v>302399.394856278</v>
      </c>
      <c r="G23" s="81" t="n">
        <f aca="false">$A6*G6</f>
        <v>309446.293494705</v>
      </c>
      <c r="H23" s="81" t="n">
        <f aca="false">$A6*H6</f>
        <v>285733.736762481</v>
      </c>
      <c r="I23" s="81" t="n">
        <f aca="false">$A6*I6</f>
        <v>292137.670196672</v>
      </c>
      <c r="J23" s="81" t="n">
        <f aca="false">$A6*J6</f>
        <v>303993.948562784</v>
      </c>
      <c r="K23" s="81" t="n">
        <f aca="false">$A6*K6</f>
        <v>281284.417549168</v>
      </c>
      <c r="L23" s="81" t="n">
        <f aca="false">$A6*L6</f>
        <v>311940.998487141</v>
      </c>
      <c r="M23" s="81" t="n">
        <f aca="false">$A6*M6</f>
        <v>289642.965204236</v>
      </c>
      <c r="N23" s="81" t="n">
        <f aca="false">$A6*N6</f>
        <v>306000</v>
      </c>
      <c r="O23" s="81" t="n">
        <f aca="false">$A6*O6</f>
        <v>297049.924357035</v>
      </c>
      <c r="P23" s="81" t="n">
        <f aca="false">$A6*P6</f>
        <v>301036.308623298</v>
      </c>
      <c r="Q23" s="81" t="n">
        <f aca="false">$A6*Q6</f>
        <v>290980.332829047</v>
      </c>
      <c r="R23" s="81" t="n">
        <f aca="false">$A6*R6</f>
        <v>324903.177004539</v>
      </c>
      <c r="S23" s="81" t="n">
        <f aca="false">$A6*S6</f>
        <v>282596.066565809</v>
      </c>
      <c r="T23" s="81" t="n">
        <f aca="false">$A6*T6</f>
        <v>289874.432677761</v>
      </c>
      <c r="U23" s="81" t="n">
        <f aca="false">$A6*U6</f>
        <v>300161.875945537</v>
      </c>
      <c r="V23" s="81" t="n">
        <f aca="false">$A6*V6</f>
        <v>301473.524962178</v>
      </c>
    </row>
    <row r="24" customFormat="false" ht="12.75" hidden="false" customHeight="true" outlineLevel="0" collapsed="false">
      <c r="D24" s="81" t="s">
        <v>4931</v>
      </c>
      <c r="E24" s="81" t="n">
        <f aca="false">$A7*E7</f>
        <v>0</v>
      </c>
      <c r="F24" s="81" t="n">
        <f aca="false">$A7*F7</f>
        <v>-0</v>
      </c>
      <c r="G24" s="81" t="n">
        <f aca="false">$A7*G7</f>
        <v>0</v>
      </c>
      <c r="H24" s="81" t="n">
        <f aca="false">$A7*H7</f>
        <v>0</v>
      </c>
      <c r="I24" s="81" t="n">
        <f aca="false">$A7*I7</f>
        <v>0</v>
      </c>
      <c r="J24" s="81" t="n">
        <f aca="false">$A7*J7</f>
        <v>-0</v>
      </c>
      <c r="K24" s="81" t="n">
        <f aca="false">$A7*K7</f>
        <v>0</v>
      </c>
      <c r="L24" s="81" t="n">
        <f aca="false">$A7*L7</f>
        <v>0</v>
      </c>
      <c r="M24" s="81" t="n">
        <f aca="false">$A7*M7</f>
        <v>0</v>
      </c>
      <c r="N24" s="81" t="n">
        <f aca="false">$A7*N7</f>
        <v>0</v>
      </c>
      <c r="O24" s="81" t="n">
        <f aca="false">$A7*O7</f>
        <v>0</v>
      </c>
      <c r="P24" s="81" t="n">
        <f aca="false">$A7*P7</f>
        <v>0</v>
      </c>
      <c r="Q24" s="81" t="n">
        <f aca="false">$A7*Q7</f>
        <v>0</v>
      </c>
      <c r="R24" s="81" t="n">
        <f aca="false">$A7*R7</f>
        <v>-0</v>
      </c>
      <c r="S24" s="81" t="n">
        <f aca="false">$A7*S7</f>
        <v>0</v>
      </c>
      <c r="T24" s="81" t="n">
        <f aca="false">$A7*T7</f>
        <v>0</v>
      </c>
      <c r="U24" s="81" t="n">
        <f aca="false">$A7*U7</f>
        <v>0</v>
      </c>
      <c r="V24" s="81" t="n">
        <f aca="false">$A7*V7</f>
        <v>0</v>
      </c>
    </row>
    <row r="25" customFormat="false" ht="12.75" hidden="false" customHeight="true" outlineLevel="0" collapsed="false">
      <c r="D25" s="81" t="s">
        <v>4931</v>
      </c>
      <c r="E25" s="81" t="n">
        <f aca="false">$A8*E8</f>
        <v>0</v>
      </c>
      <c r="F25" s="81" t="n">
        <f aca="false">$A8*F8</f>
        <v>0</v>
      </c>
      <c r="G25" s="81" t="n">
        <f aca="false">$A8*G8</f>
        <v>0</v>
      </c>
      <c r="H25" s="81" t="n">
        <f aca="false">$A8*H8</f>
        <v>0</v>
      </c>
      <c r="I25" s="81" t="n">
        <f aca="false">$A8*I8</f>
        <v>0</v>
      </c>
      <c r="J25" s="81" t="n">
        <f aca="false">$A8*J8</f>
        <v>0</v>
      </c>
      <c r="K25" s="81" t="n">
        <f aca="false">$A8*K8</f>
        <v>0</v>
      </c>
      <c r="L25" s="81" t="n">
        <f aca="false">$A8*L8</f>
        <v>0</v>
      </c>
      <c r="M25" s="81" t="n">
        <f aca="false">$A8*M8</f>
        <v>0</v>
      </c>
      <c r="N25" s="81" t="n">
        <f aca="false">$A8*N8</f>
        <v>0</v>
      </c>
      <c r="O25" s="81" t="n">
        <f aca="false">$A8*O8</f>
        <v>0</v>
      </c>
      <c r="P25" s="81" t="n">
        <f aca="false">$A8*P8</f>
        <v>0</v>
      </c>
      <c r="Q25" s="81" t="n">
        <f aca="false">$A8*Q8</f>
        <v>0</v>
      </c>
      <c r="R25" s="81" t="n">
        <f aca="false">$A8*R8</f>
        <v>0</v>
      </c>
      <c r="S25" s="81" t="n">
        <f aca="false">$A8*S8</f>
        <v>0</v>
      </c>
      <c r="T25" s="81" t="n">
        <f aca="false">$A8*T8</f>
        <v>0</v>
      </c>
      <c r="U25" s="81" t="n">
        <f aca="false">$A8*U8</f>
        <v>0</v>
      </c>
      <c r="V25" s="81" t="n">
        <f aca="false">$A8*V8</f>
        <v>0</v>
      </c>
    </row>
    <row r="26" customFormat="false" ht="12.75" hidden="false" customHeight="true" outlineLevel="0" collapsed="false">
      <c r="D26" s="81" t="s">
        <v>4931</v>
      </c>
      <c r="E26" s="81" t="n">
        <f aca="false">$A9*E9</f>
        <v>0</v>
      </c>
      <c r="F26" s="81" t="n">
        <f aca="false">$A9*F9</f>
        <v>0</v>
      </c>
      <c r="G26" s="81" t="n">
        <f aca="false">$A9*G9</f>
        <v>0</v>
      </c>
      <c r="H26" s="81" t="n">
        <f aca="false">$A9*H9</f>
        <v>0</v>
      </c>
      <c r="I26" s="81" t="n">
        <f aca="false">$A9*I9</f>
        <v>0</v>
      </c>
      <c r="J26" s="81" t="n">
        <f aca="false">$A9*J9</f>
        <v>0</v>
      </c>
      <c r="K26" s="81" t="n">
        <f aca="false">$A9*K9</f>
        <v>0</v>
      </c>
      <c r="L26" s="81" t="n">
        <f aca="false">$A9*L9</f>
        <v>0</v>
      </c>
      <c r="M26" s="81" t="n">
        <f aca="false">$A9*M9</f>
        <v>0</v>
      </c>
      <c r="N26" s="81" t="n">
        <f aca="false">$A9*N9</f>
        <v>0</v>
      </c>
      <c r="O26" s="81" t="n">
        <f aca="false">$A9*O9</f>
        <v>0</v>
      </c>
      <c r="P26" s="81" t="n">
        <f aca="false">$A9*P9</f>
        <v>0</v>
      </c>
      <c r="Q26" s="81" t="n">
        <f aca="false">$A9*Q9</f>
        <v>0</v>
      </c>
      <c r="R26" s="81" t="n">
        <f aca="false">$A9*R9</f>
        <v>0</v>
      </c>
      <c r="S26" s="81" t="n">
        <f aca="false">$A9*S9</f>
        <v>0</v>
      </c>
      <c r="T26" s="81" t="n">
        <f aca="false">$A9*T9</f>
        <v>0</v>
      </c>
      <c r="U26" s="81" t="n">
        <f aca="false">$A9*U9</f>
        <v>0</v>
      </c>
      <c r="V26" s="81" t="n">
        <f aca="false">$A9*V9</f>
        <v>0</v>
      </c>
    </row>
    <row r="27" customFormat="false" ht="12.75" hidden="false" customHeight="true" outlineLevel="0" collapsed="false">
      <c r="D27" s="81" t="s">
        <v>4931</v>
      </c>
      <c r="E27" s="81" t="n">
        <f aca="false">$A10*E10</f>
        <v>0</v>
      </c>
      <c r="F27" s="81" t="n">
        <f aca="false">$A10*F10</f>
        <v>0</v>
      </c>
      <c r="G27" s="81" t="n">
        <f aca="false">$A10*G10</f>
        <v>0</v>
      </c>
      <c r="H27" s="81" t="n">
        <f aca="false">$A10*H10</f>
        <v>0</v>
      </c>
      <c r="I27" s="81" t="n">
        <f aca="false">$A10*I10</f>
        <v>0</v>
      </c>
      <c r="J27" s="81" t="n">
        <f aca="false">$A10*J10</f>
        <v>0</v>
      </c>
      <c r="K27" s="81" t="n">
        <f aca="false">$A10*K10</f>
        <v>0</v>
      </c>
      <c r="L27" s="81" t="n">
        <f aca="false">$A10*L10</f>
        <v>0</v>
      </c>
      <c r="M27" s="81" t="n">
        <f aca="false">$A10*M10</f>
        <v>0</v>
      </c>
      <c r="N27" s="81" t="n">
        <f aca="false">$A10*N10</f>
        <v>0</v>
      </c>
      <c r="O27" s="81" t="n">
        <f aca="false">$A10*O10</f>
        <v>0</v>
      </c>
      <c r="P27" s="81" t="n">
        <f aca="false">$A10*P10</f>
        <v>0</v>
      </c>
      <c r="Q27" s="81" t="n">
        <f aca="false">$A10*Q10</f>
        <v>0</v>
      </c>
      <c r="R27" s="81" t="n">
        <f aca="false">$A10*R10</f>
        <v>0</v>
      </c>
      <c r="S27" s="81" t="n">
        <f aca="false">$A10*S10</f>
        <v>0</v>
      </c>
      <c r="T27" s="81" t="n">
        <f aca="false">$A10*T10</f>
        <v>0</v>
      </c>
      <c r="U27" s="81" t="n">
        <f aca="false">$A10*U10</f>
        <v>0</v>
      </c>
      <c r="V27" s="81" t="n">
        <f aca="false">$A10*V10</f>
        <v>0</v>
      </c>
    </row>
    <row r="28" customFormat="false" ht="12.75" hidden="false" customHeight="true" outlineLevel="0" collapsed="false">
      <c r="D28" s="81" t="s">
        <v>4931</v>
      </c>
      <c r="E28" s="81" t="n">
        <f aca="false">$A11*E11</f>
        <v>4626.59001512859</v>
      </c>
      <c r="F28" s="81" t="n">
        <f aca="false">$A11*F11</f>
        <v>4363.78819969743</v>
      </c>
      <c r="G28" s="81" t="n">
        <f aca="false">$A11*G11</f>
        <v>4547.1104387292</v>
      </c>
      <c r="H28" s="81" t="n">
        <f aca="false">$A11*H11</f>
        <v>5838.75340393344</v>
      </c>
      <c r="I28" s="81" t="n">
        <f aca="false">$A11*I11</f>
        <v>5102.26928895613</v>
      </c>
      <c r="J28" s="81" t="n">
        <f aca="false">$A11*J11</f>
        <v>4670.12405446294</v>
      </c>
      <c r="K28" s="81" t="n">
        <f aca="false">$A11*K11</f>
        <v>6201.80332829047</v>
      </c>
      <c r="L28" s="81" t="n">
        <f aca="false">$A11*L11</f>
        <v>0</v>
      </c>
      <c r="M28" s="81" t="n">
        <f aca="false">$A11*M11</f>
        <v>5822.37821482602</v>
      </c>
      <c r="N28" s="81" t="n">
        <f aca="false">$A11*N11</f>
        <v>4929.3313161876</v>
      </c>
      <c r="O28" s="81" t="n">
        <f aca="false">$A11*O11</f>
        <v>5641.05295007564</v>
      </c>
      <c r="P28" s="81" t="n">
        <f aca="false">$A11*P11</f>
        <v>0</v>
      </c>
      <c r="Q28" s="81" t="n">
        <f aca="false">$A11*Q11</f>
        <v>4404.52647503782</v>
      </c>
      <c r="R28" s="81" t="n">
        <f aca="false">$A11*R11</f>
        <v>0</v>
      </c>
      <c r="S28" s="81" t="n">
        <f aca="false">$A11*S11</f>
        <v>4703.27382753404</v>
      </c>
      <c r="T28" s="81" t="n">
        <f aca="false">$A11*T11</f>
        <v>5862.31770045386</v>
      </c>
      <c r="U28" s="81" t="n">
        <f aca="false">$A11*U11</f>
        <v>4901.37367624811</v>
      </c>
      <c r="V28" s="81" t="n">
        <f aca="false">$A11*V11</f>
        <v>4934.52344931921</v>
      </c>
    </row>
    <row r="29" customFormat="false" ht="12.75" hidden="false" customHeight="true" outlineLevel="0" collapsed="false">
      <c r="D29" s="81" t="s">
        <v>4931</v>
      </c>
      <c r="E29" s="81" t="n">
        <f aca="false">$A12*E12</f>
        <v>0</v>
      </c>
      <c r="F29" s="81" t="n">
        <f aca="false">$A12*F12</f>
        <v>0</v>
      </c>
      <c r="G29" s="81" t="n">
        <f aca="false">$A12*G12</f>
        <v>0</v>
      </c>
      <c r="H29" s="81" t="n">
        <f aca="false">$A12*H12</f>
        <v>0</v>
      </c>
      <c r="I29" s="81" t="n">
        <f aca="false">$A12*I12</f>
        <v>0</v>
      </c>
      <c r="J29" s="81" t="n">
        <f aca="false">$A12*J12</f>
        <v>0</v>
      </c>
      <c r="K29" s="81" t="n">
        <f aca="false">$A12*K12</f>
        <v>0</v>
      </c>
      <c r="L29" s="81" t="n">
        <f aca="false">$A12*L12</f>
        <v>11241.2481769057</v>
      </c>
      <c r="M29" s="81" t="n">
        <f aca="false">$A12*M12</f>
        <v>0</v>
      </c>
      <c r="N29" s="81" t="n">
        <f aca="false">$A12*N12</f>
        <v>0</v>
      </c>
      <c r="O29" s="81" t="n">
        <f aca="false">$A12*O12</f>
        <v>11067.1312516936</v>
      </c>
      <c r="P29" s="81" t="n">
        <f aca="false">$A12*P12</f>
        <v>0</v>
      </c>
      <c r="Q29" s="81" t="n">
        <f aca="false">$A12*Q12</f>
        <v>0</v>
      </c>
      <c r="R29" s="81" t="n">
        <f aca="false">$A12*R12</f>
        <v>0</v>
      </c>
      <c r="S29" s="81" t="n">
        <f aca="false">$A12*S12</f>
        <v>0</v>
      </c>
      <c r="T29" s="81" t="n">
        <f aca="false">$A12*T12</f>
        <v>0</v>
      </c>
      <c r="U29" s="81" t="n">
        <f aca="false">$A12*U12</f>
        <v>0</v>
      </c>
      <c r="V29" s="81" t="n">
        <f aca="false">$A12*V12</f>
        <v>0</v>
      </c>
    </row>
    <row r="30" customFormat="false" ht="12.75" hidden="false" customHeight="true" outlineLevel="0" collapsed="false">
      <c r="D30" s="81" t="s">
        <v>4931</v>
      </c>
      <c r="E30" s="81" t="n">
        <f aca="false">$A13*E13</f>
        <v>0</v>
      </c>
      <c r="F30" s="81" t="n">
        <f aca="false">$A13*F13</f>
        <v>0</v>
      </c>
      <c r="G30" s="81" t="n">
        <f aca="false">$A13*G13</f>
        <v>0</v>
      </c>
      <c r="H30" s="81" t="n">
        <f aca="false">$A13*H13</f>
        <v>0</v>
      </c>
      <c r="I30" s="81" t="n">
        <f aca="false">$A13*I13</f>
        <v>9128.43219728825</v>
      </c>
      <c r="J30" s="81" t="n">
        <f aca="false">$A13*J13</f>
        <v>0</v>
      </c>
      <c r="K30" s="81" t="n">
        <f aca="false">$A13*K13</f>
        <v>0</v>
      </c>
      <c r="L30" s="81" t="n">
        <f aca="false">$A13*L13</f>
        <v>0</v>
      </c>
      <c r="M30" s="81" t="n">
        <f aca="false">$A13*M13</f>
        <v>0</v>
      </c>
      <c r="N30" s="81" t="n">
        <f aca="false">$A13*N13</f>
        <v>0</v>
      </c>
      <c r="O30" s="81" t="n">
        <f aca="false">$A13*O13</f>
        <v>0</v>
      </c>
      <c r="P30" s="81" t="n">
        <f aca="false">$A13*P13</f>
        <v>0</v>
      </c>
      <c r="Q30" s="81" t="n">
        <f aca="false">$A13*Q13</f>
        <v>0</v>
      </c>
      <c r="R30" s="81" t="n">
        <f aca="false">$A13*R13</f>
        <v>0</v>
      </c>
      <c r="S30" s="81" t="n">
        <f aca="false">$A13*S13</f>
        <v>13000.1319676724</v>
      </c>
      <c r="T30" s="81" t="n">
        <f aca="false">$A13*T13</f>
        <v>0</v>
      </c>
      <c r="U30" s="81" t="n">
        <f aca="false">$A13*U13</f>
        <v>0</v>
      </c>
      <c r="V30" s="81" t="n">
        <f aca="false">$A13*V13</f>
        <v>9577.01478675765</v>
      </c>
    </row>
    <row r="31" customFormat="false" ht="12.75" hidden="false" customHeight="true" outlineLevel="0" collapsed="false">
      <c r="D31" s="81" t="s">
        <v>4931</v>
      </c>
      <c r="E31" s="81" t="n">
        <f aca="false">$A14*E14</f>
        <v>5911.86161293753</v>
      </c>
      <c r="F31" s="81" t="n">
        <f aca="false">$A14*F14</f>
        <v>0</v>
      </c>
      <c r="G31" s="81" t="n">
        <f aca="false">$A14*G14</f>
        <v>0</v>
      </c>
      <c r="H31" s="81" t="n">
        <f aca="false">$A14*H14</f>
        <v>0</v>
      </c>
      <c r="I31" s="81" t="n">
        <f aca="false">$A14*I14</f>
        <v>0</v>
      </c>
      <c r="J31" s="81" t="n">
        <f aca="false">$A14*J14</f>
        <v>0</v>
      </c>
      <c r="K31" s="81" t="n">
        <f aca="false">$A14*K14</f>
        <v>10633.9755351937</v>
      </c>
      <c r="L31" s="81" t="n">
        <f aca="false">$A14*L14</f>
        <v>0</v>
      </c>
      <c r="M31" s="81" t="n">
        <f aca="false">$A14*M14</f>
        <v>9230.63481132115</v>
      </c>
      <c r="N31" s="81" t="n">
        <f aca="false">$A14*N14</f>
        <v>6426.16058988795</v>
      </c>
      <c r="O31" s="81" t="n">
        <f aca="false">$A14*O14</f>
        <v>0</v>
      </c>
      <c r="P31" s="81" t="n">
        <f aca="false">$A14*P14</f>
        <v>13902.0077936748</v>
      </c>
      <c r="Q31" s="81" t="n">
        <f aca="false">$A14*Q14</f>
        <v>13559.9848559438</v>
      </c>
      <c r="R31" s="81" t="n">
        <f aca="false">$A14*R14</f>
        <v>9093.01226875895</v>
      </c>
      <c r="S31" s="81" t="n">
        <f aca="false">$A14*S14</f>
        <v>0</v>
      </c>
      <c r="T31" s="81" t="n">
        <f aca="false">$A14*T14</f>
        <v>9283.03628935289</v>
      </c>
      <c r="U31" s="81" t="n">
        <f aca="false">$A14*U14</f>
        <v>7498.9178807021</v>
      </c>
      <c r="V31" s="81" t="n">
        <f aca="false">$A14*V14</f>
        <v>0</v>
      </c>
    </row>
    <row r="32" customFormat="false" ht="12.75" hidden="false" customHeight="true" outlineLevel="0" collapsed="false">
      <c r="D32" s="81" t="s">
        <v>4931</v>
      </c>
      <c r="E32" s="81" t="n">
        <f aca="false">$A15*E15</f>
        <v>0</v>
      </c>
      <c r="F32" s="81" t="n">
        <f aca="false">$A15*F15</f>
        <v>0</v>
      </c>
      <c r="G32" s="81" t="n">
        <f aca="false">$A15*G15</f>
        <v>0</v>
      </c>
      <c r="H32" s="81" t="n">
        <f aca="false">$A15*H15</f>
        <v>7049.87125674426</v>
      </c>
      <c r="I32" s="81" t="n">
        <f aca="false">$A15*I15</f>
        <v>0</v>
      </c>
      <c r="J32" s="81" t="n">
        <f aca="false">$A15*J15</f>
        <v>0</v>
      </c>
      <c r="K32" s="81" t="n">
        <f aca="false">$A15*K15</f>
        <v>0</v>
      </c>
      <c r="L32" s="81" t="n">
        <f aca="false">$A15*L15</f>
        <v>0</v>
      </c>
      <c r="M32" s="81" t="n">
        <f aca="false">$A15*M15</f>
        <v>0</v>
      </c>
      <c r="N32" s="81" t="n">
        <f aca="false">$A15*N15</f>
        <v>0</v>
      </c>
      <c r="O32" s="81" t="n">
        <f aca="false">$A15*O15</f>
        <v>0</v>
      </c>
      <c r="P32" s="81" t="n">
        <f aca="false">$A15*P15</f>
        <v>0</v>
      </c>
      <c r="Q32" s="81" t="n">
        <f aca="false">$A15*Q15</f>
        <v>0</v>
      </c>
      <c r="R32" s="81" t="n">
        <f aca="false">$A15*R15</f>
        <v>0</v>
      </c>
      <c r="S32" s="81" t="n">
        <f aca="false">$A15*S15</f>
        <v>0</v>
      </c>
      <c r="T32" s="81" t="n">
        <f aca="false">$A15*T15</f>
        <v>0</v>
      </c>
      <c r="U32" s="81" t="n">
        <f aca="false">$A15*U15</f>
        <v>0</v>
      </c>
      <c r="V32" s="81" t="n">
        <f aca="false">$A15*V15</f>
        <v>0</v>
      </c>
    </row>
    <row r="33" customFormat="false" ht="12.75" hidden="false" customHeight="true" outlineLevel="0" collapsed="false">
      <c r="D33" s="95" t="s">
        <v>4931</v>
      </c>
      <c r="E33" s="81" t="n">
        <f aca="false">$A16*E16</f>
        <v>0</v>
      </c>
      <c r="F33" s="81" t="n">
        <f aca="false">$A16*F16</f>
        <v>9033.96384652101</v>
      </c>
      <c r="G33" s="81" t="n">
        <f aca="false">$A16*G16</f>
        <v>10759.1244394215</v>
      </c>
      <c r="H33" s="81" t="n">
        <f aca="false">$A16*H16</f>
        <v>0</v>
      </c>
      <c r="I33" s="81" t="n">
        <f aca="false">$A16*I16</f>
        <v>0</v>
      </c>
      <c r="J33" s="81" t="n">
        <f aca="false">$A16*J16</f>
        <v>7281.77289895221</v>
      </c>
      <c r="K33" s="81" t="n">
        <f aca="false">$A16*K16</f>
        <v>0</v>
      </c>
      <c r="L33" s="81" t="n">
        <f aca="false">$A16*L16</f>
        <v>0</v>
      </c>
      <c r="M33" s="81" t="n">
        <f aca="false">$A16*M16</f>
        <v>0</v>
      </c>
      <c r="N33" s="81" t="n">
        <f aca="false">$A16*N16</f>
        <v>0</v>
      </c>
      <c r="O33" s="81" t="n">
        <f aca="false">$A16*O16</f>
        <v>0</v>
      </c>
      <c r="P33" s="81" t="n">
        <f aca="false">$A16*P16</f>
        <v>0</v>
      </c>
      <c r="Q33" s="81" t="n">
        <f aca="false">$A16*Q16</f>
        <v>0</v>
      </c>
      <c r="R33" s="81" t="n">
        <f aca="false">$A16*R16</f>
        <v>0</v>
      </c>
      <c r="S33" s="81" t="n">
        <f aca="false">$A16*S16</f>
        <v>0</v>
      </c>
      <c r="T33" s="81" t="n">
        <f aca="false">$A16*T16</f>
        <v>0</v>
      </c>
      <c r="U33" s="81" t="n">
        <f aca="false">$A16*U16</f>
        <v>0</v>
      </c>
      <c r="V33" s="81" t="n">
        <f aca="false">$A16*V16</f>
        <v>0</v>
      </c>
    </row>
    <row r="34" customFormat="false" ht="54" hidden="false" customHeight="true" outlineLevel="0" collapsed="false">
      <c r="C34" s="85"/>
      <c r="D34" s="96" t="s">
        <v>4932</v>
      </c>
      <c r="E34" s="97" t="n">
        <f aca="false">SUM(E20:E33)</f>
        <v>362290.959948792</v>
      </c>
      <c r="F34" s="98" t="n">
        <f aca="false">SUM(F20:F33)</f>
        <v>366796.96535938</v>
      </c>
      <c r="G34" s="98" t="n">
        <f aca="false">SUM(G20:G33)</f>
        <v>375853.793123234</v>
      </c>
      <c r="H34" s="98" t="n">
        <f aca="false">SUM(H20:H33)</f>
        <v>352273.617096381</v>
      </c>
      <c r="I34" s="98" t="n">
        <f aca="false">SUM(I20:I33)</f>
        <v>357986.090291086</v>
      </c>
      <c r="J34" s="98" t="n">
        <f aca="false">SUM(J20:J33)</f>
        <v>365834.365939799</v>
      </c>
      <c r="K34" s="98" t="n">
        <f aca="false">SUM(K20:K33)</f>
        <v>356147.476291623</v>
      </c>
      <c r="L34" s="98" t="n">
        <f aca="false">SUM(L20:L33)</f>
        <v>379651.596134546</v>
      </c>
      <c r="M34" s="98" t="n">
        <f aca="false">SUM(M20:M33)</f>
        <v>355732.686248537</v>
      </c>
      <c r="N34" s="98" t="n">
        <f aca="false">SUM(N20:N33)</f>
        <v>365666.983585349</v>
      </c>
      <c r="O34" s="98" t="n">
        <f aca="false">SUM(O20:O33)</f>
        <v>359519.609315234</v>
      </c>
      <c r="P34" s="98" t="n">
        <f aca="false">SUM(P20:P33)</f>
        <v>358164.325494129</v>
      </c>
      <c r="Q34" s="98" t="n">
        <f aca="false">SUM(Q20:Q33)</f>
        <v>362250.260196337</v>
      </c>
      <c r="R34" s="98" t="n">
        <f aca="false">SUM(R20:R33)</f>
        <v>380609.708184039</v>
      </c>
      <c r="S34" s="98" t="n">
        <f aca="false">SUM(S20:S33)</f>
        <v>355795.206097778</v>
      </c>
      <c r="T34" s="98" t="n">
        <f aca="false">SUM(T20:T33)</f>
        <v>352888.603611592</v>
      </c>
      <c r="U34" s="98" t="n">
        <f aca="false">SUM(U20:U33)</f>
        <v>359771.583538796</v>
      </c>
      <c r="V34" s="98" t="n">
        <f aca="false">SUM(V20:V33)</f>
        <v>371098.067736833</v>
      </c>
    </row>
    <row r="35" customFormat="false" ht="15" hidden="false" customHeight="true" outlineLevel="0" collapsed="false">
      <c r="D35" s="99" t="s">
        <v>4933</v>
      </c>
      <c r="E35" s="81" t="n">
        <f aca="false">E34*'Cluster determination'!E111</f>
        <v>0</v>
      </c>
      <c r="F35" s="81" t="n">
        <f aca="false">F34*'Cluster determination'!F111</f>
        <v>1.75551367028328E-056</v>
      </c>
      <c r="G35" s="81" t="n">
        <f aca="false">G34*'Cluster determination'!G111</f>
        <v>7.50482693937387E-039</v>
      </c>
      <c r="H35" s="81" t="n">
        <f aca="false">H34*'Cluster determination'!H111</f>
        <v>1.17513657611835E-014</v>
      </c>
      <c r="I35" s="81" t="n">
        <f aca="false">I34*'Cluster determination'!I111</f>
        <v>1.48063963374957E-053</v>
      </c>
      <c r="J35" s="81" t="n">
        <f aca="false">J34*'Cluster determination'!J111</f>
        <v>1.06507098370018E-264</v>
      </c>
      <c r="K35" s="81" t="n">
        <f aca="false">K34*'Cluster determination'!K111</f>
        <v>356147.476291623</v>
      </c>
      <c r="L35" s="81" t="n">
        <f aca="false">L34*'Cluster determination'!L111</f>
        <v>5.35811079118156E-040</v>
      </c>
      <c r="M35" s="81" t="n">
        <f aca="false">M34*'Cluster determination'!M111</f>
        <v>3.40640841784173E-020</v>
      </c>
      <c r="N35" s="81" t="n">
        <f aca="false">N34*'Cluster determination'!N111</f>
        <v>1.27409476609538E-034</v>
      </c>
      <c r="O35" s="81" t="n">
        <f aca="false">O34*'Cluster determination'!O111</f>
        <v>2.7427589520754E-020</v>
      </c>
      <c r="P35" s="81" t="n">
        <f aca="false">P34*'Cluster determination'!P111</f>
        <v>4.6475195289856E-031</v>
      </c>
      <c r="Q35" s="81" t="n">
        <f aca="false">Q34*'Cluster determination'!Q111</f>
        <v>1.84700644903111E-105</v>
      </c>
      <c r="R35" s="81" t="n">
        <f aca="false">R34*'Cluster determination'!R111</f>
        <v>0</v>
      </c>
      <c r="S35" s="81" t="n">
        <f aca="false">S34*'Cluster determination'!S111</f>
        <v>1.65475938302285E-030</v>
      </c>
      <c r="T35" s="81" t="n">
        <f aca="false">T34*'Cluster determination'!T111</f>
        <v>7.96738842505081E-026</v>
      </c>
      <c r="U35" s="81" t="n">
        <f aca="false">U34*'Cluster determination'!U111</f>
        <v>1.78959822760088E-014</v>
      </c>
      <c r="V35" s="81" t="n">
        <f aca="false">V34*'Cluster determination'!V111</f>
        <v>1.24744140980121E-291</v>
      </c>
    </row>
    <row r="36" customFormat="false" ht="63.75" hidden="false" customHeight="true" outlineLevel="0" collapsed="false">
      <c r="D36" s="100" t="s">
        <v>4934</v>
      </c>
      <c r="E36" s="101" t="n">
        <f aca="false">SUM(E35:V35)</f>
        <v>356147.476291623</v>
      </c>
      <c r="F36" s="102"/>
    </row>
  </sheetData>
  <mergeCells count="1">
    <mergeCell ref="D19:V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81"/>
  <sheetViews>
    <sheetView showFormulas="false" showGridLines="true" showRowColHeaders="true" showZeros="true" rightToLeft="false" tabSelected="false" showOutlineSymbols="true" defaultGridColor="true" view="normal" topLeftCell="A145" colorId="64" zoomScale="60" zoomScaleNormal="60" zoomScalePageLayoutView="100" workbookViewId="0">
      <selection pane="topLeft" activeCell="D183" activeCellId="0" sqref="D183"/>
    </sheetView>
  </sheetViews>
  <sheetFormatPr defaultColWidth="8.54296875" defaultRowHeight="13.5" zeroHeight="false" outlineLevelRow="0" outlineLevelCol="0"/>
  <cols>
    <col collapsed="false" customWidth="true" hidden="false" outlineLevel="0" max="1" min="1" style="1" width="4.7"/>
    <col collapsed="false" customWidth="true" hidden="false" outlineLevel="0" max="2" min="2" style="1" width="75"/>
    <col collapsed="false" customWidth="true" hidden="false" outlineLevel="0" max="3" min="3" style="1" width="13.43"/>
    <col collapsed="false" customWidth="true" hidden="false" outlineLevel="0" max="4" min="4" style="1" width="30.14"/>
    <col collapsed="false" customWidth="true" hidden="false" outlineLevel="0" max="257" min="257" style="1" width="4.7"/>
    <col collapsed="false" customWidth="true" hidden="false" outlineLevel="0" max="258" min="258" style="1" width="75"/>
    <col collapsed="false" customWidth="true" hidden="false" outlineLevel="0" max="259" min="259" style="1" width="13.43"/>
    <col collapsed="false" customWidth="true" hidden="false" outlineLevel="0" max="260" min="260" style="1" width="30.14"/>
    <col collapsed="false" customWidth="true" hidden="false" outlineLevel="0" max="513" min="513" style="1" width="4.7"/>
    <col collapsed="false" customWidth="true" hidden="false" outlineLevel="0" max="514" min="514" style="1" width="75"/>
    <col collapsed="false" customWidth="true" hidden="false" outlineLevel="0" max="515" min="515" style="1" width="13.43"/>
    <col collapsed="false" customWidth="true" hidden="false" outlineLevel="0" max="516" min="516" style="1" width="30.14"/>
    <col collapsed="false" customWidth="true" hidden="false" outlineLevel="0" max="769" min="769" style="1" width="4.7"/>
    <col collapsed="false" customWidth="true" hidden="false" outlineLevel="0" max="770" min="770" style="1" width="75"/>
    <col collapsed="false" customWidth="true" hidden="false" outlineLevel="0" max="771" min="771" style="1" width="13.43"/>
    <col collapsed="false" customWidth="true" hidden="false" outlineLevel="0" max="772" min="772" style="1" width="30.14"/>
  </cols>
  <sheetData>
    <row r="1" customFormat="false" ht="30" hidden="false" customHeight="true" outlineLevel="0" collapsed="false">
      <c r="A1" s="1" t="s">
        <v>4935</v>
      </c>
      <c r="B1" s="103" t="s">
        <v>4936</v>
      </c>
      <c r="C1" s="41" t="s">
        <v>4937</v>
      </c>
      <c r="D1" s="41"/>
    </row>
    <row r="2" customFormat="false" ht="13.5" hidden="false" customHeight="true" outlineLevel="0" collapsed="false">
      <c r="A2" s="1" t="n">
        <v>1</v>
      </c>
      <c r="B2" s="104" t="s">
        <v>4938</v>
      </c>
      <c r="C2" s="41" t="s">
        <v>4939</v>
      </c>
      <c r="D2" s="41" t="n">
        <v>2920</v>
      </c>
    </row>
    <row r="3" customFormat="false" ht="13.5" hidden="false" customHeight="true" outlineLevel="0" collapsed="false">
      <c r="A3" s="1" t="n">
        <v>2</v>
      </c>
      <c r="B3" s="104" t="s">
        <v>4940</v>
      </c>
      <c r="C3" s="41" t="s">
        <v>4941</v>
      </c>
      <c r="D3" s="41"/>
    </row>
    <row r="4" customFormat="false" ht="13.5" hidden="false" customHeight="true" outlineLevel="0" collapsed="false">
      <c r="A4" s="1" t="n">
        <v>3</v>
      </c>
      <c r="B4" s="104" t="s">
        <v>4942</v>
      </c>
      <c r="C4" s="41" t="s">
        <v>4943</v>
      </c>
      <c r="D4" s="41"/>
    </row>
    <row r="5" customFormat="false" ht="13.5" hidden="false" customHeight="true" outlineLevel="0" collapsed="false">
      <c r="A5" s="1" t="n">
        <v>4</v>
      </c>
      <c r="B5" s="104" t="s">
        <v>4944</v>
      </c>
      <c r="C5" s="41" t="s">
        <v>4945</v>
      </c>
      <c r="D5" s="41"/>
    </row>
    <row r="6" customFormat="false" ht="13.5" hidden="false" customHeight="true" outlineLevel="0" collapsed="false">
      <c r="A6" s="1" t="n">
        <v>5</v>
      </c>
      <c r="B6" s="104" t="s">
        <v>4946</v>
      </c>
      <c r="C6" s="41" t="s">
        <v>4947</v>
      </c>
      <c r="D6" s="41"/>
    </row>
    <row r="7" customFormat="false" ht="27.75" hidden="false" customHeight="true" outlineLevel="0" collapsed="false">
      <c r="A7" s="1" t="n">
        <v>6</v>
      </c>
      <c r="B7" s="104" t="s">
        <v>4948</v>
      </c>
      <c r="C7" s="41" t="s">
        <v>4949</v>
      </c>
      <c r="D7" s="105" t="n">
        <v>1</v>
      </c>
    </row>
    <row r="8" customFormat="false" ht="27.75" hidden="false" customHeight="true" outlineLevel="0" collapsed="false">
      <c r="A8" s="1" t="n">
        <v>7</v>
      </c>
      <c r="B8" s="104" t="s">
        <v>4950</v>
      </c>
      <c r="C8" s="41" t="s">
        <v>4951</v>
      </c>
      <c r="D8" s="105" t="n">
        <v>100</v>
      </c>
    </row>
    <row r="9" customFormat="false" ht="14.25" hidden="false" customHeight="true" outlineLevel="0" collapsed="false">
      <c r="A9" s="1" t="n">
        <v>8</v>
      </c>
      <c r="B9" s="104" t="s">
        <v>4952</v>
      </c>
      <c r="C9" s="41" t="s">
        <v>4953</v>
      </c>
      <c r="D9" s="105"/>
    </row>
    <row r="10" customFormat="false" ht="14.25" hidden="false" customHeight="true" outlineLevel="0" collapsed="false">
      <c r="A10" s="1" t="n">
        <v>9</v>
      </c>
      <c r="B10" s="104" t="s">
        <v>4954</v>
      </c>
      <c r="C10" s="41" t="s">
        <v>4955</v>
      </c>
      <c r="D10" s="105"/>
    </row>
    <row r="11" customFormat="false" ht="14.25" hidden="false" customHeight="true" outlineLevel="0" collapsed="false">
      <c r="A11" s="1" t="n">
        <v>10</v>
      </c>
      <c r="B11" s="104" t="s">
        <v>4956</v>
      </c>
      <c r="C11" s="41" t="s">
        <v>4957</v>
      </c>
      <c r="D11" s="105"/>
    </row>
    <row r="12" customFormat="false" ht="14.25" hidden="false" customHeight="true" outlineLevel="0" collapsed="false">
      <c r="A12" s="1" t="n">
        <v>11</v>
      </c>
      <c r="B12" s="104" t="s">
        <v>4958</v>
      </c>
      <c r="C12" s="41" t="s">
        <v>4959</v>
      </c>
      <c r="D12" s="105" t="n">
        <v>1</v>
      </c>
    </row>
    <row r="13" customFormat="false" ht="14.25" hidden="false" customHeight="true" outlineLevel="0" collapsed="false">
      <c r="A13" s="1" t="n">
        <v>12</v>
      </c>
      <c r="B13" s="104" t="s">
        <v>4960</v>
      </c>
      <c r="C13" s="41" t="s">
        <v>4961</v>
      </c>
      <c r="D13" s="105" t="n">
        <v>414024</v>
      </c>
    </row>
    <row r="14" customFormat="false" ht="14.25" hidden="false" customHeight="true" outlineLevel="0" collapsed="false">
      <c r="A14" s="1" t="n">
        <v>13</v>
      </c>
      <c r="B14" s="104" t="s">
        <v>4962</v>
      </c>
      <c r="C14" s="41" t="s">
        <v>4963</v>
      </c>
      <c r="D14" s="105" t="n">
        <v>261</v>
      </c>
    </row>
    <row r="15" customFormat="false" ht="14.25" hidden="false" customHeight="true" outlineLevel="0" collapsed="false">
      <c r="A15" s="1" t="n">
        <v>14</v>
      </c>
      <c r="B15" s="104" t="s">
        <v>4964</v>
      </c>
      <c r="C15" s="41" t="s">
        <v>4965</v>
      </c>
      <c r="D15" s="105" t="n">
        <v>14</v>
      </c>
    </row>
    <row r="16" customFormat="false" ht="14.25" hidden="false" customHeight="true" outlineLevel="0" collapsed="false">
      <c r="A16" s="1" t="n">
        <v>15</v>
      </c>
      <c r="B16" s="104" t="s">
        <v>4966</v>
      </c>
      <c r="C16" s="1" t="s">
        <v>4967</v>
      </c>
    </row>
    <row r="17" customFormat="false" ht="13.5" hidden="false" customHeight="true" outlineLevel="0" collapsed="false">
      <c r="B17" s="104"/>
      <c r="C17" s="1" t="s">
        <v>4968</v>
      </c>
    </row>
    <row r="18" customFormat="false" ht="13.5" hidden="false" customHeight="true" outlineLevel="0" collapsed="false">
      <c r="B18" s="104"/>
      <c r="C18" s="1" t="s">
        <v>4969</v>
      </c>
    </row>
    <row r="19" customFormat="false" ht="13.5" hidden="false" customHeight="true" outlineLevel="0" collapsed="false">
      <c r="B19" s="104"/>
      <c r="C19" s="1" t="s">
        <v>4970</v>
      </c>
      <c r="D19" s="1" t="n">
        <v>365</v>
      </c>
    </row>
    <row r="20" customFormat="false" ht="13.5" hidden="false" customHeight="true" outlineLevel="0" collapsed="false">
      <c r="B20" s="104"/>
      <c r="C20" s="1" t="s">
        <v>4971</v>
      </c>
      <c r="D20" s="1" t="n">
        <v>3</v>
      </c>
    </row>
    <row r="21" customFormat="false" ht="13.5" hidden="false" customHeight="true" outlineLevel="0" collapsed="false">
      <c r="B21" s="104"/>
      <c r="C21" s="1" t="s">
        <v>4972</v>
      </c>
    </row>
    <row r="22" customFormat="false" ht="13.5" hidden="false" customHeight="true" outlineLevel="0" collapsed="false">
      <c r="B22" s="104"/>
      <c r="C22" s="1" t="s">
        <v>4973</v>
      </c>
      <c r="D22" s="1" t="n">
        <v>250000</v>
      </c>
    </row>
    <row r="23" customFormat="false" ht="13.5" hidden="false" customHeight="true" outlineLevel="0" collapsed="false">
      <c r="B23" s="104"/>
      <c r="C23" s="1" t="s">
        <v>4974</v>
      </c>
      <c r="D23" s="1" t="n">
        <v>100</v>
      </c>
    </row>
    <row r="24" customFormat="false" ht="13.5" hidden="false" customHeight="true" outlineLevel="0" collapsed="false">
      <c r="C24" s="1" t="s">
        <v>4975</v>
      </c>
    </row>
    <row r="25" customFormat="false" ht="13.5" hidden="false" customHeight="true" outlineLevel="0" collapsed="false">
      <c r="B25" s="1" t="s">
        <v>4966</v>
      </c>
      <c r="C25" s="1" t="s">
        <v>4976</v>
      </c>
      <c r="E25" s="1" t="s">
        <v>4977</v>
      </c>
    </row>
    <row r="26" customFormat="false" ht="13.5" hidden="false" customHeight="true" outlineLevel="0" collapsed="false">
      <c r="B26" s="1" t="s">
        <v>4978</v>
      </c>
      <c r="C26" s="1" t="s">
        <v>4979</v>
      </c>
      <c r="E26" s="1" t="s">
        <v>4980</v>
      </c>
    </row>
    <row r="27" customFormat="false" ht="15.75" hidden="false" customHeight="true" outlineLevel="0" collapsed="false">
      <c r="B27" s="1" t="s">
        <v>4981</v>
      </c>
      <c r="C27" s="1" t="s">
        <v>4982</v>
      </c>
      <c r="E27" s="1" t="s">
        <v>4980</v>
      </c>
    </row>
    <row r="28" customFormat="false" ht="13.5" hidden="false" customHeight="true" outlineLevel="0" collapsed="false">
      <c r="B28" s="1" t="s">
        <v>4983</v>
      </c>
      <c r="C28" s="1" t="s">
        <v>4984</v>
      </c>
      <c r="E28" s="1" t="s">
        <v>4980</v>
      </c>
    </row>
    <row r="29" customFormat="false" ht="13.5" hidden="false" customHeight="true" outlineLevel="0" collapsed="false">
      <c r="B29" s="1" t="s">
        <v>4985</v>
      </c>
      <c r="C29" s="1" t="s">
        <v>4986</v>
      </c>
      <c r="E29" s="1" t="s">
        <v>4980</v>
      </c>
    </row>
    <row r="30" customFormat="false" ht="13.5" hidden="false" customHeight="true" outlineLevel="0" collapsed="false">
      <c r="B30" s="1" t="s">
        <v>4987</v>
      </c>
      <c r="C30" s="1" t="s">
        <v>4988</v>
      </c>
      <c r="E30" s="1" t="s">
        <v>4989</v>
      </c>
    </row>
    <row r="31" customFormat="false" ht="13.5" hidden="false" customHeight="true" outlineLevel="0" collapsed="false">
      <c r="B31" s="1" t="s">
        <v>4990</v>
      </c>
      <c r="C31" s="1" t="s">
        <v>4991</v>
      </c>
      <c r="E31" s="1" t="s">
        <v>4989</v>
      </c>
    </row>
    <row r="32" customFormat="false" ht="13.5" hidden="false" customHeight="true" outlineLevel="0" collapsed="false">
      <c r="B32" s="1" t="s">
        <v>4992</v>
      </c>
      <c r="C32" s="1" t="s">
        <v>4993</v>
      </c>
      <c r="E32" s="1" t="s">
        <v>4989</v>
      </c>
    </row>
    <row r="33" customFormat="false" ht="13.5" hidden="false" customHeight="true" outlineLevel="0" collapsed="false">
      <c r="B33" s="1" t="s">
        <v>4994</v>
      </c>
      <c r="C33" s="1" t="s">
        <v>4995</v>
      </c>
      <c r="E33" s="1" t="s">
        <v>4989</v>
      </c>
    </row>
    <row r="34" customFormat="false" ht="13.5" hidden="false" customHeight="true" outlineLevel="0" collapsed="false">
      <c r="B34" s="1" t="s">
        <v>4996</v>
      </c>
      <c r="C34" s="1" t="s">
        <v>4997</v>
      </c>
      <c r="E34" s="1" t="s">
        <v>4989</v>
      </c>
    </row>
    <row r="35" customFormat="false" ht="13.5" hidden="false" customHeight="true" outlineLevel="0" collapsed="false">
      <c r="B35" s="1" t="s">
        <v>4998</v>
      </c>
      <c r="C35" s="1" t="s">
        <v>4999</v>
      </c>
      <c r="E35" s="1" t="s">
        <v>4989</v>
      </c>
    </row>
    <row r="36" customFormat="false" ht="13.5" hidden="false" customHeight="true" outlineLevel="0" collapsed="false">
      <c r="B36" s="1" t="s">
        <v>5000</v>
      </c>
      <c r="C36" s="1" t="s">
        <v>5001</v>
      </c>
      <c r="E36" s="1" t="s">
        <v>4989</v>
      </c>
    </row>
    <row r="37" customFormat="false" ht="13.5" hidden="false" customHeight="true" outlineLevel="0" collapsed="false">
      <c r="B37" s="1" t="s">
        <v>5002</v>
      </c>
      <c r="C37" s="1" t="s">
        <v>5003</v>
      </c>
      <c r="E37" s="1" t="s">
        <v>4989</v>
      </c>
    </row>
    <row r="38" customFormat="false" ht="13.5" hidden="false" customHeight="true" outlineLevel="0" collapsed="false">
      <c r="B38" s="1" t="s">
        <v>5004</v>
      </c>
      <c r="C38" s="1" t="s">
        <v>5005</v>
      </c>
      <c r="E38" s="1" t="s">
        <v>5006</v>
      </c>
    </row>
    <row r="39" customFormat="false" ht="13.5" hidden="false" customHeight="true" outlineLevel="0" collapsed="false">
      <c r="B39" s="1" t="s">
        <v>5007</v>
      </c>
      <c r="C39" s="1" t="s">
        <v>5008</v>
      </c>
      <c r="E39" s="1" t="s">
        <v>5006</v>
      </c>
    </row>
    <row r="40" customFormat="false" ht="13.5" hidden="false" customHeight="true" outlineLevel="0" collapsed="false">
      <c r="B40" s="1" t="s">
        <v>5009</v>
      </c>
      <c r="C40" s="1" t="s">
        <v>5010</v>
      </c>
      <c r="E40" s="1" t="s">
        <v>5006</v>
      </c>
    </row>
    <row r="41" customFormat="false" ht="13.5" hidden="false" customHeight="true" outlineLevel="0" collapsed="false">
      <c r="B41" s="1" t="s">
        <v>5011</v>
      </c>
      <c r="C41" s="1" t="s">
        <v>5012</v>
      </c>
      <c r="E41" s="1" t="s">
        <v>5006</v>
      </c>
    </row>
    <row r="42" customFormat="false" ht="13.5" hidden="false" customHeight="true" outlineLevel="0" collapsed="false">
      <c r="B42" s="1" t="s">
        <v>5013</v>
      </c>
      <c r="C42" s="1" t="s">
        <v>5014</v>
      </c>
      <c r="E42" s="1" t="s">
        <v>5006</v>
      </c>
    </row>
    <row r="43" customFormat="false" ht="13.5" hidden="false" customHeight="true" outlineLevel="0" collapsed="false">
      <c r="B43" s="1" t="s">
        <v>5015</v>
      </c>
      <c r="C43" s="1" t="s">
        <v>5016</v>
      </c>
      <c r="E43" s="1" t="s">
        <v>5006</v>
      </c>
    </row>
    <row r="44" customFormat="false" ht="13.5" hidden="false" customHeight="true" outlineLevel="0" collapsed="false">
      <c r="B44" s="1" t="s">
        <v>5017</v>
      </c>
      <c r="C44" s="1" t="s">
        <v>5018</v>
      </c>
      <c r="E44" s="1" t="s">
        <v>5006</v>
      </c>
    </row>
    <row r="45" customFormat="false" ht="13.5" hidden="false" customHeight="true" outlineLevel="0" collapsed="false">
      <c r="B45" s="1" t="s">
        <v>5019</v>
      </c>
      <c r="C45" s="1" t="s">
        <v>5020</v>
      </c>
      <c r="E45" s="1" t="s">
        <v>5021</v>
      </c>
    </row>
    <row r="46" customFormat="false" ht="13.5" hidden="false" customHeight="true" outlineLevel="0" collapsed="false">
      <c r="B46" s="1" t="s">
        <v>5022</v>
      </c>
      <c r="C46" s="1" t="s">
        <v>5023</v>
      </c>
      <c r="E46" s="1" t="s">
        <v>5024</v>
      </c>
    </row>
    <row r="47" customFormat="false" ht="13.5" hidden="false" customHeight="true" outlineLevel="0" collapsed="false">
      <c r="B47" s="1" t="s">
        <v>5025</v>
      </c>
      <c r="C47" s="1" t="s">
        <v>5026</v>
      </c>
      <c r="E47" s="1" t="s">
        <v>5024</v>
      </c>
    </row>
    <row r="48" customFormat="false" ht="13.5" hidden="false" customHeight="true" outlineLevel="0" collapsed="false">
      <c r="B48" s="1" t="s">
        <v>5027</v>
      </c>
      <c r="C48" s="1" t="s">
        <v>5028</v>
      </c>
      <c r="E48" s="1" t="s">
        <v>5029</v>
      </c>
    </row>
    <row r="49" customFormat="false" ht="13.5" hidden="false" customHeight="true" outlineLevel="0" collapsed="false">
      <c r="B49" s="1" t="s">
        <v>5030</v>
      </c>
      <c r="C49" s="1" t="s">
        <v>5031</v>
      </c>
      <c r="E49" s="1" t="s">
        <v>5032</v>
      </c>
    </row>
    <row r="50" customFormat="false" ht="13.5" hidden="false" customHeight="true" outlineLevel="0" collapsed="false">
      <c r="B50" s="1" t="s">
        <v>5033</v>
      </c>
      <c r="C50" s="1" t="s">
        <v>5034</v>
      </c>
      <c r="E50" s="1" t="s">
        <v>5035</v>
      </c>
    </row>
    <row r="51" customFormat="false" ht="13.5" hidden="false" customHeight="true" outlineLevel="0" collapsed="false">
      <c r="B51" s="1" t="s">
        <v>5036</v>
      </c>
      <c r="C51" s="1" t="s">
        <v>5037</v>
      </c>
      <c r="E51" s="1" t="s">
        <v>5035</v>
      </c>
    </row>
    <row r="52" customFormat="false" ht="13.5" hidden="false" customHeight="true" outlineLevel="0" collapsed="false">
      <c r="B52" s="1" t="s">
        <v>5038</v>
      </c>
      <c r="C52" s="1" t="s">
        <v>5039</v>
      </c>
      <c r="E52" s="1" t="s">
        <v>5035</v>
      </c>
    </row>
    <row r="53" customFormat="false" ht="13.5" hidden="false" customHeight="true" outlineLevel="0" collapsed="false">
      <c r="B53" s="1" t="s">
        <v>5040</v>
      </c>
      <c r="C53" s="1" t="s">
        <v>5041</v>
      </c>
      <c r="E53" s="1" t="s">
        <v>5035</v>
      </c>
    </row>
    <row r="54" customFormat="false" ht="13.5" hidden="false" customHeight="true" outlineLevel="0" collapsed="false">
      <c r="B54" s="1" t="s">
        <v>5042</v>
      </c>
      <c r="C54" s="1" t="s">
        <v>5043</v>
      </c>
      <c r="E54" s="1" t="s">
        <v>5035</v>
      </c>
    </row>
    <row r="55" customFormat="false" ht="13.5" hidden="false" customHeight="true" outlineLevel="0" collapsed="false">
      <c r="B55" s="1" t="s">
        <v>5044</v>
      </c>
      <c r="C55" s="1" t="s">
        <v>5045</v>
      </c>
      <c r="E55" s="1" t="s">
        <v>5035</v>
      </c>
    </row>
    <row r="56" customFormat="false" ht="13.5" hidden="false" customHeight="true" outlineLevel="0" collapsed="false">
      <c r="B56" s="1" t="s">
        <v>5046</v>
      </c>
      <c r="C56" s="1" t="s">
        <v>5047</v>
      </c>
      <c r="E56" s="1" t="s">
        <v>5035</v>
      </c>
    </row>
    <row r="57" customFormat="false" ht="13.5" hidden="false" customHeight="true" outlineLevel="0" collapsed="false">
      <c r="C57" s="1" t="s">
        <v>5048</v>
      </c>
    </row>
    <row r="58" customFormat="false" ht="13.5" hidden="false" customHeight="true" outlineLevel="0" collapsed="false">
      <c r="C58" s="1" t="s">
        <v>5049</v>
      </c>
    </row>
    <row r="59" customFormat="false" ht="13.5" hidden="false" customHeight="true" outlineLevel="0" collapsed="false">
      <c r="C59" s="1" t="s">
        <v>5050</v>
      </c>
    </row>
    <row r="60" customFormat="false" ht="13.5" hidden="false" customHeight="true" outlineLevel="0" collapsed="false">
      <c r="C60" s="1" t="s">
        <v>5051</v>
      </c>
    </row>
    <row r="61" customFormat="false" ht="13.5" hidden="false" customHeight="true" outlineLevel="0" collapsed="false">
      <c r="C61" s="1" t="s">
        <v>5052</v>
      </c>
    </row>
    <row r="62" customFormat="false" ht="13.5" hidden="false" customHeight="true" outlineLevel="0" collapsed="false">
      <c r="C62" s="1" t="s">
        <v>5053</v>
      </c>
    </row>
    <row r="63" customFormat="false" ht="13.5" hidden="false" customHeight="true" outlineLevel="0" collapsed="false">
      <c r="C63" s="1" t="s">
        <v>5054</v>
      </c>
    </row>
    <row r="64" customFormat="false" ht="13.5" hidden="false" customHeight="true" outlineLevel="0" collapsed="false">
      <c r="C64" s="1" t="s">
        <v>5055</v>
      </c>
    </row>
    <row r="65" customFormat="false" ht="13.5" hidden="false" customHeight="true" outlineLevel="0" collapsed="false">
      <c r="C65" s="1" t="s">
        <v>5056</v>
      </c>
    </row>
    <row r="66" customFormat="false" ht="13.5" hidden="false" customHeight="true" outlineLevel="0" collapsed="false">
      <c r="C66" s="1" t="s">
        <v>5057</v>
      </c>
    </row>
    <row r="67" customFormat="false" ht="13.5" hidden="false" customHeight="true" outlineLevel="0" collapsed="false">
      <c r="C67" s="1" t="s">
        <v>5058</v>
      </c>
    </row>
    <row r="68" customFormat="false" ht="13.5" hidden="false" customHeight="true" outlineLevel="0" collapsed="false">
      <c r="C68" s="1" t="s">
        <v>5059</v>
      </c>
    </row>
    <row r="69" customFormat="false" ht="13.5" hidden="false" customHeight="true" outlineLevel="0" collapsed="false">
      <c r="C69" s="1" t="s">
        <v>5060</v>
      </c>
    </row>
    <row r="70" customFormat="false" ht="13.5" hidden="false" customHeight="true" outlineLevel="0" collapsed="false">
      <c r="C70" s="1" t="s">
        <v>5061</v>
      </c>
    </row>
    <row r="71" customFormat="false" ht="13.5" hidden="false" customHeight="true" outlineLevel="0" collapsed="false">
      <c r="C71" s="1" t="s">
        <v>5062</v>
      </c>
    </row>
    <row r="72" customFormat="false" ht="13.5" hidden="false" customHeight="true" outlineLevel="0" collapsed="false">
      <c r="C72" s="1" t="s">
        <v>5063</v>
      </c>
    </row>
    <row r="73" customFormat="false" ht="13.5" hidden="false" customHeight="true" outlineLevel="0" collapsed="false">
      <c r="C73" s="1" t="s">
        <v>5064</v>
      </c>
    </row>
    <row r="74" customFormat="false" ht="13.5" hidden="false" customHeight="true" outlineLevel="0" collapsed="false">
      <c r="C74" s="1" t="s">
        <v>5065</v>
      </c>
    </row>
    <row r="75" customFormat="false" ht="13.5" hidden="false" customHeight="true" outlineLevel="0" collapsed="false">
      <c r="C75" s="1" t="s">
        <v>5066</v>
      </c>
    </row>
    <row r="76" customFormat="false" ht="13.5" hidden="false" customHeight="true" outlineLevel="0" collapsed="false">
      <c r="C76" s="1" t="s">
        <v>5067</v>
      </c>
    </row>
    <row r="77" customFormat="false" ht="13.5" hidden="false" customHeight="true" outlineLevel="0" collapsed="false">
      <c r="C77" s="1" t="s">
        <v>5068</v>
      </c>
    </row>
    <row r="78" customFormat="false" ht="13.5" hidden="false" customHeight="true" outlineLevel="0" collapsed="false">
      <c r="C78" s="1" t="s">
        <v>5069</v>
      </c>
    </row>
    <row r="79" customFormat="false" ht="13.5" hidden="false" customHeight="true" outlineLevel="0" collapsed="false">
      <c r="C79" s="1" t="s">
        <v>5070</v>
      </c>
    </row>
    <row r="80" customFormat="false" ht="13.5" hidden="false" customHeight="true" outlineLevel="0" collapsed="false">
      <c r="C80" s="1" t="s">
        <v>5071</v>
      </c>
    </row>
    <row r="81" customFormat="false" ht="13.5" hidden="false" customHeight="true" outlineLevel="0" collapsed="false">
      <c r="C81" s="1" t="s">
        <v>5072</v>
      </c>
    </row>
    <row r="82" customFormat="false" ht="13.5" hidden="false" customHeight="true" outlineLevel="0" collapsed="false">
      <c r="C82" s="1" t="s">
        <v>5073</v>
      </c>
    </row>
    <row r="83" customFormat="false" ht="13.5" hidden="false" customHeight="true" outlineLevel="0" collapsed="false">
      <c r="C83" s="1" t="s">
        <v>5074</v>
      </c>
    </row>
    <row r="84" customFormat="false" ht="13.5" hidden="false" customHeight="true" outlineLevel="0" collapsed="false">
      <c r="C84" s="1" t="s">
        <v>5075</v>
      </c>
    </row>
    <row r="85" customFormat="false" ht="13.5" hidden="false" customHeight="true" outlineLevel="0" collapsed="false">
      <c r="C85" s="1" t="s">
        <v>5076</v>
      </c>
    </row>
    <row r="86" customFormat="false" ht="13.5" hidden="false" customHeight="true" outlineLevel="0" collapsed="false">
      <c r="C86" s="1" t="s">
        <v>5077</v>
      </c>
    </row>
    <row r="87" customFormat="false" ht="13.5" hidden="false" customHeight="true" outlineLevel="0" collapsed="false">
      <c r="C87" s="1" t="s">
        <v>5078</v>
      </c>
    </row>
    <row r="88" customFormat="false" ht="13.5" hidden="false" customHeight="true" outlineLevel="0" collapsed="false">
      <c r="C88" s="1" t="s">
        <v>5079</v>
      </c>
    </row>
    <row r="89" customFormat="false" ht="13.5" hidden="false" customHeight="true" outlineLevel="0" collapsed="false">
      <c r="C89" s="1" t="s">
        <v>5080</v>
      </c>
    </row>
    <row r="90" customFormat="false" ht="13.5" hidden="false" customHeight="true" outlineLevel="0" collapsed="false">
      <c r="C90" s="1" t="s">
        <v>5081</v>
      </c>
    </row>
    <row r="91" customFormat="false" ht="13.5" hidden="false" customHeight="true" outlineLevel="0" collapsed="false">
      <c r="C91" s="1" t="s">
        <v>5082</v>
      </c>
    </row>
    <row r="92" customFormat="false" ht="13.5" hidden="false" customHeight="true" outlineLevel="0" collapsed="false">
      <c r="C92" s="1" t="s">
        <v>5083</v>
      </c>
    </row>
    <row r="93" customFormat="false" ht="13.5" hidden="false" customHeight="true" outlineLevel="0" collapsed="false">
      <c r="C93" s="1" t="s">
        <v>5084</v>
      </c>
    </row>
    <row r="94" customFormat="false" ht="13.5" hidden="false" customHeight="true" outlineLevel="0" collapsed="false">
      <c r="C94" s="1" t="s">
        <v>5085</v>
      </c>
    </row>
    <row r="95" customFormat="false" ht="13.5" hidden="false" customHeight="true" outlineLevel="0" collapsed="false">
      <c r="C95" s="1" t="s">
        <v>5086</v>
      </c>
    </row>
    <row r="96" customFormat="false" ht="13.5" hidden="false" customHeight="true" outlineLevel="0" collapsed="false">
      <c r="C96" s="1" t="s">
        <v>5087</v>
      </c>
    </row>
    <row r="97" customFormat="false" ht="13.5" hidden="false" customHeight="true" outlineLevel="0" collapsed="false">
      <c r="C97" s="1" t="s">
        <v>5088</v>
      </c>
    </row>
    <row r="98" customFormat="false" ht="13.5" hidden="false" customHeight="true" outlineLevel="0" collapsed="false">
      <c r="C98" s="1" t="s">
        <v>5089</v>
      </c>
    </row>
    <row r="99" customFormat="false" ht="13.5" hidden="false" customHeight="true" outlineLevel="0" collapsed="false">
      <c r="C99" s="1" t="s">
        <v>5090</v>
      </c>
    </row>
    <row r="100" customFormat="false" ht="13.5" hidden="false" customHeight="true" outlineLevel="0" collapsed="false">
      <c r="C100" s="1" t="s">
        <v>5091</v>
      </c>
    </row>
    <row r="101" customFormat="false" ht="13.5" hidden="false" customHeight="true" outlineLevel="0" collapsed="false">
      <c r="C101" s="1" t="s">
        <v>5092</v>
      </c>
    </row>
    <row r="102" customFormat="false" ht="13.5" hidden="false" customHeight="true" outlineLevel="0" collapsed="false">
      <c r="C102" s="1" t="s">
        <v>5093</v>
      </c>
    </row>
    <row r="103" customFormat="false" ht="13.5" hidden="false" customHeight="true" outlineLevel="0" collapsed="false">
      <c r="C103" s="1" t="s">
        <v>5094</v>
      </c>
    </row>
    <row r="104" customFormat="false" ht="13.5" hidden="false" customHeight="true" outlineLevel="0" collapsed="false">
      <c r="C104" s="1" t="s">
        <v>5095</v>
      </c>
    </row>
    <row r="105" customFormat="false" ht="13.5" hidden="false" customHeight="true" outlineLevel="0" collapsed="false">
      <c r="C105" s="1" t="s">
        <v>5096</v>
      </c>
    </row>
    <row r="106" customFormat="false" ht="13.5" hidden="false" customHeight="true" outlineLevel="0" collapsed="false">
      <c r="C106" s="1" t="s">
        <v>5097</v>
      </c>
    </row>
    <row r="107" customFormat="false" ht="13.5" hidden="false" customHeight="true" outlineLevel="0" collapsed="false">
      <c r="C107" s="1" t="s">
        <v>5098</v>
      </c>
    </row>
    <row r="108" customFormat="false" ht="13.5" hidden="false" customHeight="true" outlineLevel="0" collapsed="false">
      <c r="C108" s="1" t="s">
        <v>5099</v>
      </c>
    </row>
    <row r="109" customFormat="false" ht="13.5" hidden="false" customHeight="true" outlineLevel="0" collapsed="false">
      <c r="C109" s="1" t="s">
        <v>5100</v>
      </c>
    </row>
    <row r="110" customFormat="false" ht="13.5" hidden="false" customHeight="true" outlineLevel="0" collapsed="false">
      <c r="C110" s="1" t="s">
        <v>5101</v>
      </c>
    </row>
    <row r="111" customFormat="false" ht="13.5" hidden="false" customHeight="true" outlineLevel="0" collapsed="false">
      <c r="C111" s="1" t="s">
        <v>5102</v>
      </c>
    </row>
    <row r="112" customFormat="false" ht="13.5" hidden="false" customHeight="true" outlineLevel="0" collapsed="false">
      <c r="C112" s="1" t="s">
        <v>5103</v>
      </c>
    </row>
    <row r="113" customFormat="false" ht="13.5" hidden="false" customHeight="true" outlineLevel="0" collapsed="false">
      <c r="C113" s="1" t="s">
        <v>5104</v>
      </c>
    </row>
    <row r="114" customFormat="false" ht="13.5" hidden="false" customHeight="true" outlineLevel="0" collapsed="false">
      <c r="C114" s="1" t="s">
        <v>5105</v>
      </c>
    </row>
    <row r="115" customFormat="false" ht="13.5" hidden="false" customHeight="true" outlineLevel="0" collapsed="false">
      <c r="C115" s="1" t="s">
        <v>5106</v>
      </c>
    </row>
    <row r="116" customFormat="false" ht="13.5" hidden="false" customHeight="true" outlineLevel="0" collapsed="false">
      <c r="C116" s="1" t="s">
        <v>5107</v>
      </c>
    </row>
    <row r="117" customFormat="false" ht="13.5" hidden="false" customHeight="true" outlineLevel="0" collapsed="false">
      <c r="C117" s="1" t="s">
        <v>5108</v>
      </c>
    </row>
    <row r="118" customFormat="false" ht="13.5" hidden="false" customHeight="true" outlineLevel="0" collapsed="false">
      <c r="C118" s="1" t="s">
        <v>5109</v>
      </c>
    </row>
    <row r="119" customFormat="false" ht="13.5" hidden="false" customHeight="true" outlineLevel="0" collapsed="false">
      <c r="C119" s="1" t="s">
        <v>5110</v>
      </c>
    </row>
    <row r="120" customFormat="false" ht="13.5" hidden="false" customHeight="true" outlineLevel="0" collapsed="false">
      <c r="C120" s="1" t="s">
        <v>5111</v>
      </c>
    </row>
    <row r="121" customFormat="false" ht="13.5" hidden="false" customHeight="true" outlineLevel="0" collapsed="false">
      <c r="C121" s="1" t="s">
        <v>5112</v>
      </c>
    </row>
    <row r="122" customFormat="false" ht="13.5" hidden="false" customHeight="true" outlineLevel="0" collapsed="false">
      <c r="C122" s="1" t="s">
        <v>5113</v>
      </c>
    </row>
    <row r="123" customFormat="false" ht="13.5" hidden="false" customHeight="true" outlineLevel="0" collapsed="false">
      <c r="C123" s="1" t="s">
        <v>5114</v>
      </c>
    </row>
    <row r="124" customFormat="false" ht="13.5" hidden="false" customHeight="true" outlineLevel="0" collapsed="false">
      <c r="C124" s="1" t="s">
        <v>5115</v>
      </c>
    </row>
    <row r="125" customFormat="false" ht="13.5" hidden="false" customHeight="true" outlineLevel="0" collapsed="false">
      <c r="C125" s="1" t="s">
        <v>5116</v>
      </c>
    </row>
    <row r="126" customFormat="false" ht="13.5" hidden="false" customHeight="true" outlineLevel="0" collapsed="false">
      <c r="C126" s="1" t="s">
        <v>5117</v>
      </c>
    </row>
    <row r="127" customFormat="false" ht="13.5" hidden="false" customHeight="true" outlineLevel="0" collapsed="false">
      <c r="C127" s="1" t="s">
        <v>5118</v>
      </c>
    </row>
    <row r="128" customFormat="false" ht="13.5" hidden="false" customHeight="true" outlineLevel="0" collapsed="false">
      <c r="C128" s="1" t="s">
        <v>5119</v>
      </c>
    </row>
    <row r="129" customFormat="false" ht="13.5" hidden="false" customHeight="true" outlineLevel="0" collapsed="false">
      <c r="C129" s="1" t="s">
        <v>5120</v>
      </c>
    </row>
    <row r="130" customFormat="false" ht="13.5" hidden="false" customHeight="true" outlineLevel="0" collapsed="false">
      <c r="C130" s="1" t="s">
        <v>5121</v>
      </c>
    </row>
    <row r="131" customFormat="false" ht="13.5" hidden="false" customHeight="true" outlineLevel="0" collapsed="false">
      <c r="C131" s="1" t="s">
        <v>5122</v>
      </c>
    </row>
    <row r="132" customFormat="false" ht="13.5" hidden="false" customHeight="true" outlineLevel="0" collapsed="false">
      <c r="C132" s="1" t="s">
        <v>5123</v>
      </c>
    </row>
    <row r="133" customFormat="false" ht="13.5" hidden="false" customHeight="true" outlineLevel="0" collapsed="false">
      <c r="C133" s="1" t="s">
        <v>5124</v>
      </c>
    </row>
    <row r="134" customFormat="false" ht="13.5" hidden="false" customHeight="true" outlineLevel="0" collapsed="false">
      <c r="C134" s="1" t="s">
        <v>5125</v>
      </c>
    </row>
    <row r="135" customFormat="false" ht="13.5" hidden="false" customHeight="true" outlineLevel="0" collapsed="false">
      <c r="C135" s="1" t="s">
        <v>5126</v>
      </c>
    </row>
    <row r="136" customFormat="false" ht="13.5" hidden="false" customHeight="true" outlineLevel="0" collapsed="false">
      <c r="C136" s="1" t="s">
        <v>5127</v>
      </c>
    </row>
    <row r="137" customFormat="false" ht="13.5" hidden="false" customHeight="true" outlineLevel="0" collapsed="false">
      <c r="C137" s="1" t="s">
        <v>5128</v>
      </c>
    </row>
    <row r="138" customFormat="false" ht="13.5" hidden="false" customHeight="true" outlineLevel="0" collapsed="false">
      <c r="C138" s="1" t="s">
        <v>5129</v>
      </c>
    </row>
    <row r="139" customFormat="false" ht="13.5" hidden="false" customHeight="true" outlineLevel="0" collapsed="false">
      <c r="C139" s="1" t="s">
        <v>5130</v>
      </c>
    </row>
    <row r="140" customFormat="false" ht="13.5" hidden="false" customHeight="true" outlineLevel="0" collapsed="false">
      <c r="C140" s="1" t="s">
        <v>5131</v>
      </c>
    </row>
    <row r="141" customFormat="false" ht="13.5" hidden="false" customHeight="true" outlineLevel="0" collapsed="false">
      <c r="C141" s="1" t="s">
        <v>5132</v>
      </c>
    </row>
    <row r="142" customFormat="false" ht="13.5" hidden="false" customHeight="true" outlineLevel="0" collapsed="false">
      <c r="C142" s="1" t="s">
        <v>5133</v>
      </c>
    </row>
    <row r="143" customFormat="false" ht="13.5" hidden="false" customHeight="true" outlineLevel="0" collapsed="false">
      <c r="C143" s="1" t="s">
        <v>5134</v>
      </c>
    </row>
    <row r="144" customFormat="false" ht="13.5" hidden="false" customHeight="true" outlineLevel="0" collapsed="false">
      <c r="C144" s="1" t="s">
        <v>5135</v>
      </c>
    </row>
    <row r="145" customFormat="false" ht="13.5" hidden="false" customHeight="true" outlineLevel="0" collapsed="false">
      <c r="C145" s="1" t="s">
        <v>5136</v>
      </c>
    </row>
    <row r="146" customFormat="false" ht="13.5" hidden="false" customHeight="true" outlineLevel="0" collapsed="false">
      <c r="C146" s="1" t="s">
        <v>5137</v>
      </c>
    </row>
    <row r="147" customFormat="false" ht="13.5" hidden="false" customHeight="true" outlineLevel="0" collapsed="false">
      <c r="C147" s="1" t="s">
        <v>5138</v>
      </c>
    </row>
    <row r="148" customFormat="false" ht="13.5" hidden="false" customHeight="true" outlineLevel="0" collapsed="false">
      <c r="C148" s="1" t="s">
        <v>5139</v>
      </c>
    </row>
    <row r="149" customFormat="false" ht="13.5" hidden="false" customHeight="true" outlineLevel="0" collapsed="false">
      <c r="C149" s="1" t="s">
        <v>5140</v>
      </c>
    </row>
    <row r="150" customFormat="false" ht="13.5" hidden="false" customHeight="true" outlineLevel="0" collapsed="false">
      <c r="C150" s="1" t="s">
        <v>5141</v>
      </c>
    </row>
    <row r="151" customFormat="false" ht="13.5" hidden="false" customHeight="true" outlineLevel="0" collapsed="false">
      <c r="C151" s="1" t="s">
        <v>5142</v>
      </c>
    </row>
    <row r="152" customFormat="false" ht="13.5" hidden="false" customHeight="true" outlineLevel="0" collapsed="false">
      <c r="C152" s="1" t="s">
        <v>5143</v>
      </c>
    </row>
    <row r="153" customFormat="false" ht="13.5" hidden="false" customHeight="true" outlineLevel="0" collapsed="false">
      <c r="C153" s="1" t="s">
        <v>5144</v>
      </c>
    </row>
    <row r="154" customFormat="false" ht="13.5" hidden="false" customHeight="true" outlineLevel="0" collapsed="false">
      <c r="C154" s="1" t="s">
        <v>5145</v>
      </c>
    </row>
    <row r="155" customFormat="false" ht="13.5" hidden="false" customHeight="true" outlineLevel="0" collapsed="false">
      <c r="C155" s="1" t="s">
        <v>5146</v>
      </c>
    </row>
    <row r="156" customFormat="false" ht="13.5" hidden="false" customHeight="true" outlineLevel="0" collapsed="false">
      <c r="C156" s="1" t="s">
        <v>5147</v>
      </c>
    </row>
    <row r="157" customFormat="false" ht="13.5" hidden="false" customHeight="true" outlineLevel="0" collapsed="false">
      <c r="C157" s="1" t="s">
        <v>5148</v>
      </c>
    </row>
    <row r="158" customFormat="false" ht="13.5" hidden="false" customHeight="true" outlineLevel="0" collapsed="false">
      <c r="C158" s="1" t="s">
        <v>5149</v>
      </c>
    </row>
    <row r="159" customFormat="false" ht="13.5" hidden="false" customHeight="true" outlineLevel="0" collapsed="false">
      <c r="C159" s="1" t="s">
        <v>5150</v>
      </c>
    </row>
    <row r="160" customFormat="false" ht="13.5" hidden="false" customHeight="true" outlineLevel="0" collapsed="false">
      <c r="C160" s="1" t="s">
        <v>5151</v>
      </c>
    </row>
    <row r="161" customFormat="false" ht="13.5" hidden="false" customHeight="true" outlineLevel="0" collapsed="false">
      <c r="C161" s="1" t="s">
        <v>5152</v>
      </c>
    </row>
    <row r="162" customFormat="false" ht="13.5" hidden="false" customHeight="true" outlineLevel="0" collapsed="false">
      <c r="C162" s="1" t="s">
        <v>5153</v>
      </c>
    </row>
    <row r="163" customFormat="false" ht="13.5" hidden="false" customHeight="true" outlineLevel="0" collapsed="false">
      <c r="C163" s="1" t="s">
        <v>5154</v>
      </c>
    </row>
    <row r="164" customFormat="false" ht="13.5" hidden="false" customHeight="true" outlineLevel="0" collapsed="false">
      <c r="C164" s="1" t="s">
        <v>5155</v>
      </c>
    </row>
    <row r="165" customFormat="false" ht="13.5" hidden="false" customHeight="true" outlineLevel="0" collapsed="false">
      <c r="C165" s="1" t="s">
        <v>5156</v>
      </c>
    </row>
    <row r="166" customFormat="false" ht="13.5" hidden="false" customHeight="true" outlineLevel="0" collapsed="false">
      <c r="C166" s="1" t="s">
        <v>5157</v>
      </c>
    </row>
    <row r="167" customFormat="false" ht="13.5" hidden="false" customHeight="true" outlineLevel="0" collapsed="false">
      <c r="C167" s="1" t="s">
        <v>5158</v>
      </c>
      <c r="D167" s="1" t="n">
        <v>16</v>
      </c>
    </row>
    <row r="168" customFormat="false" ht="13.5" hidden="false" customHeight="true" outlineLevel="0" collapsed="false">
      <c r="C168" s="1" t="s">
        <v>5159</v>
      </c>
    </row>
    <row r="169" customFormat="false" ht="13.5" hidden="false" customHeight="true" outlineLevel="0" collapsed="false">
      <c r="C169" s="1" t="s">
        <v>4802</v>
      </c>
    </row>
    <row r="170" customFormat="false" ht="13.5" hidden="false" customHeight="true" outlineLevel="0" collapsed="false">
      <c r="C170" s="1" t="s">
        <v>5160</v>
      </c>
      <c r="D170" s="1" t="n">
        <v>16</v>
      </c>
    </row>
    <row r="171" customFormat="false" ht="13.5" hidden="false" customHeight="true" outlineLevel="0" collapsed="false">
      <c r="C171" s="1" t="s">
        <v>5161</v>
      </c>
    </row>
    <row r="172" customFormat="false" ht="13.5" hidden="false" customHeight="true" outlineLevel="0" collapsed="false">
      <c r="C172" s="1" t="s">
        <v>5162</v>
      </c>
      <c r="D172" s="1" t="n">
        <v>17</v>
      </c>
    </row>
    <row r="173" customFormat="false" ht="13.5" hidden="false" customHeight="true" outlineLevel="0" collapsed="false">
      <c r="C173" s="1" t="s">
        <v>5163</v>
      </c>
    </row>
    <row r="174" customFormat="false" ht="13.5" hidden="false" customHeight="true" outlineLevel="0" collapsed="false">
      <c r="C174" s="1" t="s">
        <v>4808</v>
      </c>
    </row>
    <row r="175" customFormat="false" ht="13.5" hidden="false" customHeight="true" outlineLevel="0" collapsed="false">
      <c r="C175" s="1" t="s">
        <v>4805</v>
      </c>
    </row>
    <row r="176" customFormat="false" ht="13.5" hidden="false" customHeight="true" outlineLevel="0" collapsed="false">
      <c r="C176" s="1" t="s">
        <v>4817</v>
      </c>
      <c r="D176" s="1" t="n">
        <v>16</v>
      </c>
    </row>
    <row r="177" customFormat="false" ht="13.5" hidden="false" customHeight="true" outlineLevel="0" collapsed="false">
      <c r="C177" s="1" t="s">
        <v>4814</v>
      </c>
      <c r="D177" s="1" t="n">
        <v>1</v>
      </c>
    </row>
    <row r="178" customFormat="false" ht="13.5" hidden="false" customHeight="true" outlineLevel="0" collapsed="false">
      <c r="C178" s="1" t="s">
        <v>4751</v>
      </c>
    </row>
    <row r="179" customFormat="false" ht="13.5" hidden="false" customHeight="true" outlineLevel="0" collapsed="false">
      <c r="C179" s="1" t="s">
        <v>5164</v>
      </c>
      <c r="D179" s="1" t="n">
        <v>17</v>
      </c>
    </row>
    <row r="180" customFormat="false" ht="13.5" hidden="false" customHeight="true" outlineLevel="0" collapsed="false">
      <c r="C180" s="1" t="s">
        <v>5165</v>
      </c>
      <c r="D180" s="1" t="n">
        <v>17</v>
      </c>
    </row>
    <row r="181" customFormat="false" ht="13.5" hidden="false" customHeight="true" outlineLevel="0" collapsed="false">
      <c r="C181" s="1" t="s">
        <v>4811</v>
      </c>
    </row>
    <row r="182" customFormat="false" ht="13.5" hidden="false" customHeight="true" outlineLevel="0" collapsed="false">
      <c r="C182" s="1" t="s">
        <v>4754</v>
      </c>
    </row>
    <row r="183" customFormat="false" ht="13.5" hidden="false" customHeight="true" outlineLevel="0" collapsed="false">
      <c r="C183" s="1" t="s">
        <v>5166</v>
      </c>
    </row>
    <row r="184" customFormat="false" ht="13.5" hidden="false" customHeight="true" outlineLevel="0" collapsed="false">
      <c r="C184" s="1" t="s">
        <v>5167</v>
      </c>
    </row>
    <row r="185" customFormat="false" ht="13.5" hidden="false" customHeight="true" outlineLevel="0" collapsed="false">
      <c r="C185" s="1" t="s">
        <v>5168</v>
      </c>
    </row>
    <row r="186" customFormat="false" ht="13.5" hidden="false" customHeight="true" outlineLevel="0" collapsed="false">
      <c r="C186" s="1" t="s">
        <v>5169</v>
      </c>
    </row>
    <row r="187" customFormat="false" ht="13.5" hidden="false" customHeight="true" outlineLevel="0" collapsed="false">
      <c r="C187" s="1" t="s">
        <v>5170</v>
      </c>
    </row>
    <row r="188" customFormat="false" ht="13.5" hidden="false" customHeight="true" outlineLevel="0" collapsed="false">
      <c r="C188" s="1" t="s">
        <v>5171</v>
      </c>
    </row>
    <row r="189" customFormat="false" ht="13.5" hidden="false" customHeight="true" outlineLevel="0" collapsed="false">
      <c r="C189" s="1" t="s">
        <v>5172</v>
      </c>
      <c r="D189" s="1" t="n">
        <v>1</v>
      </c>
    </row>
    <row r="190" customFormat="false" ht="13.5" hidden="false" customHeight="true" outlineLevel="0" collapsed="false">
      <c r="C190" s="1" t="s">
        <v>5173</v>
      </c>
    </row>
    <row r="191" customFormat="false" ht="13.5" hidden="false" customHeight="true" outlineLevel="0" collapsed="false">
      <c r="C191" s="1" t="s">
        <v>5174</v>
      </c>
    </row>
    <row r="192" customFormat="false" ht="13.5" hidden="false" customHeight="true" outlineLevel="0" collapsed="false">
      <c r="C192" s="1" t="s">
        <v>5175</v>
      </c>
    </row>
    <row r="193" customFormat="false" ht="13.5" hidden="false" customHeight="true" outlineLevel="0" collapsed="false">
      <c r="C193" s="1" t="s">
        <v>5176</v>
      </c>
    </row>
    <row r="194" customFormat="false" ht="13.5" hidden="false" customHeight="true" outlineLevel="0" collapsed="false">
      <c r="C194" s="1" t="s">
        <v>5177</v>
      </c>
      <c r="D194" s="1" t="n">
        <v>50</v>
      </c>
    </row>
    <row r="195" customFormat="false" ht="13.5" hidden="false" customHeight="true" outlineLevel="0" collapsed="false">
      <c r="C195" s="1" t="s">
        <v>5178</v>
      </c>
      <c r="D195" s="1" t="n">
        <v>50</v>
      </c>
    </row>
    <row r="196" customFormat="false" ht="13.5" hidden="false" customHeight="true" outlineLevel="0" collapsed="false">
      <c r="C196" s="1" t="s">
        <v>5179</v>
      </c>
    </row>
    <row r="197" customFormat="false" ht="13.5" hidden="false" customHeight="true" outlineLevel="0" collapsed="false">
      <c r="C197" s="1" t="s">
        <v>5180</v>
      </c>
    </row>
    <row r="198" customFormat="false" ht="13.5" hidden="false" customHeight="true" outlineLevel="0" collapsed="false">
      <c r="C198" s="1" t="s">
        <v>5181</v>
      </c>
    </row>
    <row r="199" customFormat="false" ht="13.5" hidden="false" customHeight="true" outlineLevel="0" collapsed="false">
      <c r="C199" s="1" t="s">
        <v>5182</v>
      </c>
    </row>
    <row r="200" customFormat="false" ht="13.5" hidden="false" customHeight="true" outlineLevel="0" collapsed="false">
      <c r="C200" s="1" t="s">
        <v>5183</v>
      </c>
    </row>
    <row r="201" customFormat="false" ht="13.5" hidden="false" customHeight="true" outlineLevel="0" collapsed="false">
      <c r="C201" s="1" t="s">
        <v>5184</v>
      </c>
      <c r="D201" s="1" t="n">
        <v>1</v>
      </c>
    </row>
    <row r="202" customFormat="false" ht="13.5" hidden="false" customHeight="true" outlineLevel="0" collapsed="false">
      <c r="C202" s="1" t="s">
        <v>5185</v>
      </c>
    </row>
    <row r="203" customFormat="false" ht="13.5" hidden="false" customHeight="true" outlineLevel="0" collapsed="false">
      <c r="C203" s="1" t="s">
        <v>5186</v>
      </c>
    </row>
    <row r="204" customFormat="false" ht="13.5" hidden="false" customHeight="true" outlineLevel="0" collapsed="false">
      <c r="C204" s="1" t="s">
        <v>5187</v>
      </c>
    </row>
    <row r="205" customFormat="false" ht="13.5" hidden="false" customHeight="true" outlineLevel="0" collapsed="false">
      <c r="C205" s="1" t="s">
        <v>4763</v>
      </c>
    </row>
    <row r="206" customFormat="false" ht="13.5" hidden="false" customHeight="true" outlineLevel="0" collapsed="false">
      <c r="C206" s="1" t="s">
        <v>5188</v>
      </c>
    </row>
    <row r="207" customFormat="false" ht="13.5" hidden="false" customHeight="true" outlineLevel="0" collapsed="false">
      <c r="C207" s="1" t="s">
        <v>5189</v>
      </c>
    </row>
    <row r="208" customFormat="false" ht="13.5" hidden="false" customHeight="true" outlineLevel="0" collapsed="false">
      <c r="C208" s="1" t="s">
        <v>5190</v>
      </c>
    </row>
    <row r="209" customFormat="false" ht="13.5" hidden="false" customHeight="true" outlineLevel="0" collapsed="false">
      <c r="C209" s="1" t="s">
        <v>5191</v>
      </c>
    </row>
    <row r="210" customFormat="false" ht="13.5" hidden="false" customHeight="true" outlineLevel="0" collapsed="false">
      <c r="C210" s="1" t="s">
        <v>5192</v>
      </c>
    </row>
    <row r="211" customFormat="false" ht="13.5" hidden="false" customHeight="true" outlineLevel="0" collapsed="false">
      <c r="C211" s="1" t="s">
        <v>5193</v>
      </c>
    </row>
    <row r="212" customFormat="false" ht="13.5" hidden="false" customHeight="true" outlineLevel="0" collapsed="false">
      <c r="C212" s="1" t="s">
        <v>5194</v>
      </c>
    </row>
    <row r="213" customFormat="false" ht="13.5" hidden="false" customHeight="true" outlineLevel="0" collapsed="false">
      <c r="C213" s="1" t="s">
        <v>5195</v>
      </c>
      <c r="D213" s="1" t="n">
        <v>10000</v>
      </c>
    </row>
    <row r="214" customFormat="false" ht="13.5" hidden="false" customHeight="true" outlineLevel="0" collapsed="false">
      <c r="C214" s="1" t="s">
        <v>5196</v>
      </c>
    </row>
    <row r="215" customFormat="false" ht="13.5" hidden="false" customHeight="true" outlineLevel="0" collapsed="false">
      <c r="C215" s="1" t="s">
        <v>5197</v>
      </c>
    </row>
    <row r="216" customFormat="false" ht="13.5" hidden="false" customHeight="true" outlineLevel="0" collapsed="false">
      <c r="C216" s="1" t="s">
        <v>5198</v>
      </c>
    </row>
    <row r="217" customFormat="false" ht="13.5" hidden="false" customHeight="true" outlineLevel="0" collapsed="false">
      <c r="C217" s="1" t="s">
        <v>5199</v>
      </c>
    </row>
    <row r="218" customFormat="false" ht="13.5" hidden="false" customHeight="true" outlineLevel="0" collapsed="false">
      <c r="C218" s="1" t="s">
        <v>5200</v>
      </c>
    </row>
    <row r="219" customFormat="false" ht="13.5" hidden="false" customHeight="true" outlineLevel="0" collapsed="false">
      <c r="C219" s="1" t="s">
        <v>5201</v>
      </c>
    </row>
    <row r="220" customFormat="false" ht="13.5" hidden="false" customHeight="true" outlineLevel="0" collapsed="false">
      <c r="C220" s="1" t="s">
        <v>5202</v>
      </c>
    </row>
    <row r="221" customFormat="false" ht="13.5" hidden="false" customHeight="true" outlineLevel="0" collapsed="false">
      <c r="C221" s="1" t="s">
        <v>5203</v>
      </c>
    </row>
    <row r="222" customFormat="false" ht="13.5" hidden="false" customHeight="true" outlineLevel="0" collapsed="false">
      <c r="C222" s="1" t="s">
        <v>5204</v>
      </c>
    </row>
    <row r="223" customFormat="false" ht="13.5" hidden="false" customHeight="true" outlineLevel="0" collapsed="false">
      <c r="C223" s="1" t="s">
        <v>5205</v>
      </c>
    </row>
    <row r="224" customFormat="false" ht="13.5" hidden="false" customHeight="true" outlineLevel="0" collapsed="false">
      <c r="C224" s="1" t="s">
        <v>5206</v>
      </c>
    </row>
    <row r="225" customFormat="false" ht="13.5" hidden="false" customHeight="true" outlineLevel="0" collapsed="false">
      <c r="C225" s="1" t="s">
        <v>5207</v>
      </c>
    </row>
    <row r="226" customFormat="false" ht="13.5" hidden="false" customHeight="true" outlineLevel="0" collapsed="false">
      <c r="C226" s="1" t="s">
        <v>5208</v>
      </c>
    </row>
    <row r="227" customFormat="false" ht="13.5" hidden="false" customHeight="true" outlineLevel="0" collapsed="false">
      <c r="C227" s="1" t="s">
        <v>5209</v>
      </c>
    </row>
    <row r="228" customFormat="false" ht="13.5" hidden="false" customHeight="true" outlineLevel="0" collapsed="false">
      <c r="C228" s="1" t="s">
        <v>5210</v>
      </c>
    </row>
    <row r="229" customFormat="false" ht="13.5" hidden="false" customHeight="true" outlineLevel="0" collapsed="false">
      <c r="C229" s="1" t="s">
        <v>5211</v>
      </c>
    </row>
    <row r="230" customFormat="false" ht="13.5" hidden="false" customHeight="true" outlineLevel="0" collapsed="false">
      <c r="C230" s="1" t="s">
        <v>5212</v>
      </c>
    </row>
    <row r="231" customFormat="false" ht="13.5" hidden="false" customHeight="true" outlineLevel="0" collapsed="false">
      <c r="C231" s="1" t="s">
        <v>5213</v>
      </c>
    </row>
    <row r="232" customFormat="false" ht="13.5" hidden="false" customHeight="true" outlineLevel="0" collapsed="false">
      <c r="C232" s="1" t="s">
        <v>5214</v>
      </c>
    </row>
    <row r="233" customFormat="false" ht="13.5" hidden="false" customHeight="true" outlineLevel="0" collapsed="false">
      <c r="C233" s="1" t="s">
        <v>5215</v>
      </c>
    </row>
    <row r="234" customFormat="false" ht="13.5" hidden="false" customHeight="true" outlineLevel="0" collapsed="false">
      <c r="C234" s="1" t="s">
        <v>5216</v>
      </c>
    </row>
    <row r="235" customFormat="false" ht="13.5" hidden="false" customHeight="true" outlineLevel="0" collapsed="false">
      <c r="C235" s="1" t="s">
        <v>5217</v>
      </c>
    </row>
    <row r="236" customFormat="false" ht="13.5" hidden="false" customHeight="true" outlineLevel="0" collapsed="false">
      <c r="C236" s="1" t="s">
        <v>5218</v>
      </c>
    </row>
    <row r="237" customFormat="false" ht="13.5" hidden="false" customHeight="true" outlineLevel="0" collapsed="false">
      <c r="C237" s="1" t="s">
        <v>5219</v>
      </c>
    </row>
    <row r="238" customFormat="false" ht="13.5" hidden="false" customHeight="true" outlineLevel="0" collapsed="false">
      <c r="C238" s="1" t="s">
        <v>5220</v>
      </c>
    </row>
    <row r="239" customFormat="false" ht="13.5" hidden="false" customHeight="true" outlineLevel="0" collapsed="false">
      <c r="C239" s="1" t="s">
        <v>5221</v>
      </c>
    </row>
    <row r="240" customFormat="false" ht="13.5" hidden="false" customHeight="true" outlineLevel="0" collapsed="false">
      <c r="C240" s="1" t="s">
        <v>5222</v>
      </c>
    </row>
    <row r="241" customFormat="false" ht="13.5" hidden="false" customHeight="true" outlineLevel="0" collapsed="false">
      <c r="C241" s="1" t="s">
        <v>5223</v>
      </c>
    </row>
    <row r="242" customFormat="false" ht="13.5" hidden="false" customHeight="true" outlineLevel="0" collapsed="false">
      <c r="C242" s="1" t="s">
        <v>5224</v>
      </c>
    </row>
    <row r="243" customFormat="false" ht="13.5" hidden="false" customHeight="true" outlineLevel="0" collapsed="false">
      <c r="C243" s="1" t="s">
        <v>5225</v>
      </c>
    </row>
    <row r="244" customFormat="false" ht="13.5" hidden="false" customHeight="true" outlineLevel="0" collapsed="false">
      <c r="C244" s="1" t="s">
        <v>5226</v>
      </c>
    </row>
    <row r="245" customFormat="false" ht="13.5" hidden="false" customHeight="true" outlineLevel="0" collapsed="false">
      <c r="C245" s="1" t="s">
        <v>5227</v>
      </c>
    </row>
    <row r="246" customFormat="false" ht="13.5" hidden="false" customHeight="true" outlineLevel="0" collapsed="false">
      <c r="C246" s="1" t="s">
        <v>5228</v>
      </c>
    </row>
    <row r="247" customFormat="false" ht="13.5" hidden="false" customHeight="true" outlineLevel="0" collapsed="false">
      <c r="C247" s="1" t="s">
        <v>5229</v>
      </c>
    </row>
    <row r="248" customFormat="false" ht="13.5" hidden="false" customHeight="true" outlineLevel="0" collapsed="false">
      <c r="C248" s="1" t="s">
        <v>5230</v>
      </c>
    </row>
    <row r="249" customFormat="false" ht="13.5" hidden="false" customHeight="true" outlineLevel="0" collapsed="false">
      <c r="C249" s="1" t="s">
        <v>5231</v>
      </c>
    </row>
    <row r="250" customFormat="false" ht="13.5" hidden="false" customHeight="true" outlineLevel="0" collapsed="false">
      <c r="C250" s="1" t="s">
        <v>5232</v>
      </c>
    </row>
    <row r="251" customFormat="false" ht="13.5" hidden="false" customHeight="true" outlineLevel="0" collapsed="false">
      <c r="C251" s="1" t="s">
        <v>5233</v>
      </c>
    </row>
    <row r="252" customFormat="false" ht="13.5" hidden="false" customHeight="true" outlineLevel="0" collapsed="false">
      <c r="C252" s="1" t="s">
        <v>5234</v>
      </c>
    </row>
    <row r="253" customFormat="false" ht="13.5" hidden="false" customHeight="true" outlineLevel="0" collapsed="false">
      <c r="C253" s="1" t="s">
        <v>5235</v>
      </c>
    </row>
    <row r="254" customFormat="false" ht="13.5" hidden="false" customHeight="true" outlineLevel="0" collapsed="false">
      <c r="C254" s="1" t="s">
        <v>5236</v>
      </c>
    </row>
    <row r="255" customFormat="false" ht="13.5" hidden="false" customHeight="true" outlineLevel="0" collapsed="false">
      <c r="C255" s="1" t="s">
        <v>5237</v>
      </c>
    </row>
    <row r="256" customFormat="false" ht="13.5" hidden="false" customHeight="true" outlineLevel="0" collapsed="false">
      <c r="C256" s="1" t="s">
        <v>4687</v>
      </c>
      <c r="D256" s="1" t="n">
        <v>42000000</v>
      </c>
    </row>
    <row r="257" customFormat="false" ht="13.5" hidden="false" customHeight="true" outlineLevel="0" collapsed="false">
      <c r="C257" s="1" t="s">
        <v>5238</v>
      </c>
    </row>
    <row r="258" customFormat="false" ht="13.5" hidden="false" customHeight="true" outlineLevel="0" collapsed="false">
      <c r="C258" s="1" t="s">
        <v>5239</v>
      </c>
    </row>
    <row r="259" customFormat="false" ht="13.5" hidden="false" customHeight="true" outlineLevel="0" collapsed="false">
      <c r="C259" s="1" t="s">
        <v>5240</v>
      </c>
    </row>
    <row r="260" customFormat="false" ht="13.5" hidden="false" customHeight="true" outlineLevel="0" collapsed="false">
      <c r="C260" s="1" t="s">
        <v>4675</v>
      </c>
      <c r="D260" s="1" t="n">
        <v>17000000</v>
      </c>
    </row>
    <row r="261" customFormat="false" ht="13.5" hidden="false" customHeight="true" outlineLevel="0" collapsed="false">
      <c r="C261" s="1" t="s">
        <v>5241</v>
      </c>
    </row>
    <row r="262" customFormat="false" ht="13.5" hidden="false" customHeight="true" outlineLevel="0" collapsed="false">
      <c r="C262" s="1" t="s">
        <v>5242</v>
      </c>
      <c r="D262" s="1" t="n">
        <v>264000</v>
      </c>
    </row>
    <row r="263" customFormat="false" ht="13.5" hidden="false" customHeight="true" outlineLevel="0" collapsed="false">
      <c r="C263" s="1" t="s">
        <v>5243</v>
      </c>
    </row>
    <row r="264" customFormat="false" ht="13.5" hidden="false" customHeight="true" outlineLevel="0" collapsed="false">
      <c r="C264" s="1" t="s">
        <v>5244</v>
      </c>
    </row>
    <row r="265" customFormat="false" ht="13.5" hidden="false" customHeight="true" outlineLevel="0" collapsed="false">
      <c r="C265" s="1" t="s">
        <v>5245</v>
      </c>
    </row>
    <row r="266" customFormat="false" ht="13.5" hidden="false" customHeight="true" outlineLevel="0" collapsed="false">
      <c r="C266" s="1" t="s">
        <v>5246</v>
      </c>
    </row>
    <row r="267" customFormat="false" ht="13.5" hidden="false" customHeight="true" outlineLevel="0" collapsed="false">
      <c r="C267" s="1" t="s">
        <v>5247</v>
      </c>
    </row>
    <row r="268" customFormat="false" ht="13.5" hidden="false" customHeight="true" outlineLevel="0" collapsed="false">
      <c r="C268" s="1" t="s">
        <v>5248</v>
      </c>
    </row>
    <row r="269" customFormat="false" ht="13.5" hidden="false" customHeight="true" outlineLevel="0" collapsed="false">
      <c r="C269" s="1" t="s">
        <v>4898</v>
      </c>
      <c r="D269" s="1" t="n">
        <v>3048000</v>
      </c>
    </row>
    <row r="270" customFormat="false" ht="13.5" hidden="false" customHeight="true" outlineLevel="0" collapsed="false">
      <c r="C270" s="1" t="s">
        <v>5249</v>
      </c>
    </row>
    <row r="271" customFormat="false" ht="13.5" hidden="false" customHeight="true" outlineLevel="0" collapsed="false">
      <c r="C271" s="1" t="s">
        <v>5250</v>
      </c>
    </row>
    <row r="272" customFormat="false" ht="13.5" hidden="false" customHeight="true" outlineLevel="0" collapsed="false">
      <c r="C272" s="1" t="s">
        <v>5251</v>
      </c>
    </row>
    <row r="273" customFormat="false" ht="13.5" hidden="false" customHeight="true" outlineLevel="0" collapsed="false">
      <c r="C273" s="1" t="s">
        <v>5252</v>
      </c>
    </row>
    <row r="274" customFormat="false" ht="13.5" hidden="false" customHeight="true" outlineLevel="0" collapsed="false">
      <c r="C274" s="1" t="s">
        <v>5253</v>
      </c>
    </row>
    <row r="275" customFormat="false" ht="13.5" hidden="false" customHeight="true" outlineLevel="0" collapsed="false">
      <c r="C275" s="1" t="s">
        <v>5254</v>
      </c>
    </row>
    <row r="276" customFormat="false" ht="13.5" hidden="false" customHeight="true" outlineLevel="0" collapsed="false">
      <c r="C276" s="1" t="s">
        <v>4678</v>
      </c>
    </row>
    <row r="277" customFormat="false" ht="13.5" hidden="false" customHeight="true" outlineLevel="0" collapsed="false">
      <c r="C277" s="1" t="s">
        <v>5255</v>
      </c>
    </row>
    <row r="278" customFormat="false" ht="13.5" hidden="false" customHeight="true" outlineLevel="0" collapsed="false">
      <c r="C278" s="1" t="s">
        <v>5256</v>
      </c>
      <c r="D278" s="1" t="n">
        <v>21688000</v>
      </c>
    </row>
    <row r="279" customFormat="false" ht="13.5" hidden="false" customHeight="true" outlineLevel="0" collapsed="false">
      <c r="C279" s="1" t="s">
        <v>5257</v>
      </c>
    </row>
    <row r="280" customFormat="false" ht="13.5" hidden="false" customHeight="true" outlineLevel="0" collapsed="false">
      <c r="C280" s="1" t="s">
        <v>5258</v>
      </c>
      <c r="D280" s="1" t="n">
        <v>1500000</v>
      </c>
    </row>
    <row r="281" customFormat="false" ht="13.5" hidden="false" customHeight="true" outlineLevel="0" collapsed="false">
      <c r="C281" s="1" t="s">
        <v>5259</v>
      </c>
    </row>
    <row r="282" customFormat="false" ht="13.5" hidden="false" customHeight="true" outlineLevel="0" collapsed="false">
      <c r="C282" s="1" t="s">
        <v>5260</v>
      </c>
    </row>
    <row r="283" customFormat="false" ht="13.5" hidden="false" customHeight="true" outlineLevel="0" collapsed="false">
      <c r="C283" s="1" t="s">
        <v>5261</v>
      </c>
    </row>
    <row r="284" customFormat="false" ht="13.5" hidden="false" customHeight="true" outlineLevel="0" collapsed="false">
      <c r="C284" s="1" t="s">
        <v>5262</v>
      </c>
    </row>
    <row r="285" customFormat="false" ht="13.5" hidden="false" customHeight="true" outlineLevel="0" collapsed="false">
      <c r="C285" s="1" t="s">
        <v>5263</v>
      </c>
    </row>
    <row r="286" customFormat="false" ht="13.5" hidden="false" customHeight="true" outlineLevel="0" collapsed="false">
      <c r="C286" s="1" t="s">
        <v>5264</v>
      </c>
    </row>
    <row r="287" customFormat="false" ht="13.5" hidden="false" customHeight="true" outlineLevel="0" collapsed="false">
      <c r="C287" s="1" t="s">
        <v>5265</v>
      </c>
    </row>
    <row r="288" customFormat="false" ht="13.5" hidden="false" customHeight="true" outlineLevel="0" collapsed="false">
      <c r="C288" s="1" t="s">
        <v>5266</v>
      </c>
    </row>
    <row r="289" customFormat="false" ht="13.5" hidden="false" customHeight="true" outlineLevel="0" collapsed="false">
      <c r="C289" s="1" t="s">
        <v>5267</v>
      </c>
    </row>
    <row r="290" customFormat="false" ht="13.5" hidden="false" customHeight="true" outlineLevel="0" collapsed="false">
      <c r="C290" s="1" t="s">
        <v>5268</v>
      </c>
    </row>
    <row r="291" customFormat="false" ht="13.5" hidden="false" customHeight="true" outlineLevel="0" collapsed="false">
      <c r="C291" s="1" t="s">
        <v>5269</v>
      </c>
    </row>
    <row r="292" customFormat="false" ht="13.5" hidden="false" customHeight="true" outlineLevel="0" collapsed="false">
      <c r="C292" s="1" t="s">
        <v>5270</v>
      </c>
    </row>
    <row r="293" customFormat="false" ht="13.5" hidden="false" customHeight="true" outlineLevel="0" collapsed="false">
      <c r="C293" s="1" t="s">
        <v>5271</v>
      </c>
    </row>
    <row r="294" customFormat="false" ht="13.5" hidden="false" customHeight="true" outlineLevel="0" collapsed="false">
      <c r="C294" s="1" t="s">
        <v>5272</v>
      </c>
    </row>
    <row r="295" customFormat="false" ht="13.5" hidden="false" customHeight="true" outlineLevel="0" collapsed="false">
      <c r="C295" s="1" t="s">
        <v>5273</v>
      </c>
    </row>
    <row r="296" customFormat="false" ht="13.5" hidden="false" customHeight="true" outlineLevel="0" collapsed="false">
      <c r="C296" s="1" t="s">
        <v>5274</v>
      </c>
    </row>
    <row r="297" customFormat="false" ht="13.5" hidden="false" customHeight="true" outlineLevel="0" collapsed="false">
      <c r="C297" s="1" t="s">
        <v>5275</v>
      </c>
    </row>
    <row r="298" customFormat="false" ht="13.5" hidden="false" customHeight="true" outlineLevel="0" collapsed="false">
      <c r="C298" s="1" t="s">
        <v>5276</v>
      </c>
    </row>
    <row r="299" customFormat="false" ht="13.5" hidden="false" customHeight="true" outlineLevel="0" collapsed="false">
      <c r="C299" s="1" t="s">
        <v>5277</v>
      </c>
    </row>
    <row r="300" customFormat="false" ht="13.5" hidden="false" customHeight="true" outlineLevel="0" collapsed="false">
      <c r="C300" s="1" t="s">
        <v>5278</v>
      </c>
    </row>
    <row r="301" customFormat="false" ht="13.5" hidden="false" customHeight="true" outlineLevel="0" collapsed="false">
      <c r="C301" s="1" t="s">
        <v>5279</v>
      </c>
    </row>
    <row r="302" customFormat="false" ht="13.5" hidden="false" customHeight="true" outlineLevel="0" collapsed="false">
      <c r="C302" s="1" t="s">
        <v>5280</v>
      </c>
    </row>
    <row r="303" customFormat="false" ht="13.5" hidden="false" customHeight="true" outlineLevel="0" collapsed="false">
      <c r="C303" s="1" t="s">
        <v>5281</v>
      </c>
    </row>
    <row r="304" customFormat="false" ht="13.5" hidden="false" customHeight="true" outlineLevel="0" collapsed="false">
      <c r="C304" s="1" t="s">
        <v>5282</v>
      </c>
    </row>
    <row r="305" customFormat="false" ht="13.5" hidden="false" customHeight="true" outlineLevel="0" collapsed="false">
      <c r="C305" s="1" t="s">
        <v>5283</v>
      </c>
    </row>
    <row r="306" customFormat="false" ht="13.5" hidden="false" customHeight="true" outlineLevel="0" collapsed="false">
      <c r="C306" s="1" t="s">
        <v>5284</v>
      </c>
    </row>
    <row r="307" customFormat="false" ht="13.5" hidden="false" customHeight="true" outlineLevel="0" collapsed="false">
      <c r="C307" s="1" t="s">
        <v>5285</v>
      </c>
    </row>
    <row r="308" customFormat="false" ht="13.5" hidden="false" customHeight="true" outlineLevel="0" collapsed="false">
      <c r="C308" s="1" t="s">
        <v>5286</v>
      </c>
    </row>
    <row r="309" customFormat="false" ht="13.5" hidden="false" customHeight="true" outlineLevel="0" collapsed="false">
      <c r="C309" s="1" t="s">
        <v>5287</v>
      </c>
    </row>
    <row r="310" customFormat="false" ht="13.5" hidden="false" customHeight="true" outlineLevel="0" collapsed="false">
      <c r="C310" s="1" t="s">
        <v>5288</v>
      </c>
    </row>
    <row r="311" customFormat="false" ht="13.5" hidden="false" customHeight="true" outlineLevel="0" collapsed="false">
      <c r="C311" s="1" t="s">
        <v>5289</v>
      </c>
    </row>
    <row r="312" customFormat="false" ht="13.5" hidden="false" customHeight="true" outlineLevel="0" collapsed="false">
      <c r="C312" s="1" t="s">
        <v>5290</v>
      </c>
    </row>
    <row r="313" customFormat="false" ht="13.5" hidden="false" customHeight="true" outlineLevel="0" collapsed="false">
      <c r="C313" s="1" t="s">
        <v>5291</v>
      </c>
    </row>
    <row r="314" customFormat="false" ht="13.5" hidden="false" customHeight="true" outlineLevel="0" collapsed="false">
      <c r="C314" s="1" t="s">
        <v>5292</v>
      </c>
    </row>
    <row r="315" customFormat="false" ht="13.5" hidden="false" customHeight="true" outlineLevel="0" collapsed="false">
      <c r="C315" s="1" t="s">
        <v>5293</v>
      </c>
    </row>
    <row r="316" customFormat="false" ht="13.5" hidden="false" customHeight="true" outlineLevel="0" collapsed="false">
      <c r="C316" s="1" t="s">
        <v>5294</v>
      </c>
    </row>
    <row r="317" customFormat="false" ht="13.5" hidden="false" customHeight="true" outlineLevel="0" collapsed="false">
      <c r="C317" s="1" t="s">
        <v>5295</v>
      </c>
    </row>
    <row r="318" customFormat="false" ht="13.5" hidden="false" customHeight="true" outlineLevel="0" collapsed="false">
      <c r="C318" s="1" t="s">
        <v>5296</v>
      </c>
    </row>
    <row r="319" customFormat="false" ht="13.5" hidden="false" customHeight="true" outlineLevel="0" collapsed="false">
      <c r="C319" s="1" t="s">
        <v>5297</v>
      </c>
    </row>
    <row r="320" customFormat="false" ht="13.5" hidden="false" customHeight="true" outlineLevel="0" collapsed="false">
      <c r="C320" s="1" t="s">
        <v>5298</v>
      </c>
    </row>
    <row r="321" customFormat="false" ht="13.5" hidden="false" customHeight="true" outlineLevel="0" collapsed="false">
      <c r="C321" s="1" t="s">
        <v>5299</v>
      </c>
    </row>
    <row r="322" customFormat="false" ht="13.5" hidden="false" customHeight="true" outlineLevel="0" collapsed="false">
      <c r="C322" s="1" t="s">
        <v>5300</v>
      </c>
    </row>
    <row r="323" customFormat="false" ht="13.5" hidden="false" customHeight="true" outlineLevel="0" collapsed="false">
      <c r="C323" s="1" t="s">
        <v>5301</v>
      </c>
    </row>
    <row r="324" customFormat="false" ht="13.5" hidden="false" customHeight="true" outlineLevel="0" collapsed="false">
      <c r="C324" s="1" t="s">
        <v>5302</v>
      </c>
    </row>
    <row r="325" customFormat="false" ht="13.5" hidden="false" customHeight="true" outlineLevel="0" collapsed="false">
      <c r="C325" s="1" t="s">
        <v>5303</v>
      </c>
    </row>
    <row r="326" customFormat="false" ht="13.5" hidden="false" customHeight="true" outlineLevel="0" collapsed="false">
      <c r="C326" s="1" t="s">
        <v>5304</v>
      </c>
    </row>
    <row r="327" customFormat="false" ht="13.5" hidden="false" customHeight="true" outlineLevel="0" collapsed="false">
      <c r="C327" s="1" t="s">
        <v>5305</v>
      </c>
    </row>
    <row r="328" customFormat="false" ht="13.5" hidden="false" customHeight="true" outlineLevel="0" collapsed="false">
      <c r="C328" s="1" t="s">
        <v>5306</v>
      </c>
    </row>
    <row r="329" customFormat="false" ht="13.5" hidden="false" customHeight="true" outlineLevel="0" collapsed="false">
      <c r="C329" s="1" t="s">
        <v>5307</v>
      </c>
    </row>
    <row r="330" customFormat="false" ht="13.5" hidden="false" customHeight="true" outlineLevel="0" collapsed="false">
      <c r="C330" s="1" t="s">
        <v>5308</v>
      </c>
    </row>
    <row r="331" customFormat="false" ht="13.5" hidden="false" customHeight="true" outlineLevel="0" collapsed="false">
      <c r="C331" s="1" t="s">
        <v>5309</v>
      </c>
    </row>
    <row r="332" customFormat="false" ht="13.5" hidden="false" customHeight="true" outlineLevel="0" collapsed="false">
      <c r="C332" s="1" t="s">
        <v>5310</v>
      </c>
    </row>
    <row r="333" customFormat="false" ht="13.5" hidden="false" customHeight="true" outlineLevel="0" collapsed="false">
      <c r="C333" s="1" t="s">
        <v>5311</v>
      </c>
    </row>
    <row r="334" customFormat="false" ht="13.5" hidden="false" customHeight="true" outlineLevel="0" collapsed="false">
      <c r="C334" s="1" t="s">
        <v>5312</v>
      </c>
    </row>
    <row r="335" customFormat="false" ht="13.5" hidden="false" customHeight="true" outlineLevel="0" collapsed="false">
      <c r="C335" s="1" t="s">
        <v>5313</v>
      </c>
    </row>
    <row r="336" customFormat="false" ht="13.5" hidden="false" customHeight="true" outlineLevel="0" collapsed="false">
      <c r="C336" s="1" t="s">
        <v>5314</v>
      </c>
    </row>
    <row r="337" customFormat="false" ht="13.5" hidden="false" customHeight="true" outlineLevel="0" collapsed="false">
      <c r="C337" s="1" t="s">
        <v>5315</v>
      </c>
    </row>
    <row r="338" customFormat="false" ht="13.5" hidden="false" customHeight="true" outlineLevel="0" collapsed="false">
      <c r="C338" s="1" t="s">
        <v>5316</v>
      </c>
    </row>
    <row r="339" customFormat="false" ht="13.5" hidden="false" customHeight="true" outlineLevel="0" collapsed="false">
      <c r="C339" s="1" t="s">
        <v>5317</v>
      </c>
    </row>
    <row r="340" customFormat="false" ht="13.5" hidden="false" customHeight="true" outlineLevel="0" collapsed="false">
      <c r="C340" s="1" t="s">
        <v>5318</v>
      </c>
    </row>
    <row r="341" customFormat="false" ht="13.5" hidden="false" customHeight="true" outlineLevel="0" collapsed="false">
      <c r="C341" s="1" t="s">
        <v>5319</v>
      </c>
    </row>
    <row r="342" customFormat="false" ht="13.5" hidden="false" customHeight="true" outlineLevel="0" collapsed="false">
      <c r="C342" s="1" t="s">
        <v>5320</v>
      </c>
    </row>
    <row r="343" customFormat="false" ht="13.5" hidden="false" customHeight="true" outlineLevel="0" collapsed="false">
      <c r="C343" s="1" t="s">
        <v>5321</v>
      </c>
    </row>
    <row r="344" customFormat="false" ht="13.5" hidden="false" customHeight="true" outlineLevel="0" collapsed="false">
      <c r="C344" s="1" t="s">
        <v>5322</v>
      </c>
    </row>
    <row r="345" customFormat="false" ht="13.5" hidden="false" customHeight="true" outlineLevel="0" collapsed="false">
      <c r="C345" s="1" t="s">
        <v>5323</v>
      </c>
    </row>
    <row r="346" customFormat="false" ht="13.5" hidden="false" customHeight="true" outlineLevel="0" collapsed="false">
      <c r="C346" s="1" t="s">
        <v>5324</v>
      </c>
    </row>
    <row r="347" customFormat="false" ht="13.5" hidden="false" customHeight="true" outlineLevel="0" collapsed="false">
      <c r="C347" s="1" t="s">
        <v>5325</v>
      </c>
    </row>
    <row r="348" customFormat="false" ht="13.5" hidden="false" customHeight="true" outlineLevel="0" collapsed="false">
      <c r="C348" s="1" t="s">
        <v>5326</v>
      </c>
    </row>
    <row r="349" customFormat="false" ht="13.5" hidden="false" customHeight="true" outlineLevel="0" collapsed="false">
      <c r="C349" s="1" t="s">
        <v>5327</v>
      </c>
    </row>
    <row r="350" customFormat="false" ht="13.5" hidden="false" customHeight="true" outlineLevel="0" collapsed="false">
      <c r="C350" s="1" t="s">
        <v>5328</v>
      </c>
    </row>
    <row r="351" customFormat="false" ht="13.5" hidden="false" customHeight="true" outlineLevel="0" collapsed="false">
      <c r="C351" s="1" t="s">
        <v>5329</v>
      </c>
    </row>
    <row r="352" customFormat="false" ht="13.5" hidden="false" customHeight="true" outlineLevel="0" collapsed="false">
      <c r="C352" s="1" t="s">
        <v>5330</v>
      </c>
    </row>
    <row r="353" customFormat="false" ht="13.5" hidden="false" customHeight="true" outlineLevel="0" collapsed="false">
      <c r="C353" s="1" t="s">
        <v>5331</v>
      </c>
    </row>
    <row r="354" customFormat="false" ht="13.5" hidden="false" customHeight="true" outlineLevel="0" collapsed="false">
      <c r="C354" s="1" t="s">
        <v>5332</v>
      </c>
    </row>
    <row r="355" customFormat="false" ht="13.5" hidden="false" customHeight="true" outlineLevel="0" collapsed="false">
      <c r="C355" s="1" t="s">
        <v>5333</v>
      </c>
    </row>
    <row r="356" customFormat="false" ht="13.5" hidden="false" customHeight="true" outlineLevel="0" collapsed="false">
      <c r="C356" s="1" t="s">
        <v>5334</v>
      </c>
    </row>
    <row r="357" customFormat="false" ht="13.5" hidden="false" customHeight="true" outlineLevel="0" collapsed="false">
      <c r="C357" s="1" t="s">
        <v>5335</v>
      </c>
    </row>
    <row r="358" customFormat="false" ht="13.5" hidden="false" customHeight="true" outlineLevel="0" collapsed="false">
      <c r="C358" s="1" t="s">
        <v>5336</v>
      </c>
    </row>
    <row r="359" customFormat="false" ht="13.5" hidden="false" customHeight="true" outlineLevel="0" collapsed="false">
      <c r="C359" s="1" t="s">
        <v>5337</v>
      </c>
    </row>
    <row r="360" customFormat="false" ht="13.5" hidden="false" customHeight="true" outlineLevel="0" collapsed="false">
      <c r="C360" s="1" t="s">
        <v>5338</v>
      </c>
    </row>
    <row r="361" customFormat="false" ht="13.5" hidden="false" customHeight="true" outlineLevel="0" collapsed="false">
      <c r="C361" s="1" t="s">
        <v>5339</v>
      </c>
    </row>
    <row r="362" customFormat="false" ht="13.5" hidden="false" customHeight="true" outlineLevel="0" collapsed="false">
      <c r="C362" s="1" t="s">
        <v>5340</v>
      </c>
    </row>
    <row r="363" customFormat="false" ht="13.5" hidden="false" customHeight="true" outlineLevel="0" collapsed="false">
      <c r="C363" s="1" t="s">
        <v>5341</v>
      </c>
    </row>
    <row r="364" customFormat="false" ht="13.5" hidden="false" customHeight="true" outlineLevel="0" collapsed="false">
      <c r="C364" s="1" t="s">
        <v>5342</v>
      </c>
    </row>
    <row r="365" customFormat="false" ht="13.5" hidden="false" customHeight="true" outlineLevel="0" collapsed="false">
      <c r="C365" s="1" t="s">
        <v>5343</v>
      </c>
    </row>
    <row r="366" customFormat="false" ht="13.5" hidden="false" customHeight="true" outlineLevel="0" collapsed="false">
      <c r="C366" s="1" t="s">
        <v>5344</v>
      </c>
    </row>
    <row r="367" customFormat="false" ht="13.5" hidden="false" customHeight="true" outlineLevel="0" collapsed="false">
      <c r="C367" s="1" t="s">
        <v>5345</v>
      </c>
    </row>
    <row r="368" customFormat="false" ht="13.5" hidden="false" customHeight="true" outlineLevel="0" collapsed="false">
      <c r="C368" s="1" t="s">
        <v>5346</v>
      </c>
    </row>
    <row r="369" customFormat="false" ht="13.5" hidden="false" customHeight="true" outlineLevel="0" collapsed="false">
      <c r="C369" s="1" t="s">
        <v>5347</v>
      </c>
    </row>
    <row r="370" customFormat="false" ht="13.5" hidden="false" customHeight="true" outlineLevel="0" collapsed="false">
      <c r="C370" s="1" t="s">
        <v>5348</v>
      </c>
    </row>
    <row r="371" customFormat="false" ht="13.5" hidden="false" customHeight="true" outlineLevel="0" collapsed="false">
      <c r="C371" s="1" t="s">
        <v>5349</v>
      </c>
    </row>
    <row r="372" customFormat="false" ht="13.5" hidden="false" customHeight="true" outlineLevel="0" collapsed="false">
      <c r="C372" s="1" t="s">
        <v>5350</v>
      </c>
    </row>
    <row r="373" customFormat="false" ht="13.5" hidden="false" customHeight="true" outlineLevel="0" collapsed="false">
      <c r="C373" s="1" t="s">
        <v>5351</v>
      </c>
    </row>
    <row r="374" customFormat="false" ht="13.5" hidden="false" customHeight="true" outlineLevel="0" collapsed="false">
      <c r="C374" s="1" t="s">
        <v>5352</v>
      </c>
    </row>
    <row r="375" customFormat="false" ht="13.5" hidden="false" customHeight="true" outlineLevel="0" collapsed="false">
      <c r="C375" s="1" t="s">
        <v>5353</v>
      </c>
    </row>
    <row r="376" customFormat="false" ht="13.5" hidden="false" customHeight="true" outlineLevel="0" collapsed="false">
      <c r="C376" s="1" t="s">
        <v>5354</v>
      </c>
    </row>
    <row r="377" customFormat="false" ht="13.5" hidden="false" customHeight="true" outlineLevel="0" collapsed="false">
      <c r="C377" s="1" t="s">
        <v>5355</v>
      </c>
    </row>
    <row r="378" customFormat="false" ht="13.5" hidden="false" customHeight="true" outlineLevel="0" collapsed="false">
      <c r="C378" s="1" t="s">
        <v>5356</v>
      </c>
    </row>
    <row r="379" customFormat="false" ht="13.5" hidden="false" customHeight="true" outlineLevel="0" collapsed="false">
      <c r="C379" s="1" t="s">
        <v>5357</v>
      </c>
    </row>
    <row r="380" customFormat="false" ht="13.5" hidden="false" customHeight="true" outlineLevel="0" collapsed="false">
      <c r="C380" s="1" t="s">
        <v>5358</v>
      </c>
    </row>
    <row r="381" customFormat="false" ht="13.5" hidden="false" customHeight="true" outlineLevel="0" collapsed="false">
      <c r="C381" s="1" t="s">
        <v>5359</v>
      </c>
    </row>
    <row r="382" customFormat="false" ht="13.5" hidden="false" customHeight="true" outlineLevel="0" collapsed="false">
      <c r="C382" s="1" t="s">
        <v>5360</v>
      </c>
    </row>
    <row r="383" customFormat="false" ht="13.5" hidden="false" customHeight="true" outlineLevel="0" collapsed="false">
      <c r="C383" s="1" t="s">
        <v>5361</v>
      </c>
    </row>
    <row r="384" customFormat="false" ht="13.5" hidden="false" customHeight="true" outlineLevel="0" collapsed="false">
      <c r="C384" s="1" t="s">
        <v>5362</v>
      </c>
    </row>
    <row r="385" customFormat="false" ht="13.5" hidden="false" customHeight="true" outlineLevel="0" collapsed="false">
      <c r="C385" s="1" t="s">
        <v>5363</v>
      </c>
    </row>
    <row r="386" customFormat="false" ht="13.5" hidden="false" customHeight="true" outlineLevel="0" collapsed="false">
      <c r="C386" s="1" t="s">
        <v>5364</v>
      </c>
    </row>
    <row r="387" customFormat="false" ht="13.5" hidden="false" customHeight="true" outlineLevel="0" collapsed="false">
      <c r="C387" s="1" t="s">
        <v>5365</v>
      </c>
    </row>
    <row r="388" customFormat="false" ht="13.5" hidden="false" customHeight="true" outlineLevel="0" collapsed="false">
      <c r="C388" s="1" t="s">
        <v>5366</v>
      </c>
    </row>
    <row r="389" customFormat="false" ht="13.5" hidden="false" customHeight="true" outlineLevel="0" collapsed="false">
      <c r="C389" s="1" t="s">
        <v>5367</v>
      </c>
    </row>
    <row r="390" customFormat="false" ht="13.5" hidden="false" customHeight="true" outlineLevel="0" collapsed="false">
      <c r="C390" s="1" t="s">
        <v>5368</v>
      </c>
    </row>
    <row r="391" customFormat="false" ht="13.5" hidden="false" customHeight="true" outlineLevel="0" collapsed="false">
      <c r="C391" s="1" t="s">
        <v>5369</v>
      </c>
    </row>
    <row r="392" customFormat="false" ht="13.5" hidden="false" customHeight="true" outlineLevel="0" collapsed="false">
      <c r="C392" s="1" t="s">
        <v>5370</v>
      </c>
    </row>
    <row r="393" customFormat="false" ht="13.5" hidden="false" customHeight="true" outlineLevel="0" collapsed="false">
      <c r="C393" s="1" t="s">
        <v>5371</v>
      </c>
    </row>
    <row r="394" customFormat="false" ht="13.5" hidden="false" customHeight="true" outlineLevel="0" collapsed="false">
      <c r="C394" s="1" t="s">
        <v>5372</v>
      </c>
    </row>
    <row r="395" customFormat="false" ht="13.5" hidden="false" customHeight="true" outlineLevel="0" collapsed="false">
      <c r="C395" s="1" t="s">
        <v>5373</v>
      </c>
    </row>
    <row r="396" customFormat="false" ht="13.5" hidden="false" customHeight="true" outlineLevel="0" collapsed="false">
      <c r="C396" s="1" t="s">
        <v>5374</v>
      </c>
    </row>
    <row r="397" customFormat="false" ht="13.5" hidden="false" customHeight="true" outlineLevel="0" collapsed="false">
      <c r="C397" s="1" t="s">
        <v>5375</v>
      </c>
    </row>
    <row r="398" customFormat="false" ht="13.5" hidden="false" customHeight="true" outlineLevel="0" collapsed="false">
      <c r="C398" s="1" t="s">
        <v>5376</v>
      </c>
    </row>
    <row r="399" customFormat="false" ht="13.5" hidden="false" customHeight="true" outlineLevel="0" collapsed="false">
      <c r="C399" s="1" t="s">
        <v>5377</v>
      </c>
    </row>
    <row r="400" customFormat="false" ht="13.5" hidden="false" customHeight="true" outlineLevel="0" collapsed="false">
      <c r="C400" s="1" t="s">
        <v>5378</v>
      </c>
    </row>
    <row r="401" customFormat="false" ht="13.5" hidden="false" customHeight="true" outlineLevel="0" collapsed="false">
      <c r="C401" s="1" t="s">
        <v>5379</v>
      </c>
    </row>
    <row r="402" customFormat="false" ht="13.5" hidden="false" customHeight="true" outlineLevel="0" collapsed="false">
      <c r="C402" s="1" t="s">
        <v>5380</v>
      </c>
    </row>
    <row r="403" customFormat="false" ht="13.5" hidden="false" customHeight="true" outlineLevel="0" collapsed="false">
      <c r="C403" s="1" t="s">
        <v>5381</v>
      </c>
    </row>
    <row r="404" customFormat="false" ht="13.5" hidden="false" customHeight="true" outlineLevel="0" collapsed="false">
      <c r="C404" s="1" t="s">
        <v>5382</v>
      </c>
    </row>
    <row r="405" customFormat="false" ht="13.5" hidden="false" customHeight="true" outlineLevel="0" collapsed="false">
      <c r="C405" s="1" t="s">
        <v>5383</v>
      </c>
    </row>
    <row r="406" customFormat="false" ht="13.5" hidden="false" customHeight="true" outlineLevel="0" collapsed="false">
      <c r="C406" s="1" t="s">
        <v>5384</v>
      </c>
    </row>
    <row r="407" customFormat="false" ht="13.5" hidden="false" customHeight="true" outlineLevel="0" collapsed="false">
      <c r="C407" s="1" t="s">
        <v>5385</v>
      </c>
    </row>
    <row r="408" customFormat="false" ht="13.5" hidden="false" customHeight="true" outlineLevel="0" collapsed="false">
      <c r="C408" s="1" t="s">
        <v>5386</v>
      </c>
    </row>
    <row r="409" customFormat="false" ht="13.5" hidden="false" customHeight="true" outlineLevel="0" collapsed="false">
      <c r="C409" s="1" t="s">
        <v>5387</v>
      </c>
    </row>
    <row r="410" customFormat="false" ht="13.5" hidden="false" customHeight="true" outlineLevel="0" collapsed="false">
      <c r="C410" s="1" t="s">
        <v>5388</v>
      </c>
    </row>
    <row r="411" customFormat="false" ht="13.5" hidden="false" customHeight="true" outlineLevel="0" collapsed="false">
      <c r="C411" s="1" t="s">
        <v>5389</v>
      </c>
    </row>
    <row r="412" customFormat="false" ht="13.5" hidden="false" customHeight="true" outlineLevel="0" collapsed="false">
      <c r="C412" s="1" t="s">
        <v>5390</v>
      </c>
    </row>
    <row r="413" customFormat="false" ht="13.5" hidden="false" customHeight="true" outlineLevel="0" collapsed="false">
      <c r="C413" s="1" t="s">
        <v>5391</v>
      </c>
    </row>
    <row r="414" customFormat="false" ht="13.5" hidden="false" customHeight="true" outlineLevel="0" collapsed="false">
      <c r="C414" s="1" t="s">
        <v>5392</v>
      </c>
    </row>
    <row r="415" customFormat="false" ht="13.5" hidden="false" customHeight="true" outlineLevel="0" collapsed="false">
      <c r="C415" s="1" t="s">
        <v>5393</v>
      </c>
    </row>
    <row r="416" customFormat="false" ht="13.5" hidden="false" customHeight="true" outlineLevel="0" collapsed="false">
      <c r="C416" s="1" t="s">
        <v>5394</v>
      </c>
    </row>
    <row r="417" customFormat="false" ht="13.5" hidden="false" customHeight="true" outlineLevel="0" collapsed="false">
      <c r="C417" s="1" t="s">
        <v>5395</v>
      </c>
    </row>
    <row r="418" customFormat="false" ht="13.5" hidden="false" customHeight="true" outlineLevel="0" collapsed="false">
      <c r="C418" s="1" t="s">
        <v>5396</v>
      </c>
    </row>
    <row r="419" customFormat="false" ht="13.5" hidden="false" customHeight="true" outlineLevel="0" collapsed="false">
      <c r="C419" s="1" t="s">
        <v>5397</v>
      </c>
    </row>
    <row r="420" customFormat="false" ht="13.5" hidden="false" customHeight="true" outlineLevel="0" collapsed="false">
      <c r="C420" s="1" t="s">
        <v>5398</v>
      </c>
    </row>
    <row r="421" customFormat="false" ht="13.5" hidden="false" customHeight="true" outlineLevel="0" collapsed="false">
      <c r="C421" s="1" t="s">
        <v>5399</v>
      </c>
    </row>
    <row r="422" customFormat="false" ht="13.5" hidden="false" customHeight="true" outlineLevel="0" collapsed="false">
      <c r="C422" s="1" t="s">
        <v>5400</v>
      </c>
    </row>
    <row r="423" customFormat="false" ht="13.5" hidden="false" customHeight="true" outlineLevel="0" collapsed="false">
      <c r="C423" s="1" t="s">
        <v>5401</v>
      </c>
    </row>
    <row r="424" customFormat="false" ht="13.5" hidden="false" customHeight="true" outlineLevel="0" collapsed="false">
      <c r="C424" s="1" t="s">
        <v>5402</v>
      </c>
    </row>
    <row r="425" customFormat="false" ht="13.5" hidden="false" customHeight="true" outlineLevel="0" collapsed="false">
      <c r="C425" s="1" t="s">
        <v>5403</v>
      </c>
    </row>
    <row r="426" customFormat="false" ht="13.5" hidden="false" customHeight="true" outlineLevel="0" collapsed="false">
      <c r="C426" s="1" t="s">
        <v>5404</v>
      </c>
    </row>
    <row r="427" customFormat="false" ht="13.5" hidden="false" customHeight="true" outlineLevel="0" collapsed="false">
      <c r="C427" s="1" t="s">
        <v>5405</v>
      </c>
    </row>
    <row r="428" customFormat="false" ht="13.5" hidden="false" customHeight="true" outlineLevel="0" collapsed="false">
      <c r="C428" s="1" t="s">
        <v>5406</v>
      </c>
    </row>
    <row r="429" customFormat="false" ht="13.5" hidden="false" customHeight="true" outlineLevel="0" collapsed="false">
      <c r="C429" s="1" t="s">
        <v>5407</v>
      </c>
    </row>
    <row r="430" customFormat="false" ht="13.5" hidden="false" customHeight="true" outlineLevel="0" collapsed="false">
      <c r="C430" s="1" t="s">
        <v>5408</v>
      </c>
    </row>
    <row r="431" customFormat="false" ht="13.5" hidden="false" customHeight="true" outlineLevel="0" collapsed="false">
      <c r="C431" s="1" t="s">
        <v>5409</v>
      </c>
    </row>
    <row r="432" customFormat="false" ht="13.5" hidden="false" customHeight="true" outlineLevel="0" collapsed="false">
      <c r="C432" s="1" t="s">
        <v>5410</v>
      </c>
    </row>
    <row r="433" customFormat="false" ht="13.5" hidden="false" customHeight="true" outlineLevel="0" collapsed="false">
      <c r="C433" s="1" t="s">
        <v>5411</v>
      </c>
    </row>
    <row r="434" customFormat="false" ht="13.5" hidden="false" customHeight="true" outlineLevel="0" collapsed="false">
      <c r="C434" s="1" t="s">
        <v>5412</v>
      </c>
    </row>
    <row r="435" customFormat="false" ht="13.5" hidden="false" customHeight="true" outlineLevel="0" collapsed="false">
      <c r="C435" s="1" t="s">
        <v>5413</v>
      </c>
    </row>
    <row r="436" customFormat="false" ht="13.5" hidden="false" customHeight="true" outlineLevel="0" collapsed="false">
      <c r="C436" s="1" t="s">
        <v>5414</v>
      </c>
    </row>
    <row r="437" customFormat="false" ht="13.5" hidden="false" customHeight="true" outlineLevel="0" collapsed="false">
      <c r="C437" s="1" t="s">
        <v>5415</v>
      </c>
    </row>
    <row r="438" customFormat="false" ht="13.5" hidden="false" customHeight="true" outlineLevel="0" collapsed="false">
      <c r="C438" s="1" t="s">
        <v>5416</v>
      </c>
    </row>
    <row r="439" customFormat="false" ht="13.5" hidden="false" customHeight="true" outlineLevel="0" collapsed="false">
      <c r="C439" s="1" t="s">
        <v>5417</v>
      </c>
    </row>
    <row r="440" customFormat="false" ht="13.5" hidden="false" customHeight="true" outlineLevel="0" collapsed="false">
      <c r="C440" s="1" t="s">
        <v>5418</v>
      </c>
    </row>
    <row r="441" customFormat="false" ht="13.5" hidden="false" customHeight="true" outlineLevel="0" collapsed="false">
      <c r="C441" s="1" t="s">
        <v>5419</v>
      </c>
    </row>
    <row r="442" customFormat="false" ht="13.5" hidden="false" customHeight="true" outlineLevel="0" collapsed="false">
      <c r="C442" s="1" t="s">
        <v>5420</v>
      </c>
    </row>
    <row r="443" customFormat="false" ht="13.5" hidden="false" customHeight="true" outlineLevel="0" collapsed="false">
      <c r="C443" s="1" t="s">
        <v>5421</v>
      </c>
    </row>
    <row r="444" customFormat="false" ht="13.5" hidden="false" customHeight="true" outlineLevel="0" collapsed="false">
      <c r="C444" s="1" t="s">
        <v>5422</v>
      </c>
    </row>
    <row r="445" customFormat="false" ht="13.5" hidden="false" customHeight="true" outlineLevel="0" collapsed="false">
      <c r="C445" s="1" t="s">
        <v>5423</v>
      </c>
    </row>
    <row r="446" customFormat="false" ht="13.5" hidden="false" customHeight="true" outlineLevel="0" collapsed="false">
      <c r="C446" s="1" t="s">
        <v>5424</v>
      </c>
    </row>
    <row r="447" customFormat="false" ht="13.5" hidden="false" customHeight="true" outlineLevel="0" collapsed="false">
      <c r="C447" s="1" t="s">
        <v>5425</v>
      </c>
    </row>
    <row r="448" customFormat="false" ht="13.5" hidden="false" customHeight="true" outlineLevel="0" collapsed="false">
      <c r="C448" s="1" t="s">
        <v>5426</v>
      </c>
    </row>
    <row r="449" customFormat="false" ht="13.5" hidden="false" customHeight="true" outlineLevel="0" collapsed="false">
      <c r="C449" s="1" t="s">
        <v>5427</v>
      </c>
    </row>
    <row r="450" customFormat="false" ht="13.5" hidden="false" customHeight="true" outlineLevel="0" collapsed="false">
      <c r="C450" s="1" t="s">
        <v>5428</v>
      </c>
    </row>
    <row r="451" customFormat="false" ht="13.5" hidden="false" customHeight="true" outlineLevel="0" collapsed="false">
      <c r="C451" s="1" t="s">
        <v>5429</v>
      </c>
    </row>
    <row r="452" customFormat="false" ht="13.5" hidden="false" customHeight="true" outlineLevel="0" collapsed="false">
      <c r="C452" s="1" t="s">
        <v>5430</v>
      </c>
    </row>
    <row r="453" customFormat="false" ht="13.5" hidden="false" customHeight="true" outlineLevel="0" collapsed="false">
      <c r="C453" s="1" t="s">
        <v>5431</v>
      </c>
    </row>
    <row r="454" customFormat="false" ht="13.5" hidden="false" customHeight="true" outlineLevel="0" collapsed="false">
      <c r="C454" s="1" t="s">
        <v>5432</v>
      </c>
    </row>
    <row r="455" customFormat="false" ht="13.5" hidden="false" customHeight="true" outlineLevel="0" collapsed="false">
      <c r="C455" s="1" t="s">
        <v>5433</v>
      </c>
    </row>
    <row r="456" customFormat="false" ht="13.5" hidden="false" customHeight="true" outlineLevel="0" collapsed="false">
      <c r="C456" s="1" t="s">
        <v>5434</v>
      </c>
    </row>
    <row r="457" customFormat="false" ht="13.5" hidden="false" customHeight="true" outlineLevel="0" collapsed="false">
      <c r="C457" s="1" t="s">
        <v>5435</v>
      </c>
    </row>
    <row r="458" customFormat="false" ht="13.5" hidden="false" customHeight="true" outlineLevel="0" collapsed="false">
      <c r="C458" s="1" t="s">
        <v>5436</v>
      </c>
    </row>
    <row r="459" customFormat="false" ht="13.5" hidden="false" customHeight="true" outlineLevel="0" collapsed="false">
      <c r="C459" s="1" t="s">
        <v>5437</v>
      </c>
    </row>
    <row r="460" customFormat="false" ht="13.5" hidden="false" customHeight="true" outlineLevel="0" collapsed="false">
      <c r="C460" s="1" t="s">
        <v>5438</v>
      </c>
    </row>
    <row r="461" customFormat="false" ht="13.5" hidden="false" customHeight="true" outlineLevel="0" collapsed="false">
      <c r="C461" s="1" t="s">
        <v>5439</v>
      </c>
    </row>
    <row r="462" customFormat="false" ht="13.5" hidden="false" customHeight="true" outlineLevel="0" collapsed="false">
      <c r="C462" s="1" t="s">
        <v>5440</v>
      </c>
    </row>
    <row r="463" customFormat="false" ht="13.5" hidden="false" customHeight="true" outlineLevel="0" collapsed="false">
      <c r="C463" s="1" t="s">
        <v>5441</v>
      </c>
    </row>
    <row r="464" customFormat="false" ht="13.5" hidden="false" customHeight="true" outlineLevel="0" collapsed="false">
      <c r="C464" s="1" t="s">
        <v>5442</v>
      </c>
    </row>
    <row r="465" customFormat="false" ht="13.5" hidden="false" customHeight="true" outlineLevel="0" collapsed="false">
      <c r="C465" s="1" t="s">
        <v>5443</v>
      </c>
    </row>
    <row r="466" customFormat="false" ht="13.5" hidden="false" customHeight="true" outlineLevel="0" collapsed="false">
      <c r="C466" s="1" t="s">
        <v>5444</v>
      </c>
    </row>
    <row r="467" customFormat="false" ht="13.5" hidden="false" customHeight="true" outlineLevel="0" collapsed="false">
      <c r="C467" s="1" t="s">
        <v>5445</v>
      </c>
    </row>
    <row r="468" customFormat="false" ht="13.5" hidden="false" customHeight="true" outlineLevel="0" collapsed="false">
      <c r="C468" s="1" t="s">
        <v>5446</v>
      </c>
    </row>
    <row r="469" customFormat="false" ht="13.5" hidden="false" customHeight="true" outlineLevel="0" collapsed="false">
      <c r="C469" s="1" t="s">
        <v>5447</v>
      </c>
    </row>
    <row r="470" customFormat="false" ht="13.5" hidden="false" customHeight="true" outlineLevel="0" collapsed="false">
      <c r="C470" s="1" t="s">
        <v>5448</v>
      </c>
    </row>
    <row r="471" customFormat="false" ht="13.5" hidden="false" customHeight="true" outlineLevel="0" collapsed="false">
      <c r="C471" s="1" t="s">
        <v>5449</v>
      </c>
    </row>
    <row r="472" customFormat="false" ht="13.5" hidden="false" customHeight="true" outlineLevel="0" collapsed="false">
      <c r="C472" s="1" t="s">
        <v>5450</v>
      </c>
    </row>
    <row r="473" customFormat="false" ht="13.5" hidden="false" customHeight="true" outlineLevel="0" collapsed="false">
      <c r="C473" s="1" t="s">
        <v>5451</v>
      </c>
    </row>
    <row r="474" customFormat="false" ht="13.5" hidden="false" customHeight="true" outlineLevel="0" collapsed="false">
      <c r="C474" s="1" t="s">
        <v>5452</v>
      </c>
    </row>
    <row r="475" customFormat="false" ht="13.5" hidden="false" customHeight="true" outlineLevel="0" collapsed="false">
      <c r="C475" s="1" t="s">
        <v>5453</v>
      </c>
    </row>
    <row r="476" customFormat="false" ht="13.5" hidden="false" customHeight="true" outlineLevel="0" collapsed="false">
      <c r="C476" s="1" t="s">
        <v>5454</v>
      </c>
    </row>
    <row r="477" customFormat="false" ht="13.5" hidden="false" customHeight="true" outlineLevel="0" collapsed="false">
      <c r="C477" s="1" t="s">
        <v>5455</v>
      </c>
    </row>
    <row r="478" customFormat="false" ht="13.5" hidden="false" customHeight="true" outlineLevel="0" collapsed="false">
      <c r="C478" s="1" t="s">
        <v>5456</v>
      </c>
    </row>
    <row r="479" customFormat="false" ht="13.5" hidden="false" customHeight="true" outlineLevel="0" collapsed="false">
      <c r="C479" s="1" t="s">
        <v>5457</v>
      </c>
    </row>
    <row r="480" customFormat="false" ht="13.5" hidden="false" customHeight="true" outlineLevel="0" collapsed="false">
      <c r="C480" s="1" t="s">
        <v>5458</v>
      </c>
    </row>
    <row r="481" customFormat="false" ht="13.5" hidden="false" customHeight="true" outlineLevel="0" collapsed="false">
      <c r="C481" s="1" t="s">
        <v>5459</v>
      </c>
    </row>
    <row r="482" customFormat="false" ht="13.5" hidden="false" customHeight="true" outlineLevel="0" collapsed="false">
      <c r="C482" s="1" t="s">
        <v>5460</v>
      </c>
    </row>
    <row r="483" customFormat="false" ht="13.5" hidden="false" customHeight="true" outlineLevel="0" collapsed="false">
      <c r="C483" s="1" t="s">
        <v>5461</v>
      </c>
    </row>
    <row r="484" customFormat="false" ht="13.5" hidden="false" customHeight="true" outlineLevel="0" collapsed="false">
      <c r="C484" s="1" t="s">
        <v>5462</v>
      </c>
    </row>
    <row r="485" customFormat="false" ht="13.5" hidden="false" customHeight="true" outlineLevel="0" collapsed="false">
      <c r="C485" s="1" t="s">
        <v>5463</v>
      </c>
    </row>
    <row r="486" customFormat="false" ht="13.5" hidden="false" customHeight="true" outlineLevel="0" collapsed="false">
      <c r="C486" s="1" t="s">
        <v>5464</v>
      </c>
    </row>
    <row r="487" customFormat="false" ht="13.5" hidden="false" customHeight="true" outlineLevel="0" collapsed="false">
      <c r="C487" s="1" t="s">
        <v>5465</v>
      </c>
    </row>
    <row r="488" customFormat="false" ht="13.5" hidden="false" customHeight="true" outlineLevel="0" collapsed="false">
      <c r="C488" s="1" t="s">
        <v>5466</v>
      </c>
    </row>
    <row r="489" customFormat="false" ht="13.5" hidden="false" customHeight="true" outlineLevel="0" collapsed="false">
      <c r="C489" s="1" t="s">
        <v>5467</v>
      </c>
    </row>
    <row r="490" customFormat="false" ht="13.5" hidden="false" customHeight="true" outlineLevel="0" collapsed="false">
      <c r="C490" s="1" t="s">
        <v>5468</v>
      </c>
    </row>
    <row r="491" customFormat="false" ht="13.5" hidden="false" customHeight="true" outlineLevel="0" collapsed="false">
      <c r="C491" s="1" t="s">
        <v>5469</v>
      </c>
    </row>
    <row r="492" customFormat="false" ht="13.5" hidden="false" customHeight="true" outlineLevel="0" collapsed="false">
      <c r="C492" s="1" t="s">
        <v>5470</v>
      </c>
    </row>
    <row r="493" customFormat="false" ht="13.5" hidden="false" customHeight="true" outlineLevel="0" collapsed="false">
      <c r="C493" s="1" t="s">
        <v>5471</v>
      </c>
    </row>
    <row r="494" customFormat="false" ht="13.5" hidden="false" customHeight="true" outlineLevel="0" collapsed="false">
      <c r="C494" s="1" t="s">
        <v>5472</v>
      </c>
    </row>
    <row r="495" customFormat="false" ht="13.5" hidden="false" customHeight="true" outlineLevel="0" collapsed="false">
      <c r="C495" s="1" t="s">
        <v>5473</v>
      </c>
    </row>
    <row r="496" customFormat="false" ht="13.5" hidden="false" customHeight="true" outlineLevel="0" collapsed="false">
      <c r="C496" s="1" t="s">
        <v>5474</v>
      </c>
    </row>
    <row r="497" customFormat="false" ht="13.5" hidden="false" customHeight="true" outlineLevel="0" collapsed="false">
      <c r="C497" s="1" t="s">
        <v>5475</v>
      </c>
    </row>
    <row r="498" customFormat="false" ht="13.5" hidden="false" customHeight="true" outlineLevel="0" collapsed="false">
      <c r="C498" s="1" t="s">
        <v>5476</v>
      </c>
    </row>
    <row r="499" customFormat="false" ht="13.5" hidden="false" customHeight="true" outlineLevel="0" collapsed="false">
      <c r="C499" s="1" t="s">
        <v>5477</v>
      </c>
    </row>
    <row r="500" customFormat="false" ht="13.5" hidden="false" customHeight="true" outlineLevel="0" collapsed="false">
      <c r="C500" s="1" t="s">
        <v>5478</v>
      </c>
    </row>
    <row r="501" customFormat="false" ht="13.5" hidden="false" customHeight="true" outlineLevel="0" collapsed="false">
      <c r="C501" s="1" t="s">
        <v>5479</v>
      </c>
    </row>
    <row r="502" customFormat="false" ht="13.5" hidden="false" customHeight="true" outlineLevel="0" collapsed="false">
      <c r="C502" s="1" t="s">
        <v>5480</v>
      </c>
    </row>
    <row r="503" customFormat="false" ht="13.5" hidden="false" customHeight="true" outlineLevel="0" collapsed="false">
      <c r="C503" s="1" t="s">
        <v>5481</v>
      </c>
    </row>
    <row r="504" customFormat="false" ht="13.5" hidden="false" customHeight="true" outlineLevel="0" collapsed="false">
      <c r="C504" s="1" t="s">
        <v>5482</v>
      </c>
    </row>
    <row r="505" customFormat="false" ht="13.5" hidden="false" customHeight="true" outlineLevel="0" collapsed="false">
      <c r="C505" s="1" t="s">
        <v>5483</v>
      </c>
    </row>
    <row r="506" customFormat="false" ht="13.5" hidden="false" customHeight="true" outlineLevel="0" collapsed="false">
      <c r="C506" s="1" t="s">
        <v>5484</v>
      </c>
    </row>
    <row r="507" customFormat="false" ht="13.5" hidden="false" customHeight="true" outlineLevel="0" collapsed="false">
      <c r="C507" s="1" t="s">
        <v>5485</v>
      </c>
    </row>
    <row r="508" customFormat="false" ht="13.5" hidden="false" customHeight="true" outlineLevel="0" collapsed="false">
      <c r="C508" s="1" t="s">
        <v>5486</v>
      </c>
    </row>
    <row r="509" customFormat="false" ht="13.5" hidden="false" customHeight="true" outlineLevel="0" collapsed="false">
      <c r="C509" s="1" t="s">
        <v>5487</v>
      </c>
    </row>
    <row r="510" customFormat="false" ht="13.5" hidden="false" customHeight="true" outlineLevel="0" collapsed="false">
      <c r="C510" s="1" t="s">
        <v>5488</v>
      </c>
    </row>
    <row r="511" customFormat="false" ht="13.5" hidden="false" customHeight="true" outlineLevel="0" collapsed="false">
      <c r="C511" s="1" t="s">
        <v>5489</v>
      </c>
    </row>
    <row r="512" customFormat="false" ht="13.5" hidden="false" customHeight="true" outlineLevel="0" collapsed="false">
      <c r="C512" s="1" t="s">
        <v>5490</v>
      </c>
    </row>
    <row r="513" customFormat="false" ht="13.5" hidden="false" customHeight="true" outlineLevel="0" collapsed="false">
      <c r="C513" s="1" t="s">
        <v>5491</v>
      </c>
    </row>
    <row r="514" customFormat="false" ht="13.5" hidden="false" customHeight="true" outlineLevel="0" collapsed="false">
      <c r="C514" s="1" t="s">
        <v>5492</v>
      </c>
    </row>
    <row r="515" customFormat="false" ht="13.5" hidden="false" customHeight="true" outlineLevel="0" collapsed="false">
      <c r="C515" s="1" t="s">
        <v>5493</v>
      </c>
    </row>
    <row r="516" customFormat="false" ht="13.5" hidden="false" customHeight="true" outlineLevel="0" collapsed="false">
      <c r="C516" s="1" t="s">
        <v>5494</v>
      </c>
    </row>
    <row r="517" customFormat="false" ht="13.5" hidden="false" customHeight="true" outlineLevel="0" collapsed="false">
      <c r="C517" s="1" t="s">
        <v>5495</v>
      </c>
    </row>
    <row r="518" customFormat="false" ht="13.5" hidden="false" customHeight="true" outlineLevel="0" collapsed="false">
      <c r="C518" s="1" t="s">
        <v>5496</v>
      </c>
    </row>
    <row r="519" customFormat="false" ht="13.5" hidden="false" customHeight="true" outlineLevel="0" collapsed="false">
      <c r="C519" s="1" t="s">
        <v>5497</v>
      </c>
    </row>
    <row r="520" customFormat="false" ht="13.5" hidden="false" customHeight="true" outlineLevel="0" collapsed="false">
      <c r="C520" s="1" t="s">
        <v>5498</v>
      </c>
    </row>
    <row r="521" customFormat="false" ht="13.5" hidden="false" customHeight="true" outlineLevel="0" collapsed="false">
      <c r="C521" s="1" t="s">
        <v>5499</v>
      </c>
    </row>
    <row r="522" customFormat="false" ht="13.5" hidden="false" customHeight="true" outlineLevel="0" collapsed="false">
      <c r="C522" s="1" t="s">
        <v>5500</v>
      </c>
    </row>
    <row r="523" customFormat="false" ht="13.5" hidden="false" customHeight="true" outlineLevel="0" collapsed="false">
      <c r="C523" s="1" t="s">
        <v>5501</v>
      </c>
    </row>
    <row r="524" customFormat="false" ht="13.5" hidden="false" customHeight="true" outlineLevel="0" collapsed="false">
      <c r="C524" s="1" t="s">
        <v>5502</v>
      </c>
    </row>
    <row r="525" customFormat="false" ht="13.5" hidden="false" customHeight="true" outlineLevel="0" collapsed="false">
      <c r="C525" s="1" t="s">
        <v>5503</v>
      </c>
    </row>
    <row r="526" customFormat="false" ht="13.5" hidden="false" customHeight="true" outlineLevel="0" collapsed="false">
      <c r="C526" s="1" t="s">
        <v>5504</v>
      </c>
    </row>
    <row r="527" customFormat="false" ht="13.5" hidden="false" customHeight="true" outlineLevel="0" collapsed="false">
      <c r="C527" s="1" t="s">
        <v>5505</v>
      </c>
    </row>
    <row r="528" customFormat="false" ht="13.5" hidden="false" customHeight="true" outlineLevel="0" collapsed="false">
      <c r="C528" s="1" t="s">
        <v>5506</v>
      </c>
    </row>
    <row r="529" customFormat="false" ht="13.5" hidden="false" customHeight="true" outlineLevel="0" collapsed="false">
      <c r="C529" s="1" t="s">
        <v>5507</v>
      </c>
    </row>
    <row r="530" customFormat="false" ht="13.5" hidden="false" customHeight="true" outlineLevel="0" collapsed="false">
      <c r="C530" s="1" t="s">
        <v>5508</v>
      </c>
    </row>
    <row r="531" customFormat="false" ht="13.5" hidden="false" customHeight="true" outlineLevel="0" collapsed="false">
      <c r="C531" s="1" t="s">
        <v>5509</v>
      </c>
    </row>
    <row r="532" customFormat="false" ht="13.5" hidden="false" customHeight="true" outlineLevel="0" collapsed="false">
      <c r="C532" s="1" t="s">
        <v>5510</v>
      </c>
    </row>
    <row r="533" customFormat="false" ht="13.5" hidden="false" customHeight="true" outlineLevel="0" collapsed="false">
      <c r="C533" s="1" t="s">
        <v>5511</v>
      </c>
    </row>
    <row r="534" customFormat="false" ht="13.5" hidden="false" customHeight="true" outlineLevel="0" collapsed="false">
      <c r="C534" s="1" t="s">
        <v>5512</v>
      </c>
    </row>
    <row r="535" customFormat="false" ht="13.5" hidden="false" customHeight="true" outlineLevel="0" collapsed="false">
      <c r="C535" s="1" t="s">
        <v>5513</v>
      </c>
    </row>
    <row r="536" customFormat="false" ht="13.5" hidden="false" customHeight="true" outlineLevel="0" collapsed="false">
      <c r="C536" s="1" t="s">
        <v>5514</v>
      </c>
    </row>
    <row r="537" customFormat="false" ht="13.5" hidden="false" customHeight="true" outlineLevel="0" collapsed="false">
      <c r="C537" s="1" t="s">
        <v>5515</v>
      </c>
    </row>
    <row r="538" customFormat="false" ht="13.5" hidden="false" customHeight="true" outlineLevel="0" collapsed="false">
      <c r="C538" s="1" t="s">
        <v>5516</v>
      </c>
    </row>
    <row r="539" customFormat="false" ht="13.5" hidden="false" customHeight="true" outlineLevel="0" collapsed="false">
      <c r="C539" s="1" t="s">
        <v>5517</v>
      </c>
    </row>
    <row r="540" customFormat="false" ht="13.5" hidden="false" customHeight="true" outlineLevel="0" collapsed="false">
      <c r="C540" s="1" t="s">
        <v>5518</v>
      </c>
    </row>
    <row r="541" customFormat="false" ht="13.5" hidden="false" customHeight="true" outlineLevel="0" collapsed="false">
      <c r="C541" s="1" t="s">
        <v>5519</v>
      </c>
    </row>
    <row r="542" customFormat="false" ht="13.5" hidden="false" customHeight="true" outlineLevel="0" collapsed="false">
      <c r="C542" s="1" t="s">
        <v>5520</v>
      </c>
    </row>
    <row r="543" customFormat="false" ht="13.5" hidden="false" customHeight="true" outlineLevel="0" collapsed="false">
      <c r="C543" s="1" t="s">
        <v>5521</v>
      </c>
    </row>
    <row r="544" customFormat="false" ht="13.5" hidden="false" customHeight="true" outlineLevel="0" collapsed="false">
      <c r="C544" s="1" t="s">
        <v>5522</v>
      </c>
    </row>
    <row r="545" customFormat="false" ht="13.5" hidden="false" customHeight="true" outlineLevel="0" collapsed="false">
      <c r="C545" s="1" t="s">
        <v>5523</v>
      </c>
    </row>
    <row r="546" customFormat="false" ht="13.5" hidden="false" customHeight="true" outlineLevel="0" collapsed="false">
      <c r="C546" s="1" t="s">
        <v>5524</v>
      </c>
    </row>
    <row r="547" customFormat="false" ht="13.5" hidden="false" customHeight="true" outlineLevel="0" collapsed="false">
      <c r="C547" s="1" t="s">
        <v>5525</v>
      </c>
    </row>
    <row r="548" customFormat="false" ht="13.5" hidden="false" customHeight="true" outlineLevel="0" collapsed="false">
      <c r="C548" s="1" t="s">
        <v>5526</v>
      </c>
    </row>
    <row r="549" customFormat="false" ht="13.5" hidden="false" customHeight="true" outlineLevel="0" collapsed="false">
      <c r="C549" s="1" t="s">
        <v>5527</v>
      </c>
    </row>
    <row r="550" customFormat="false" ht="13.5" hidden="false" customHeight="true" outlineLevel="0" collapsed="false">
      <c r="C550" s="1" t="s">
        <v>5528</v>
      </c>
    </row>
    <row r="551" customFormat="false" ht="13.5" hidden="false" customHeight="true" outlineLevel="0" collapsed="false">
      <c r="C551" s="1" t="s">
        <v>5529</v>
      </c>
    </row>
    <row r="552" customFormat="false" ht="13.5" hidden="false" customHeight="true" outlineLevel="0" collapsed="false">
      <c r="C552" s="1" t="s">
        <v>5530</v>
      </c>
    </row>
    <row r="553" customFormat="false" ht="13.5" hidden="false" customHeight="true" outlineLevel="0" collapsed="false">
      <c r="C553" s="1" t="s">
        <v>5531</v>
      </c>
    </row>
    <row r="554" customFormat="false" ht="13.5" hidden="false" customHeight="true" outlineLevel="0" collapsed="false">
      <c r="C554" s="1" t="s">
        <v>5532</v>
      </c>
    </row>
    <row r="555" customFormat="false" ht="13.5" hidden="false" customHeight="true" outlineLevel="0" collapsed="false">
      <c r="C555" s="1" t="s">
        <v>5533</v>
      </c>
    </row>
    <row r="556" customFormat="false" ht="13.5" hidden="false" customHeight="true" outlineLevel="0" collapsed="false">
      <c r="C556" s="1" t="s">
        <v>5534</v>
      </c>
    </row>
    <row r="557" customFormat="false" ht="13.5" hidden="false" customHeight="true" outlineLevel="0" collapsed="false">
      <c r="C557" s="1" t="s">
        <v>5535</v>
      </c>
    </row>
    <row r="558" customFormat="false" ht="13.5" hidden="false" customHeight="true" outlineLevel="0" collapsed="false">
      <c r="C558" s="1" t="s">
        <v>5536</v>
      </c>
    </row>
    <row r="559" customFormat="false" ht="13.5" hidden="false" customHeight="true" outlineLevel="0" collapsed="false">
      <c r="C559" s="1" t="s">
        <v>5537</v>
      </c>
    </row>
    <row r="560" customFormat="false" ht="13.5" hidden="false" customHeight="true" outlineLevel="0" collapsed="false">
      <c r="C560" s="1" t="s">
        <v>5538</v>
      </c>
    </row>
    <row r="561" customFormat="false" ht="13.5" hidden="false" customHeight="true" outlineLevel="0" collapsed="false">
      <c r="C561" s="1" t="s">
        <v>5539</v>
      </c>
    </row>
    <row r="562" customFormat="false" ht="13.5" hidden="false" customHeight="true" outlineLevel="0" collapsed="false">
      <c r="C562" s="1" t="s">
        <v>5540</v>
      </c>
    </row>
    <row r="563" customFormat="false" ht="13.5" hidden="false" customHeight="true" outlineLevel="0" collapsed="false">
      <c r="C563" s="1" t="s">
        <v>5541</v>
      </c>
    </row>
    <row r="564" customFormat="false" ht="13.5" hidden="false" customHeight="true" outlineLevel="0" collapsed="false">
      <c r="C564" s="1" t="s">
        <v>5542</v>
      </c>
    </row>
    <row r="565" customFormat="false" ht="13.5" hidden="false" customHeight="true" outlineLevel="0" collapsed="false">
      <c r="C565" s="1" t="s">
        <v>5543</v>
      </c>
    </row>
    <row r="566" customFormat="false" ht="13.5" hidden="false" customHeight="true" outlineLevel="0" collapsed="false">
      <c r="C566" s="1" t="s">
        <v>5544</v>
      </c>
    </row>
    <row r="567" customFormat="false" ht="13.5" hidden="false" customHeight="true" outlineLevel="0" collapsed="false">
      <c r="C567" s="1" t="s">
        <v>5545</v>
      </c>
    </row>
    <row r="568" customFormat="false" ht="13.5" hidden="false" customHeight="true" outlineLevel="0" collapsed="false">
      <c r="C568" s="1" t="s">
        <v>5546</v>
      </c>
    </row>
    <row r="569" customFormat="false" ht="13.5" hidden="false" customHeight="true" outlineLevel="0" collapsed="false">
      <c r="C569" s="1" t="s">
        <v>5547</v>
      </c>
    </row>
    <row r="570" customFormat="false" ht="13.5" hidden="false" customHeight="true" outlineLevel="0" collapsed="false">
      <c r="C570" s="1" t="s">
        <v>5548</v>
      </c>
    </row>
    <row r="571" customFormat="false" ht="13.5" hidden="false" customHeight="true" outlineLevel="0" collapsed="false">
      <c r="C571" s="1" t="s">
        <v>5549</v>
      </c>
    </row>
    <row r="572" customFormat="false" ht="13.5" hidden="false" customHeight="true" outlineLevel="0" collapsed="false">
      <c r="C572" s="1" t="s">
        <v>5550</v>
      </c>
    </row>
    <row r="573" customFormat="false" ht="13.5" hidden="false" customHeight="true" outlineLevel="0" collapsed="false">
      <c r="C573" s="1" t="s">
        <v>5551</v>
      </c>
    </row>
    <row r="574" customFormat="false" ht="13.5" hidden="false" customHeight="true" outlineLevel="0" collapsed="false">
      <c r="C574" s="1" t="s">
        <v>5552</v>
      </c>
    </row>
    <row r="575" customFormat="false" ht="13.5" hidden="false" customHeight="true" outlineLevel="0" collapsed="false">
      <c r="C575" s="1" t="s">
        <v>5553</v>
      </c>
    </row>
    <row r="576" customFormat="false" ht="13.5" hidden="false" customHeight="true" outlineLevel="0" collapsed="false">
      <c r="C576" s="1" t="s">
        <v>5554</v>
      </c>
    </row>
    <row r="577" customFormat="false" ht="13.5" hidden="false" customHeight="true" outlineLevel="0" collapsed="false">
      <c r="C577" s="1" t="s">
        <v>5555</v>
      </c>
    </row>
    <row r="578" customFormat="false" ht="13.5" hidden="false" customHeight="true" outlineLevel="0" collapsed="false">
      <c r="C578" s="1" t="s">
        <v>5556</v>
      </c>
    </row>
    <row r="579" customFormat="false" ht="13.5" hidden="false" customHeight="true" outlineLevel="0" collapsed="false">
      <c r="C579" s="1" t="s">
        <v>5557</v>
      </c>
    </row>
    <row r="580" customFormat="false" ht="13.5" hidden="false" customHeight="true" outlineLevel="0" collapsed="false">
      <c r="C580" s="1" t="s">
        <v>5558</v>
      </c>
    </row>
    <row r="581" customFormat="false" ht="13.5" hidden="false" customHeight="true" outlineLevel="0" collapsed="false">
      <c r="C581" s="1" t="s">
        <v>5559</v>
      </c>
    </row>
    <row r="582" customFormat="false" ht="13.5" hidden="false" customHeight="true" outlineLevel="0" collapsed="false">
      <c r="C582" s="1" t="s">
        <v>5560</v>
      </c>
    </row>
    <row r="583" customFormat="false" ht="13.5" hidden="false" customHeight="true" outlineLevel="0" collapsed="false">
      <c r="C583" s="1" t="s">
        <v>5561</v>
      </c>
    </row>
    <row r="584" customFormat="false" ht="13.5" hidden="false" customHeight="true" outlineLevel="0" collapsed="false">
      <c r="C584" s="1" t="s">
        <v>5562</v>
      </c>
    </row>
    <row r="585" customFormat="false" ht="13.5" hidden="false" customHeight="true" outlineLevel="0" collapsed="false">
      <c r="C585" s="1" t="s">
        <v>5563</v>
      </c>
    </row>
    <row r="586" customFormat="false" ht="13.5" hidden="false" customHeight="true" outlineLevel="0" collapsed="false">
      <c r="C586" s="1" t="s">
        <v>5564</v>
      </c>
    </row>
    <row r="587" customFormat="false" ht="13.5" hidden="false" customHeight="true" outlineLevel="0" collapsed="false">
      <c r="C587" s="1" t="s">
        <v>5565</v>
      </c>
    </row>
    <row r="588" customFormat="false" ht="13.5" hidden="false" customHeight="true" outlineLevel="0" collapsed="false">
      <c r="C588" s="1" t="s">
        <v>5566</v>
      </c>
    </row>
    <row r="589" customFormat="false" ht="13.5" hidden="false" customHeight="true" outlineLevel="0" collapsed="false">
      <c r="C589" s="1" t="s">
        <v>5567</v>
      </c>
    </row>
    <row r="590" customFormat="false" ht="13.5" hidden="false" customHeight="true" outlineLevel="0" collapsed="false">
      <c r="C590" s="1" t="s">
        <v>5568</v>
      </c>
    </row>
    <row r="591" customFormat="false" ht="13.5" hidden="false" customHeight="true" outlineLevel="0" collapsed="false">
      <c r="C591" s="1" t="s">
        <v>5569</v>
      </c>
    </row>
    <row r="592" customFormat="false" ht="13.5" hidden="false" customHeight="true" outlineLevel="0" collapsed="false">
      <c r="C592" s="1" t="s">
        <v>5570</v>
      </c>
    </row>
    <row r="593" customFormat="false" ht="13.5" hidden="false" customHeight="true" outlineLevel="0" collapsed="false">
      <c r="C593" s="1" t="s">
        <v>5571</v>
      </c>
    </row>
    <row r="594" customFormat="false" ht="13.5" hidden="false" customHeight="true" outlineLevel="0" collapsed="false">
      <c r="C594" s="1" t="s">
        <v>5572</v>
      </c>
    </row>
    <row r="595" customFormat="false" ht="13.5" hidden="false" customHeight="true" outlineLevel="0" collapsed="false">
      <c r="C595" s="1" t="s">
        <v>5573</v>
      </c>
    </row>
    <row r="596" customFormat="false" ht="13.5" hidden="false" customHeight="true" outlineLevel="0" collapsed="false">
      <c r="C596" s="1" t="s">
        <v>5574</v>
      </c>
    </row>
    <row r="597" customFormat="false" ht="13.5" hidden="false" customHeight="true" outlineLevel="0" collapsed="false">
      <c r="C597" s="1" t="s">
        <v>5575</v>
      </c>
    </row>
    <row r="598" customFormat="false" ht="13.5" hidden="false" customHeight="true" outlineLevel="0" collapsed="false">
      <c r="C598" s="1" t="s">
        <v>5576</v>
      </c>
    </row>
    <row r="599" customFormat="false" ht="13.5" hidden="false" customHeight="true" outlineLevel="0" collapsed="false">
      <c r="C599" s="1" t="s">
        <v>5577</v>
      </c>
    </row>
    <row r="600" customFormat="false" ht="13.5" hidden="false" customHeight="true" outlineLevel="0" collapsed="false">
      <c r="C600" s="1" t="s">
        <v>5578</v>
      </c>
    </row>
    <row r="601" customFormat="false" ht="13.5" hidden="false" customHeight="true" outlineLevel="0" collapsed="false">
      <c r="C601" s="1" t="s">
        <v>5579</v>
      </c>
    </row>
    <row r="602" customFormat="false" ht="13.5" hidden="false" customHeight="true" outlineLevel="0" collapsed="false">
      <c r="C602" s="1" t="s">
        <v>5580</v>
      </c>
    </row>
    <row r="603" customFormat="false" ht="13.5" hidden="false" customHeight="true" outlineLevel="0" collapsed="false">
      <c r="C603" s="1" t="s">
        <v>5581</v>
      </c>
    </row>
    <row r="604" customFormat="false" ht="13.5" hidden="false" customHeight="true" outlineLevel="0" collapsed="false">
      <c r="C604" s="1" t="s">
        <v>5582</v>
      </c>
    </row>
    <row r="605" customFormat="false" ht="13.5" hidden="false" customHeight="true" outlineLevel="0" collapsed="false">
      <c r="C605" s="1" t="s">
        <v>5583</v>
      </c>
    </row>
    <row r="606" customFormat="false" ht="13.5" hidden="false" customHeight="true" outlineLevel="0" collapsed="false">
      <c r="C606" s="1" t="s">
        <v>5584</v>
      </c>
    </row>
    <row r="607" customFormat="false" ht="13.5" hidden="false" customHeight="true" outlineLevel="0" collapsed="false">
      <c r="C607" s="1" t="s">
        <v>5585</v>
      </c>
    </row>
    <row r="608" customFormat="false" ht="13.5" hidden="false" customHeight="true" outlineLevel="0" collapsed="false">
      <c r="C608" s="1" t="s">
        <v>5586</v>
      </c>
    </row>
    <row r="609" customFormat="false" ht="13.5" hidden="false" customHeight="true" outlineLevel="0" collapsed="false">
      <c r="C609" s="1" t="s">
        <v>5587</v>
      </c>
    </row>
    <row r="610" customFormat="false" ht="13.5" hidden="false" customHeight="true" outlineLevel="0" collapsed="false">
      <c r="C610" s="1" t="s">
        <v>5588</v>
      </c>
    </row>
    <row r="611" customFormat="false" ht="13.5" hidden="false" customHeight="true" outlineLevel="0" collapsed="false">
      <c r="C611" s="1" t="s">
        <v>5589</v>
      </c>
    </row>
    <row r="612" customFormat="false" ht="13.5" hidden="false" customHeight="true" outlineLevel="0" collapsed="false">
      <c r="C612" s="1" t="s">
        <v>5590</v>
      </c>
    </row>
    <row r="613" customFormat="false" ht="13.5" hidden="false" customHeight="true" outlineLevel="0" collapsed="false">
      <c r="C613" s="1" t="s">
        <v>5591</v>
      </c>
    </row>
    <row r="614" customFormat="false" ht="13.5" hidden="false" customHeight="true" outlineLevel="0" collapsed="false">
      <c r="C614" s="1" t="s">
        <v>5592</v>
      </c>
    </row>
    <row r="615" customFormat="false" ht="13.5" hidden="false" customHeight="true" outlineLevel="0" collapsed="false">
      <c r="C615" s="1" t="s">
        <v>5593</v>
      </c>
    </row>
    <row r="616" customFormat="false" ht="13.5" hidden="false" customHeight="true" outlineLevel="0" collapsed="false">
      <c r="C616" s="1" t="s">
        <v>5594</v>
      </c>
    </row>
    <row r="617" customFormat="false" ht="13.5" hidden="false" customHeight="true" outlineLevel="0" collapsed="false">
      <c r="C617" s="1" t="s">
        <v>5595</v>
      </c>
    </row>
    <row r="618" customFormat="false" ht="13.5" hidden="false" customHeight="true" outlineLevel="0" collapsed="false">
      <c r="C618" s="1" t="s">
        <v>5596</v>
      </c>
    </row>
    <row r="619" customFormat="false" ht="13.5" hidden="false" customHeight="true" outlineLevel="0" collapsed="false">
      <c r="C619" s="1" t="s">
        <v>5597</v>
      </c>
    </row>
    <row r="620" customFormat="false" ht="13.5" hidden="false" customHeight="true" outlineLevel="0" collapsed="false">
      <c r="C620" s="1" t="s">
        <v>5598</v>
      </c>
    </row>
    <row r="621" customFormat="false" ht="13.5" hidden="false" customHeight="true" outlineLevel="0" collapsed="false">
      <c r="C621" s="1" t="s">
        <v>5599</v>
      </c>
    </row>
    <row r="622" customFormat="false" ht="13.5" hidden="false" customHeight="true" outlineLevel="0" collapsed="false">
      <c r="C622" s="1" t="s">
        <v>5600</v>
      </c>
    </row>
    <row r="623" customFormat="false" ht="13.5" hidden="false" customHeight="true" outlineLevel="0" collapsed="false">
      <c r="C623" s="1" t="s">
        <v>5601</v>
      </c>
    </row>
    <row r="624" customFormat="false" ht="13.5" hidden="false" customHeight="true" outlineLevel="0" collapsed="false">
      <c r="C624" s="1" t="s">
        <v>5602</v>
      </c>
    </row>
    <row r="625" customFormat="false" ht="13.5" hidden="false" customHeight="true" outlineLevel="0" collapsed="false">
      <c r="C625" s="1" t="s">
        <v>5603</v>
      </c>
    </row>
    <row r="626" customFormat="false" ht="13.5" hidden="false" customHeight="true" outlineLevel="0" collapsed="false">
      <c r="C626" s="1" t="s">
        <v>5604</v>
      </c>
    </row>
    <row r="627" customFormat="false" ht="13.5" hidden="false" customHeight="true" outlineLevel="0" collapsed="false">
      <c r="C627" s="1" t="s">
        <v>5605</v>
      </c>
    </row>
    <row r="628" customFormat="false" ht="13.5" hidden="false" customHeight="true" outlineLevel="0" collapsed="false">
      <c r="C628" s="1" t="s">
        <v>5606</v>
      </c>
    </row>
    <row r="629" customFormat="false" ht="13.5" hidden="false" customHeight="true" outlineLevel="0" collapsed="false">
      <c r="C629" s="1" t="s">
        <v>5607</v>
      </c>
    </row>
    <row r="630" customFormat="false" ht="13.5" hidden="false" customHeight="true" outlineLevel="0" collapsed="false">
      <c r="C630" s="1" t="s">
        <v>5608</v>
      </c>
    </row>
    <row r="631" customFormat="false" ht="13.5" hidden="false" customHeight="true" outlineLevel="0" collapsed="false">
      <c r="C631" s="1" t="s">
        <v>5609</v>
      </c>
    </row>
    <row r="632" customFormat="false" ht="13.5" hidden="false" customHeight="true" outlineLevel="0" collapsed="false">
      <c r="C632" s="1" t="s">
        <v>5610</v>
      </c>
    </row>
    <row r="633" customFormat="false" ht="13.5" hidden="false" customHeight="true" outlineLevel="0" collapsed="false">
      <c r="C633" s="1" t="s">
        <v>5611</v>
      </c>
    </row>
    <row r="634" customFormat="false" ht="13.5" hidden="false" customHeight="true" outlineLevel="0" collapsed="false">
      <c r="C634" s="1" t="s">
        <v>5612</v>
      </c>
    </row>
    <row r="635" customFormat="false" ht="13.5" hidden="false" customHeight="true" outlineLevel="0" collapsed="false">
      <c r="C635" s="1" t="s">
        <v>5613</v>
      </c>
    </row>
    <row r="636" customFormat="false" ht="13.5" hidden="false" customHeight="true" outlineLevel="0" collapsed="false">
      <c r="C636" s="1" t="s">
        <v>5614</v>
      </c>
    </row>
    <row r="637" customFormat="false" ht="13.5" hidden="false" customHeight="true" outlineLevel="0" collapsed="false">
      <c r="C637" s="1" t="s">
        <v>5615</v>
      </c>
    </row>
    <row r="638" customFormat="false" ht="13.5" hidden="false" customHeight="true" outlineLevel="0" collapsed="false">
      <c r="C638" s="1" t="s">
        <v>5616</v>
      </c>
    </row>
    <row r="639" customFormat="false" ht="13.5" hidden="false" customHeight="true" outlineLevel="0" collapsed="false">
      <c r="C639" s="1" t="s">
        <v>5617</v>
      </c>
    </row>
    <row r="640" customFormat="false" ht="13.5" hidden="false" customHeight="true" outlineLevel="0" collapsed="false">
      <c r="C640" s="1" t="s">
        <v>5618</v>
      </c>
    </row>
    <row r="641" customFormat="false" ht="13.5" hidden="false" customHeight="true" outlineLevel="0" collapsed="false">
      <c r="C641" s="1" t="s">
        <v>5619</v>
      </c>
    </row>
    <row r="642" customFormat="false" ht="13.5" hidden="false" customHeight="true" outlineLevel="0" collapsed="false">
      <c r="C642" s="1" t="s">
        <v>5620</v>
      </c>
    </row>
    <row r="643" customFormat="false" ht="13.5" hidden="false" customHeight="true" outlineLevel="0" collapsed="false">
      <c r="C643" s="1" t="s">
        <v>5621</v>
      </c>
    </row>
    <row r="644" customFormat="false" ht="13.5" hidden="false" customHeight="true" outlineLevel="0" collapsed="false">
      <c r="C644" s="1" t="s">
        <v>5622</v>
      </c>
    </row>
    <row r="645" customFormat="false" ht="13.5" hidden="false" customHeight="true" outlineLevel="0" collapsed="false">
      <c r="C645" s="1" t="s">
        <v>5623</v>
      </c>
    </row>
    <row r="646" customFormat="false" ht="13.5" hidden="false" customHeight="true" outlineLevel="0" collapsed="false">
      <c r="C646" s="1" t="s">
        <v>5624</v>
      </c>
    </row>
    <row r="647" customFormat="false" ht="13.5" hidden="false" customHeight="true" outlineLevel="0" collapsed="false">
      <c r="C647" s="1" t="s">
        <v>5625</v>
      </c>
    </row>
    <row r="648" customFormat="false" ht="13.5" hidden="false" customHeight="true" outlineLevel="0" collapsed="false">
      <c r="C648" s="1" t="s">
        <v>5626</v>
      </c>
    </row>
    <row r="649" customFormat="false" ht="13.5" hidden="false" customHeight="true" outlineLevel="0" collapsed="false">
      <c r="C649" s="1" t="s">
        <v>5627</v>
      </c>
    </row>
    <row r="650" customFormat="false" ht="13.5" hidden="false" customHeight="true" outlineLevel="0" collapsed="false">
      <c r="C650" s="1" t="s">
        <v>5628</v>
      </c>
    </row>
    <row r="651" customFormat="false" ht="13.5" hidden="false" customHeight="true" outlineLevel="0" collapsed="false">
      <c r="C651" s="1" t="s">
        <v>5629</v>
      </c>
    </row>
    <row r="652" customFormat="false" ht="13.5" hidden="false" customHeight="true" outlineLevel="0" collapsed="false">
      <c r="C652" s="1" t="s">
        <v>5630</v>
      </c>
    </row>
    <row r="653" customFormat="false" ht="13.5" hidden="false" customHeight="true" outlineLevel="0" collapsed="false">
      <c r="C653" s="1" t="s">
        <v>5631</v>
      </c>
    </row>
    <row r="654" customFormat="false" ht="13.5" hidden="false" customHeight="true" outlineLevel="0" collapsed="false">
      <c r="C654" s="1" t="s">
        <v>5632</v>
      </c>
    </row>
    <row r="655" customFormat="false" ht="13.5" hidden="false" customHeight="true" outlineLevel="0" collapsed="false">
      <c r="C655" s="1" t="s">
        <v>5633</v>
      </c>
    </row>
    <row r="656" customFormat="false" ht="13.5" hidden="false" customHeight="true" outlineLevel="0" collapsed="false">
      <c r="C656" s="1" t="s">
        <v>5634</v>
      </c>
    </row>
    <row r="657" customFormat="false" ht="13.5" hidden="false" customHeight="true" outlineLevel="0" collapsed="false">
      <c r="C657" s="1" t="s">
        <v>5635</v>
      </c>
    </row>
    <row r="658" customFormat="false" ht="13.5" hidden="false" customHeight="true" outlineLevel="0" collapsed="false">
      <c r="C658" s="1" t="s">
        <v>5636</v>
      </c>
    </row>
    <row r="659" customFormat="false" ht="13.5" hidden="false" customHeight="true" outlineLevel="0" collapsed="false">
      <c r="C659" s="1" t="s">
        <v>5637</v>
      </c>
    </row>
    <row r="660" customFormat="false" ht="13.5" hidden="false" customHeight="true" outlineLevel="0" collapsed="false">
      <c r="C660" s="1" t="s">
        <v>5638</v>
      </c>
    </row>
    <row r="661" customFormat="false" ht="13.5" hidden="false" customHeight="true" outlineLevel="0" collapsed="false">
      <c r="C661" s="1" t="s">
        <v>5639</v>
      </c>
    </row>
    <row r="662" customFormat="false" ht="13.5" hidden="false" customHeight="true" outlineLevel="0" collapsed="false">
      <c r="C662" s="1" t="s">
        <v>5640</v>
      </c>
    </row>
    <row r="663" customFormat="false" ht="13.5" hidden="false" customHeight="true" outlineLevel="0" collapsed="false">
      <c r="C663" s="1" t="s">
        <v>5641</v>
      </c>
    </row>
    <row r="664" customFormat="false" ht="13.5" hidden="false" customHeight="true" outlineLevel="0" collapsed="false">
      <c r="C664" s="1" t="s">
        <v>5642</v>
      </c>
    </row>
    <row r="665" customFormat="false" ht="13.5" hidden="false" customHeight="true" outlineLevel="0" collapsed="false">
      <c r="C665" s="1" t="s">
        <v>5643</v>
      </c>
    </row>
    <row r="666" customFormat="false" ht="13.5" hidden="false" customHeight="true" outlineLevel="0" collapsed="false">
      <c r="C666" s="1" t="s">
        <v>5644</v>
      </c>
    </row>
    <row r="667" customFormat="false" ht="13.5" hidden="false" customHeight="true" outlineLevel="0" collapsed="false">
      <c r="C667" s="1" t="s">
        <v>5645</v>
      </c>
    </row>
    <row r="668" customFormat="false" ht="13.5" hidden="false" customHeight="true" outlineLevel="0" collapsed="false">
      <c r="C668" s="1" t="s">
        <v>5646</v>
      </c>
    </row>
    <row r="669" customFormat="false" ht="13.5" hidden="false" customHeight="true" outlineLevel="0" collapsed="false">
      <c r="C669" s="1" t="s">
        <v>5647</v>
      </c>
    </row>
    <row r="670" customFormat="false" ht="13.5" hidden="false" customHeight="true" outlineLevel="0" collapsed="false">
      <c r="C670" s="1" t="s">
        <v>5648</v>
      </c>
    </row>
    <row r="671" customFormat="false" ht="13.5" hidden="false" customHeight="true" outlineLevel="0" collapsed="false">
      <c r="C671" s="1" t="s">
        <v>5649</v>
      </c>
    </row>
    <row r="672" customFormat="false" ht="13.5" hidden="false" customHeight="true" outlineLevel="0" collapsed="false">
      <c r="C672" s="1" t="s">
        <v>5650</v>
      </c>
    </row>
    <row r="673" customFormat="false" ht="13.5" hidden="false" customHeight="true" outlineLevel="0" collapsed="false">
      <c r="C673" s="1" t="s">
        <v>5651</v>
      </c>
    </row>
    <row r="674" customFormat="false" ht="13.5" hidden="false" customHeight="true" outlineLevel="0" collapsed="false">
      <c r="C674" s="1" t="s">
        <v>5652</v>
      </c>
    </row>
    <row r="675" customFormat="false" ht="13.5" hidden="false" customHeight="true" outlineLevel="0" collapsed="false">
      <c r="C675" s="1" t="s">
        <v>5653</v>
      </c>
    </row>
    <row r="676" customFormat="false" ht="13.5" hidden="false" customHeight="true" outlineLevel="0" collapsed="false">
      <c r="C676" s="1" t="s">
        <v>5654</v>
      </c>
    </row>
    <row r="677" customFormat="false" ht="13.5" hidden="false" customHeight="true" outlineLevel="0" collapsed="false">
      <c r="C677" s="1" t="s">
        <v>5655</v>
      </c>
    </row>
    <row r="678" customFormat="false" ht="13.5" hidden="false" customHeight="true" outlineLevel="0" collapsed="false">
      <c r="C678" s="1" t="s">
        <v>5656</v>
      </c>
    </row>
    <row r="679" customFormat="false" ht="13.5" hidden="false" customHeight="true" outlineLevel="0" collapsed="false">
      <c r="C679" s="1" t="s">
        <v>5657</v>
      </c>
    </row>
    <row r="680" customFormat="false" ht="13.5" hidden="false" customHeight="true" outlineLevel="0" collapsed="false">
      <c r="C680" s="1" t="s">
        <v>5658</v>
      </c>
    </row>
    <row r="681" customFormat="false" ht="13.5" hidden="false" customHeight="true" outlineLevel="0" collapsed="false">
      <c r="C681" s="1" t="s">
        <v>5659</v>
      </c>
    </row>
    <row r="682" customFormat="false" ht="13.5" hidden="false" customHeight="true" outlineLevel="0" collapsed="false">
      <c r="C682" s="1" t="s">
        <v>5660</v>
      </c>
    </row>
    <row r="683" customFormat="false" ht="13.5" hidden="false" customHeight="true" outlineLevel="0" collapsed="false">
      <c r="C683" s="1" t="s">
        <v>5661</v>
      </c>
    </row>
    <row r="684" customFormat="false" ht="13.5" hidden="false" customHeight="true" outlineLevel="0" collapsed="false">
      <c r="C684" s="1" t="s">
        <v>5662</v>
      </c>
    </row>
    <row r="685" customFormat="false" ht="13.5" hidden="false" customHeight="true" outlineLevel="0" collapsed="false">
      <c r="C685" s="1" t="s">
        <v>5663</v>
      </c>
    </row>
    <row r="686" customFormat="false" ht="13.5" hidden="false" customHeight="true" outlineLevel="0" collapsed="false">
      <c r="C686" s="1" t="s">
        <v>5664</v>
      </c>
    </row>
    <row r="687" customFormat="false" ht="13.5" hidden="false" customHeight="true" outlineLevel="0" collapsed="false">
      <c r="C687" s="1" t="s">
        <v>5665</v>
      </c>
    </row>
    <row r="688" customFormat="false" ht="13.5" hidden="false" customHeight="true" outlineLevel="0" collapsed="false">
      <c r="C688" s="1" t="s">
        <v>5666</v>
      </c>
    </row>
    <row r="689" customFormat="false" ht="13.5" hidden="false" customHeight="true" outlineLevel="0" collapsed="false">
      <c r="C689" s="1" t="s">
        <v>5667</v>
      </c>
    </row>
    <row r="690" customFormat="false" ht="13.5" hidden="false" customHeight="true" outlineLevel="0" collapsed="false">
      <c r="C690" s="1" t="s">
        <v>5668</v>
      </c>
    </row>
    <row r="691" customFormat="false" ht="13.5" hidden="false" customHeight="true" outlineLevel="0" collapsed="false">
      <c r="C691" s="1" t="s">
        <v>5669</v>
      </c>
    </row>
    <row r="692" customFormat="false" ht="13.5" hidden="false" customHeight="true" outlineLevel="0" collapsed="false">
      <c r="C692" s="1" t="s">
        <v>5670</v>
      </c>
    </row>
    <row r="693" customFormat="false" ht="13.5" hidden="false" customHeight="true" outlineLevel="0" collapsed="false">
      <c r="C693" s="1" t="s">
        <v>5671</v>
      </c>
    </row>
    <row r="694" customFormat="false" ht="13.5" hidden="false" customHeight="true" outlineLevel="0" collapsed="false">
      <c r="C694" s="1" t="s">
        <v>5672</v>
      </c>
    </row>
    <row r="695" customFormat="false" ht="13.5" hidden="false" customHeight="true" outlineLevel="0" collapsed="false">
      <c r="C695" s="1" t="s">
        <v>5673</v>
      </c>
    </row>
    <row r="696" customFormat="false" ht="13.5" hidden="false" customHeight="true" outlineLevel="0" collapsed="false">
      <c r="C696" s="1" t="s">
        <v>5674</v>
      </c>
    </row>
    <row r="697" customFormat="false" ht="13.5" hidden="false" customHeight="true" outlineLevel="0" collapsed="false">
      <c r="C697" s="1" t="s">
        <v>5675</v>
      </c>
    </row>
    <row r="698" customFormat="false" ht="13.5" hidden="false" customHeight="true" outlineLevel="0" collapsed="false">
      <c r="C698" s="1" t="s">
        <v>5676</v>
      </c>
    </row>
    <row r="699" customFormat="false" ht="13.5" hidden="false" customHeight="true" outlineLevel="0" collapsed="false">
      <c r="C699" s="1" t="s">
        <v>5677</v>
      </c>
    </row>
    <row r="700" customFormat="false" ht="13.5" hidden="false" customHeight="true" outlineLevel="0" collapsed="false">
      <c r="C700" s="1" t="s">
        <v>5678</v>
      </c>
    </row>
    <row r="701" customFormat="false" ht="13.5" hidden="false" customHeight="true" outlineLevel="0" collapsed="false">
      <c r="C701" s="1" t="s">
        <v>5679</v>
      </c>
    </row>
    <row r="702" customFormat="false" ht="13.5" hidden="false" customHeight="true" outlineLevel="0" collapsed="false">
      <c r="C702" s="1" t="s">
        <v>5680</v>
      </c>
    </row>
    <row r="703" customFormat="false" ht="13.5" hidden="false" customHeight="true" outlineLevel="0" collapsed="false">
      <c r="C703" s="1" t="s">
        <v>5681</v>
      </c>
    </row>
    <row r="704" customFormat="false" ht="13.5" hidden="false" customHeight="true" outlineLevel="0" collapsed="false">
      <c r="C704" s="1" t="s">
        <v>5682</v>
      </c>
    </row>
    <row r="705" customFormat="false" ht="13.5" hidden="false" customHeight="true" outlineLevel="0" collapsed="false">
      <c r="C705" s="1" t="s">
        <v>5683</v>
      </c>
    </row>
    <row r="706" customFormat="false" ht="13.5" hidden="false" customHeight="true" outlineLevel="0" collapsed="false">
      <c r="C706" s="1" t="s">
        <v>5684</v>
      </c>
    </row>
    <row r="707" customFormat="false" ht="13.5" hidden="false" customHeight="true" outlineLevel="0" collapsed="false">
      <c r="C707" s="1" t="s">
        <v>5685</v>
      </c>
    </row>
    <row r="708" customFormat="false" ht="13.5" hidden="false" customHeight="true" outlineLevel="0" collapsed="false">
      <c r="C708" s="1" t="s">
        <v>5686</v>
      </c>
    </row>
    <row r="709" customFormat="false" ht="13.5" hidden="false" customHeight="true" outlineLevel="0" collapsed="false">
      <c r="C709" s="1" t="s">
        <v>5687</v>
      </c>
    </row>
    <row r="710" customFormat="false" ht="13.5" hidden="false" customHeight="true" outlineLevel="0" collapsed="false">
      <c r="C710" s="1" t="s">
        <v>5688</v>
      </c>
    </row>
    <row r="711" customFormat="false" ht="13.5" hidden="false" customHeight="true" outlineLevel="0" collapsed="false">
      <c r="C711" s="1" t="s">
        <v>5689</v>
      </c>
    </row>
    <row r="712" customFormat="false" ht="13.5" hidden="false" customHeight="true" outlineLevel="0" collapsed="false">
      <c r="C712" s="1" t="s">
        <v>5690</v>
      </c>
    </row>
    <row r="713" customFormat="false" ht="13.5" hidden="false" customHeight="true" outlineLevel="0" collapsed="false">
      <c r="C713" s="1" t="s">
        <v>5691</v>
      </c>
    </row>
    <row r="714" customFormat="false" ht="13.5" hidden="false" customHeight="true" outlineLevel="0" collapsed="false">
      <c r="C714" s="1" t="s">
        <v>5692</v>
      </c>
    </row>
    <row r="715" customFormat="false" ht="13.5" hidden="false" customHeight="true" outlineLevel="0" collapsed="false">
      <c r="C715" s="1" t="s">
        <v>5693</v>
      </c>
    </row>
    <row r="716" customFormat="false" ht="13.5" hidden="false" customHeight="true" outlineLevel="0" collapsed="false">
      <c r="C716" s="1" t="s">
        <v>5694</v>
      </c>
    </row>
    <row r="717" customFormat="false" ht="13.5" hidden="false" customHeight="true" outlineLevel="0" collapsed="false">
      <c r="C717" s="1" t="s">
        <v>5695</v>
      </c>
    </row>
    <row r="718" customFormat="false" ht="13.5" hidden="false" customHeight="true" outlineLevel="0" collapsed="false">
      <c r="C718" s="1" t="s">
        <v>5696</v>
      </c>
    </row>
    <row r="719" customFormat="false" ht="13.5" hidden="false" customHeight="true" outlineLevel="0" collapsed="false">
      <c r="C719" s="1" t="s">
        <v>5697</v>
      </c>
    </row>
    <row r="720" customFormat="false" ht="13.5" hidden="false" customHeight="true" outlineLevel="0" collapsed="false">
      <c r="C720" s="1" t="s">
        <v>5698</v>
      </c>
    </row>
    <row r="721" customFormat="false" ht="13.5" hidden="false" customHeight="true" outlineLevel="0" collapsed="false">
      <c r="C721" s="1" t="s">
        <v>5699</v>
      </c>
    </row>
    <row r="722" customFormat="false" ht="13.5" hidden="false" customHeight="true" outlineLevel="0" collapsed="false">
      <c r="C722" s="1" t="s">
        <v>5700</v>
      </c>
    </row>
    <row r="723" customFormat="false" ht="13.5" hidden="false" customHeight="true" outlineLevel="0" collapsed="false">
      <c r="C723" s="1" t="s">
        <v>5701</v>
      </c>
    </row>
    <row r="724" customFormat="false" ht="13.5" hidden="false" customHeight="true" outlineLevel="0" collapsed="false">
      <c r="C724" s="1" t="s">
        <v>5702</v>
      </c>
    </row>
    <row r="725" customFormat="false" ht="13.5" hidden="false" customHeight="true" outlineLevel="0" collapsed="false">
      <c r="C725" s="1" t="s">
        <v>5703</v>
      </c>
    </row>
    <row r="726" customFormat="false" ht="13.5" hidden="false" customHeight="true" outlineLevel="0" collapsed="false">
      <c r="C726" s="1" t="s">
        <v>5704</v>
      </c>
    </row>
    <row r="727" customFormat="false" ht="13.5" hidden="false" customHeight="true" outlineLevel="0" collapsed="false">
      <c r="C727" s="1" t="s">
        <v>5705</v>
      </c>
    </row>
    <row r="728" customFormat="false" ht="13.5" hidden="false" customHeight="true" outlineLevel="0" collapsed="false">
      <c r="C728" s="1" t="s">
        <v>5706</v>
      </c>
    </row>
    <row r="729" customFormat="false" ht="13.5" hidden="false" customHeight="true" outlineLevel="0" collapsed="false">
      <c r="C729" s="1" t="s">
        <v>5707</v>
      </c>
    </row>
    <row r="730" customFormat="false" ht="13.5" hidden="false" customHeight="true" outlineLevel="0" collapsed="false">
      <c r="C730" s="1" t="s">
        <v>5708</v>
      </c>
    </row>
    <row r="731" customFormat="false" ht="13.5" hidden="false" customHeight="true" outlineLevel="0" collapsed="false">
      <c r="C731" s="1" t="s">
        <v>5709</v>
      </c>
    </row>
    <row r="732" customFormat="false" ht="13.5" hidden="false" customHeight="true" outlineLevel="0" collapsed="false">
      <c r="C732" s="1" t="s">
        <v>5710</v>
      </c>
    </row>
    <row r="733" customFormat="false" ht="13.5" hidden="false" customHeight="true" outlineLevel="0" collapsed="false">
      <c r="C733" s="1" t="s">
        <v>5711</v>
      </c>
    </row>
    <row r="734" customFormat="false" ht="13.5" hidden="false" customHeight="true" outlineLevel="0" collapsed="false">
      <c r="C734" s="1" t="s">
        <v>5712</v>
      </c>
    </row>
    <row r="735" customFormat="false" ht="13.5" hidden="false" customHeight="true" outlineLevel="0" collapsed="false">
      <c r="C735" s="1" t="s">
        <v>5713</v>
      </c>
    </row>
    <row r="736" customFormat="false" ht="13.5" hidden="false" customHeight="true" outlineLevel="0" collapsed="false">
      <c r="C736" s="1" t="s">
        <v>5714</v>
      </c>
    </row>
    <row r="737" customFormat="false" ht="13.5" hidden="false" customHeight="true" outlineLevel="0" collapsed="false">
      <c r="C737" s="1" t="s">
        <v>5715</v>
      </c>
    </row>
    <row r="738" customFormat="false" ht="13.5" hidden="false" customHeight="true" outlineLevel="0" collapsed="false">
      <c r="C738" s="1" t="s">
        <v>5716</v>
      </c>
    </row>
    <row r="739" customFormat="false" ht="13.5" hidden="false" customHeight="true" outlineLevel="0" collapsed="false">
      <c r="C739" s="1" t="s">
        <v>5717</v>
      </c>
    </row>
    <row r="740" customFormat="false" ht="13.5" hidden="false" customHeight="true" outlineLevel="0" collapsed="false">
      <c r="C740" s="1" t="s">
        <v>5718</v>
      </c>
    </row>
    <row r="741" customFormat="false" ht="13.5" hidden="false" customHeight="true" outlineLevel="0" collapsed="false">
      <c r="C741" s="1" t="s">
        <v>5719</v>
      </c>
    </row>
    <row r="742" customFormat="false" ht="13.5" hidden="false" customHeight="true" outlineLevel="0" collapsed="false">
      <c r="C742" s="1" t="s">
        <v>5720</v>
      </c>
    </row>
    <row r="743" customFormat="false" ht="13.5" hidden="false" customHeight="true" outlineLevel="0" collapsed="false">
      <c r="C743" s="1" t="s">
        <v>5721</v>
      </c>
    </row>
    <row r="744" customFormat="false" ht="13.5" hidden="false" customHeight="true" outlineLevel="0" collapsed="false">
      <c r="C744" s="1" t="s">
        <v>5722</v>
      </c>
    </row>
    <row r="745" customFormat="false" ht="13.5" hidden="false" customHeight="true" outlineLevel="0" collapsed="false">
      <c r="C745" s="1" t="s">
        <v>5723</v>
      </c>
    </row>
    <row r="746" customFormat="false" ht="13.5" hidden="false" customHeight="true" outlineLevel="0" collapsed="false">
      <c r="C746" s="1" t="s">
        <v>5724</v>
      </c>
    </row>
    <row r="747" customFormat="false" ht="13.5" hidden="false" customHeight="true" outlineLevel="0" collapsed="false">
      <c r="C747" s="1" t="s">
        <v>5725</v>
      </c>
    </row>
    <row r="748" customFormat="false" ht="13.5" hidden="false" customHeight="true" outlineLevel="0" collapsed="false">
      <c r="C748" s="1" t="s">
        <v>5726</v>
      </c>
    </row>
    <row r="749" customFormat="false" ht="13.5" hidden="false" customHeight="true" outlineLevel="0" collapsed="false">
      <c r="C749" s="1" t="s">
        <v>5727</v>
      </c>
    </row>
    <row r="750" customFormat="false" ht="13.5" hidden="false" customHeight="true" outlineLevel="0" collapsed="false">
      <c r="C750" s="1" t="s">
        <v>5728</v>
      </c>
    </row>
    <row r="751" customFormat="false" ht="13.5" hidden="false" customHeight="true" outlineLevel="0" collapsed="false">
      <c r="C751" s="1" t="s">
        <v>5729</v>
      </c>
    </row>
    <row r="752" customFormat="false" ht="13.5" hidden="false" customHeight="true" outlineLevel="0" collapsed="false">
      <c r="C752" s="1" t="s">
        <v>5730</v>
      </c>
    </row>
    <row r="753" customFormat="false" ht="13.5" hidden="false" customHeight="true" outlineLevel="0" collapsed="false">
      <c r="C753" s="1" t="s">
        <v>5731</v>
      </c>
    </row>
    <row r="754" customFormat="false" ht="13.5" hidden="false" customHeight="true" outlineLevel="0" collapsed="false">
      <c r="C754" s="1" t="s">
        <v>5732</v>
      </c>
    </row>
    <row r="755" customFormat="false" ht="13.5" hidden="false" customHeight="true" outlineLevel="0" collapsed="false">
      <c r="C755" s="1" t="s">
        <v>5733</v>
      </c>
    </row>
    <row r="756" customFormat="false" ht="13.5" hidden="false" customHeight="true" outlineLevel="0" collapsed="false">
      <c r="C756" s="1" t="s">
        <v>5734</v>
      </c>
    </row>
    <row r="757" customFormat="false" ht="13.5" hidden="false" customHeight="true" outlineLevel="0" collapsed="false">
      <c r="C757" s="1" t="s">
        <v>5735</v>
      </c>
    </row>
    <row r="758" customFormat="false" ht="13.5" hidden="false" customHeight="true" outlineLevel="0" collapsed="false">
      <c r="C758" s="1" t="s">
        <v>5736</v>
      </c>
    </row>
    <row r="759" customFormat="false" ht="13.5" hidden="false" customHeight="true" outlineLevel="0" collapsed="false">
      <c r="C759" s="1" t="s">
        <v>5737</v>
      </c>
    </row>
    <row r="760" customFormat="false" ht="13.5" hidden="false" customHeight="true" outlineLevel="0" collapsed="false">
      <c r="C760" s="1" t="s">
        <v>5738</v>
      </c>
    </row>
    <row r="761" customFormat="false" ht="13.5" hidden="false" customHeight="true" outlineLevel="0" collapsed="false">
      <c r="C761" s="1" t="s">
        <v>5739</v>
      </c>
    </row>
    <row r="762" customFormat="false" ht="13.5" hidden="false" customHeight="true" outlineLevel="0" collapsed="false">
      <c r="C762" s="1" t="s">
        <v>5740</v>
      </c>
    </row>
    <row r="763" customFormat="false" ht="13.5" hidden="false" customHeight="true" outlineLevel="0" collapsed="false">
      <c r="C763" s="1" t="s">
        <v>5741</v>
      </c>
    </row>
    <row r="764" customFormat="false" ht="13.5" hidden="false" customHeight="true" outlineLevel="0" collapsed="false">
      <c r="C764" s="1" t="s">
        <v>5742</v>
      </c>
    </row>
    <row r="765" customFormat="false" ht="13.5" hidden="false" customHeight="true" outlineLevel="0" collapsed="false">
      <c r="C765" s="1" t="s">
        <v>5743</v>
      </c>
    </row>
    <row r="766" customFormat="false" ht="13.5" hidden="false" customHeight="true" outlineLevel="0" collapsed="false">
      <c r="C766" s="1" t="s">
        <v>5744</v>
      </c>
    </row>
    <row r="767" customFormat="false" ht="13.5" hidden="false" customHeight="true" outlineLevel="0" collapsed="false">
      <c r="C767" s="1" t="s">
        <v>5745</v>
      </c>
    </row>
    <row r="768" customFormat="false" ht="13.5" hidden="false" customHeight="true" outlineLevel="0" collapsed="false">
      <c r="C768" s="1" t="s">
        <v>5746</v>
      </c>
    </row>
    <row r="769" customFormat="false" ht="13.5" hidden="false" customHeight="true" outlineLevel="0" collapsed="false">
      <c r="C769" s="1" t="s">
        <v>5747</v>
      </c>
    </row>
    <row r="770" customFormat="false" ht="13.5" hidden="false" customHeight="true" outlineLevel="0" collapsed="false">
      <c r="C770" s="1" t="s">
        <v>5748</v>
      </c>
    </row>
    <row r="771" customFormat="false" ht="13.5" hidden="false" customHeight="true" outlineLevel="0" collapsed="false">
      <c r="C771" s="1" t="s">
        <v>5749</v>
      </c>
    </row>
    <row r="772" customFormat="false" ht="13.5" hidden="false" customHeight="true" outlineLevel="0" collapsed="false">
      <c r="C772" s="1" t="s">
        <v>5750</v>
      </c>
    </row>
    <row r="773" customFormat="false" ht="13.5" hidden="false" customHeight="true" outlineLevel="0" collapsed="false">
      <c r="C773" s="1" t="s">
        <v>5751</v>
      </c>
    </row>
    <row r="774" customFormat="false" ht="13.5" hidden="false" customHeight="true" outlineLevel="0" collapsed="false">
      <c r="C774" s="1" t="s">
        <v>5752</v>
      </c>
    </row>
    <row r="775" customFormat="false" ht="13.5" hidden="false" customHeight="true" outlineLevel="0" collapsed="false">
      <c r="C775" s="1" t="s">
        <v>5753</v>
      </c>
    </row>
    <row r="776" customFormat="false" ht="13.5" hidden="false" customHeight="true" outlineLevel="0" collapsed="false">
      <c r="C776" s="1" t="s">
        <v>5754</v>
      </c>
    </row>
    <row r="777" customFormat="false" ht="13.5" hidden="false" customHeight="true" outlineLevel="0" collapsed="false">
      <c r="C777" s="1" t="s">
        <v>5755</v>
      </c>
    </row>
    <row r="778" customFormat="false" ht="13.5" hidden="false" customHeight="true" outlineLevel="0" collapsed="false">
      <c r="C778" s="1" t="s">
        <v>5756</v>
      </c>
    </row>
    <row r="779" customFormat="false" ht="13.5" hidden="false" customHeight="true" outlineLevel="0" collapsed="false">
      <c r="C779" s="1" t="s">
        <v>5757</v>
      </c>
    </row>
    <row r="780" customFormat="false" ht="13.5" hidden="false" customHeight="true" outlineLevel="0" collapsed="false">
      <c r="C780" s="1" t="s">
        <v>5758</v>
      </c>
    </row>
    <row r="781" customFormat="false" ht="13.5" hidden="false" customHeight="true" outlineLevel="0" collapsed="false">
      <c r="C781" s="1" t="s">
        <v>5759</v>
      </c>
    </row>
    <row r="782" customFormat="false" ht="13.5" hidden="false" customHeight="true" outlineLevel="0" collapsed="false">
      <c r="C782" s="1" t="s">
        <v>5760</v>
      </c>
    </row>
    <row r="783" customFormat="false" ht="13.5" hidden="false" customHeight="true" outlineLevel="0" collapsed="false">
      <c r="C783" s="1" t="s">
        <v>5761</v>
      </c>
    </row>
    <row r="784" customFormat="false" ht="13.5" hidden="false" customHeight="true" outlineLevel="0" collapsed="false">
      <c r="C784" s="1" t="s">
        <v>5762</v>
      </c>
    </row>
    <row r="785" customFormat="false" ht="13.5" hidden="false" customHeight="true" outlineLevel="0" collapsed="false">
      <c r="C785" s="1" t="s">
        <v>5763</v>
      </c>
    </row>
    <row r="786" customFormat="false" ht="13.5" hidden="false" customHeight="true" outlineLevel="0" collapsed="false">
      <c r="C786" s="1" t="s">
        <v>5764</v>
      </c>
    </row>
    <row r="787" customFormat="false" ht="13.5" hidden="false" customHeight="true" outlineLevel="0" collapsed="false">
      <c r="C787" s="1" t="s">
        <v>5765</v>
      </c>
    </row>
    <row r="788" customFormat="false" ht="13.5" hidden="false" customHeight="true" outlineLevel="0" collapsed="false">
      <c r="C788" s="1" t="s">
        <v>5766</v>
      </c>
    </row>
    <row r="789" customFormat="false" ht="13.5" hidden="false" customHeight="true" outlineLevel="0" collapsed="false">
      <c r="C789" s="1" t="s">
        <v>5767</v>
      </c>
    </row>
    <row r="790" customFormat="false" ht="13.5" hidden="false" customHeight="true" outlineLevel="0" collapsed="false">
      <c r="C790" s="1" t="s">
        <v>5768</v>
      </c>
    </row>
    <row r="791" customFormat="false" ht="13.5" hidden="false" customHeight="true" outlineLevel="0" collapsed="false">
      <c r="C791" s="1" t="s">
        <v>5769</v>
      </c>
    </row>
    <row r="792" customFormat="false" ht="13.5" hidden="false" customHeight="true" outlineLevel="0" collapsed="false">
      <c r="C792" s="1" t="s">
        <v>5770</v>
      </c>
    </row>
    <row r="793" customFormat="false" ht="13.5" hidden="false" customHeight="true" outlineLevel="0" collapsed="false">
      <c r="C793" s="1" t="s">
        <v>5771</v>
      </c>
    </row>
    <row r="794" customFormat="false" ht="13.5" hidden="false" customHeight="true" outlineLevel="0" collapsed="false">
      <c r="C794" s="1" t="s">
        <v>5772</v>
      </c>
    </row>
    <row r="795" customFormat="false" ht="13.5" hidden="false" customHeight="true" outlineLevel="0" collapsed="false">
      <c r="C795" s="1" t="s">
        <v>5773</v>
      </c>
    </row>
    <row r="796" customFormat="false" ht="13.5" hidden="false" customHeight="true" outlineLevel="0" collapsed="false">
      <c r="C796" s="1" t="s">
        <v>5774</v>
      </c>
    </row>
    <row r="797" customFormat="false" ht="13.5" hidden="false" customHeight="true" outlineLevel="0" collapsed="false">
      <c r="C797" s="1" t="s">
        <v>5775</v>
      </c>
    </row>
    <row r="798" customFormat="false" ht="13.5" hidden="false" customHeight="true" outlineLevel="0" collapsed="false">
      <c r="C798" s="1" t="s">
        <v>5776</v>
      </c>
    </row>
    <row r="799" customFormat="false" ht="13.5" hidden="false" customHeight="true" outlineLevel="0" collapsed="false">
      <c r="C799" s="1" t="s">
        <v>5777</v>
      </c>
    </row>
    <row r="800" customFormat="false" ht="13.5" hidden="false" customHeight="true" outlineLevel="0" collapsed="false">
      <c r="C800" s="1" t="s">
        <v>5778</v>
      </c>
    </row>
    <row r="801" customFormat="false" ht="13.5" hidden="false" customHeight="true" outlineLevel="0" collapsed="false">
      <c r="C801" s="1" t="s">
        <v>5779</v>
      </c>
    </row>
    <row r="802" customFormat="false" ht="13.5" hidden="false" customHeight="true" outlineLevel="0" collapsed="false">
      <c r="C802" s="1" t="s">
        <v>5780</v>
      </c>
    </row>
    <row r="803" customFormat="false" ht="13.5" hidden="false" customHeight="true" outlineLevel="0" collapsed="false">
      <c r="C803" s="1" t="s">
        <v>5781</v>
      </c>
    </row>
    <row r="804" customFormat="false" ht="13.5" hidden="false" customHeight="true" outlineLevel="0" collapsed="false">
      <c r="C804" s="1" t="s">
        <v>5782</v>
      </c>
    </row>
    <row r="805" customFormat="false" ht="13.5" hidden="false" customHeight="true" outlineLevel="0" collapsed="false">
      <c r="C805" s="1" t="s">
        <v>5783</v>
      </c>
    </row>
    <row r="806" customFormat="false" ht="13.5" hidden="false" customHeight="true" outlineLevel="0" collapsed="false">
      <c r="C806" s="1" t="s">
        <v>5784</v>
      </c>
    </row>
    <row r="807" customFormat="false" ht="13.5" hidden="false" customHeight="true" outlineLevel="0" collapsed="false">
      <c r="C807" s="1" t="s">
        <v>5785</v>
      </c>
    </row>
    <row r="808" customFormat="false" ht="13.5" hidden="false" customHeight="true" outlineLevel="0" collapsed="false">
      <c r="C808" s="1" t="s">
        <v>5786</v>
      </c>
    </row>
    <row r="809" customFormat="false" ht="13.5" hidden="false" customHeight="true" outlineLevel="0" collapsed="false">
      <c r="C809" s="1" t="s">
        <v>5787</v>
      </c>
    </row>
    <row r="810" customFormat="false" ht="13.5" hidden="false" customHeight="true" outlineLevel="0" collapsed="false">
      <c r="C810" s="1" t="s">
        <v>5788</v>
      </c>
    </row>
    <row r="811" customFormat="false" ht="13.5" hidden="false" customHeight="true" outlineLevel="0" collapsed="false">
      <c r="C811" s="1" t="s">
        <v>5789</v>
      </c>
    </row>
    <row r="812" customFormat="false" ht="13.5" hidden="false" customHeight="true" outlineLevel="0" collapsed="false">
      <c r="C812" s="1" t="s">
        <v>5790</v>
      </c>
    </row>
    <row r="813" customFormat="false" ht="13.5" hidden="false" customHeight="true" outlineLevel="0" collapsed="false">
      <c r="C813" s="1" t="s">
        <v>5791</v>
      </c>
    </row>
    <row r="814" customFormat="false" ht="13.5" hidden="false" customHeight="true" outlineLevel="0" collapsed="false">
      <c r="C814" s="1" t="s">
        <v>5792</v>
      </c>
    </row>
    <row r="815" customFormat="false" ht="13.5" hidden="false" customHeight="true" outlineLevel="0" collapsed="false">
      <c r="C815" s="1" t="s">
        <v>5793</v>
      </c>
    </row>
    <row r="816" customFormat="false" ht="13.5" hidden="false" customHeight="true" outlineLevel="0" collapsed="false">
      <c r="C816" s="1" t="s">
        <v>5794</v>
      </c>
    </row>
    <row r="817" customFormat="false" ht="13.5" hidden="false" customHeight="true" outlineLevel="0" collapsed="false">
      <c r="C817" s="1" t="s">
        <v>5795</v>
      </c>
    </row>
    <row r="818" customFormat="false" ht="13.5" hidden="false" customHeight="true" outlineLevel="0" collapsed="false">
      <c r="C818" s="1" t="s">
        <v>5796</v>
      </c>
    </row>
    <row r="819" customFormat="false" ht="13.5" hidden="false" customHeight="true" outlineLevel="0" collapsed="false">
      <c r="C819" s="1" t="s">
        <v>5797</v>
      </c>
    </row>
    <row r="820" customFormat="false" ht="13.5" hidden="false" customHeight="true" outlineLevel="0" collapsed="false">
      <c r="C820" s="1" t="s">
        <v>5798</v>
      </c>
    </row>
    <row r="821" customFormat="false" ht="13.5" hidden="false" customHeight="true" outlineLevel="0" collapsed="false">
      <c r="C821" s="1" t="s">
        <v>5799</v>
      </c>
    </row>
    <row r="822" customFormat="false" ht="13.5" hidden="false" customHeight="true" outlineLevel="0" collapsed="false">
      <c r="C822" s="1" t="s">
        <v>5800</v>
      </c>
    </row>
    <row r="823" customFormat="false" ht="13.5" hidden="false" customHeight="true" outlineLevel="0" collapsed="false">
      <c r="C823" s="1" t="s">
        <v>5801</v>
      </c>
    </row>
    <row r="824" customFormat="false" ht="13.5" hidden="false" customHeight="true" outlineLevel="0" collapsed="false">
      <c r="C824" s="1" t="s">
        <v>5802</v>
      </c>
    </row>
    <row r="825" customFormat="false" ht="13.5" hidden="false" customHeight="true" outlineLevel="0" collapsed="false">
      <c r="C825" s="1" t="s">
        <v>5803</v>
      </c>
    </row>
    <row r="826" customFormat="false" ht="13.5" hidden="false" customHeight="true" outlineLevel="0" collapsed="false">
      <c r="C826" s="1" t="s">
        <v>5804</v>
      </c>
    </row>
    <row r="827" customFormat="false" ht="13.5" hidden="false" customHeight="true" outlineLevel="0" collapsed="false">
      <c r="C827" s="1" t="s">
        <v>5805</v>
      </c>
    </row>
    <row r="828" customFormat="false" ht="13.5" hidden="false" customHeight="true" outlineLevel="0" collapsed="false">
      <c r="C828" s="1" t="s">
        <v>5806</v>
      </c>
    </row>
    <row r="829" customFormat="false" ht="13.5" hidden="false" customHeight="true" outlineLevel="0" collapsed="false">
      <c r="C829" s="1" t="s">
        <v>5807</v>
      </c>
    </row>
    <row r="830" customFormat="false" ht="13.5" hidden="false" customHeight="true" outlineLevel="0" collapsed="false">
      <c r="C830" s="1" t="s">
        <v>5808</v>
      </c>
    </row>
    <row r="831" customFormat="false" ht="13.5" hidden="false" customHeight="true" outlineLevel="0" collapsed="false">
      <c r="C831" s="1" t="s">
        <v>5809</v>
      </c>
    </row>
    <row r="832" customFormat="false" ht="13.5" hidden="false" customHeight="true" outlineLevel="0" collapsed="false">
      <c r="C832" s="1" t="s">
        <v>5810</v>
      </c>
    </row>
    <row r="833" customFormat="false" ht="13.5" hidden="false" customHeight="true" outlineLevel="0" collapsed="false">
      <c r="C833" s="1" t="s">
        <v>5811</v>
      </c>
    </row>
    <row r="834" customFormat="false" ht="13.5" hidden="false" customHeight="true" outlineLevel="0" collapsed="false">
      <c r="C834" s="1" t="s">
        <v>5812</v>
      </c>
    </row>
    <row r="835" customFormat="false" ht="13.5" hidden="false" customHeight="true" outlineLevel="0" collapsed="false">
      <c r="C835" s="1" t="s">
        <v>5813</v>
      </c>
    </row>
    <row r="836" customFormat="false" ht="13.5" hidden="false" customHeight="true" outlineLevel="0" collapsed="false">
      <c r="C836" s="1" t="s">
        <v>5814</v>
      </c>
    </row>
    <row r="837" customFormat="false" ht="13.5" hidden="false" customHeight="true" outlineLevel="0" collapsed="false">
      <c r="C837" s="1" t="s">
        <v>5815</v>
      </c>
    </row>
    <row r="838" customFormat="false" ht="13.5" hidden="false" customHeight="true" outlineLevel="0" collapsed="false">
      <c r="C838" s="1" t="s">
        <v>5816</v>
      </c>
    </row>
    <row r="839" customFormat="false" ht="13.5" hidden="false" customHeight="true" outlineLevel="0" collapsed="false">
      <c r="C839" s="1" t="s">
        <v>5817</v>
      </c>
    </row>
    <row r="840" customFormat="false" ht="13.5" hidden="false" customHeight="true" outlineLevel="0" collapsed="false">
      <c r="C840" s="1" t="s">
        <v>5818</v>
      </c>
    </row>
    <row r="841" customFormat="false" ht="13.5" hidden="false" customHeight="true" outlineLevel="0" collapsed="false">
      <c r="C841" s="1" t="s">
        <v>5819</v>
      </c>
    </row>
    <row r="842" customFormat="false" ht="13.5" hidden="false" customHeight="true" outlineLevel="0" collapsed="false">
      <c r="C842" s="1" t="s">
        <v>5820</v>
      </c>
    </row>
    <row r="843" customFormat="false" ht="13.5" hidden="false" customHeight="true" outlineLevel="0" collapsed="false">
      <c r="C843" s="1" t="s">
        <v>5821</v>
      </c>
    </row>
    <row r="844" customFormat="false" ht="13.5" hidden="false" customHeight="true" outlineLevel="0" collapsed="false">
      <c r="C844" s="1" t="s">
        <v>5822</v>
      </c>
    </row>
    <row r="845" customFormat="false" ht="13.5" hidden="false" customHeight="true" outlineLevel="0" collapsed="false">
      <c r="C845" s="1" t="s">
        <v>5823</v>
      </c>
    </row>
    <row r="846" customFormat="false" ht="13.5" hidden="false" customHeight="true" outlineLevel="0" collapsed="false">
      <c r="C846" s="1" t="s">
        <v>5824</v>
      </c>
    </row>
    <row r="847" customFormat="false" ht="13.5" hidden="false" customHeight="true" outlineLevel="0" collapsed="false">
      <c r="C847" s="1" t="s">
        <v>5825</v>
      </c>
    </row>
    <row r="848" customFormat="false" ht="13.5" hidden="false" customHeight="true" outlineLevel="0" collapsed="false">
      <c r="C848" s="1" t="s">
        <v>5826</v>
      </c>
    </row>
    <row r="849" customFormat="false" ht="13.5" hidden="false" customHeight="true" outlineLevel="0" collapsed="false">
      <c r="C849" s="1" t="s">
        <v>5827</v>
      </c>
    </row>
    <row r="850" customFormat="false" ht="13.5" hidden="false" customHeight="true" outlineLevel="0" collapsed="false">
      <c r="C850" s="1" t="s">
        <v>5828</v>
      </c>
    </row>
    <row r="851" customFormat="false" ht="13.5" hidden="false" customHeight="true" outlineLevel="0" collapsed="false">
      <c r="C851" s="1" t="s">
        <v>5829</v>
      </c>
    </row>
    <row r="852" customFormat="false" ht="13.5" hidden="false" customHeight="true" outlineLevel="0" collapsed="false">
      <c r="C852" s="1" t="s">
        <v>5830</v>
      </c>
    </row>
    <row r="853" customFormat="false" ht="13.5" hidden="false" customHeight="true" outlineLevel="0" collapsed="false">
      <c r="C853" s="1" t="s">
        <v>5831</v>
      </c>
    </row>
    <row r="854" customFormat="false" ht="13.5" hidden="false" customHeight="true" outlineLevel="0" collapsed="false">
      <c r="C854" s="1" t="s">
        <v>5832</v>
      </c>
    </row>
    <row r="855" customFormat="false" ht="13.5" hidden="false" customHeight="true" outlineLevel="0" collapsed="false">
      <c r="C855" s="1" t="s">
        <v>5833</v>
      </c>
    </row>
    <row r="856" customFormat="false" ht="13.5" hidden="false" customHeight="true" outlineLevel="0" collapsed="false">
      <c r="C856" s="1" t="s">
        <v>5834</v>
      </c>
    </row>
    <row r="857" customFormat="false" ht="13.5" hidden="false" customHeight="true" outlineLevel="0" collapsed="false">
      <c r="C857" s="1" t="s">
        <v>5835</v>
      </c>
    </row>
    <row r="858" customFormat="false" ht="13.5" hidden="false" customHeight="true" outlineLevel="0" collapsed="false">
      <c r="C858" s="1" t="s">
        <v>5836</v>
      </c>
    </row>
    <row r="859" customFormat="false" ht="13.5" hidden="false" customHeight="true" outlineLevel="0" collapsed="false">
      <c r="C859" s="1" t="s">
        <v>5837</v>
      </c>
    </row>
    <row r="860" customFormat="false" ht="13.5" hidden="false" customHeight="true" outlineLevel="0" collapsed="false">
      <c r="C860" s="1" t="s">
        <v>5838</v>
      </c>
    </row>
    <row r="861" customFormat="false" ht="13.5" hidden="false" customHeight="true" outlineLevel="0" collapsed="false">
      <c r="C861" s="1" t="s">
        <v>5839</v>
      </c>
    </row>
    <row r="862" customFormat="false" ht="13.5" hidden="false" customHeight="true" outlineLevel="0" collapsed="false">
      <c r="C862" s="1" t="s">
        <v>5840</v>
      </c>
    </row>
    <row r="863" customFormat="false" ht="13.5" hidden="false" customHeight="true" outlineLevel="0" collapsed="false">
      <c r="C863" s="1" t="s">
        <v>5841</v>
      </c>
    </row>
    <row r="864" customFormat="false" ht="13.5" hidden="false" customHeight="true" outlineLevel="0" collapsed="false">
      <c r="C864" s="1" t="s">
        <v>5842</v>
      </c>
    </row>
    <row r="865" customFormat="false" ht="13.5" hidden="false" customHeight="true" outlineLevel="0" collapsed="false">
      <c r="C865" s="1" t="s">
        <v>5843</v>
      </c>
    </row>
    <row r="866" customFormat="false" ht="13.5" hidden="false" customHeight="true" outlineLevel="0" collapsed="false">
      <c r="C866" s="1" t="s">
        <v>5844</v>
      </c>
    </row>
    <row r="867" customFormat="false" ht="13.5" hidden="false" customHeight="true" outlineLevel="0" collapsed="false">
      <c r="C867" s="1" t="s">
        <v>5845</v>
      </c>
    </row>
    <row r="868" customFormat="false" ht="13.5" hidden="false" customHeight="true" outlineLevel="0" collapsed="false">
      <c r="C868" s="1" t="s">
        <v>5846</v>
      </c>
    </row>
    <row r="869" customFormat="false" ht="13.5" hidden="false" customHeight="true" outlineLevel="0" collapsed="false">
      <c r="C869" s="1" t="s">
        <v>5847</v>
      </c>
    </row>
    <row r="870" customFormat="false" ht="13.5" hidden="false" customHeight="true" outlineLevel="0" collapsed="false">
      <c r="C870" s="1" t="s">
        <v>5848</v>
      </c>
    </row>
    <row r="871" customFormat="false" ht="13.5" hidden="false" customHeight="true" outlineLevel="0" collapsed="false">
      <c r="C871" s="1" t="s">
        <v>5849</v>
      </c>
    </row>
    <row r="872" customFormat="false" ht="13.5" hidden="false" customHeight="true" outlineLevel="0" collapsed="false">
      <c r="C872" s="1" t="s">
        <v>5850</v>
      </c>
    </row>
    <row r="873" customFormat="false" ht="13.5" hidden="false" customHeight="true" outlineLevel="0" collapsed="false">
      <c r="C873" s="1" t="s">
        <v>5851</v>
      </c>
    </row>
    <row r="874" customFormat="false" ht="13.5" hidden="false" customHeight="true" outlineLevel="0" collapsed="false">
      <c r="C874" s="1" t="s">
        <v>5852</v>
      </c>
    </row>
    <row r="875" customFormat="false" ht="13.5" hidden="false" customHeight="true" outlineLevel="0" collapsed="false">
      <c r="C875" s="1" t="s">
        <v>5853</v>
      </c>
    </row>
    <row r="876" customFormat="false" ht="13.5" hidden="false" customHeight="true" outlineLevel="0" collapsed="false">
      <c r="C876" s="1" t="s">
        <v>5854</v>
      </c>
    </row>
    <row r="877" customFormat="false" ht="13.5" hidden="false" customHeight="true" outlineLevel="0" collapsed="false">
      <c r="C877" s="1" t="s">
        <v>5855</v>
      </c>
    </row>
    <row r="878" customFormat="false" ht="13.5" hidden="false" customHeight="true" outlineLevel="0" collapsed="false">
      <c r="C878" s="1" t="s">
        <v>5856</v>
      </c>
    </row>
    <row r="879" customFormat="false" ht="13.5" hidden="false" customHeight="true" outlineLevel="0" collapsed="false">
      <c r="C879" s="1" t="s">
        <v>5857</v>
      </c>
    </row>
    <row r="880" customFormat="false" ht="13.5" hidden="false" customHeight="true" outlineLevel="0" collapsed="false">
      <c r="C880" s="1" t="s">
        <v>5858</v>
      </c>
    </row>
    <row r="881" customFormat="false" ht="13.5" hidden="false" customHeight="true" outlineLevel="0" collapsed="false">
      <c r="C881" s="1" t="s">
        <v>5859</v>
      </c>
    </row>
    <row r="882" customFormat="false" ht="13.5" hidden="false" customHeight="true" outlineLevel="0" collapsed="false">
      <c r="C882" s="1" t="s">
        <v>5860</v>
      </c>
    </row>
    <row r="883" customFormat="false" ht="13.5" hidden="false" customHeight="true" outlineLevel="0" collapsed="false">
      <c r="C883" s="1" t="s">
        <v>5861</v>
      </c>
    </row>
    <row r="884" customFormat="false" ht="13.5" hidden="false" customHeight="true" outlineLevel="0" collapsed="false">
      <c r="C884" s="1" t="s">
        <v>5862</v>
      </c>
    </row>
    <row r="885" customFormat="false" ht="13.5" hidden="false" customHeight="true" outlineLevel="0" collapsed="false">
      <c r="C885" s="1" t="s">
        <v>5863</v>
      </c>
    </row>
    <row r="886" customFormat="false" ht="13.5" hidden="false" customHeight="true" outlineLevel="0" collapsed="false">
      <c r="C886" s="1" t="s">
        <v>5864</v>
      </c>
    </row>
    <row r="887" customFormat="false" ht="13.5" hidden="false" customHeight="true" outlineLevel="0" collapsed="false">
      <c r="C887" s="1" t="s">
        <v>5865</v>
      </c>
    </row>
    <row r="888" customFormat="false" ht="13.5" hidden="false" customHeight="true" outlineLevel="0" collapsed="false">
      <c r="C888" s="1" t="s">
        <v>5866</v>
      </c>
    </row>
    <row r="889" customFormat="false" ht="13.5" hidden="false" customHeight="true" outlineLevel="0" collapsed="false">
      <c r="C889" s="1" t="s">
        <v>5867</v>
      </c>
    </row>
    <row r="890" customFormat="false" ht="13.5" hidden="false" customHeight="true" outlineLevel="0" collapsed="false">
      <c r="C890" s="1" t="s">
        <v>5868</v>
      </c>
    </row>
    <row r="891" customFormat="false" ht="13.5" hidden="false" customHeight="true" outlineLevel="0" collapsed="false">
      <c r="C891" s="1" t="s">
        <v>5869</v>
      </c>
    </row>
    <row r="892" customFormat="false" ht="13.5" hidden="false" customHeight="true" outlineLevel="0" collapsed="false">
      <c r="C892" s="1" t="s">
        <v>5870</v>
      </c>
    </row>
    <row r="893" customFormat="false" ht="13.5" hidden="false" customHeight="true" outlineLevel="0" collapsed="false">
      <c r="C893" s="1" t="s">
        <v>5871</v>
      </c>
    </row>
    <row r="894" customFormat="false" ht="13.5" hidden="false" customHeight="true" outlineLevel="0" collapsed="false">
      <c r="C894" s="1" t="s">
        <v>5872</v>
      </c>
    </row>
    <row r="895" customFormat="false" ht="13.5" hidden="false" customHeight="true" outlineLevel="0" collapsed="false">
      <c r="C895" s="1" t="s">
        <v>5873</v>
      </c>
    </row>
    <row r="896" customFormat="false" ht="13.5" hidden="false" customHeight="true" outlineLevel="0" collapsed="false">
      <c r="C896" s="1" t="s">
        <v>5874</v>
      </c>
    </row>
    <row r="897" customFormat="false" ht="13.5" hidden="false" customHeight="true" outlineLevel="0" collapsed="false">
      <c r="C897" s="1" t="s">
        <v>5875</v>
      </c>
    </row>
    <row r="898" customFormat="false" ht="13.5" hidden="false" customHeight="true" outlineLevel="0" collapsed="false">
      <c r="C898" s="1" t="s">
        <v>5876</v>
      </c>
    </row>
    <row r="899" customFormat="false" ht="13.5" hidden="false" customHeight="true" outlineLevel="0" collapsed="false">
      <c r="C899" s="1" t="s">
        <v>5877</v>
      </c>
    </row>
    <row r="900" customFormat="false" ht="13.5" hidden="false" customHeight="true" outlineLevel="0" collapsed="false">
      <c r="C900" s="1" t="s">
        <v>5878</v>
      </c>
    </row>
    <row r="901" customFormat="false" ht="13.5" hidden="false" customHeight="true" outlineLevel="0" collapsed="false">
      <c r="C901" s="1" t="s">
        <v>5879</v>
      </c>
    </row>
    <row r="902" customFormat="false" ht="13.5" hidden="false" customHeight="true" outlineLevel="0" collapsed="false">
      <c r="C902" s="1" t="s">
        <v>5880</v>
      </c>
    </row>
    <row r="903" customFormat="false" ht="13.5" hidden="false" customHeight="true" outlineLevel="0" collapsed="false">
      <c r="C903" s="1" t="s">
        <v>5881</v>
      </c>
    </row>
    <row r="904" customFormat="false" ht="13.5" hidden="false" customHeight="true" outlineLevel="0" collapsed="false">
      <c r="C904" s="1" t="s">
        <v>5882</v>
      </c>
    </row>
    <row r="905" customFormat="false" ht="13.5" hidden="false" customHeight="true" outlineLevel="0" collapsed="false">
      <c r="C905" s="1" t="s">
        <v>5883</v>
      </c>
    </row>
    <row r="906" customFormat="false" ht="13.5" hidden="false" customHeight="true" outlineLevel="0" collapsed="false">
      <c r="C906" s="1" t="s">
        <v>5884</v>
      </c>
    </row>
    <row r="907" customFormat="false" ht="13.5" hidden="false" customHeight="true" outlineLevel="0" collapsed="false">
      <c r="C907" s="1" t="s">
        <v>5885</v>
      </c>
    </row>
    <row r="908" customFormat="false" ht="13.5" hidden="false" customHeight="true" outlineLevel="0" collapsed="false">
      <c r="C908" s="1" t="s">
        <v>5886</v>
      </c>
    </row>
    <row r="909" customFormat="false" ht="13.5" hidden="false" customHeight="true" outlineLevel="0" collapsed="false">
      <c r="C909" s="1" t="s">
        <v>5887</v>
      </c>
    </row>
    <row r="910" customFormat="false" ht="13.5" hidden="false" customHeight="true" outlineLevel="0" collapsed="false">
      <c r="C910" s="1" t="s">
        <v>5888</v>
      </c>
    </row>
    <row r="911" customFormat="false" ht="13.5" hidden="false" customHeight="true" outlineLevel="0" collapsed="false">
      <c r="C911" s="1" t="s">
        <v>5889</v>
      </c>
    </row>
    <row r="912" customFormat="false" ht="13.5" hidden="false" customHeight="true" outlineLevel="0" collapsed="false">
      <c r="C912" s="1" t="s">
        <v>5890</v>
      </c>
    </row>
    <row r="913" customFormat="false" ht="13.5" hidden="false" customHeight="true" outlineLevel="0" collapsed="false">
      <c r="C913" s="1" t="s">
        <v>5891</v>
      </c>
    </row>
    <row r="914" customFormat="false" ht="13.5" hidden="false" customHeight="true" outlineLevel="0" collapsed="false">
      <c r="C914" s="1" t="s">
        <v>5892</v>
      </c>
    </row>
    <row r="915" customFormat="false" ht="13.5" hidden="false" customHeight="true" outlineLevel="0" collapsed="false">
      <c r="C915" s="1" t="s">
        <v>5893</v>
      </c>
    </row>
    <row r="916" customFormat="false" ht="13.5" hidden="false" customHeight="true" outlineLevel="0" collapsed="false">
      <c r="C916" s="1" t="s">
        <v>5894</v>
      </c>
    </row>
    <row r="917" customFormat="false" ht="13.5" hidden="false" customHeight="true" outlineLevel="0" collapsed="false">
      <c r="C917" s="1" t="s">
        <v>5895</v>
      </c>
    </row>
    <row r="918" customFormat="false" ht="13.5" hidden="false" customHeight="true" outlineLevel="0" collapsed="false">
      <c r="C918" s="1" t="s">
        <v>5896</v>
      </c>
    </row>
    <row r="919" customFormat="false" ht="13.5" hidden="false" customHeight="true" outlineLevel="0" collapsed="false">
      <c r="C919" s="1" t="s">
        <v>5897</v>
      </c>
    </row>
    <row r="920" customFormat="false" ht="13.5" hidden="false" customHeight="true" outlineLevel="0" collapsed="false">
      <c r="C920" s="1" t="s">
        <v>5898</v>
      </c>
    </row>
    <row r="921" customFormat="false" ht="13.5" hidden="false" customHeight="true" outlineLevel="0" collapsed="false">
      <c r="C921" s="1" t="s">
        <v>5899</v>
      </c>
    </row>
    <row r="922" customFormat="false" ht="13.5" hidden="false" customHeight="true" outlineLevel="0" collapsed="false">
      <c r="C922" s="1" t="s">
        <v>5900</v>
      </c>
    </row>
    <row r="923" customFormat="false" ht="13.5" hidden="false" customHeight="true" outlineLevel="0" collapsed="false">
      <c r="C923" s="1" t="s">
        <v>5901</v>
      </c>
    </row>
    <row r="924" customFormat="false" ht="13.5" hidden="false" customHeight="true" outlineLevel="0" collapsed="false">
      <c r="C924" s="1" t="s">
        <v>5902</v>
      </c>
    </row>
    <row r="925" customFormat="false" ht="13.5" hidden="false" customHeight="true" outlineLevel="0" collapsed="false">
      <c r="C925" s="1" t="s">
        <v>5903</v>
      </c>
    </row>
    <row r="926" customFormat="false" ht="13.5" hidden="false" customHeight="true" outlineLevel="0" collapsed="false">
      <c r="C926" s="1" t="s">
        <v>5904</v>
      </c>
    </row>
    <row r="927" customFormat="false" ht="13.5" hidden="false" customHeight="true" outlineLevel="0" collapsed="false">
      <c r="C927" s="1" t="s">
        <v>5905</v>
      </c>
    </row>
    <row r="928" customFormat="false" ht="13.5" hidden="false" customHeight="true" outlineLevel="0" collapsed="false">
      <c r="C928" s="1" t="s">
        <v>5906</v>
      </c>
    </row>
    <row r="929" customFormat="false" ht="13.5" hidden="false" customHeight="true" outlineLevel="0" collapsed="false">
      <c r="C929" s="1" t="s">
        <v>5907</v>
      </c>
    </row>
    <row r="930" customFormat="false" ht="13.5" hidden="false" customHeight="true" outlineLevel="0" collapsed="false">
      <c r="C930" s="1" t="s">
        <v>5908</v>
      </c>
    </row>
    <row r="931" customFormat="false" ht="13.5" hidden="false" customHeight="true" outlineLevel="0" collapsed="false">
      <c r="C931" s="1" t="s">
        <v>5909</v>
      </c>
    </row>
    <row r="932" customFormat="false" ht="13.5" hidden="false" customHeight="true" outlineLevel="0" collapsed="false">
      <c r="C932" s="1" t="s">
        <v>5910</v>
      </c>
    </row>
    <row r="933" customFormat="false" ht="13.5" hidden="false" customHeight="true" outlineLevel="0" collapsed="false">
      <c r="C933" s="1" t="s">
        <v>5911</v>
      </c>
    </row>
    <row r="934" customFormat="false" ht="13.5" hidden="false" customHeight="true" outlineLevel="0" collapsed="false">
      <c r="C934" s="1" t="s">
        <v>5912</v>
      </c>
    </row>
    <row r="935" customFormat="false" ht="13.5" hidden="false" customHeight="true" outlineLevel="0" collapsed="false">
      <c r="C935" s="1" t="s">
        <v>5913</v>
      </c>
    </row>
    <row r="936" customFormat="false" ht="13.5" hidden="false" customHeight="true" outlineLevel="0" collapsed="false">
      <c r="C936" s="1" t="s">
        <v>5914</v>
      </c>
    </row>
    <row r="937" customFormat="false" ht="13.5" hidden="false" customHeight="true" outlineLevel="0" collapsed="false">
      <c r="C937" s="1" t="s">
        <v>5915</v>
      </c>
    </row>
    <row r="938" customFormat="false" ht="13.5" hidden="false" customHeight="true" outlineLevel="0" collapsed="false">
      <c r="C938" s="1" t="s">
        <v>5916</v>
      </c>
    </row>
    <row r="939" customFormat="false" ht="13.5" hidden="false" customHeight="true" outlineLevel="0" collapsed="false">
      <c r="C939" s="1" t="s">
        <v>5917</v>
      </c>
    </row>
    <row r="940" customFormat="false" ht="13.5" hidden="false" customHeight="true" outlineLevel="0" collapsed="false">
      <c r="C940" s="1" t="s">
        <v>5918</v>
      </c>
    </row>
    <row r="941" customFormat="false" ht="13.5" hidden="false" customHeight="true" outlineLevel="0" collapsed="false">
      <c r="C941" s="1" t="s">
        <v>5919</v>
      </c>
    </row>
    <row r="942" customFormat="false" ht="13.5" hidden="false" customHeight="true" outlineLevel="0" collapsed="false">
      <c r="C942" s="1" t="s">
        <v>5920</v>
      </c>
    </row>
    <row r="943" customFormat="false" ht="13.5" hidden="false" customHeight="true" outlineLevel="0" collapsed="false">
      <c r="C943" s="1" t="s">
        <v>5921</v>
      </c>
    </row>
    <row r="944" customFormat="false" ht="13.5" hidden="false" customHeight="true" outlineLevel="0" collapsed="false">
      <c r="C944" s="1" t="s">
        <v>5922</v>
      </c>
    </row>
    <row r="945" customFormat="false" ht="13.5" hidden="false" customHeight="true" outlineLevel="0" collapsed="false">
      <c r="C945" s="1" t="s">
        <v>5923</v>
      </c>
    </row>
    <row r="946" customFormat="false" ht="13.5" hidden="false" customHeight="true" outlineLevel="0" collapsed="false">
      <c r="C946" s="1" t="s">
        <v>5924</v>
      </c>
    </row>
    <row r="947" customFormat="false" ht="13.5" hidden="false" customHeight="true" outlineLevel="0" collapsed="false">
      <c r="C947" s="1" t="s">
        <v>5925</v>
      </c>
    </row>
    <row r="948" customFormat="false" ht="13.5" hidden="false" customHeight="true" outlineLevel="0" collapsed="false">
      <c r="C948" s="1" t="s">
        <v>5926</v>
      </c>
    </row>
    <row r="949" customFormat="false" ht="13.5" hidden="false" customHeight="true" outlineLevel="0" collapsed="false">
      <c r="C949" s="1" t="s">
        <v>5927</v>
      </c>
    </row>
    <row r="950" customFormat="false" ht="13.5" hidden="false" customHeight="true" outlineLevel="0" collapsed="false">
      <c r="C950" s="1" t="s">
        <v>5928</v>
      </c>
    </row>
    <row r="951" customFormat="false" ht="13.5" hidden="false" customHeight="true" outlineLevel="0" collapsed="false">
      <c r="C951" s="1" t="s">
        <v>5929</v>
      </c>
    </row>
    <row r="952" customFormat="false" ht="13.5" hidden="false" customHeight="true" outlineLevel="0" collapsed="false">
      <c r="C952" s="1" t="s">
        <v>5930</v>
      </c>
    </row>
    <row r="953" customFormat="false" ht="13.5" hidden="false" customHeight="true" outlineLevel="0" collapsed="false">
      <c r="C953" s="1" t="s">
        <v>5931</v>
      </c>
    </row>
    <row r="954" customFormat="false" ht="13.5" hidden="false" customHeight="true" outlineLevel="0" collapsed="false">
      <c r="C954" s="1" t="s">
        <v>5932</v>
      </c>
    </row>
    <row r="955" customFormat="false" ht="13.5" hidden="false" customHeight="true" outlineLevel="0" collapsed="false">
      <c r="C955" s="1" t="s">
        <v>5933</v>
      </c>
    </row>
    <row r="956" customFormat="false" ht="13.5" hidden="false" customHeight="true" outlineLevel="0" collapsed="false">
      <c r="C956" s="1" t="s">
        <v>5934</v>
      </c>
    </row>
    <row r="957" customFormat="false" ht="13.5" hidden="false" customHeight="true" outlineLevel="0" collapsed="false">
      <c r="C957" s="1" t="s">
        <v>5935</v>
      </c>
    </row>
    <row r="958" customFormat="false" ht="13.5" hidden="false" customHeight="true" outlineLevel="0" collapsed="false">
      <c r="C958" s="1" t="s">
        <v>5936</v>
      </c>
    </row>
    <row r="959" customFormat="false" ht="13.5" hidden="false" customHeight="true" outlineLevel="0" collapsed="false">
      <c r="C959" s="1" t="s">
        <v>5937</v>
      </c>
    </row>
    <row r="960" customFormat="false" ht="13.5" hidden="false" customHeight="true" outlineLevel="0" collapsed="false">
      <c r="C960" s="1" t="s">
        <v>5938</v>
      </c>
    </row>
    <row r="961" customFormat="false" ht="13.5" hidden="false" customHeight="true" outlineLevel="0" collapsed="false">
      <c r="C961" s="1" t="s">
        <v>5939</v>
      </c>
    </row>
    <row r="962" customFormat="false" ht="13.5" hidden="false" customHeight="true" outlineLevel="0" collapsed="false">
      <c r="C962" s="1" t="s">
        <v>5940</v>
      </c>
    </row>
    <row r="963" customFormat="false" ht="13.5" hidden="false" customHeight="true" outlineLevel="0" collapsed="false">
      <c r="C963" s="1" t="s">
        <v>5941</v>
      </c>
    </row>
    <row r="964" customFormat="false" ht="13.5" hidden="false" customHeight="true" outlineLevel="0" collapsed="false">
      <c r="C964" s="1" t="s">
        <v>5942</v>
      </c>
    </row>
    <row r="965" customFormat="false" ht="13.5" hidden="false" customHeight="true" outlineLevel="0" collapsed="false">
      <c r="C965" s="1" t="s">
        <v>5943</v>
      </c>
    </row>
    <row r="966" customFormat="false" ht="13.5" hidden="false" customHeight="true" outlineLevel="0" collapsed="false">
      <c r="C966" s="1" t="s">
        <v>5944</v>
      </c>
    </row>
    <row r="967" customFormat="false" ht="13.5" hidden="false" customHeight="true" outlineLevel="0" collapsed="false">
      <c r="C967" s="1" t="s">
        <v>5945</v>
      </c>
    </row>
    <row r="968" customFormat="false" ht="13.5" hidden="false" customHeight="true" outlineLevel="0" collapsed="false">
      <c r="C968" s="1" t="s">
        <v>5946</v>
      </c>
    </row>
    <row r="969" customFormat="false" ht="13.5" hidden="false" customHeight="true" outlineLevel="0" collapsed="false">
      <c r="C969" s="1" t="s">
        <v>5947</v>
      </c>
    </row>
    <row r="970" customFormat="false" ht="13.5" hidden="false" customHeight="true" outlineLevel="0" collapsed="false">
      <c r="C970" s="1" t="s">
        <v>5948</v>
      </c>
    </row>
    <row r="971" customFormat="false" ht="13.5" hidden="false" customHeight="true" outlineLevel="0" collapsed="false">
      <c r="C971" s="1" t="s">
        <v>5949</v>
      </c>
    </row>
    <row r="972" customFormat="false" ht="13.5" hidden="false" customHeight="true" outlineLevel="0" collapsed="false">
      <c r="C972" s="1" t="s">
        <v>5950</v>
      </c>
    </row>
    <row r="973" customFormat="false" ht="13.5" hidden="false" customHeight="true" outlineLevel="0" collapsed="false">
      <c r="C973" s="1" t="s">
        <v>5951</v>
      </c>
    </row>
    <row r="974" customFormat="false" ht="13.5" hidden="false" customHeight="true" outlineLevel="0" collapsed="false">
      <c r="C974" s="1" t="s">
        <v>5952</v>
      </c>
    </row>
    <row r="975" customFormat="false" ht="13.5" hidden="false" customHeight="true" outlineLevel="0" collapsed="false">
      <c r="C975" s="1" t="s">
        <v>5953</v>
      </c>
    </row>
    <row r="976" customFormat="false" ht="13.5" hidden="false" customHeight="true" outlineLevel="0" collapsed="false">
      <c r="C976" s="1" t="s">
        <v>5954</v>
      </c>
    </row>
    <row r="977" customFormat="false" ht="13.5" hidden="false" customHeight="true" outlineLevel="0" collapsed="false">
      <c r="C977" s="1" t="s">
        <v>5955</v>
      </c>
    </row>
    <row r="978" customFormat="false" ht="13.5" hidden="false" customHeight="true" outlineLevel="0" collapsed="false">
      <c r="C978" s="1" t="s">
        <v>5956</v>
      </c>
    </row>
    <row r="979" customFormat="false" ht="13.5" hidden="false" customHeight="true" outlineLevel="0" collapsed="false">
      <c r="C979" s="1" t="s">
        <v>5957</v>
      </c>
    </row>
    <row r="980" customFormat="false" ht="13.5" hidden="false" customHeight="true" outlineLevel="0" collapsed="false">
      <c r="C980" s="1" t="s">
        <v>5958</v>
      </c>
    </row>
    <row r="981" customFormat="false" ht="13.5" hidden="false" customHeight="true" outlineLevel="0" collapsed="false">
      <c r="C981" s="1" t="s">
        <v>5959</v>
      </c>
    </row>
    <row r="982" customFormat="false" ht="13.5" hidden="false" customHeight="true" outlineLevel="0" collapsed="false">
      <c r="C982" s="1" t="s">
        <v>5960</v>
      </c>
    </row>
    <row r="983" customFormat="false" ht="13.5" hidden="false" customHeight="true" outlineLevel="0" collapsed="false">
      <c r="C983" s="1" t="s">
        <v>5961</v>
      </c>
    </row>
    <row r="984" customFormat="false" ht="13.5" hidden="false" customHeight="true" outlineLevel="0" collapsed="false">
      <c r="C984" s="1" t="s">
        <v>5962</v>
      </c>
    </row>
    <row r="985" customFormat="false" ht="13.5" hidden="false" customHeight="true" outlineLevel="0" collapsed="false">
      <c r="C985" s="1" t="s">
        <v>5963</v>
      </c>
    </row>
    <row r="986" customFormat="false" ht="13.5" hidden="false" customHeight="true" outlineLevel="0" collapsed="false">
      <c r="C986" s="1" t="s">
        <v>5964</v>
      </c>
    </row>
    <row r="987" customFormat="false" ht="13.5" hidden="false" customHeight="true" outlineLevel="0" collapsed="false">
      <c r="C987" s="1" t="s">
        <v>5965</v>
      </c>
    </row>
    <row r="988" customFormat="false" ht="13.5" hidden="false" customHeight="true" outlineLevel="0" collapsed="false">
      <c r="C988" s="1" t="s">
        <v>5966</v>
      </c>
    </row>
    <row r="989" customFormat="false" ht="13.5" hidden="false" customHeight="true" outlineLevel="0" collapsed="false">
      <c r="C989" s="1" t="s">
        <v>5967</v>
      </c>
    </row>
    <row r="990" customFormat="false" ht="13.5" hidden="false" customHeight="true" outlineLevel="0" collapsed="false">
      <c r="C990" s="1" t="s">
        <v>5968</v>
      </c>
    </row>
    <row r="991" customFormat="false" ht="13.5" hidden="false" customHeight="true" outlineLevel="0" collapsed="false">
      <c r="C991" s="1" t="s">
        <v>5969</v>
      </c>
    </row>
    <row r="992" customFormat="false" ht="13.5" hidden="false" customHeight="true" outlineLevel="0" collapsed="false">
      <c r="C992" s="1" t="s">
        <v>5970</v>
      </c>
    </row>
    <row r="993" customFormat="false" ht="13.5" hidden="false" customHeight="true" outlineLevel="0" collapsed="false">
      <c r="C993" s="1" t="s">
        <v>5971</v>
      </c>
    </row>
    <row r="994" customFormat="false" ht="13.5" hidden="false" customHeight="true" outlineLevel="0" collapsed="false">
      <c r="C994" s="1" t="s">
        <v>5972</v>
      </c>
    </row>
    <row r="995" customFormat="false" ht="13.5" hidden="false" customHeight="true" outlineLevel="0" collapsed="false">
      <c r="C995" s="1" t="s">
        <v>5973</v>
      </c>
    </row>
    <row r="996" customFormat="false" ht="13.5" hidden="false" customHeight="true" outlineLevel="0" collapsed="false">
      <c r="C996" s="1" t="s">
        <v>5974</v>
      </c>
    </row>
    <row r="997" customFormat="false" ht="13.5" hidden="false" customHeight="true" outlineLevel="0" collapsed="false">
      <c r="C997" s="1" t="s">
        <v>5975</v>
      </c>
    </row>
    <row r="998" customFormat="false" ht="13.5" hidden="false" customHeight="true" outlineLevel="0" collapsed="false">
      <c r="C998" s="1" t="s">
        <v>5976</v>
      </c>
    </row>
    <row r="999" customFormat="false" ht="13.5" hidden="false" customHeight="true" outlineLevel="0" collapsed="false">
      <c r="C999" s="1" t="s">
        <v>5977</v>
      </c>
    </row>
    <row r="1000" customFormat="false" ht="13.5" hidden="false" customHeight="true" outlineLevel="0" collapsed="false">
      <c r="C1000" s="1" t="s">
        <v>5978</v>
      </c>
    </row>
    <row r="1001" customFormat="false" ht="13.5" hidden="false" customHeight="true" outlineLevel="0" collapsed="false">
      <c r="C1001" s="1" t="s">
        <v>5979</v>
      </c>
    </row>
    <row r="1002" customFormat="false" ht="13.5" hidden="false" customHeight="true" outlineLevel="0" collapsed="false">
      <c r="C1002" s="1" t="s">
        <v>5980</v>
      </c>
    </row>
    <row r="1003" customFormat="false" ht="13.5" hidden="false" customHeight="true" outlineLevel="0" collapsed="false">
      <c r="C1003" s="1" t="s">
        <v>5981</v>
      </c>
    </row>
    <row r="1004" customFormat="false" ht="13.5" hidden="false" customHeight="true" outlineLevel="0" collapsed="false">
      <c r="C1004" s="1" t="s">
        <v>5982</v>
      </c>
    </row>
    <row r="1005" customFormat="false" ht="13.5" hidden="false" customHeight="true" outlineLevel="0" collapsed="false">
      <c r="C1005" s="1" t="s">
        <v>5983</v>
      </c>
    </row>
    <row r="1006" customFormat="false" ht="13.5" hidden="false" customHeight="true" outlineLevel="0" collapsed="false">
      <c r="C1006" s="1" t="s">
        <v>5984</v>
      </c>
    </row>
    <row r="1007" customFormat="false" ht="13.5" hidden="false" customHeight="true" outlineLevel="0" collapsed="false">
      <c r="C1007" s="1" t="s">
        <v>5985</v>
      </c>
    </row>
    <row r="1008" customFormat="false" ht="13.5" hidden="false" customHeight="true" outlineLevel="0" collapsed="false">
      <c r="C1008" s="1" t="s">
        <v>5986</v>
      </c>
    </row>
    <row r="1009" customFormat="false" ht="13.5" hidden="false" customHeight="true" outlineLevel="0" collapsed="false">
      <c r="C1009" s="1" t="s">
        <v>5987</v>
      </c>
    </row>
    <row r="1010" customFormat="false" ht="13.5" hidden="false" customHeight="true" outlineLevel="0" collapsed="false">
      <c r="C1010" s="1" t="s">
        <v>5988</v>
      </c>
    </row>
    <row r="1011" customFormat="false" ht="13.5" hidden="false" customHeight="true" outlineLevel="0" collapsed="false">
      <c r="C1011" s="1" t="s">
        <v>5989</v>
      </c>
    </row>
    <row r="1012" customFormat="false" ht="13.5" hidden="false" customHeight="true" outlineLevel="0" collapsed="false">
      <c r="C1012" s="1" t="s">
        <v>5990</v>
      </c>
    </row>
    <row r="1013" customFormat="false" ht="13.5" hidden="false" customHeight="true" outlineLevel="0" collapsed="false">
      <c r="C1013" s="1" t="s">
        <v>5991</v>
      </c>
    </row>
    <row r="1014" customFormat="false" ht="13.5" hidden="false" customHeight="true" outlineLevel="0" collapsed="false">
      <c r="C1014" s="1" t="s">
        <v>5992</v>
      </c>
    </row>
    <row r="1015" customFormat="false" ht="13.5" hidden="false" customHeight="true" outlineLevel="0" collapsed="false">
      <c r="C1015" s="1" t="s">
        <v>5993</v>
      </c>
    </row>
    <row r="1016" customFormat="false" ht="13.5" hidden="false" customHeight="true" outlineLevel="0" collapsed="false">
      <c r="C1016" s="1" t="s">
        <v>5994</v>
      </c>
    </row>
    <row r="1017" customFormat="false" ht="13.5" hidden="false" customHeight="true" outlineLevel="0" collapsed="false">
      <c r="C1017" s="1" t="s">
        <v>5995</v>
      </c>
    </row>
    <row r="1018" customFormat="false" ht="13.5" hidden="false" customHeight="true" outlineLevel="0" collapsed="false">
      <c r="C1018" s="1" t="s">
        <v>5996</v>
      </c>
    </row>
    <row r="1019" customFormat="false" ht="13.5" hidden="false" customHeight="true" outlineLevel="0" collapsed="false">
      <c r="C1019" s="1" t="s">
        <v>5997</v>
      </c>
    </row>
    <row r="1020" customFormat="false" ht="13.5" hidden="false" customHeight="true" outlineLevel="0" collapsed="false">
      <c r="C1020" s="1" t="s">
        <v>5998</v>
      </c>
    </row>
    <row r="1021" customFormat="false" ht="13.5" hidden="false" customHeight="true" outlineLevel="0" collapsed="false">
      <c r="C1021" s="1" t="s">
        <v>5999</v>
      </c>
    </row>
    <row r="1022" customFormat="false" ht="13.5" hidden="false" customHeight="true" outlineLevel="0" collapsed="false">
      <c r="C1022" s="1" t="s">
        <v>6000</v>
      </c>
    </row>
    <row r="1023" customFormat="false" ht="13.5" hidden="false" customHeight="true" outlineLevel="0" collapsed="false">
      <c r="C1023" s="1" t="s">
        <v>6001</v>
      </c>
    </row>
    <row r="1024" customFormat="false" ht="13.5" hidden="false" customHeight="true" outlineLevel="0" collapsed="false">
      <c r="C1024" s="1" t="s">
        <v>6002</v>
      </c>
    </row>
    <row r="1025" customFormat="false" ht="13.5" hidden="false" customHeight="true" outlineLevel="0" collapsed="false">
      <c r="C1025" s="1" t="s">
        <v>6003</v>
      </c>
    </row>
    <row r="1026" customFormat="false" ht="13.5" hidden="false" customHeight="true" outlineLevel="0" collapsed="false">
      <c r="C1026" s="1" t="s">
        <v>6004</v>
      </c>
    </row>
    <row r="1027" customFormat="false" ht="13.5" hidden="false" customHeight="true" outlineLevel="0" collapsed="false">
      <c r="C1027" s="1" t="s">
        <v>6005</v>
      </c>
    </row>
    <row r="1028" customFormat="false" ht="13.5" hidden="false" customHeight="true" outlineLevel="0" collapsed="false">
      <c r="C1028" s="1" t="s">
        <v>6006</v>
      </c>
    </row>
    <row r="1029" customFormat="false" ht="13.5" hidden="false" customHeight="true" outlineLevel="0" collapsed="false">
      <c r="C1029" s="1" t="s">
        <v>6007</v>
      </c>
    </row>
    <row r="1030" customFormat="false" ht="13.5" hidden="false" customHeight="true" outlineLevel="0" collapsed="false">
      <c r="C1030" s="1" t="s">
        <v>6008</v>
      </c>
    </row>
    <row r="1031" customFormat="false" ht="13.5" hidden="false" customHeight="true" outlineLevel="0" collapsed="false">
      <c r="C1031" s="1" t="s">
        <v>6009</v>
      </c>
    </row>
    <row r="1032" customFormat="false" ht="13.5" hidden="false" customHeight="true" outlineLevel="0" collapsed="false">
      <c r="C1032" s="1" t="s">
        <v>6010</v>
      </c>
    </row>
    <row r="1033" customFormat="false" ht="13.5" hidden="false" customHeight="true" outlineLevel="0" collapsed="false">
      <c r="C1033" s="1" t="s">
        <v>6011</v>
      </c>
    </row>
    <row r="1034" customFormat="false" ht="13.5" hidden="false" customHeight="true" outlineLevel="0" collapsed="false">
      <c r="C1034" s="1" t="s">
        <v>6012</v>
      </c>
    </row>
    <row r="1035" customFormat="false" ht="13.5" hidden="false" customHeight="true" outlineLevel="0" collapsed="false">
      <c r="C1035" s="1" t="s">
        <v>6013</v>
      </c>
    </row>
    <row r="1036" customFormat="false" ht="13.5" hidden="false" customHeight="true" outlineLevel="0" collapsed="false">
      <c r="C1036" s="1" t="s">
        <v>6014</v>
      </c>
    </row>
    <row r="1037" customFormat="false" ht="13.5" hidden="false" customHeight="true" outlineLevel="0" collapsed="false">
      <c r="C1037" s="1" t="s">
        <v>6015</v>
      </c>
    </row>
    <row r="1038" customFormat="false" ht="13.5" hidden="false" customHeight="true" outlineLevel="0" collapsed="false">
      <c r="C1038" s="1" t="s">
        <v>6016</v>
      </c>
    </row>
    <row r="1039" customFormat="false" ht="13.5" hidden="false" customHeight="true" outlineLevel="0" collapsed="false">
      <c r="C1039" s="1" t="s">
        <v>6017</v>
      </c>
    </row>
    <row r="1040" customFormat="false" ht="13.5" hidden="false" customHeight="true" outlineLevel="0" collapsed="false">
      <c r="C1040" s="1" t="s">
        <v>6018</v>
      </c>
    </row>
    <row r="1041" customFormat="false" ht="13.5" hidden="false" customHeight="true" outlineLevel="0" collapsed="false">
      <c r="C1041" s="1" t="s">
        <v>6019</v>
      </c>
    </row>
    <row r="1042" customFormat="false" ht="13.5" hidden="false" customHeight="true" outlineLevel="0" collapsed="false">
      <c r="C1042" s="1" t="s">
        <v>6020</v>
      </c>
    </row>
    <row r="1043" customFormat="false" ht="13.5" hidden="false" customHeight="true" outlineLevel="0" collapsed="false">
      <c r="C1043" s="1" t="s">
        <v>6021</v>
      </c>
    </row>
    <row r="1044" customFormat="false" ht="13.5" hidden="false" customHeight="true" outlineLevel="0" collapsed="false">
      <c r="C1044" s="1" t="s">
        <v>6022</v>
      </c>
    </row>
    <row r="1045" customFormat="false" ht="13.5" hidden="false" customHeight="true" outlineLevel="0" collapsed="false">
      <c r="C1045" s="1" t="s">
        <v>6023</v>
      </c>
    </row>
    <row r="1046" customFormat="false" ht="13.5" hidden="false" customHeight="true" outlineLevel="0" collapsed="false">
      <c r="C1046" s="1" t="s">
        <v>6024</v>
      </c>
    </row>
    <row r="1047" customFormat="false" ht="13.5" hidden="false" customHeight="true" outlineLevel="0" collapsed="false">
      <c r="C1047" s="1" t="s">
        <v>6025</v>
      </c>
    </row>
    <row r="1048" customFormat="false" ht="13.5" hidden="false" customHeight="true" outlineLevel="0" collapsed="false">
      <c r="C1048" s="1" t="s">
        <v>6026</v>
      </c>
    </row>
    <row r="1049" customFormat="false" ht="13.5" hidden="false" customHeight="true" outlineLevel="0" collapsed="false">
      <c r="C1049" s="1" t="s">
        <v>6027</v>
      </c>
    </row>
    <row r="1050" customFormat="false" ht="13.5" hidden="false" customHeight="true" outlineLevel="0" collapsed="false">
      <c r="C1050" s="1" t="s">
        <v>6028</v>
      </c>
    </row>
    <row r="1051" customFormat="false" ht="13.5" hidden="false" customHeight="true" outlineLevel="0" collapsed="false">
      <c r="C1051" s="1" t="s">
        <v>6029</v>
      </c>
    </row>
    <row r="1052" customFormat="false" ht="13.5" hidden="false" customHeight="true" outlineLevel="0" collapsed="false">
      <c r="C1052" s="1" t="s">
        <v>6030</v>
      </c>
    </row>
    <row r="1053" customFormat="false" ht="13.5" hidden="false" customHeight="true" outlineLevel="0" collapsed="false">
      <c r="C1053" s="1" t="s">
        <v>6031</v>
      </c>
    </row>
    <row r="1054" customFormat="false" ht="13.5" hidden="false" customHeight="true" outlineLevel="0" collapsed="false">
      <c r="C1054" s="1" t="s">
        <v>6032</v>
      </c>
    </row>
    <row r="1055" customFormat="false" ht="13.5" hidden="false" customHeight="true" outlineLevel="0" collapsed="false">
      <c r="C1055" s="1" t="s">
        <v>6033</v>
      </c>
    </row>
    <row r="1056" customFormat="false" ht="13.5" hidden="false" customHeight="true" outlineLevel="0" collapsed="false">
      <c r="C1056" s="1" t="s">
        <v>6034</v>
      </c>
    </row>
    <row r="1057" customFormat="false" ht="13.5" hidden="false" customHeight="true" outlineLevel="0" collapsed="false">
      <c r="C1057" s="1" t="s">
        <v>6035</v>
      </c>
    </row>
    <row r="1058" customFormat="false" ht="13.5" hidden="false" customHeight="true" outlineLevel="0" collapsed="false">
      <c r="C1058" s="1" t="s">
        <v>6036</v>
      </c>
    </row>
    <row r="1059" customFormat="false" ht="13.5" hidden="false" customHeight="true" outlineLevel="0" collapsed="false">
      <c r="C1059" s="1" t="s">
        <v>6037</v>
      </c>
    </row>
    <row r="1060" customFormat="false" ht="13.5" hidden="false" customHeight="true" outlineLevel="0" collapsed="false">
      <c r="C1060" s="1" t="s">
        <v>6038</v>
      </c>
    </row>
    <row r="1061" customFormat="false" ht="13.5" hidden="false" customHeight="true" outlineLevel="0" collapsed="false">
      <c r="C1061" s="1" t="s">
        <v>6039</v>
      </c>
    </row>
    <row r="1062" customFormat="false" ht="13.5" hidden="false" customHeight="true" outlineLevel="0" collapsed="false">
      <c r="C1062" s="1" t="s">
        <v>6040</v>
      </c>
    </row>
    <row r="1063" customFormat="false" ht="13.5" hidden="false" customHeight="true" outlineLevel="0" collapsed="false">
      <c r="C1063" s="1" t="s">
        <v>6041</v>
      </c>
    </row>
    <row r="1064" customFormat="false" ht="13.5" hidden="false" customHeight="true" outlineLevel="0" collapsed="false">
      <c r="C1064" s="1" t="s">
        <v>6042</v>
      </c>
    </row>
    <row r="1065" customFormat="false" ht="13.5" hidden="false" customHeight="true" outlineLevel="0" collapsed="false">
      <c r="C1065" s="1" t="s">
        <v>6043</v>
      </c>
    </row>
    <row r="1066" customFormat="false" ht="13.5" hidden="false" customHeight="true" outlineLevel="0" collapsed="false">
      <c r="C1066" s="1" t="s">
        <v>6044</v>
      </c>
    </row>
    <row r="1067" customFormat="false" ht="13.5" hidden="false" customHeight="true" outlineLevel="0" collapsed="false">
      <c r="C1067" s="1" t="s">
        <v>6045</v>
      </c>
    </row>
    <row r="1068" customFormat="false" ht="13.5" hidden="false" customHeight="true" outlineLevel="0" collapsed="false">
      <c r="C1068" s="1" t="s">
        <v>6046</v>
      </c>
    </row>
    <row r="1069" customFormat="false" ht="13.5" hidden="false" customHeight="true" outlineLevel="0" collapsed="false">
      <c r="C1069" s="1" t="s">
        <v>6047</v>
      </c>
    </row>
    <row r="1070" customFormat="false" ht="13.5" hidden="false" customHeight="true" outlineLevel="0" collapsed="false">
      <c r="C1070" s="1" t="s">
        <v>6048</v>
      </c>
    </row>
    <row r="1071" customFormat="false" ht="13.5" hidden="false" customHeight="true" outlineLevel="0" collapsed="false">
      <c r="C1071" s="1" t="s">
        <v>6049</v>
      </c>
    </row>
    <row r="1072" customFormat="false" ht="13.5" hidden="false" customHeight="true" outlineLevel="0" collapsed="false">
      <c r="C1072" s="1" t="s">
        <v>6050</v>
      </c>
    </row>
    <row r="1073" customFormat="false" ht="13.5" hidden="false" customHeight="true" outlineLevel="0" collapsed="false">
      <c r="C1073" s="1" t="s">
        <v>6051</v>
      </c>
    </row>
    <row r="1074" customFormat="false" ht="13.5" hidden="false" customHeight="true" outlineLevel="0" collapsed="false">
      <c r="C1074" s="1" t="s">
        <v>6052</v>
      </c>
    </row>
    <row r="1075" customFormat="false" ht="13.5" hidden="false" customHeight="true" outlineLevel="0" collapsed="false">
      <c r="C1075" s="1" t="s">
        <v>6053</v>
      </c>
    </row>
    <row r="1076" customFormat="false" ht="13.5" hidden="false" customHeight="true" outlineLevel="0" collapsed="false">
      <c r="C1076" s="1" t="s">
        <v>6054</v>
      </c>
    </row>
    <row r="1077" customFormat="false" ht="13.5" hidden="false" customHeight="true" outlineLevel="0" collapsed="false">
      <c r="C1077" s="1" t="s">
        <v>6055</v>
      </c>
    </row>
    <row r="1078" customFormat="false" ht="13.5" hidden="false" customHeight="true" outlineLevel="0" collapsed="false">
      <c r="C1078" s="1" t="s">
        <v>6056</v>
      </c>
    </row>
    <row r="1079" customFormat="false" ht="13.5" hidden="false" customHeight="true" outlineLevel="0" collapsed="false">
      <c r="C1079" s="1" t="s">
        <v>6057</v>
      </c>
    </row>
    <row r="1080" customFormat="false" ht="13.5" hidden="false" customHeight="true" outlineLevel="0" collapsed="false">
      <c r="C1080" s="1" t="s">
        <v>6058</v>
      </c>
    </row>
    <row r="1081" customFormat="false" ht="13.5" hidden="false" customHeight="true" outlineLevel="0" collapsed="false">
      <c r="C1081" s="1" t="s">
        <v>6059</v>
      </c>
    </row>
    <row r="1082" customFormat="false" ht="13.5" hidden="false" customHeight="true" outlineLevel="0" collapsed="false">
      <c r="C1082" s="1" t="s">
        <v>6060</v>
      </c>
    </row>
    <row r="1083" customFormat="false" ht="13.5" hidden="false" customHeight="true" outlineLevel="0" collapsed="false">
      <c r="C1083" s="1" t="s">
        <v>6061</v>
      </c>
    </row>
    <row r="1084" customFormat="false" ht="13.5" hidden="false" customHeight="true" outlineLevel="0" collapsed="false">
      <c r="C1084" s="1" t="s">
        <v>6062</v>
      </c>
    </row>
    <row r="1085" customFormat="false" ht="13.5" hidden="false" customHeight="true" outlineLevel="0" collapsed="false">
      <c r="C1085" s="1" t="s">
        <v>6063</v>
      </c>
    </row>
    <row r="1086" customFormat="false" ht="13.5" hidden="false" customHeight="true" outlineLevel="0" collapsed="false">
      <c r="C1086" s="1" t="s">
        <v>6064</v>
      </c>
    </row>
    <row r="1087" customFormat="false" ht="13.5" hidden="false" customHeight="true" outlineLevel="0" collapsed="false">
      <c r="C1087" s="1" t="s">
        <v>6065</v>
      </c>
    </row>
    <row r="1088" customFormat="false" ht="13.5" hidden="false" customHeight="true" outlineLevel="0" collapsed="false">
      <c r="C1088" s="1" t="s">
        <v>6066</v>
      </c>
    </row>
    <row r="1089" customFormat="false" ht="13.5" hidden="false" customHeight="true" outlineLevel="0" collapsed="false">
      <c r="C1089" s="1" t="s">
        <v>6067</v>
      </c>
    </row>
    <row r="1090" customFormat="false" ht="13.5" hidden="false" customHeight="true" outlineLevel="0" collapsed="false">
      <c r="C1090" s="1" t="s">
        <v>6068</v>
      </c>
    </row>
    <row r="1091" customFormat="false" ht="13.5" hidden="false" customHeight="true" outlineLevel="0" collapsed="false">
      <c r="C1091" s="1" t="s">
        <v>6069</v>
      </c>
    </row>
    <row r="1092" customFormat="false" ht="13.5" hidden="false" customHeight="true" outlineLevel="0" collapsed="false">
      <c r="C1092" s="1" t="s">
        <v>6070</v>
      </c>
    </row>
    <row r="1093" customFormat="false" ht="13.5" hidden="false" customHeight="true" outlineLevel="0" collapsed="false">
      <c r="C1093" s="1" t="s">
        <v>6071</v>
      </c>
    </row>
    <row r="1094" customFormat="false" ht="13.5" hidden="false" customHeight="true" outlineLevel="0" collapsed="false">
      <c r="C1094" s="1" t="s">
        <v>6072</v>
      </c>
    </row>
    <row r="1095" customFormat="false" ht="13.5" hidden="false" customHeight="true" outlineLevel="0" collapsed="false">
      <c r="C1095" s="1" t="s">
        <v>6073</v>
      </c>
    </row>
    <row r="1096" customFormat="false" ht="13.5" hidden="false" customHeight="true" outlineLevel="0" collapsed="false">
      <c r="C1096" s="1" t="s">
        <v>6074</v>
      </c>
    </row>
    <row r="1097" customFormat="false" ht="13.5" hidden="false" customHeight="true" outlineLevel="0" collapsed="false">
      <c r="C1097" s="1" t="s">
        <v>6075</v>
      </c>
    </row>
    <row r="1098" customFormat="false" ht="13.5" hidden="false" customHeight="true" outlineLevel="0" collapsed="false">
      <c r="C1098" s="1" t="s">
        <v>6076</v>
      </c>
    </row>
    <row r="1099" customFormat="false" ht="13.5" hidden="false" customHeight="true" outlineLevel="0" collapsed="false">
      <c r="C1099" s="1" t="s">
        <v>6077</v>
      </c>
    </row>
    <row r="1100" customFormat="false" ht="13.5" hidden="false" customHeight="true" outlineLevel="0" collapsed="false">
      <c r="C1100" s="1" t="s">
        <v>6078</v>
      </c>
    </row>
    <row r="1101" customFormat="false" ht="13.5" hidden="false" customHeight="true" outlineLevel="0" collapsed="false">
      <c r="C1101" s="1" t="s">
        <v>6079</v>
      </c>
    </row>
    <row r="1102" customFormat="false" ht="13.5" hidden="false" customHeight="true" outlineLevel="0" collapsed="false">
      <c r="C1102" s="1" t="s">
        <v>6080</v>
      </c>
    </row>
    <row r="1103" customFormat="false" ht="13.5" hidden="false" customHeight="true" outlineLevel="0" collapsed="false">
      <c r="C1103" s="1" t="s">
        <v>6081</v>
      </c>
    </row>
    <row r="1104" customFormat="false" ht="13.5" hidden="false" customHeight="true" outlineLevel="0" collapsed="false">
      <c r="C1104" s="1" t="s">
        <v>6082</v>
      </c>
    </row>
    <row r="1105" customFormat="false" ht="13.5" hidden="false" customHeight="true" outlineLevel="0" collapsed="false">
      <c r="C1105" s="1" t="s">
        <v>6083</v>
      </c>
    </row>
    <row r="1106" customFormat="false" ht="13.5" hidden="false" customHeight="true" outlineLevel="0" collapsed="false">
      <c r="C1106" s="1" t="s">
        <v>6084</v>
      </c>
    </row>
    <row r="1107" customFormat="false" ht="13.5" hidden="false" customHeight="true" outlineLevel="0" collapsed="false">
      <c r="C1107" s="1" t="s">
        <v>6085</v>
      </c>
    </row>
    <row r="1108" customFormat="false" ht="13.5" hidden="false" customHeight="true" outlineLevel="0" collapsed="false">
      <c r="C1108" s="1" t="s">
        <v>6086</v>
      </c>
    </row>
    <row r="1109" customFormat="false" ht="13.5" hidden="false" customHeight="true" outlineLevel="0" collapsed="false">
      <c r="C1109" s="1" t="s">
        <v>6087</v>
      </c>
    </row>
    <row r="1110" customFormat="false" ht="13.5" hidden="false" customHeight="true" outlineLevel="0" collapsed="false">
      <c r="C1110" s="1" t="s">
        <v>6088</v>
      </c>
    </row>
    <row r="1111" customFormat="false" ht="13.5" hidden="false" customHeight="true" outlineLevel="0" collapsed="false">
      <c r="C1111" s="1" t="s">
        <v>6089</v>
      </c>
    </row>
    <row r="1112" customFormat="false" ht="13.5" hidden="false" customHeight="true" outlineLevel="0" collapsed="false">
      <c r="C1112" s="1" t="s">
        <v>6090</v>
      </c>
    </row>
    <row r="1113" customFormat="false" ht="13.5" hidden="false" customHeight="true" outlineLevel="0" collapsed="false">
      <c r="C1113" s="1" t="s">
        <v>6091</v>
      </c>
    </row>
    <row r="1114" customFormat="false" ht="13.5" hidden="false" customHeight="true" outlineLevel="0" collapsed="false">
      <c r="C1114" s="1" t="s">
        <v>6092</v>
      </c>
    </row>
    <row r="1115" customFormat="false" ht="13.5" hidden="false" customHeight="true" outlineLevel="0" collapsed="false">
      <c r="C1115" s="1" t="s">
        <v>6093</v>
      </c>
    </row>
    <row r="1116" customFormat="false" ht="13.5" hidden="false" customHeight="true" outlineLevel="0" collapsed="false">
      <c r="C1116" s="1" t="s">
        <v>6094</v>
      </c>
    </row>
    <row r="1117" customFormat="false" ht="13.5" hidden="false" customHeight="true" outlineLevel="0" collapsed="false">
      <c r="C1117" s="1" t="s">
        <v>6095</v>
      </c>
    </row>
    <row r="1118" customFormat="false" ht="13.5" hidden="false" customHeight="true" outlineLevel="0" collapsed="false">
      <c r="C1118" s="1" t="s">
        <v>6096</v>
      </c>
    </row>
    <row r="1119" customFormat="false" ht="13.5" hidden="false" customHeight="true" outlineLevel="0" collapsed="false">
      <c r="C1119" s="1" t="s">
        <v>6097</v>
      </c>
    </row>
    <row r="1120" customFormat="false" ht="13.5" hidden="false" customHeight="true" outlineLevel="0" collapsed="false">
      <c r="C1120" s="1" t="s">
        <v>6098</v>
      </c>
    </row>
    <row r="1121" customFormat="false" ht="13.5" hidden="false" customHeight="true" outlineLevel="0" collapsed="false">
      <c r="C1121" s="1" t="s">
        <v>6099</v>
      </c>
    </row>
    <row r="1122" customFormat="false" ht="13.5" hidden="false" customHeight="true" outlineLevel="0" collapsed="false">
      <c r="C1122" s="1" t="s">
        <v>6100</v>
      </c>
    </row>
    <row r="1123" customFormat="false" ht="13.5" hidden="false" customHeight="true" outlineLevel="0" collapsed="false">
      <c r="C1123" s="1" t="s">
        <v>6101</v>
      </c>
    </row>
    <row r="1124" customFormat="false" ht="13.5" hidden="false" customHeight="true" outlineLevel="0" collapsed="false">
      <c r="C1124" s="1" t="s">
        <v>6102</v>
      </c>
    </row>
    <row r="1125" customFormat="false" ht="13.5" hidden="false" customHeight="true" outlineLevel="0" collapsed="false">
      <c r="C1125" s="1" t="s">
        <v>6103</v>
      </c>
    </row>
    <row r="1126" customFormat="false" ht="13.5" hidden="false" customHeight="true" outlineLevel="0" collapsed="false">
      <c r="C1126" s="1" t="s">
        <v>6104</v>
      </c>
    </row>
    <row r="1127" customFormat="false" ht="13.5" hidden="false" customHeight="true" outlineLevel="0" collapsed="false">
      <c r="C1127" s="1" t="s">
        <v>6105</v>
      </c>
    </row>
    <row r="1128" customFormat="false" ht="13.5" hidden="false" customHeight="true" outlineLevel="0" collapsed="false">
      <c r="C1128" s="1" t="s">
        <v>6106</v>
      </c>
    </row>
    <row r="1129" customFormat="false" ht="13.5" hidden="false" customHeight="true" outlineLevel="0" collapsed="false">
      <c r="C1129" s="1" t="s">
        <v>6107</v>
      </c>
    </row>
    <row r="1130" customFormat="false" ht="13.5" hidden="false" customHeight="true" outlineLevel="0" collapsed="false">
      <c r="C1130" s="1" t="s">
        <v>6108</v>
      </c>
    </row>
    <row r="1131" customFormat="false" ht="13.5" hidden="false" customHeight="true" outlineLevel="0" collapsed="false">
      <c r="C1131" s="1" t="s">
        <v>6109</v>
      </c>
    </row>
    <row r="1132" customFormat="false" ht="13.5" hidden="false" customHeight="true" outlineLevel="0" collapsed="false">
      <c r="C1132" s="1" t="s">
        <v>6110</v>
      </c>
    </row>
    <row r="1133" customFormat="false" ht="13.5" hidden="false" customHeight="true" outlineLevel="0" collapsed="false">
      <c r="C1133" s="1" t="s">
        <v>6111</v>
      </c>
    </row>
    <row r="1134" customFormat="false" ht="13.5" hidden="false" customHeight="true" outlineLevel="0" collapsed="false">
      <c r="C1134" s="1" t="s">
        <v>6112</v>
      </c>
    </row>
    <row r="1135" customFormat="false" ht="13.5" hidden="false" customHeight="true" outlineLevel="0" collapsed="false">
      <c r="C1135" s="1" t="s">
        <v>6113</v>
      </c>
    </row>
    <row r="1136" customFormat="false" ht="13.5" hidden="false" customHeight="true" outlineLevel="0" collapsed="false">
      <c r="C1136" s="1" t="s">
        <v>6114</v>
      </c>
    </row>
    <row r="1137" customFormat="false" ht="13.5" hidden="false" customHeight="true" outlineLevel="0" collapsed="false">
      <c r="C1137" s="1" t="s">
        <v>6115</v>
      </c>
    </row>
    <row r="1138" customFormat="false" ht="13.5" hidden="false" customHeight="true" outlineLevel="0" collapsed="false">
      <c r="C1138" s="1" t="s">
        <v>6116</v>
      </c>
    </row>
    <row r="1139" customFormat="false" ht="13.5" hidden="false" customHeight="true" outlineLevel="0" collapsed="false">
      <c r="C1139" s="1" t="s">
        <v>6117</v>
      </c>
    </row>
    <row r="1140" customFormat="false" ht="13.5" hidden="false" customHeight="true" outlineLevel="0" collapsed="false">
      <c r="C1140" s="1" t="s">
        <v>6118</v>
      </c>
    </row>
    <row r="1141" customFormat="false" ht="13.5" hidden="false" customHeight="true" outlineLevel="0" collapsed="false">
      <c r="C1141" s="1" t="s">
        <v>6119</v>
      </c>
    </row>
    <row r="1142" customFormat="false" ht="13.5" hidden="false" customHeight="true" outlineLevel="0" collapsed="false">
      <c r="C1142" s="1" t="s">
        <v>6120</v>
      </c>
    </row>
    <row r="1143" customFormat="false" ht="13.5" hidden="false" customHeight="true" outlineLevel="0" collapsed="false">
      <c r="C1143" s="1" t="s">
        <v>6121</v>
      </c>
    </row>
    <row r="1144" customFormat="false" ht="13.5" hidden="false" customHeight="true" outlineLevel="0" collapsed="false">
      <c r="C1144" s="1" t="s">
        <v>6122</v>
      </c>
    </row>
    <row r="1145" customFormat="false" ht="13.5" hidden="false" customHeight="true" outlineLevel="0" collapsed="false">
      <c r="C1145" s="1" t="s">
        <v>6123</v>
      </c>
    </row>
    <row r="1146" customFormat="false" ht="13.5" hidden="false" customHeight="true" outlineLevel="0" collapsed="false">
      <c r="C1146" s="1" t="s">
        <v>6124</v>
      </c>
    </row>
    <row r="1147" customFormat="false" ht="13.5" hidden="false" customHeight="true" outlineLevel="0" collapsed="false">
      <c r="C1147" s="1" t="s">
        <v>6125</v>
      </c>
    </row>
    <row r="1148" customFormat="false" ht="13.5" hidden="false" customHeight="true" outlineLevel="0" collapsed="false">
      <c r="C1148" s="1" t="s">
        <v>6126</v>
      </c>
    </row>
    <row r="1149" customFormat="false" ht="13.5" hidden="false" customHeight="true" outlineLevel="0" collapsed="false">
      <c r="C1149" s="1" t="s">
        <v>6127</v>
      </c>
    </row>
    <row r="1150" customFormat="false" ht="13.5" hidden="false" customHeight="true" outlineLevel="0" collapsed="false">
      <c r="C1150" s="1" t="s">
        <v>6128</v>
      </c>
    </row>
    <row r="1151" customFormat="false" ht="13.5" hidden="false" customHeight="true" outlineLevel="0" collapsed="false">
      <c r="C1151" s="1" t="s">
        <v>6129</v>
      </c>
    </row>
    <row r="1152" customFormat="false" ht="13.5" hidden="false" customHeight="true" outlineLevel="0" collapsed="false">
      <c r="C1152" s="1" t="s">
        <v>6130</v>
      </c>
    </row>
    <row r="1153" customFormat="false" ht="13.5" hidden="false" customHeight="true" outlineLevel="0" collapsed="false">
      <c r="C1153" s="1" t="s">
        <v>6131</v>
      </c>
    </row>
    <row r="1154" customFormat="false" ht="13.5" hidden="false" customHeight="true" outlineLevel="0" collapsed="false">
      <c r="C1154" s="1" t="s">
        <v>6132</v>
      </c>
    </row>
    <row r="1155" customFormat="false" ht="13.5" hidden="false" customHeight="true" outlineLevel="0" collapsed="false">
      <c r="C1155" s="1" t="s">
        <v>6133</v>
      </c>
    </row>
    <row r="1156" customFormat="false" ht="13.5" hidden="false" customHeight="true" outlineLevel="0" collapsed="false">
      <c r="C1156" s="1" t="s">
        <v>6134</v>
      </c>
    </row>
    <row r="1157" customFormat="false" ht="13.5" hidden="false" customHeight="true" outlineLevel="0" collapsed="false">
      <c r="C1157" s="1" t="s">
        <v>6135</v>
      </c>
    </row>
    <row r="1158" customFormat="false" ht="13.5" hidden="false" customHeight="true" outlineLevel="0" collapsed="false">
      <c r="C1158" s="1" t="s">
        <v>6136</v>
      </c>
    </row>
    <row r="1159" customFormat="false" ht="13.5" hidden="false" customHeight="true" outlineLevel="0" collapsed="false">
      <c r="C1159" s="1" t="s">
        <v>6137</v>
      </c>
    </row>
    <row r="1160" customFormat="false" ht="13.5" hidden="false" customHeight="true" outlineLevel="0" collapsed="false">
      <c r="C1160" s="1" t="s">
        <v>6138</v>
      </c>
    </row>
    <row r="1161" customFormat="false" ht="13.5" hidden="false" customHeight="true" outlineLevel="0" collapsed="false">
      <c r="C1161" s="1" t="s">
        <v>6139</v>
      </c>
    </row>
    <row r="1162" customFormat="false" ht="13.5" hidden="false" customHeight="true" outlineLevel="0" collapsed="false">
      <c r="C1162" s="1" t="s">
        <v>6140</v>
      </c>
    </row>
    <row r="1163" customFormat="false" ht="13.5" hidden="false" customHeight="true" outlineLevel="0" collapsed="false">
      <c r="C1163" s="1" t="s">
        <v>6141</v>
      </c>
    </row>
    <row r="1164" customFormat="false" ht="13.5" hidden="false" customHeight="true" outlineLevel="0" collapsed="false">
      <c r="C1164" s="1" t="s">
        <v>6142</v>
      </c>
    </row>
    <row r="1165" customFormat="false" ht="13.5" hidden="false" customHeight="true" outlineLevel="0" collapsed="false">
      <c r="C1165" s="1" t="s">
        <v>6143</v>
      </c>
    </row>
    <row r="1166" customFormat="false" ht="13.5" hidden="false" customHeight="true" outlineLevel="0" collapsed="false">
      <c r="C1166" s="1" t="s">
        <v>6144</v>
      </c>
    </row>
    <row r="1167" customFormat="false" ht="13.5" hidden="false" customHeight="true" outlineLevel="0" collapsed="false">
      <c r="C1167" s="1" t="s">
        <v>6145</v>
      </c>
    </row>
    <row r="1168" customFormat="false" ht="13.5" hidden="false" customHeight="true" outlineLevel="0" collapsed="false">
      <c r="C1168" s="1" t="s">
        <v>6146</v>
      </c>
    </row>
    <row r="1169" customFormat="false" ht="13.5" hidden="false" customHeight="true" outlineLevel="0" collapsed="false">
      <c r="C1169" s="1" t="s">
        <v>6147</v>
      </c>
    </row>
    <row r="1170" customFormat="false" ht="13.5" hidden="false" customHeight="true" outlineLevel="0" collapsed="false">
      <c r="C1170" s="1" t="s">
        <v>6148</v>
      </c>
    </row>
    <row r="1171" customFormat="false" ht="13.5" hidden="false" customHeight="true" outlineLevel="0" collapsed="false">
      <c r="C1171" s="1" t="s">
        <v>6149</v>
      </c>
    </row>
    <row r="1172" customFormat="false" ht="13.5" hidden="false" customHeight="true" outlineLevel="0" collapsed="false">
      <c r="C1172" s="1" t="s">
        <v>6150</v>
      </c>
    </row>
    <row r="1173" customFormat="false" ht="13.5" hidden="false" customHeight="true" outlineLevel="0" collapsed="false">
      <c r="C1173" s="1" t="s">
        <v>6151</v>
      </c>
    </row>
    <row r="1174" customFormat="false" ht="13.5" hidden="false" customHeight="true" outlineLevel="0" collapsed="false">
      <c r="C1174" s="1" t="s">
        <v>6152</v>
      </c>
    </row>
    <row r="1175" customFormat="false" ht="13.5" hidden="false" customHeight="true" outlineLevel="0" collapsed="false">
      <c r="C1175" s="1" t="s">
        <v>6153</v>
      </c>
    </row>
    <row r="1176" customFormat="false" ht="13.5" hidden="false" customHeight="true" outlineLevel="0" collapsed="false">
      <c r="C1176" s="1" t="s">
        <v>6154</v>
      </c>
    </row>
    <row r="1177" customFormat="false" ht="13.5" hidden="false" customHeight="true" outlineLevel="0" collapsed="false">
      <c r="C1177" s="1" t="s">
        <v>6155</v>
      </c>
    </row>
    <row r="1178" customFormat="false" ht="13.5" hidden="false" customHeight="true" outlineLevel="0" collapsed="false">
      <c r="C1178" s="1" t="s">
        <v>6156</v>
      </c>
    </row>
    <row r="1179" customFormat="false" ht="13.5" hidden="false" customHeight="true" outlineLevel="0" collapsed="false">
      <c r="C1179" s="1" t="s">
        <v>6157</v>
      </c>
    </row>
    <row r="1180" customFormat="false" ht="13.5" hidden="false" customHeight="true" outlineLevel="0" collapsed="false">
      <c r="C1180" s="1" t="s">
        <v>6158</v>
      </c>
    </row>
    <row r="1181" customFormat="false" ht="13.5" hidden="false" customHeight="true" outlineLevel="0" collapsed="false">
      <c r="C1181" s="1" t="s">
        <v>6159</v>
      </c>
    </row>
    <row r="1182" customFormat="false" ht="13.5" hidden="false" customHeight="true" outlineLevel="0" collapsed="false">
      <c r="C1182" s="1" t="s">
        <v>6160</v>
      </c>
    </row>
    <row r="1183" customFormat="false" ht="13.5" hidden="false" customHeight="true" outlineLevel="0" collapsed="false">
      <c r="C1183" s="1" t="s">
        <v>6161</v>
      </c>
    </row>
    <row r="1184" customFormat="false" ht="13.5" hidden="false" customHeight="true" outlineLevel="0" collapsed="false">
      <c r="C1184" s="1" t="s">
        <v>6162</v>
      </c>
    </row>
    <row r="1185" customFormat="false" ht="13.5" hidden="false" customHeight="true" outlineLevel="0" collapsed="false">
      <c r="C1185" s="1" t="s">
        <v>6163</v>
      </c>
    </row>
    <row r="1186" customFormat="false" ht="13.5" hidden="false" customHeight="true" outlineLevel="0" collapsed="false">
      <c r="C1186" s="1" t="s">
        <v>6164</v>
      </c>
    </row>
    <row r="1187" customFormat="false" ht="13.5" hidden="false" customHeight="true" outlineLevel="0" collapsed="false">
      <c r="C1187" s="1" t="s">
        <v>6165</v>
      </c>
    </row>
    <row r="1188" customFormat="false" ht="13.5" hidden="false" customHeight="true" outlineLevel="0" collapsed="false">
      <c r="C1188" s="1" t="s">
        <v>6166</v>
      </c>
    </row>
    <row r="1189" customFormat="false" ht="13.5" hidden="false" customHeight="true" outlineLevel="0" collapsed="false">
      <c r="C1189" s="1" t="s">
        <v>6167</v>
      </c>
    </row>
    <row r="1190" customFormat="false" ht="13.5" hidden="false" customHeight="true" outlineLevel="0" collapsed="false">
      <c r="C1190" s="1" t="s">
        <v>6168</v>
      </c>
    </row>
    <row r="1191" customFormat="false" ht="13.5" hidden="false" customHeight="true" outlineLevel="0" collapsed="false">
      <c r="C1191" s="1" t="s">
        <v>6169</v>
      </c>
    </row>
    <row r="1192" customFormat="false" ht="13.5" hidden="false" customHeight="true" outlineLevel="0" collapsed="false">
      <c r="C1192" s="1" t="s">
        <v>6170</v>
      </c>
    </row>
    <row r="1193" customFormat="false" ht="13.5" hidden="false" customHeight="true" outlineLevel="0" collapsed="false">
      <c r="C1193" s="1" t="s">
        <v>6171</v>
      </c>
    </row>
    <row r="1194" customFormat="false" ht="13.5" hidden="false" customHeight="true" outlineLevel="0" collapsed="false">
      <c r="C1194" s="1" t="s">
        <v>6172</v>
      </c>
    </row>
    <row r="1195" customFormat="false" ht="13.5" hidden="false" customHeight="true" outlineLevel="0" collapsed="false">
      <c r="C1195" s="1" t="s">
        <v>6173</v>
      </c>
    </row>
    <row r="1196" customFormat="false" ht="13.5" hidden="false" customHeight="true" outlineLevel="0" collapsed="false">
      <c r="C1196" s="1" t="s">
        <v>6174</v>
      </c>
    </row>
    <row r="1197" customFormat="false" ht="13.5" hidden="false" customHeight="true" outlineLevel="0" collapsed="false">
      <c r="C1197" s="1" t="s">
        <v>6175</v>
      </c>
    </row>
    <row r="1198" customFormat="false" ht="13.5" hidden="false" customHeight="true" outlineLevel="0" collapsed="false">
      <c r="C1198" s="1" t="s">
        <v>6176</v>
      </c>
    </row>
    <row r="1199" customFormat="false" ht="13.5" hidden="false" customHeight="true" outlineLevel="0" collapsed="false">
      <c r="C1199" s="1" t="s">
        <v>6177</v>
      </c>
    </row>
    <row r="1200" customFormat="false" ht="13.5" hidden="false" customHeight="true" outlineLevel="0" collapsed="false">
      <c r="C1200" s="1" t="s">
        <v>6178</v>
      </c>
    </row>
    <row r="1201" customFormat="false" ht="13.5" hidden="false" customHeight="true" outlineLevel="0" collapsed="false">
      <c r="C1201" s="1" t="s">
        <v>6179</v>
      </c>
    </row>
    <row r="1202" customFormat="false" ht="13.5" hidden="false" customHeight="true" outlineLevel="0" collapsed="false">
      <c r="C1202" s="1" t="s">
        <v>6180</v>
      </c>
    </row>
    <row r="1203" customFormat="false" ht="13.5" hidden="false" customHeight="true" outlineLevel="0" collapsed="false">
      <c r="C1203" s="1" t="s">
        <v>6181</v>
      </c>
    </row>
    <row r="1204" customFormat="false" ht="13.5" hidden="false" customHeight="true" outlineLevel="0" collapsed="false">
      <c r="C1204" s="1" t="s">
        <v>6182</v>
      </c>
    </row>
    <row r="1205" customFormat="false" ht="13.5" hidden="false" customHeight="true" outlineLevel="0" collapsed="false">
      <c r="C1205" s="1" t="s">
        <v>6183</v>
      </c>
    </row>
    <row r="1206" customFormat="false" ht="13.5" hidden="false" customHeight="true" outlineLevel="0" collapsed="false">
      <c r="C1206" s="1" t="s">
        <v>6184</v>
      </c>
    </row>
    <row r="1207" customFormat="false" ht="13.5" hidden="false" customHeight="true" outlineLevel="0" collapsed="false">
      <c r="C1207" s="1" t="s">
        <v>6185</v>
      </c>
    </row>
    <row r="1208" customFormat="false" ht="13.5" hidden="false" customHeight="true" outlineLevel="0" collapsed="false">
      <c r="C1208" s="1" t="s">
        <v>6186</v>
      </c>
    </row>
    <row r="1209" customFormat="false" ht="13.5" hidden="false" customHeight="true" outlineLevel="0" collapsed="false">
      <c r="C1209" s="1" t="s">
        <v>6187</v>
      </c>
    </row>
    <row r="1210" customFormat="false" ht="13.5" hidden="false" customHeight="true" outlineLevel="0" collapsed="false">
      <c r="C1210" s="1" t="s">
        <v>6188</v>
      </c>
    </row>
    <row r="1211" customFormat="false" ht="13.5" hidden="false" customHeight="true" outlineLevel="0" collapsed="false">
      <c r="C1211" s="1" t="s">
        <v>6189</v>
      </c>
    </row>
    <row r="1212" customFormat="false" ht="13.5" hidden="false" customHeight="true" outlineLevel="0" collapsed="false">
      <c r="C1212" s="1" t="s">
        <v>6190</v>
      </c>
    </row>
    <row r="1213" customFormat="false" ht="13.5" hidden="false" customHeight="true" outlineLevel="0" collapsed="false">
      <c r="C1213" s="1" t="s">
        <v>6191</v>
      </c>
    </row>
    <row r="1214" customFormat="false" ht="13.5" hidden="false" customHeight="true" outlineLevel="0" collapsed="false">
      <c r="C1214" s="1" t="s">
        <v>6192</v>
      </c>
    </row>
    <row r="1215" customFormat="false" ht="13.5" hidden="false" customHeight="true" outlineLevel="0" collapsed="false">
      <c r="C1215" s="1" t="s">
        <v>6193</v>
      </c>
    </row>
    <row r="1216" customFormat="false" ht="13.5" hidden="false" customHeight="true" outlineLevel="0" collapsed="false">
      <c r="C1216" s="1" t="s">
        <v>6194</v>
      </c>
    </row>
    <row r="1217" customFormat="false" ht="13.5" hidden="false" customHeight="true" outlineLevel="0" collapsed="false">
      <c r="C1217" s="1" t="s">
        <v>6195</v>
      </c>
    </row>
    <row r="1218" customFormat="false" ht="13.5" hidden="false" customHeight="true" outlineLevel="0" collapsed="false">
      <c r="C1218" s="1" t="s">
        <v>6196</v>
      </c>
    </row>
    <row r="1219" customFormat="false" ht="13.5" hidden="false" customHeight="true" outlineLevel="0" collapsed="false">
      <c r="C1219" s="1" t="s">
        <v>6197</v>
      </c>
    </row>
    <row r="1220" customFormat="false" ht="13.5" hidden="false" customHeight="true" outlineLevel="0" collapsed="false">
      <c r="C1220" s="1" t="s">
        <v>6198</v>
      </c>
    </row>
    <row r="1221" customFormat="false" ht="13.5" hidden="false" customHeight="true" outlineLevel="0" collapsed="false">
      <c r="C1221" s="1" t="s">
        <v>6199</v>
      </c>
    </row>
    <row r="1222" customFormat="false" ht="13.5" hidden="false" customHeight="true" outlineLevel="0" collapsed="false">
      <c r="C1222" s="1" t="s">
        <v>6200</v>
      </c>
    </row>
    <row r="1223" customFormat="false" ht="13.5" hidden="false" customHeight="true" outlineLevel="0" collapsed="false">
      <c r="C1223" s="1" t="s">
        <v>6201</v>
      </c>
    </row>
    <row r="1224" customFormat="false" ht="13.5" hidden="false" customHeight="true" outlineLevel="0" collapsed="false">
      <c r="C1224" s="1" t="s">
        <v>6202</v>
      </c>
    </row>
    <row r="1225" customFormat="false" ht="13.5" hidden="false" customHeight="true" outlineLevel="0" collapsed="false">
      <c r="C1225" s="1" t="s">
        <v>6203</v>
      </c>
    </row>
    <row r="1226" customFormat="false" ht="13.5" hidden="false" customHeight="true" outlineLevel="0" collapsed="false">
      <c r="C1226" s="1" t="s">
        <v>6204</v>
      </c>
    </row>
    <row r="1227" customFormat="false" ht="13.5" hidden="false" customHeight="true" outlineLevel="0" collapsed="false">
      <c r="C1227" s="1" t="s">
        <v>6205</v>
      </c>
    </row>
    <row r="1228" customFormat="false" ht="13.5" hidden="false" customHeight="true" outlineLevel="0" collapsed="false">
      <c r="C1228" s="1" t="s">
        <v>6206</v>
      </c>
    </row>
    <row r="1229" customFormat="false" ht="13.5" hidden="false" customHeight="true" outlineLevel="0" collapsed="false">
      <c r="C1229" s="1" t="s">
        <v>6207</v>
      </c>
    </row>
    <row r="1230" customFormat="false" ht="13.5" hidden="false" customHeight="true" outlineLevel="0" collapsed="false">
      <c r="C1230" s="1" t="s">
        <v>6208</v>
      </c>
    </row>
    <row r="1231" customFormat="false" ht="13.5" hidden="false" customHeight="true" outlineLevel="0" collapsed="false">
      <c r="C1231" s="1" t="s">
        <v>6209</v>
      </c>
    </row>
    <row r="1232" customFormat="false" ht="13.5" hidden="false" customHeight="true" outlineLevel="0" collapsed="false">
      <c r="C1232" s="1" t="s">
        <v>6210</v>
      </c>
    </row>
    <row r="1233" customFormat="false" ht="13.5" hidden="false" customHeight="true" outlineLevel="0" collapsed="false">
      <c r="C1233" s="1" t="s">
        <v>6211</v>
      </c>
    </row>
    <row r="1234" customFormat="false" ht="13.5" hidden="false" customHeight="true" outlineLevel="0" collapsed="false">
      <c r="C1234" s="1" t="s">
        <v>6212</v>
      </c>
    </row>
    <row r="1235" customFormat="false" ht="13.5" hidden="false" customHeight="true" outlineLevel="0" collapsed="false">
      <c r="C1235" s="1" t="s">
        <v>6213</v>
      </c>
    </row>
    <row r="1236" customFormat="false" ht="13.5" hidden="false" customHeight="true" outlineLevel="0" collapsed="false">
      <c r="C1236" s="1" t="s">
        <v>6214</v>
      </c>
    </row>
    <row r="1237" customFormat="false" ht="13.5" hidden="false" customHeight="true" outlineLevel="0" collapsed="false">
      <c r="C1237" s="1" t="s">
        <v>6215</v>
      </c>
    </row>
    <row r="1238" customFormat="false" ht="13.5" hidden="false" customHeight="true" outlineLevel="0" collapsed="false">
      <c r="C1238" s="1" t="s">
        <v>6216</v>
      </c>
    </row>
    <row r="1239" customFormat="false" ht="13.5" hidden="false" customHeight="true" outlineLevel="0" collapsed="false">
      <c r="C1239" s="1" t="s">
        <v>6217</v>
      </c>
    </row>
    <row r="1240" customFormat="false" ht="13.5" hidden="false" customHeight="true" outlineLevel="0" collapsed="false">
      <c r="C1240" s="1" t="s">
        <v>6218</v>
      </c>
    </row>
    <row r="1241" customFormat="false" ht="13.5" hidden="false" customHeight="true" outlineLevel="0" collapsed="false">
      <c r="C1241" s="1" t="s">
        <v>6219</v>
      </c>
    </row>
    <row r="1242" customFormat="false" ht="13.5" hidden="false" customHeight="true" outlineLevel="0" collapsed="false">
      <c r="C1242" s="1" t="s">
        <v>6220</v>
      </c>
    </row>
    <row r="1243" customFormat="false" ht="13.5" hidden="false" customHeight="true" outlineLevel="0" collapsed="false">
      <c r="C1243" s="1" t="s">
        <v>6221</v>
      </c>
    </row>
    <row r="1244" customFormat="false" ht="13.5" hidden="false" customHeight="true" outlineLevel="0" collapsed="false">
      <c r="C1244" s="1" t="s">
        <v>6222</v>
      </c>
    </row>
    <row r="1245" customFormat="false" ht="13.5" hidden="false" customHeight="true" outlineLevel="0" collapsed="false">
      <c r="C1245" s="1" t="s">
        <v>6223</v>
      </c>
    </row>
    <row r="1246" customFormat="false" ht="13.5" hidden="false" customHeight="true" outlineLevel="0" collapsed="false">
      <c r="C1246" s="1" t="s">
        <v>6224</v>
      </c>
    </row>
    <row r="1247" customFormat="false" ht="13.5" hidden="false" customHeight="true" outlineLevel="0" collapsed="false">
      <c r="C1247" s="1" t="s">
        <v>6225</v>
      </c>
    </row>
    <row r="1248" customFormat="false" ht="13.5" hidden="false" customHeight="true" outlineLevel="0" collapsed="false">
      <c r="C1248" s="1" t="s">
        <v>6226</v>
      </c>
    </row>
    <row r="1249" customFormat="false" ht="13.5" hidden="false" customHeight="true" outlineLevel="0" collapsed="false">
      <c r="C1249" s="1" t="s">
        <v>6227</v>
      </c>
    </row>
    <row r="1250" customFormat="false" ht="13.5" hidden="false" customHeight="true" outlineLevel="0" collapsed="false">
      <c r="C1250" s="1" t="s">
        <v>6228</v>
      </c>
    </row>
    <row r="1251" customFormat="false" ht="13.5" hidden="false" customHeight="true" outlineLevel="0" collapsed="false">
      <c r="C1251" s="1" t="s">
        <v>6229</v>
      </c>
    </row>
    <row r="1252" customFormat="false" ht="13.5" hidden="false" customHeight="true" outlineLevel="0" collapsed="false">
      <c r="C1252" s="1" t="s">
        <v>6230</v>
      </c>
    </row>
    <row r="1253" customFormat="false" ht="13.5" hidden="false" customHeight="true" outlineLevel="0" collapsed="false">
      <c r="C1253" s="1" t="s">
        <v>6231</v>
      </c>
    </row>
    <row r="1254" customFormat="false" ht="13.5" hidden="false" customHeight="true" outlineLevel="0" collapsed="false">
      <c r="C1254" s="1" t="s">
        <v>6232</v>
      </c>
    </row>
    <row r="1255" customFormat="false" ht="13.5" hidden="false" customHeight="true" outlineLevel="0" collapsed="false">
      <c r="C1255" s="1" t="s">
        <v>6233</v>
      </c>
    </row>
    <row r="1256" customFormat="false" ht="13.5" hidden="false" customHeight="true" outlineLevel="0" collapsed="false">
      <c r="C1256" s="1" t="s">
        <v>6234</v>
      </c>
    </row>
    <row r="1257" customFormat="false" ht="13.5" hidden="false" customHeight="true" outlineLevel="0" collapsed="false">
      <c r="C1257" s="1" t="s">
        <v>6235</v>
      </c>
    </row>
    <row r="1258" customFormat="false" ht="13.5" hidden="false" customHeight="true" outlineLevel="0" collapsed="false">
      <c r="C1258" s="1" t="s">
        <v>6236</v>
      </c>
    </row>
    <row r="1259" customFormat="false" ht="13.5" hidden="false" customHeight="true" outlineLevel="0" collapsed="false">
      <c r="C1259" s="1" t="s">
        <v>6237</v>
      </c>
    </row>
    <row r="1260" customFormat="false" ht="13.5" hidden="false" customHeight="true" outlineLevel="0" collapsed="false">
      <c r="C1260" s="1" t="s">
        <v>6238</v>
      </c>
    </row>
    <row r="1261" customFormat="false" ht="13.5" hidden="false" customHeight="true" outlineLevel="0" collapsed="false">
      <c r="C1261" s="1" t="s">
        <v>6239</v>
      </c>
    </row>
    <row r="1262" customFormat="false" ht="13.5" hidden="false" customHeight="true" outlineLevel="0" collapsed="false">
      <c r="C1262" s="1" t="s">
        <v>6240</v>
      </c>
    </row>
    <row r="1263" customFormat="false" ht="13.5" hidden="false" customHeight="true" outlineLevel="0" collapsed="false">
      <c r="C1263" s="1" t="s">
        <v>6241</v>
      </c>
    </row>
    <row r="1264" customFormat="false" ht="13.5" hidden="false" customHeight="true" outlineLevel="0" collapsed="false">
      <c r="C1264" s="1" t="s">
        <v>6242</v>
      </c>
    </row>
    <row r="1265" customFormat="false" ht="13.5" hidden="false" customHeight="true" outlineLevel="0" collapsed="false">
      <c r="C1265" s="1" t="s">
        <v>6243</v>
      </c>
    </row>
    <row r="1266" customFormat="false" ht="13.5" hidden="false" customHeight="true" outlineLevel="0" collapsed="false">
      <c r="C1266" s="1" t="s">
        <v>6244</v>
      </c>
    </row>
    <row r="1267" customFormat="false" ht="13.5" hidden="false" customHeight="true" outlineLevel="0" collapsed="false">
      <c r="C1267" s="1" t="s">
        <v>6245</v>
      </c>
    </row>
    <row r="1268" customFormat="false" ht="13.5" hidden="false" customHeight="true" outlineLevel="0" collapsed="false">
      <c r="C1268" s="1" t="s">
        <v>6246</v>
      </c>
    </row>
    <row r="1269" customFormat="false" ht="13.5" hidden="false" customHeight="true" outlineLevel="0" collapsed="false">
      <c r="C1269" s="1" t="s">
        <v>6247</v>
      </c>
    </row>
    <row r="1270" customFormat="false" ht="13.5" hidden="false" customHeight="true" outlineLevel="0" collapsed="false">
      <c r="C1270" s="1" t="s">
        <v>6248</v>
      </c>
    </row>
    <row r="1271" customFormat="false" ht="13.5" hidden="false" customHeight="true" outlineLevel="0" collapsed="false">
      <c r="C1271" s="1" t="s">
        <v>6249</v>
      </c>
    </row>
    <row r="1272" customFormat="false" ht="13.5" hidden="false" customHeight="true" outlineLevel="0" collapsed="false">
      <c r="C1272" s="1" t="s">
        <v>6250</v>
      </c>
    </row>
    <row r="1273" customFormat="false" ht="13.5" hidden="false" customHeight="true" outlineLevel="0" collapsed="false">
      <c r="C1273" s="1" t="s">
        <v>6251</v>
      </c>
    </row>
    <row r="1274" customFormat="false" ht="13.5" hidden="false" customHeight="true" outlineLevel="0" collapsed="false">
      <c r="C1274" s="1" t="s">
        <v>6252</v>
      </c>
    </row>
    <row r="1275" customFormat="false" ht="13.5" hidden="false" customHeight="true" outlineLevel="0" collapsed="false">
      <c r="C1275" s="1" t="s">
        <v>6253</v>
      </c>
    </row>
    <row r="1276" customFormat="false" ht="13.5" hidden="false" customHeight="true" outlineLevel="0" collapsed="false">
      <c r="C1276" s="1" t="s">
        <v>6254</v>
      </c>
    </row>
    <row r="1277" customFormat="false" ht="13.5" hidden="false" customHeight="true" outlineLevel="0" collapsed="false">
      <c r="C1277" s="1" t="s">
        <v>6255</v>
      </c>
    </row>
    <row r="1278" customFormat="false" ht="13.5" hidden="false" customHeight="true" outlineLevel="0" collapsed="false">
      <c r="C1278" s="1" t="s">
        <v>6256</v>
      </c>
    </row>
    <row r="1279" customFormat="false" ht="13.5" hidden="false" customHeight="true" outlineLevel="0" collapsed="false">
      <c r="C1279" s="1" t="s">
        <v>6257</v>
      </c>
    </row>
    <row r="1280" customFormat="false" ht="13.5" hidden="false" customHeight="true" outlineLevel="0" collapsed="false">
      <c r="C1280" s="1" t="s">
        <v>6258</v>
      </c>
    </row>
    <row r="1281" customFormat="false" ht="13.5" hidden="false" customHeight="true" outlineLevel="0" collapsed="false">
      <c r="C1281" s="1" t="s">
        <v>6259</v>
      </c>
    </row>
    <row r="1282" customFormat="false" ht="13.5" hidden="false" customHeight="true" outlineLevel="0" collapsed="false">
      <c r="C1282" s="1" t="s">
        <v>6260</v>
      </c>
    </row>
    <row r="1283" customFormat="false" ht="13.5" hidden="false" customHeight="true" outlineLevel="0" collapsed="false">
      <c r="C1283" s="1" t="s">
        <v>6261</v>
      </c>
    </row>
    <row r="1284" customFormat="false" ht="13.5" hidden="false" customHeight="true" outlineLevel="0" collapsed="false">
      <c r="C1284" s="1" t="s">
        <v>6262</v>
      </c>
    </row>
    <row r="1285" customFormat="false" ht="13.5" hidden="false" customHeight="true" outlineLevel="0" collapsed="false">
      <c r="C1285" s="1" t="s">
        <v>6263</v>
      </c>
    </row>
    <row r="1286" customFormat="false" ht="13.5" hidden="false" customHeight="true" outlineLevel="0" collapsed="false">
      <c r="C1286" s="1" t="s">
        <v>6264</v>
      </c>
    </row>
    <row r="1287" customFormat="false" ht="13.5" hidden="false" customHeight="true" outlineLevel="0" collapsed="false">
      <c r="C1287" s="1" t="s">
        <v>6265</v>
      </c>
    </row>
    <row r="1288" customFormat="false" ht="13.5" hidden="false" customHeight="true" outlineLevel="0" collapsed="false">
      <c r="C1288" s="1" t="s">
        <v>6266</v>
      </c>
    </row>
    <row r="1289" customFormat="false" ht="13.5" hidden="false" customHeight="true" outlineLevel="0" collapsed="false">
      <c r="C1289" s="1" t="s">
        <v>6267</v>
      </c>
    </row>
    <row r="1290" customFormat="false" ht="13.5" hidden="false" customHeight="true" outlineLevel="0" collapsed="false">
      <c r="C1290" s="1" t="s">
        <v>6268</v>
      </c>
    </row>
    <row r="1291" customFormat="false" ht="13.5" hidden="false" customHeight="true" outlineLevel="0" collapsed="false">
      <c r="C1291" s="1" t="s">
        <v>6269</v>
      </c>
    </row>
    <row r="1292" customFormat="false" ht="13.5" hidden="false" customHeight="true" outlineLevel="0" collapsed="false">
      <c r="C1292" s="1" t="s">
        <v>6270</v>
      </c>
    </row>
    <row r="1293" customFormat="false" ht="13.5" hidden="false" customHeight="true" outlineLevel="0" collapsed="false">
      <c r="C1293" s="1" t="s">
        <v>6271</v>
      </c>
    </row>
    <row r="1294" customFormat="false" ht="13.5" hidden="false" customHeight="true" outlineLevel="0" collapsed="false">
      <c r="C1294" s="1" t="s">
        <v>6272</v>
      </c>
    </row>
    <row r="1295" customFormat="false" ht="13.5" hidden="false" customHeight="true" outlineLevel="0" collapsed="false">
      <c r="C1295" s="1" t="s">
        <v>6273</v>
      </c>
    </row>
    <row r="1296" customFormat="false" ht="13.5" hidden="false" customHeight="true" outlineLevel="0" collapsed="false">
      <c r="C1296" s="1" t="s">
        <v>6274</v>
      </c>
    </row>
    <row r="1297" customFormat="false" ht="13.5" hidden="false" customHeight="true" outlineLevel="0" collapsed="false">
      <c r="C1297" s="1" t="s">
        <v>6275</v>
      </c>
    </row>
    <row r="1298" customFormat="false" ht="13.5" hidden="false" customHeight="true" outlineLevel="0" collapsed="false">
      <c r="C1298" s="1" t="s">
        <v>6276</v>
      </c>
    </row>
    <row r="1299" customFormat="false" ht="13.5" hidden="false" customHeight="true" outlineLevel="0" collapsed="false">
      <c r="C1299" s="1" t="s">
        <v>6277</v>
      </c>
    </row>
    <row r="1300" customFormat="false" ht="13.5" hidden="false" customHeight="true" outlineLevel="0" collapsed="false">
      <c r="C1300" s="1" t="s">
        <v>6278</v>
      </c>
    </row>
    <row r="1301" customFormat="false" ht="13.5" hidden="false" customHeight="true" outlineLevel="0" collapsed="false">
      <c r="C1301" s="1" t="s">
        <v>6279</v>
      </c>
    </row>
    <row r="1302" customFormat="false" ht="13.5" hidden="false" customHeight="true" outlineLevel="0" collapsed="false">
      <c r="C1302" s="1" t="s">
        <v>6280</v>
      </c>
    </row>
    <row r="1303" customFormat="false" ht="13.5" hidden="false" customHeight="true" outlineLevel="0" collapsed="false">
      <c r="C1303" s="1" t="s">
        <v>6281</v>
      </c>
    </row>
    <row r="1304" customFormat="false" ht="13.5" hidden="false" customHeight="true" outlineLevel="0" collapsed="false">
      <c r="C1304" s="1" t="s">
        <v>6282</v>
      </c>
    </row>
    <row r="1305" customFormat="false" ht="13.5" hidden="false" customHeight="true" outlineLevel="0" collapsed="false">
      <c r="C1305" s="1" t="s">
        <v>6283</v>
      </c>
    </row>
    <row r="1306" customFormat="false" ht="13.5" hidden="false" customHeight="true" outlineLevel="0" collapsed="false">
      <c r="C1306" s="1" t="s">
        <v>6284</v>
      </c>
    </row>
    <row r="1307" customFormat="false" ht="13.5" hidden="false" customHeight="true" outlineLevel="0" collapsed="false">
      <c r="C1307" s="1" t="s">
        <v>6285</v>
      </c>
    </row>
    <row r="1308" customFormat="false" ht="13.5" hidden="false" customHeight="true" outlineLevel="0" collapsed="false">
      <c r="C1308" s="1" t="s">
        <v>6286</v>
      </c>
    </row>
    <row r="1309" customFormat="false" ht="13.5" hidden="false" customHeight="true" outlineLevel="0" collapsed="false">
      <c r="C1309" s="1" t="s">
        <v>6287</v>
      </c>
    </row>
    <row r="1310" customFormat="false" ht="13.5" hidden="false" customHeight="true" outlineLevel="0" collapsed="false">
      <c r="C1310" s="1" t="s">
        <v>6288</v>
      </c>
    </row>
    <row r="1311" customFormat="false" ht="13.5" hidden="false" customHeight="true" outlineLevel="0" collapsed="false">
      <c r="C1311" s="1" t="s">
        <v>6289</v>
      </c>
    </row>
    <row r="1312" customFormat="false" ht="13.5" hidden="false" customHeight="true" outlineLevel="0" collapsed="false">
      <c r="C1312" s="1" t="s">
        <v>6290</v>
      </c>
    </row>
    <row r="1313" customFormat="false" ht="13.5" hidden="false" customHeight="true" outlineLevel="0" collapsed="false">
      <c r="C1313" s="1" t="s">
        <v>6291</v>
      </c>
    </row>
    <row r="1314" customFormat="false" ht="13.5" hidden="false" customHeight="true" outlineLevel="0" collapsed="false">
      <c r="C1314" s="1" t="s">
        <v>6292</v>
      </c>
    </row>
    <row r="1315" customFormat="false" ht="13.5" hidden="false" customHeight="true" outlineLevel="0" collapsed="false">
      <c r="C1315" s="1" t="s">
        <v>6293</v>
      </c>
    </row>
    <row r="1316" customFormat="false" ht="13.5" hidden="false" customHeight="true" outlineLevel="0" collapsed="false">
      <c r="C1316" s="1" t="s">
        <v>6294</v>
      </c>
    </row>
    <row r="1317" customFormat="false" ht="13.5" hidden="false" customHeight="true" outlineLevel="0" collapsed="false">
      <c r="C1317" s="1" t="s">
        <v>6295</v>
      </c>
    </row>
    <row r="1318" customFormat="false" ht="13.5" hidden="false" customHeight="true" outlineLevel="0" collapsed="false">
      <c r="C1318" s="1" t="s">
        <v>6296</v>
      </c>
    </row>
    <row r="1319" customFormat="false" ht="13.5" hidden="false" customHeight="true" outlineLevel="0" collapsed="false">
      <c r="C1319" s="1" t="s">
        <v>6297</v>
      </c>
    </row>
    <row r="1320" customFormat="false" ht="13.5" hidden="false" customHeight="true" outlineLevel="0" collapsed="false">
      <c r="C1320" s="1" t="s">
        <v>6298</v>
      </c>
    </row>
    <row r="1321" customFormat="false" ht="13.5" hidden="false" customHeight="true" outlineLevel="0" collapsed="false">
      <c r="C1321" s="1" t="s">
        <v>6299</v>
      </c>
    </row>
    <row r="1322" customFormat="false" ht="13.5" hidden="false" customHeight="true" outlineLevel="0" collapsed="false">
      <c r="C1322" s="1" t="s">
        <v>6300</v>
      </c>
    </row>
    <row r="1323" customFormat="false" ht="13.5" hidden="false" customHeight="true" outlineLevel="0" collapsed="false">
      <c r="C1323" s="1" t="s">
        <v>6301</v>
      </c>
    </row>
    <row r="1324" customFormat="false" ht="13.5" hidden="false" customHeight="true" outlineLevel="0" collapsed="false">
      <c r="C1324" s="1" t="s">
        <v>6302</v>
      </c>
    </row>
    <row r="1325" customFormat="false" ht="13.5" hidden="false" customHeight="true" outlineLevel="0" collapsed="false">
      <c r="C1325" s="1" t="s">
        <v>6303</v>
      </c>
    </row>
    <row r="1326" customFormat="false" ht="13.5" hidden="false" customHeight="true" outlineLevel="0" collapsed="false">
      <c r="C1326" s="1" t="s">
        <v>6304</v>
      </c>
    </row>
    <row r="1327" customFormat="false" ht="13.5" hidden="false" customHeight="true" outlineLevel="0" collapsed="false">
      <c r="C1327" s="1" t="s">
        <v>6305</v>
      </c>
    </row>
    <row r="1328" customFormat="false" ht="13.5" hidden="false" customHeight="true" outlineLevel="0" collapsed="false">
      <c r="C1328" s="1" t="s">
        <v>6306</v>
      </c>
    </row>
    <row r="1329" customFormat="false" ht="13.5" hidden="false" customHeight="true" outlineLevel="0" collapsed="false">
      <c r="C1329" s="1" t="s">
        <v>6307</v>
      </c>
    </row>
    <row r="1330" customFormat="false" ht="13.5" hidden="false" customHeight="true" outlineLevel="0" collapsed="false">
      <c r="C1330" s="1" t="s">
        <v>6308</v>
      </c>
    </row>
    <row r="1331" customFormat="false" ht="13.5" hidden="false" customHeight="true" outlineLevel="0" collapsed="false">
      <c r="C1331" s="1" t="s">
        <v>6309</v>
      </c>
    </row>
    <row r="1332" customFormat="false" ht="13.5" hidden="false" customHeight="true" outlineLevel="0" collapsed="false">
      <c r="C1332" s="1" t="s">
        <v>6310</v>
      </c>
    </row>
    <row r="1333" customFormat="false" ht="13.5" hidden="false" customHeight="true" outlineLevel="0" collapsed="false">
      <c r="C1333" s="1" t="s">
        <v>6311</v>
      </c>
    </row>
    <row r="1334" customFormat="false" ht="13.5" hidden="false" customHeight="true" outlineLevel="0" collapsed="false">
      <c r="C1334" s="1" t="s">
        <v>6312</v>
      </c>
    </row>
    <row r="1335" customFormat="false" ht="13.5" hidden="false" customHeight="true" outlineLevel="0" collapsed="false">
      <c r="C1335" s="1" t="s">
        <v>6313</v>
      </c>
    </row>
    <row r="1336" customFormat="false" ht="13.5" hidden="false" customHeight="true" outlineLevel="0" collapsed="false">
      <c r="C1336" s="1" t="s">
        <v>6314</v>
      </c>
    </row>
    <row r="1337" customFormat="false" ht="13.5" hidden="false" customHeight="true" outlineLevel="0" collapsed="false">
      <c r="C1337" s="1" t="s">
        <v>6315</v>
      </c>
    </row>
    <row r="1338" customFormat="false" ht="13.5" hidden="false" customHeight="true" outlineLevel="0" collapsed="false">
      <c r="C1338" s="1" t="s">
        <v>6316</v>
      </c>
    </row>
    <row r="1339" customFormat="false" ht="13.5" hidden="false" customHeight="true" outlineLevel="0" collapsed="false">
      <c r="C1339" s="1" t="s">
        <v>6317</v>
      </c>
    </row>
    <row r="1340" customFormat="false" ht="13.5" hidden="false" customHeight="true" outlineLevel="0" collapsed="false">
      <c r="C1340" s="1" t="s">
        <v>6318</v>
      </c>
    </row>
    <row r="1341" customFormat="false" ht="13.5" hidden="false" customHeight="true" outlineLevel="0" collapsed="false">
      <c r="C1341" s="1" t="s">
        <v>6319</v>
      </c>
    </row>
    <row r="1342" customFormat="false" ht="13.5" hidden="false" customHeight="true" outlineLevel="0" collapsed="false">
      <c r="C1342" s="1" t="s">
        <v>6320</v>
      </c>
    </row>
    <row r="1343" customFormat="false" ht="13.5" hidden="false" customHeight="true" outlineLevel="0" collapsed="false">
      <c r="C1343" s="1" t="s">
        <v>6321</v>
      </c>
    </row>
    <row r="1344" customFormat="false" ht="13.5" hidden="false" customHeight="true" outlineLevel="0" collapsed="false">
      <c r="C1344" s="1" t="s">
        <v>6322</v>
      </c>
    </row>
    <row r="1345" customFormat="false" ht="13.5" hidden="false" customHeight="true" outlineLevel="0" collapsed="false">
      <c r="C1345" s="1" t="s">
        <v>6323</v>
      </c>
    </row>
    <row r="1346" customFormat="false" ht="13.5" hidden="false" customHeight="true" outlineLevel="0" collapsed="false">
      <c r="C1346" s="1" t="s">
        <v>6324</v>
      </c>
    </row>
    <row r="1347" customFormat="false" ht="13.5" hidden="false" customHeight="true" outlineLevel="0" collapsed="false">
      <c r="C1347" s="1" t="s">
        <v>6325</v>
      </c>
    </row>
    <row r="1348" customFormat="false" ht="13.5" hidden="false" customHeight="true" outlineLevel="0" collapsed="false">
      <c r="C1348" s="1" t="s">
        <v>6326</v>
      </c>
    </row>
    <row r="1349" customFormat="false" ht="13.5" hidden="false" customHeight="true" outlineLevel="0" collapsed="false">
      <c r="C1349" s="1" t="s">
        <v>6327</v>
      </c>
    </row>
    <row r="1350" customFormat="false" ht="13.5" hidden="false" customHeight="true" outlineLevel="0" collapsed="false">
      <c r="C1350" s="1" t="s">
        <v>6328</v>
      </c>
    </row>
    <row r="1351" customFormat="false" ht="13.5" hidden="false" customHeight="true" outlineLevel="0" collapsed="false">
      <c r="C1351" s="1" t="s">
        <v>6329</v>
      </c>
    </row>
    <row r="1352" customFormat="false" ht="13.5" hidden="false" customHeight="true" outlineLevel="0" collapsed="false">
      <c r="C1352" s="1" t="s">
        <v>6330</v>
      </c>
    </row>
    <row r="1353" customFormat="false" ht="13.5" hidden="false" customHeight="true" outlineLevel="0" collapsed="false">
      <c r="C1353" s="1" t="s">
        <v>6331</v>
      </c>
    </row>
    <row r="1354" customFormat="false" ht="13.5" hidden="false" customHeight="true" outlineLevel="0" collapsed="false">
      <c r="C1354" s="1" t="s">
        <v>6332</v>
      </c>
    </row>
    <row r="1355" customFormat="false" ht="13.5" hidden="false" customHeight="true" outlineLevel="0" collapsed="false">
      <c r="C1355" s="1" t="s">
        <v>6333</v>
      </c>
    </row>
    <row r="1356" customFormat="false" ht="13.5" hidden="false" customHeight="true" outlineLevel="0" collapsed="false">
      <c r="C1356" s="1" t="s">
        <v>6334</v>
      </c>
    </row>
    <row r="1357" customFormat="false" ht="13.5" hidden="false" customHeight="true" outlineLevel="0" collapsed="false">
      <c r="C1357" s="1" t="s">
        <v>6335</v>
      </c>
    </row>
    <row r="1358" customFormat="false" ht="13.5" hidden="false" customHeight="true" outlineLevel="0" collapsed="false">
      <c r="C1358" s="1" t="s">
        <v>6336</v>
      </c>
    </row>
    <row r="1359" customFormat="false" ht="13.5" hidden="false" customHeight="true" outlineLevel="0" collapsed="false">
      <c r="C1359" s="1" t="s">
        <v>6337</v>
      </c>
    </row>
    <row r="1360" customFormat="false" ht="13.5" hidden="false" customHeight="true" outlineLevel="0" collapsed="false">
      <c r="C1360" s="1" t="s">
        <v>6338</v>
      </c>
    </row>
    <row r="1361" customFormat="false" ht="13.5" hidden="false" customHeight="true" outlineLevel="0" collapsed="false">
      <c r="C1361" s="1" t="s">
        <v>6339</v>
      </c>
    </row>
    <row r="1362" customFormat="false" ht="13.5" hidden="false" customHeight="true" outlineLevel="0" collapsed="false">
      <c r="C1362" s="1" t="s">
        <v>6340</v>
      </c>
    </row>
    <row r="1363" customFormat="false" ht="13.5" hidden="false" customHeight="true" outlineLevel="0" collapsed="false">
      <c r="C1363" s="1" t="s">
        <v>6341</v>
      </c>
    </row>
    <row r="1364" customFormat="false" ht="13.5" hidden="false" customHeight="true" outlineLevel="0" collapsed="false">
      <c r="C1364" s="1" t="s">
        <v>6342</v>
      </c>
    </row>
    <row r="1365" customFormat="false" ht="13.5" hidden="false" customHeight="true" outlineLevel="0" collapsed="false">
      <c r="C1365" s="1" t="s">
        <v>6343</v>
      </c>
    </row>
    <row r="1366" customFormat="false" ht="13.5" hidden="false" customHeight="true" outlineLevel="0" collapsed="false">
      <c r="C1366" s="1" t="s">
        <v>6344</v>
      </c>
    </row>
    <row r="1367" customFormat="false" ht="13.5" hidden="false" customHeight="true" outlineLevel="0" collapsed="false">
      <c r="C1367" s="1" t="s">
        <v>6345</v>
      </c>
    </row>
    <row r="1368" customFormat="false" ht="13.5" hidden="false" customHeight="true" outlineLevel="0" collapsed="false">
      <c r="C1368" s="1" t="s">
        <v>6346</v>
      </c>
    </row>
    <row r="1369" customFormat="false" ht="13.5" hidden="false" customHeight="true" outlineLevel="0" collapsed="false">
      <c r="C1369" s="1" t="s">
        <v>6347</v>
      </c>
    </row>
    <row r="1370" customFormat="false" ht="13.5" hidden="false" customHeight="true" outlineLevel="0" collapsed="false">
      <c r="C1370" s="1" t="s">
        <v>6348</v>
      </c>
    </row>
    <row r="1371" customFormat="false" ht="13.5" hidden="false" customHeight="true" outlineLevel="0" collapsed="false">
      <c r="C1371" s="1" t="s">
        <v>6349</v>
      </c>
    </row>
    <row r="1372" customFormat="false" ht="13.5" hidden="false" customHeight="true" outlineLevel="0" collapsed="false">
      <c r="C1372" s="1" t="s">
        <v>6350</v>
      </c>
    </row>
    <row r="1373" customFormat="false" ht="13.5" hidden="false" customHeight="true" outlineLevel="0" collapsed="false">
      <c r="C1373" s="1" t="s">
        <v>6351</v>
      </c>
    </row>
    <row r="1374" customFormat="false" ht="13.5" hidden="false" customHeight="true" outlineLevel="0" collapsed="false">
      <c r="C1374" s="1" t="s">
        <v>6352</v>
      </c>
    </row>
    <row r="1375" customFormat="false" ht="13.5" hidden="false" customHeight="true" outlineLevel="0" collapsed="false">
      <c r="C1375" s="1" t="s">
        <v>6353</v>
      </c>
    </row>
    <row r="1376" customFormat="false" ht="13.5" hidden="false" customHeight="true" outlineLevel="0" collapsed="false">
      <c r="C1376" s="1" t="s">
        <v>6354</v>
      </c>
    </row>
    <row r="1377" customFormat="false" ht="13.5" hidden="false" customHeight="true" outlineLevel="0" collapsed="false">
      <c r="C1377" s="1" t="s">
        <v>6355</v>
      </c>
    </row>
    <row r="1378" customFormat="false" ht="13.5" hidden="false" customHeight="true" outlineLevel="0" collapsed="false">
      <c r="C1378" s="1" t="s">
        <v>6356</v>
      </c>
    </row>
    <row r="1379" customFormat="false" ht="13.5" hidden="false" customHeight="true" outlineLevel="0" collapsed="false">
      <c r="C1379" s="1" t="s">
        <v>6357</v>
      </c>
    </row>
    <row r="1380" customFormat="false" ht="13.5" hidden="false" customHeight="true" outlineLevel="0" collapsed="false">
      <c r="C1380" s="1" t="s">
        <v>6358</v>
      </c>
    </row>
    <row r="1381" customFormat="false" ht="13.5" hidden="false" customHeight="true" outlineLevel="0" collapsed="false">
      <c r="C1381" s="1" t="s">
        <v>6359</v>
      </c>
    </row>
    <row r="1382" customFormat="false" ht="13.5" hidden="false" customHeight="true" outlineLevel="0" collapsed="false">
      <c r="C1382" s="1" t="s">
        <v>6360</v>
      </c>
    </row>
    <row r="1383" customFormat="false" ht="13.5" hidden="false" customHeight="true" outlineLevel="0" collapsed="false">
      <c r="C1383" s="1" t="s">
        <v>6361</v>
      </c>
    </row>
    <row r="1384" customFormat="false" ht="13.5" hidden="false" customHeight="true" outlineLevel="0" collapsed="false">
      <c r="C1384" s="1" t="s">
        <v>6362</v>
      </c>
    </row>
    <row r="1385" customFormat="false" ht="13.5" hidden="false" customHeight="true" outlineLevel="0" collapsed="false">
      <c r="C1385" s="1" t="s">
        <v>6363</v>
      </c>
    </row>
    <row r="1386" customFormat="false" ht="13.5" hidden="false" customHeight="true" outlineLevel="0" collapsed="false">
      <c r="C1386" s="1" t="s">
        <v>6364</v>
      </c>
    </row>
    <row r="1387" customFormat="false" ht="13.5" hidden="false" customHeight="true" outlineLevel="0" collapsed="false">
      <c r="C1387" s="1" t="s">
        <v>6365</v>
      </c>
    </row>
    <row r="1388" customFormat="false" ht="13.5" hidden="false" customHeight="true" outlineLevel="0" collapsed="false">
      <c r="C1388" s="1" t="s">
        <v>6366</v>
      </c>
    </row>
    <row r="1389" customFormat="false" ht="13.5" hidden="false" customHeight="true" outlineLevel="0" collapsed="false">
      <c r="C1389" s="1" t="s">
        <v>6367</v>
      </c>
    </row>
    <row r="1390" customFormat="false" ht="13.5" hidden="false" customHeight="true" outlineLevel="0" collapsed="false">
      <c r="C1390" s="1" t="s">
        <v>6368</v>
      </c>
    </row>
    <row r="1391" customFormat="false" ht="13.5" hidden="false" customHeight="true" outlineLevel="0" collapsed="false">
      <c r="C1391" s="1" t="s">
        <v>6369</v>
      </c>
    </row>
    <row r="1392" customFormat="false" ht="13.5" hidden="false" customHeight="true" outlineLevel="0" collapsed="false">
      <c r="C1392" s="1" t="s">
        <v>6370</v>
      </c>
    </row>
    <row r="1393" customFormat="false" ht="13.5" hidden="false" customHeight="true" outlineLevel="0" collapsed="false">
      <c r="C1393" s="1" t="s">
        <v>6371</v>
      </c>
    </row>
    <row r="1394" customFormat="false" ht="13.5" hidden="false" customHeight="true" outlineLevel="0" collapsed="false">
      <c r="C1394" s="1" t="s">
        <v>6372</v>
      </c>
    </row>
    <row r="1395" customFormat="false" ht="13.5" hidden="false" customHeight="true" outlineLevel="0" collapsed="false">
      <c r="C1395" s="1" t="s">
        <v>6373</v>
      </c>
    </row>
    <row r="1396" customFormat="false" ht="13.5" hidden="false" customHeight="true" outlineLevel="0" collapsed="false">
      <c r="C1396" s="1" t="s">
        <v>6374</v>
      </c>
    </row>
    <row r="1397" customFormat="false" ht="13.5" hidden="false" customHeight="true" outlineLevel="0" collapsed="false">
      <c r="C1397" s="1" t="s">
        <v>6375</v>
      </c>
    </row>
    <row r="1398" customFormat="false" ht="13.5" hidden="false" customHeight="true" outlineLevel="0" collapsed="false">
      <c r="C1398" s="1" t="s">
        <v>6376</v>
      </c>
    </row>
    <row r="1399" customFormat="false" ht="13.5" hidden="false" customHeight="true" outlineLevel="0" collapsed="false">
      <c r="C1399" s="1" t="s">
        <v>6377</v>
      </c>
    </row>
    <row r="1400" customFormat="false" ht="13.5" hidden="false" customHeight="true" outlineLevel="0" collapsed="false">
      <c r="C1400" s="1" t="s">
        <v>6378</v>
      </c>
    </row>
    <row r="1401" customFormat="false" ht="13.5" hidden="false" customHeight="true" outlineLevel="0" collapsed="false">
      <c r="C1401" s="1" t="s">
        <v>6379</v>
      </c>
    </row>
    <row r="1402" customFormat="false" ht="13.5" hidden="false" customHeight="true" outlineLevel="0" collapsed="false">
      <c r="C1402" s="1" t="s">
        <v>6380</v>
      </c>
    </row>
    <row r="1403" customFormat="false" ht="13.5" hidden="false" customHeight="true" outlineLevel="0" collapsed="false">
      <c r="C1403" s="1" t="s">
        <v>6381</v>
      </c>
    </row>
    <row r="1404" customFormat="false" ht="13.5" hidden="false" customHeight="true" outlineLevel="0" collapsed="false">
      <c r="C1404" s="1" t="s">
        <v>6382</v>
      </c>
    </row>
    <row r="1405" customFormat="false" ht="13.5" hidden="false" customHeight="true" outlineLevel="0" collapsed="false">
      <c r="C1405" s="1" t="s">
        <v>6383</v>
      </c>
    </row>
    <row r="1406" customFormat="false" ht="13.5" hidden="false" customHeight="true" outlineLevel="0" collapsed="false">
      <c r="C1406" s="1" t="s">
        <v>6384</v>
      </c>
    </row>
    <row r="1407" customFormat="false" ht="13.5" hidden="false" customHeight="true" outlineLevel="0" collapsed="false">
      <c r="C1407" s="1" t="s">
        <v>6385</v>
      </c>
    </row>
    <row r="1408" customFormat="false" ht="13.5" hidden="false" customHeight="true" outlineLevel="0" collapsed="false">
      <c r="C1408" s="1" t="s">
        <v>6386</v>
      </c>
    </row>
    <row r="1409" customFormat="false" ht="13.5" hidden="false" customHeight="true" outlineLevel="0" collapsed="false">
      <c r="C1409" s="1" t="s">
        <v>6387</v>
      </c>
    </row>
    <row r="1410" customFormat="false" ht="13.5" hidden="false" customHeight="true" outlineLevel="0" collapsed="false">
      <c r="C1410" s="1" t="s">
        <v>6388</v>
      </c>
    </row>
    <row r="1411" customFormat="false" ht="13.5" hidden="false" customHeight="true" outlineLevel="0" collapsed="false">
      <c r="C1411" s="1" t="s">
        <v>6389</v>
      </c>
    </row>
    <row r="1412" customFormat="false" ht="13.5" hidden="false" customHeight="true" outlineLevel="0" collapsed="false">
      <c r="C1412" s="1" t="s">
        <v>6390</v>
      </c>
    </row>
    <row r="1413" customFormat="false" ht="13.5" hidden="false" customHeight="true" outlineLevel="0" collapsed="false">
      <c r="C1413" s="1" t="s">
        <v>6391</v>
      </c>
    </row>
    <row r="1414" customFormat="false" ht="13.5" hidden="false" customHeight="true" outlineLevel="0" collapsed="false">
      <c r="C1414" s="1" t="s">
        <v>6392</v>
      </c>
    </row>
    <row r="1415" customFormat="false" ht="13.5" hidden="false" customHeight="true" outlineLevel="0" collapsed="false">
      <c r="C1415" s="1" t="s">
        <v>6393</v>
      </c>
    </row>
    <row r="1416" customFormat="false" ht="13.5" hidden="false" customHeight="true" outlineLevel="0" collapsed="false">
      <c r="C1416" s="1" t="s">
        <v>6394</v>
      </c>
    </row>
    <row r="1417" customFormat="false" ht="13.5" hidden="false" customHeight="true" outlineLevel="0" collapsed="false">
      <c r="C1417" s="1" t="s">
        <v>6395</v>
      </c>
    </row>
    <row r="1418" customFormat="false" ht="13.5" hidden="false" customHeight="true" outlineLevel="0" collapsed="false">
      <c r="C1418" s="1" t="s">
        <v>6396</v>
      </c>
    </row>
    <row r="1419" customFormat="false" ht="13.5" hidden="false" customHeight="true" outlineLevel="0" collapsed="false">
      <c r="C1419" s="1" t="s">
        <v>6397</v>
      </c>
    </row>
    <row r="1420" customFormat="false" ht="13.5" hidden="false" customHeight="true" outlineLevel="0" collapsed="false">
      <c r="C1420" s="1" t="s">
        <v>6398</v>
      </c>
    </row>
    <row r="1421" customFormat="false" ht="13.5" hidden="false" customHeight="true" outlineLevel="0" collapsed="false">
      <c r="C1421" s="1" t="s">
        <v>6399</v>
      </c>
    </row>
    <row r="1422" customFormat="false" ht="13.5" hidden="false" customHeight="true" outlineLevel="0" collapsed="false">
      <c r="C1422" s="1" t="s">
        <v>6400</v>
      </c>
    </row>
    <row r="1423" customFormat="false" ht="13.5" hidden="false" customHeight="true" outlineLevel="0" collapsed="false">
      <c r="C1423" s="1" t="s">
        <v>6401</v>
      </c>
    </row>
    <row r="1424" customFormat="false" ht="13.5" hidden="false" customHeight="true" outlineLevel="0" collapsed="false">
      <c r="C1424" s="1" t="s">
        <v>6402</v>
      </c>
    </row>
    <row r="1425" customFormat="false" ht="13.5" hidden="false" customHeight="true" outlineLevel="0" collapsed="false">
      <c r="C1425" s="1" t="s">
        <v>6403</v>
      </c>
    </row>
    <row r="1426" customFormat="false" ht="13.5" hidden="false" customHeight="true" outlineLevel="0" collapsed="false">
      <c r="C1426" s="1" t="s">
        <v>6404</v>
      </c>
    </row>
    <row r="1427" customFormat="false" ht="13.5" hidden="false" customHeight="true" outlineLevel="0" collapsed="false">
      <c r="C1427" s="1" t="s">
        <v>6405</v>
      </c>
    </row>
    <row r="1428" customFormat="false" ht="13.5" hidden="false" customHeight="true" outlineLevel="0" collapsed="false">
      <c r="C1428" s="1" t="s">
        <v>6406</v>
      </c>
    </row>
    <row r="1429" customFormat="false" ht="13.5" hidden="false" customHeight="true" outlineLevel="0" collapsed="false">
      <c r="C1429" s="1" t="s">
        <v>6407</v>
      </c>
    </row>
    <row r="1430" customFormat="false" ht="13.5" hidden="false" customHeight="true" outlineLevel="0" collapsed="false">
      <c r="C1430" s="1" t="s">
        <v>6408</v>
      </c>
    </row>
    <row r="1431" customFormat="false" ht="13.5" hidden="false" customHeight="true" outlineLevel="0" collapsed="false">
      <c r="C1431" s="1" t="s">
        <v>6409</v>
      </c>
    </row>
    <row r="1432" customFormat="false" ht="13.5" hidden="false" customHeight="true" outlineLevel="0" collapsed="false">
      <c r="C1432" s="1" t="s">
        <v>6410</v>
      </c>
    </row>
    <row r="1433" customFormat="false" ht="13.5" hidden="false" customHeight="true" outlineLevel="0" collapsed="false">
      <c r="C1433" s="1" t="s">
        <v>6411</v>
      </c>
    </row>
    <row r="1434" customFormat="false" ht="13.5" hidden="false" customHeight="true" outlineLevel="0" collapsed="false">
      <c r="C1434" s="1" t="s">
        <v>6412</v>
      </c>
    </row>
    <row r="1435" customFormat="false" ht="13.5" hidden="false" customHeight="true" outlineLevel="0" collapsed="false">
      <c r="C1435" s="1" t="s">
        <v>6413</v>
      </c>
    </row>
    <row r="1436" customFormat="false" ht="13.5" hidden="false" customHeight="true" outlineLevel="0" collapsed="false">
      <c r="C1436" s="1" t="s">
        <v>6414</v>
      </c>
    </row>
    <row r="1437" customFormat="false" ht="13.5" hidden="false" customHeight="true" outlineLevel="0" collapsed="false">
      <c r="C1437" s="1" t="s">
        <v>6415</v>
      </c>
    </row>
    <row r="1438" customFormat="false" ht="13.5" hidden="false" customHeight="true" outlineLevel="0" collapsed="false">
      <c r="C1438" s="1" t="s">
        <v>6416</v>
      </c>
    </row>
    <row r="1439" customFormat="false" ht="13.5" hidden="false" customHeight="true" outlineLevel="0" collapsed="false">
      <c r="C1439" s="1" t="s">
        <v>6417</v>
      </c>
    </row>
    <row r="1440" customFormat="false" ht="13.5" hidden="false" customHeight="true" outlineLevel="0" collapsed="false">
      <c r="C1440" s="1" t="s">
        <v>6418</v>
      </c>
    </row>
    <row r="1441" customFormat="false" ht="13.5" hidden="false" customHeight="true" outlineLevel="0" collapsed="false">
      <c r="C1441" s="1" t="s">
        <v>6419</v>
      </c>
    </row>
    <row r="1442" customFormat="false" ht="13.5" hidden="false" customHeight="true" outlineLevel="0" collapsed="false">
      <c r="C1442" s="1" t="s">
        <v>6420</v>
      </c>
    </row>
    <row r="1443" customFormat="false" ht="13.5" hidden="false" customHeight="true" outlineLevel="0" collapsed="false">
      <c r="C1443" s="1" t="s">
        <v>6421</v>
      </c>
    </row>
    <row r="1444" customFormat="false" ht="13.5" hidden="false" customHeight="true" outlineLevel="0" collapsed="false">
      <c r="C1444" s="1" t="s">
        <v>6422</v>
      </c>
    </row>
    <row r="1445" customFormat="false" ht="13.5" hidden="false" customHeight="true" outlineLevel="0" collapsed="false">
      <c r="C1445" s="1" t="s">
        <v>6423</v>
      </c>
    </row>
    <row r="1446" customFormat="false" ht="13.5" hidden="false" customHeight="true" outlineLevel="0" collapsed="false">
      <c r="C1446" s="1" t="s">
        <v>6424</v>
      </c>
    </row>
    <row r="1447" customFormat="false" ht="13.5" hidden="false" customHeight="true" outlineLevel="0" collapsed="false">
      <c r="C1447" s="1" t="s">
        <v>6425</v>
      </c>
    </row>
    <row r="1448" customFormat="false" ht="13.5" hidden="false" customHeight="true" outlineLevel="0" collapsed="false">
      <c r="C1448" s="1" t="s">
        <v>6426</v>
      </c>
    </row>
    <row r="1449" customFormat="false" ht="13.5" hidden="false" customHeight="true" outlineLevel="0" collapsed="false">
      <c r="C1449" s="1" t="s">
        <v>6427</v>
      </c>
    </row>
    <row r="1450" customFormat="false" ht="13.5" hidden="false" customHeight="true" outlineLevel="0" collapsed="false">
      <c r="C1450" s="1" t="s">
        <v>6428</v>
      </c>
    </row>
    <row r="1451" customFormat="false" ht="13.5" hidden="false" customHeight="true" outlineLevel="0" collapsed="false">
      <c r="C1451" s="1" t="s">
        <v>6429</v>
      </c>
    </row>
    <row r="1452" customFormat="false" ht="13.5" hidden="false" customHeight="true" outlineLevel="0" collapsed="false">
      <c r="C1452" s="1" t="s">
        <v>6430</v>
      </c>
    </row>
    <row r="1453" customFormat="false" ht="13.5" hidden="false" customHeight="true" outlineLevel="0" collapsed="false">
      <c r="C1453" s="1" t="s">
        <v>6431</v>
      </c>
    </row>
    <row r="1454" customFormat="false" ht="13.5" hidden="false" customHeight="true" outlineLevel="0" collapsed="false">
      <c r="C1454" s="1" t="s">
        <v>6432</v>
      </c>
    </row>
    <row r="1455" customFormat="false" ht="13.5" hidden="false" customHeight="true" outlineLevel="0" collapsed="false">
      <c r="C1455" s="1" t="s">
        <v>6433</v>
      </c>
    </row>
    <row r="1456" customFormat="false" ht="13.5" hidden="false" customHeight="true" outlineLevel="0" collapsed="false">
      <c r="C1456" s="1" t="s">
        <v>6434</v>
      </c>
    </row>
    <row r="1457" customFormat="false" ht="13.5" hidden="false" customHeight="true" outlineLevel="0" collapsed="false">
      <c r="C1457" s="1" t="s">
        <v>6435</v>
      </c>
    </row>
    <row r="1458" customFormat="false" ht="13.5" hidden="false" customHeight="true" outlineLevel="0" collapsed="false">
      <c r="C1458" s="1" t="s">
        <v>6436</v>
      </c>
    </row>
    <row r="1459" customFormat="false" ht="13.5" hidden="false" customHeight="true" outlineLevel="0" collapsed="false">
      <c r="C1459" s="1" t="s">
        <v>6437</v>
      </c>
    </row>
    <row r="1460" customFormat="false" ht="13.5" hidden="false" customHeight="true" outlineLevel="0" collapsed="false">
      <c r="C1460" s="1" t="s">
        <v>6438</v>
      </c>
    </row>
    <row r="1461" customFormat="false" ht="13.5" hidden="false" customHeight="true" outlineLevel="0" collapsed="false">
      <c r="C1461" s="1" t="s">
        <v>6439</v>
      </c>
    </row>
    <row r="1462" customFormat="false" ht="13.5" hidden="false" customHeight="true" outlineLevel="0" collapsed="false">
      <c r="C1462" s="1" t="s">
        <v>6440</v>
      </c>
    </row>
    <row r="1463" customFormat="false" ht="13.5" hidden="false" customHeight="true" outlineLevel="0" collapsed="false">
      <c r="C1463" s="1" t="s">
        <v>6441</v>
      </c>
    </row>
    <row r="1464" customFormat="false" ht="13.5" hidden="false" customHeight="true" outlineLevel="0" collapsed="false">
      <c r="C1464" s="1" t="s">
        <v>6442</v>
      </c>
    </row>
    <row r="1465" customFormat="false" ht="13.5" hidden="false" customHeight="true" outlineLevel="0" collapsed="false">
      <c r="C1465" s="1" t="s">
        <v>6443</v>
      </c>
    </row>
    <row r="1466" customFormat="false" ht="13.5" hidden="false" customHeight="true" outlineLevel="0" collapsed="false">
      <c r="C1466" s="1" t="s">
        <v>6444</v>
      </c>
    </row>
    <row r="1467" customFormat="false" ht="13.5" hidden="false" customHeight="true" outlineLevel="0" collapsed="false">
      <c r="C1467" s="1" t="s">
        <v>6445</v>
      </c>
    </row>
    <row r="1468" customFormat="false" ht="13.5" hidden="false" customHeight="true" outlineLevel="0" collapsed="false">
      <c r="C1468" s="1" t="s">
        <v>6446</v>
      </c>
    </row>
    <row r="1469" customFormat="false" ht="13.5" hidden="false" customHeight="true" outlineLevel="0" collapsed="false">
      <c r="C1469" s="1" t="s">
        <v>6447</v>
      </c>
    </row>
    <row r="1470" customFormat="false" ht="13.5" hidden="false" customHeight="true" outlineLevel="0" collapsed="false">
      <c r="C1470" s="1" t="s">
        <v>6448</v>
      </c>
    </row>
    <row r="1471" customFormat="false" ht="13.5" hidden="false" customHeight="true" outlineLevel="0" collapsed="false">
      <c r="C1471" s="1" t="s">
        <v>6449</v>
      </c>
    </row>
    <row r="1472" customFormat="false" ht="13.5" hidden="false" customHeight="true" outlineLevel="0" collapsed="false">
      <c r="C1472" s="1" t="s">
        <v>6450</v>
      </c>
    </row>
    <row r="1473" customFormat="false" ht="13.5" hidden="false" customHeight="true" outlineLevel="0" collapsed="false">
      <c r="C1473" s="1" t="s">
        <v>6451</v>
      </c>
    </row>
    <row r="1474" customFormat="false" ht="13.5" hidden="false" customHeight="true" outlineLevel="0" collapsed="false">
      <c r="C1474" s="1" t="s">
        <v>6452</v>
      </c>
    </row>
    <row r="1475" customFormat="false" ht="13.5" hidden="false" customHeight="true" outlineLevel="0" collapsed="false">
      <c r="C1475" s="1" t="s">
        <v>6453</v>
      </c>
    </row>
    <row r="1476" customFormat="false" ht="13.5" hidden="false" customHeight="true" outlineLevel="0" collapsed="false">
      <c r="C1476" s="1" t="s">
        <v>6454</v>
      </c>
    </row>
    <row r="1477" customFormat="false" ht="13.5" hidden="false" customHeight="true" outlineLevel="0" collapsed="false">
      <c r="C1477" s="1" t="s">
        <v>6455</v>
      </c>
    </row>
    <row r="1478" customFormat="false" ht="13.5" hidden="false" customHeight="true" outlineLevel="0" collapsed="false">
      <c r="C1478" s="1" t="s">
        <v>6456</v>
      </c>
    </row>
    <row r="1479" customFormat="false" ht="13.5" hidden="false" customHeight="true" outlineLevel="0" collapsed="false">
      <c r="C1479" s="1" t="s">
        <v>6457</v>
      </c>
    </row>
    <row r="1480" customFormat="false" ht="13.5" hidden="false" customHeight="true" outlineLevel="0" collapsed="false">
      <c r="C1480" s="1" t="s">
        <v>6458</v>
      </c>
    </row>
    <row r="1481" customFormat="false" ht="13.5" hidden="false" customHeight="true" outlineLevel="0" collapsed="false">
      <c r="C1481" s="1" t="s">
        <v>6459</v>
      </c>
    </row>
    <row r="1482" customFormat="false" ht="13.5" hidden="false" customHeight="true" outlineLevel="0" collapsed="false">
      <c r="C1482" s="1" t="s">
        <v>6460</v>
      </c>
    </row>
    <row r="1483" customFormat="false" ht="13.5" hidden="false" customHeight="true" outlineLevel="0" collapsed="false">
      <c r="C1483" s="1" t="s">
        <v>6461</v>
      </c>
    </row>
    <row r="1484" customFormat="false" ht="13.5" hidden="false" customHeight="true" outlineLevel="0" collapsed="false">
      <c r="C1484" s="1" t="s">
        <v>6462</v>
      </c>
    </row>
    <row r="1485" customFormat="false" ht="13.5" hidden="false" customHeight="true" outlineLevel="0" collapsed="false">
      <c r="C1485" s="1" t="s">
        <v>6463</v>
      </c>
    </row>
    <row r="1486" customFormat="false" ht="13.5" hidden="false" customHeight="true" outlineLevel="0" collapsed="false">
      <c r="C1486" s="1" t="s">
        <v>6464</v>
      </c>
    </row>
    <row r="1487" customFormat="false" ht="13.5" hidden="false" customHeight="true" outlineLevel="0" collapsed="false">
      <c r="C1487" s="1" t="s">
        <v>6465</v>
      </c>
    </row>
    <row r="1488" customFormat="false" ht="13.5" hidden="false" customHeight="true" outlineLevel="0" collapsed="false">
      <c r="C1488" s="1" t="s">
        <v>6466</v>
      </c>
    </row>
    <row r="1489" customFormat="false" ht="13.5" hidden="false" customHeight="true" outlineLevel="0" collapsed="false">
      <c r="C1489" s="1" t="s">
        <v>6467</v>
      </c>
    </row>
    <row r="1490" customFormat="false" ht="13.5" hidden="false" customHeight="true" outlineLevel="0" collapsed="false">
      <c r="C1490" s="1" t="s">
        <v>6468</v>
      </c>
    </row>
    <row r="1491" customFormat="false" ht="13.5" hidden="false" customHeight="true" outlineLevel="0" collapsed="false">
      <c r="C1491" s="1" t="s">
        <v>6469</v>
      </c>
    </row>
    <row r="1492" customFormat="false" ht="13.5" hidden="false" customHeight="true" outlineLevel="0" collapsed="false">
      <c r="C1492" s="1" t="s">
        <v>6470</v>
      </c>
    </row>
    <row r="1493" customFormat="false" ht="13.5" hidden="false" customHeight="true" outlineLevel="0" collapsed="false">
      <c r="C1493" s="1" t="s">
        <v>6471</v>
      </c>
    </row>
    <row r="1494" customFormat="false" ht="13.5" hidden="false" customHeight="true" outlineLevel="0" collapsed="false">
      <c r="C1494" s="1" t="s">
        <v>6472</v>
      </c>
    </row>
    <row r="1495" customFormat="false" ht="13.5" hidden="false" customHeight="true" outlineLevel="0" collapsed="false">
      <c r="C1495" s="1" t="s">
        <v>6473</v>
      </c>
    </row>
    <row r="1496" customFormat="false" ht="13.5" hidden="false" customHeight="true" outlineLevel="0" collapsed="false">
      <c r="C1496" s="1" t="s">
        <v>6474</v>
      </c>
    </row>
    <row r="1497" customFormat="false" ht="13.5" hidden="false" customHeight="true" outlineLevel="0" collapsed="false">
      <c r="C1497" s="1" t="s">
        <v>6475</v>
      </c>
    </row>
    <row r="1498" customFormat="false" ht="13.5" hidden="false" customHeight="true" outlineLevel="0" collapsed="false">
      <c r="C1498" s="1" t="s">
        <v>6476</v>
      </c>
    </row>
    <row r="1499" customFormat="false" ht="13.5" hidden="false" customHeight="true" outlineLevel="0" collapsed="false">
      <c r="C1499" s="1" t="s">
        <v>6477</v>
      </c>
    </row>
    <row r="1500" customFormat="false" ht="13.5" hidden="false" customHeight="true" outlineLevel="0" collapsed="false">
      <c r="C1500" s="1" t="s">
        <v>6478</v>
      </c>
    </row>
    <row r="1501" customFormat="false" ht="13.5" hidden="false" customHeight="true" outlineLevel="0" collapsed="false">
      <c r="C1501" s="1" t="s">
        <v>6479</v>
      </c>
    </row>
    <row r="1502" customFormat="false" ht="13.5" hidden="false" customHeight="true" outlineLevel="0" collapsed="false">
      <c r="C1502" s="1" t="s">
        <v>6480</v>
      </c>
    </row>
    <row r="1503" customFormat="false" ht="13.5" hidden="false" customHeight="true" outlineLevel="0" collapsed="false">
      <c r="C1503" s="1" t="s">
        <v>6481</v>
      </c>
    </row>
    <row r="1504" customFormat="false" ht="13.5" hidden="false" customHeight="true" outlineLevel="0" collapsed="false">
      <c r="C1504" s="1" t="s">
        <v>6482</v>
      </c>
    </row>
    <row r="1505" customFormat="false" ht="13.5" hidden="false" customHeight="true" outlineLevel="0" collapsed="false">
      <c r="C1505" s="1" t="s">
        <v>6483</v>
      </c>
    </row>
    <row r="1506" customFormat="false" ht="13.5" hidden="false" customHeight="true" outlineLevel="0" collapsed="false">
      <c r="C1506" s="1" t="s">
        <v>6484</v>
      </c>
    </row>
    <row r="1507" customFormat="false" ht="13.5" hidden="false" customHeight="true" outlineLevel="0" collapsed="false">
      <c r="C1507" s="1" t="s">
        <v>6485</v>
      </c>
    </row>
    <row r="1508" customFormat="false" ht="13.5" hidden="false" customHeight="true" outlineLevel="0" collapsed="false">
      <c r="C1508" s="1" t="s">
        <v>6486</v>
      </c>
    </row>
    <row r="1509" customFormat="false" ht="13.5" hidden="false" customHeight="true" outlineLevel="0" collapsed="false">
      <c r="C1509" s="1" t="s">
        <v>6487</v>
      </c>
    </row>
    <row r="1510" customFormat="false" ht="13.5" hidden="false" customHeight="true" outlineLevel="0" collapsed="false">
      <c r="C1510" s="1" t="s">
        <v>6488</v>
      </c>
    </row>
    <row r="1511" customFormat="false" ht="13.5" hidden="false" customHeight="true" outlineLevel="0" collapsed="false">
      <c r="C1511" s="1" t="s">
        <v>6489</v>
      </c>
    </row>
    <row r="1512" customFormat="false" ht="13.5" hidden="false" customHeight="true" outlineLevel="0" collapsed="false">
      <c r="C1512" s="1" t="s">
        <v>6490</v>
      </c>
    </row>
    <row r="1513" customFormat="false" ht="13.5" hidden="false" customHeight="true" outlineLevel="0" collapsed="false">
      <c r="C1513" s="1" t="s">
        <v>6491</v>
      </c>
    </row>
    <row r="1514" customFormat="false" ht="13.5" hidden="false" customHeight="true" outlineLevel="0" collapsed="false">
      <c r="C1514" s="1" t="s">
        <v>6492</v>
      </c>
    </row>
    <row r="1515" customFormat="false" ht="13.5" hidden="false" customHeight="true" outlineLevel="0" collapsed="false">
      <c r="C1515" s="1" t="s">
        <v>6493</v>
      </c>
    </row>
    <row r="1516" customFormat="false" ht="13.5" hidden="false" customHeight="true" outlineLevel="0" collapsed="false">
      <c r="C1516" s="1" t="s">
        <v>6494</v>
      </c>
    </row>
    <row r="1517" customFormat="false" ht="13.5" hidden="false" customHeight="true" outlineLevel="0" collapsed="false">
      <c r="C1517" s="1" t="s">
        <v>6495</v>
      </c>
    </row>
    <row r="1518" customFormat="false" ht="13.5" hidden="false" customHeight="true" outlineLevel="0" collapsed="false">
      <c r="C1518" s="1" t="s">
        <v>6496</v>
      </c>
    </row>
    <row r="1519" customFormat="false" ht="13.5" hidden="false" customHeight="true" outlineLevel="0" collapsed="false">
      <c r="C1519" s="1" t="s">
        <v>6497</v>
      </c>
    </row>
    <row r="1520" customFormat="false" ht="13.5" hidden="false" customHeight="true" outlineLevel="0" collapsed="false">
      <c r="C1520" s="1" t="s">
        <v>6498</v>
      </c>
    </row>
    <row r="1521" customFormat="false" ht="13.5" hidden="false" customHeight="true" outlineLevel="0" collapsed="false">
      <c r="C1521" s="1" t="s">
        <v>6499</v>
      </c>
    </row>
    <row r="1522" customFormat="false" ht="13.5" hidden="false" customHeight="true" outlineLevel="0" collapsed="false">
      <c r="C1522" s="1" t="s">
        <v>6500</v>
      </c>
    </row>
    <row r="1523" customFormat="false" ht="13.5" hidden="false" customHeight="true" outlineLevel="0" collapsed="false">
      <c r="C1523" s="1" t="s">
        <v>6501</v>
      </c>
    </row>
    <row r="1524" customFormat="false" ht="13.5" hidden="false" customHeight="true" outlineLevel="0" collapsed="false">
      <c r="C1524" s="1" t="s">
        <v>6502</v>
      </c>
    </row>
    <row r="1525" customFormat="false" ht="13.5" hidden="false" customHeight="true" outlineLevel="0" collapsed="false">
      <c r="C1525" s="1" t="s">
        <v>6503</v>
      </c>
    </row>
    <row r="1526" customFormat="false" ht="13.5" hidden="false" customHeight="true" outlineLevel="0" collapsed="false">
      <c r="C1526" s="1" t="s">
        <v>6504</v>
      </c>
    </row>
    <row r="1527" customFormat="false" ht="13.5" hidden="false" customHeight="true" outlineLevel="0" collapsed="false">
      <c r="C1527" s="1" t="s">
        <v>6505</v>
      </c>
    </row>
    <row r="1528" customFormat="false" ht="13.5" hidden="false" customHeight="true" outlineLevel="0" collapsed="false">
      <c r="C1528" s="1" t="s">
        <v>6506</v>
      </c>
    </row>
    <row r="1529" customFormat="false" ht="13.5" hidden="false" customHeight="true" outlineLevel="0" collapsed="false">
      <c r="C1529" s="1" t="s">
        <v>6507</v>
      </c>
    </row>
    <row r="1530" customFormat="false" ht="13.5" hidden="false" customHeight="true" outlineLevel="0" collapsed="false">
      <c r="C1530" s="1" t="s">
        <v>6508</v>
      </c>
    </row>
    <row r="1531" customFormat="false" ht="13.5" hidden="false" customHeight="true" outlineLevel="0" collapsed="false">
      <c r="C1531" s="1" t="s">
        <v>6509</v>
      </c>
    </row>
    <row r="1532" customFormat="false" ht="13.5" hidden="false" customHeight="true" outlineLevel="0" collapsed="false">
      <c r="C1532" s="1" t="s">
        <v>6510</v>
      </c>
    </row>
    <row r="1533" customFormat="false" ht="13.5" hidden="false" customHeight="true" outlineLevel="0" collapsed="false">
      <c r="C1533" s="1" t="s">
        <v>6511</v>
      </c>
    </row>
    <row r="1534" customFormat="false" ht="13.5" hidden="false" customHeight="true" outlineLevel="0" collapsed="false">
      <c r="C1534" s="1" t="s">
        <v>6512</v>
      </c>
    </row>
    <row r="1535" customFormat="false" ht="13.5" hidden="false" customHeight="true" outlineLevel="0" collapsed="false">
      <c r="C1535" s="1" t="s">
        <v>6513</v>
      </c>
    </row>
    <row r="1536" customFormat="false" ht="13.5" hidden="false" customHeight="true" outlineLevel="0" collapsed="false">
      <c r="C1536" s="1" t="s">
        <v>6514</v>
      </c>
    </row>
    <row r="1537" customFormat="false" ht="13.5" hidden="false" customHeight="true" outlineLevel="0" collapsed="false">
      <c r="C1537" s="1" t="s">
        <v>6515</v>
      </c>
    </row>
    <row r="1538" customFormat="false" ht="13.5" hidden="false" customHeight="true" outlineLevel="0" collapsed="false">
      <c r="C1538" s="1" t="s">
        <v>6516</v>
      </c>
    </row>
    <row r="1539" customFormat="false" ht="13.5" hidden="false" customHeight="true" outlineLevel="0" collapsed="false">
      <c r="C1539" s="1" t="s">
        <v>6517</v>
      </c>
    </row>
    <row r="1540" customFormat="false" ht="13.5" hidden="false" customHeight="true" outlineLevel="0" collapsed="false">
      <c r="C1540" s="1" t="s">
        <v>6518</v>
      </c>
    </row>
    <row r="1541" customFormat="false" ht="13.5" hidden="false" customHeight="true" outlineLevel="0" collapsed="false">
      <c r="C1541" s="1" t="s">
        <v>6519</v>
      </c>
    </row>
    <row r="1542" customFormat="false" ht="13.5" hidden="false" customHeight="true" outlineLevel="0" collapsed="false">
      <c r="C1542" s="1" t="s">
        <v>6520</v>
      </c>
    </row>
    <row r="1543" customFormat="false" ht="13.5" hidden="false" customHeight="true" outlineLevel="0" collapsed="false">
      <c r="C1543" s="1" t="s">
        <v>6521</v>
      </c>
    </row>
    <row r="1544" customFormat="false" ht="13.5" hidden="false" customHeight="true" outlineLevel="0" collapsed="false">
      <c r="C1544" s="1" t="s">
        <v>6522</v>
      </c>
    </row>
    <row r="1545" customFormat="false" ht="13.5" hidden="false" customHeight="true" outlineLevel="0" collapsed="false">
      <c r="C1545" s="1" t="s">
        <v>6523</v>
      </c>
    </row>
    <row r="1546" customFormat="false" ht="13.5" hidden="false" customHeight="true" outlineLevel="0" collapsed="false">
      <c r="C1546" s="1" t="s">
        <v>6524</v>
      </c>
    </row>
    <row r="1547" customFormat="false" ht="13.5" hidden="false" customHeight="true" outlineLevel="0" collapsed="false">
      <c r="C1547" s="1" t="s">
        <v>6525</v>
      </c>
    </row>
    <row r="1548" customFormat="false" ht="13.5" hidden="false" customHeight="true" outlineLevel="0" collapsed="false">
      <c r="C1548" s="1" t="s">
        <v>6526</v>
      </c>
    </row>
    <row r="1549" customFormat="false" ht="13.5" hidden="false" customHeight="true" outlineLevel="0" collapsed="false">
      <c r="C1549" s="1" t="s">
        <v>6527</v>
      </c>
    </row>
    <row r="1550" customFormat="false" ht="13.5" hidden="false" customHeight="true" outlineLevel="0" collapsed="false">
      <c r="C1550" s="1" t="s">
        <v>6528</v>
      </c>
    </row>
    <row r="1551" customFormat="false" ht="13.5" hidden="false" customHeight="true" outlineLevel="0" collapsed="false">
      <c r="C1551" s="1" t="s">
        <v>6529</v>
      </c>
    </row>
    <row r="1552" customFormat="false" ht="13.5" hidden="false" customHeight="true" outlineLevel="0" collapsed="false">
      <c r="C1552" s="1" t="s">
        <v>6530</v>
      </c>
    </row>
    <row r="1553" customFormat="false" ht="13.5" hidden="false" customHeight="true" outlineLevel="0" collapsed="false">
      <c r="C1553" s="1" t="s">
        <v>6531</v>
      </c>
    </row>
    <row r="1554" customFormat="false" ht="13.5" hidden="false" customHeight="true" outlineLevel="0" collapsed="false">
      <c r="C1554" s="1" t="s">
        <v>6532</v>
      </c>
    </row>
    <row r="1555" customFormat="false" ht="13.5" hidden="false" customHeight="true" outlineLevel="0" collapsed="false">
      <c r="C1555" s="1" t="s">
        <v>6533</v>
      </c>
    </row>
    <row r="1556" customFormat="false" ht="13.5" hidden="false" customHeight="true" outlineLevel="0" collapsed="false">
      <c r="C1556" s="1" t="s">
        <v>6534</v>
      </c>
    </row>
    <row r="1557" customFormat="false" ht="13.5" hidden="false" customHeight="true" outlineLevel="0" collapsed="false">
      <c r="C1557" s="1" t="s">
        <v>6535</v>
      </c>
    </row>
    <row r="1558" customFormat="false" ht="13.5" hidden="false" customHeight="true" outlineLevel="0" collapsed="false">
      <c r="C1558" s="1" t="s">
        <v>6536</v>
      </c>
    </row>
    <row r="1559" customFormat="false" ht="13.5" hidden="false" customHeight="true" outlineLevel="0" collapsed="false">
      <c r="C1559" s="1" t="s">
        <v>6537</v>
      </c>
    </row>
    <row r="1560" customFormat="false" ht="13.5" hidden="false" customHeight="true" outlineLevel="0" collapsed="false">
      <c r="C1560" s="1" t="s">
        <v>6538</v>
      </c>
    </row>
    <row r="1561" customFormat="false" ht="13.5" hidden="false" customHeight="true" outlineLevel="0" collapsed="false">
      <c r="C1561" s="1" t="s">
        <v>6539</v>
      </c>
    </row>
    <row r="1562" customFormat="false" ht="13.5" hidden="false" customHeight="true" outlineLevel="0" collapsed="false">
      <c r="C1562" s="1" t="s">
        <v>6540</v>
      </c>
    </row>
    <row r="1563" customFormat="false" ht="13.5" hidden="false" customHeight="true" outlineLevel="0" collapsed="false">
      <c r="C1563" s="1" t="s">
        <v>6541</v>
      </c>
    </row>
    <row r="1564" customFormat="false" ht="13.5" hidden="false" customHeight="true" outlineLevel="0" collapsed="false">
      <c r="C1564" s="1" t="s">
        <v>6542</v>
      </c>
    </row>
    <row r="1565" customFormat="false" ht="13.5" hidden="false" customHeight="true" outlineLevel="0" collapsed="false">
      <c r="C1565" s="1" t="s">
        <v>6543</v>
      </c>
    </row>
    <row r="1566" customFormat="false" ht="13.5" hidden="false" customHeight="true" outlineLevel="0" collapsed="false">
      <c r="C1566" s="1" t="s">
        <v>6544</v>
      </c>
    </row>
    <row r="1567" customFormat="false" ht="13.5" hidden="false" customHeight="true" outlineLevel="0" collapsed="false">
      <c r="C1567" s="1" t="s">
        <v>6545</v>
      </c>
    </row>
    <row r="1568" customFormat="false" ht="13.5" hidden="false" customHeight="true" outlineLevel="0" collapsed="false">
      <c r="C1568" s="1" t="s">
        <v>6546</v>
      </c>
    </row>
    <row r="1569" customFormat="false" ht="13.5" hidden="false" customHeight="true" outlineLevel="0" collapsed="false">
      <c r="C1569" s="1" t="s">
        <v>6547</v>
      </c>
    </row>
    <row r="1570" customFormat="false" ht="13.5" hidden="false" customHeight="true" outlineLevel="0" collapsed="false">
      <c r="C1570" s="1" t="s">
        <v>6548</v>
      </c>
    </row>
    <row r="1571" customFormat="false" ht="13.5" hidden="false" customHeight="true" outlineLevel="0" collapsed="false">
      <c r="C1571" s="1" t="s">
        <v>6549</v>
      </c>
    </row>
    <row r="1572" customFormat="false" ht="13.5" hidden="false" customHeight="true" outlineLevel="0" collapsed="false">
      <c r="C1572" s="1" t="s">
        <v>6550</v>
      </c>
    </row>
    <row r="1573" customFormat="false" ht="13.5" hidden="false" customHeight="true" outlineLevel="0" collapsed="false">
      <c r="C1573" s="1" t="s">
        <v>6551</v>
      </c>
    </row>
    <row r="1574" customFormat="false" ht="13.5" hidden="false" customHeight="true" outlineLevel="0" collapsed="false">
      <c r="C1574" s="1" t="s">
        <v>6552</v>
      </c>
    </row>
    <row r="1575" customFormat="false" ht="13.5" hidden="false" customHeight="true" outlineLevel="0" collapsed="false">
      <c r="C1575" s="1" t="s">
        <v>6553</v>
      </c>
    </row>
    <row r="1576" customFormat="false" ht="13.5" hidden="false" customHeight="true" outlineLevel="0" collapsed="false">
      <c r="C1576" s="1" t="s">
        <v>6554</v>
      </c>
    </row>
    <row r="1577" customFormat="false" ht="13.5" hidden="false" customHeight="true" outlineLevel="0" collapsed="false">
      <c r="C1577" s="1" t="s">
        <v>6555</v>
      </c>
    </row>
    <row r="1578" customFormat="false" ht="13.5" hidden="false" customHeight="true" outlineLevel="0" collapsed="false">
      <c r="C1578" s="1" t="s">
        <v>6556</v>
      </c>
    </row>
    <row r="1579" customFormat="false" ht="13.5" hidden="false" customHeight="true" outlineLevel="0" collapsed="false">
      <c r="C1579" s="1" t="s">
        <v>6557</v>
      </c>
    </row>
    <row r="1580" customFormat="false" ht="13.5" hidden="false" customHeight="true" outlineLevel="0" collapsed="false">
      <c r="C1580" s="1" t="s">
        <v>6558</v>
      </c>
    </row>
    <row r="1581" customFormat="false" ht="13.5" hidden="false" customHeight="true" outlineLevel="0" collapsed="false">
      <c r="C1581" s="1" t="s">
        <v>6559</v>
      </c>
    </row>
    <row r="1582" customFormat="false" ht="13.5" hidden="false" customHeight="true" outlineLevel="0" collapsed="false">
      <c r="C1582" s="1" t="s">
        <v>6560</v>
      </c>
    </row>
    <row r="1583" customFormat="false" ht="13.5" hidden="false" customHeight="true" outlineLevel="0" collapsed="false">
      <c r="C1583" s="1" t="s">
        <v>6561</v>
      </c>
    </row>
    <row r="1584" customFormat="false" ht="13.5" hidden="false" customHeight="true" outlineLevel="0" collapsed="false">
      <c r="C1584" s="1" t="s">
        <v>6562</v>
      </c>
    </row>
    <row r="1585" customFormat="false" ht="13.5" hidden="false" customHeight="true" outlineLevel="0" collapsed="false">
      <c r="C1585" s="1" t="s">
        <v>6563</v>
      </c>
    </row>
    <row r="1586" customFormat="false" ht="13.5" hidden="false" customHeight="true" outlineLevel="0" collapsed="false">
      <c r="C1586" s="1" t="s">
        <v>6564</v>
      </c>
    </row>
    <row r="1587" customFormat="false" ht="13.5" hidden="false" customHeight="true" outlineLevel="0" collapsed="false">
      <c r="C1587" s="1" t="s">
        <v>6565</v>
      </c>
    </row>
    <row r="1588" customFormat="false" ht="13.5" hidden="false" customHeight="true" outlineLevel="0" collapsed="false">
      <c r="C1588" s="1" t="s">
        <v>6566</v>
      </c>
    </row>
    <row r="1589" customFormat="false" ht="13.5" hidden="false" customHeight="true" outlineLevel="0" collapsed="false">
      <c r="C1589" s="1" t="s">
        <v>6567</v>
      </c>
    </row>
    <row r="1590" customFormat="false" ht="13.5" hidden="false" customHeight="true" outlineLevel="0" collapsed="false">
      <c r="C1590" s="1" t="s">
        <v>6568</v>
      </c>
    </row>
    <row r="1591" customFormat="false" ht="13.5" hidden="false" customHeight="true" outlineLevel="0" collapsed="false">
      <c r="C1591" s="1" t="s">
        <v>6569</v>
      </c>
    </row>
    <row r="1592" customFormat="false" ht="13.5" hidden="false" customHeight="true" outlineLevel="0" collapsed="false">
      <c r="C1592" s="1" t="s">
        <v>6570</v>
      </c>
    </row>
    <row r="1593" customFormat="false" ht="13.5" hidden="false" customHeight="true" outlineLevel="0" collapsed="false">
      <c r="C1593" s="1" t="s">
        <v>6571</v>
      </c>
    </row>
    <row r="1594" customFormat="false" ht="13.5" hidden="false" customHeight="true" outlineLevel="0" collapsed="false">
      <c r="C1594" s="1" t="s">
        <v>6572</v>
      </c>
    </row>
    <row r="1595" customFormat="false" ht="13.5" hidden="false" customHeight="true" outlineLevel="0" collapsed="false">
      <c r="C1595" s="1" t="s">
        <v>6573</v>
      </c>
    </row>
    <row r="1596" customFormat="false" ht="13.5" hidden="false" customHeight="true" outlineLevel="0" collapsed="false">
      <c r="C1596" s="1" t="s">
        <v>6574</v>
      </c>
    </row>
    <row r="1597" customFormat="false" ht="13.5" hidden="false" customHeight="true" outlineLevel="0" collapsed="false">
      <c r="C1597" s="1" t="s">
        <v>6575</v>
      </c>
    </row>
    <row r="1598" customFormat="false" ht="13.5" hidden="false" customHeight="true" outlineLevel="0" collapsed="false">
      <c r="C1598" s="1" t="s">
        <v>6576</v>
      </c>
    </row>
    <row r="1599" customFormat="false" ht="13.5" hidden="false" customHeight="true" outlineLevel="0" collapsed="false">
      <c r="C1599" s="1" t="s">
        <v>6577</v>
      </c>
    </row>
    <row r="1600" customFormat="false" ht="13.5" hidden="false" customHeight="true" outlineLevel="0" collapsed="false">
      <c r="C1600" s="1" t="s">
        <v>6578</v>
      </c>
    </row>
    <row r="1601" customFormat="false" ht="13.5" hidden="false" customHeight="true" outlineLevel="0" collapsed="false">
      <c r="C1601" s="1" t="s">
        <v>6579</v>
      </c>
    </row>
    <row r="1602" customFormat="false" ht="13.5" hidden="false" customHeight="true" outlineLevel="0" collapsed="false">
      <c r="C1602" s="1" t="s">
        <v>6580</v>
      </c>
    </row>
    <row r="1603" customFormat="false" ht="13.5" hidden="false" customHeight="true" outlineLevel="0" collapsed="false">
      <c r="C1603" s="1" t="s">
        <v>6581</v>
      </c>
    </row>
    <row r="1604" customFormat="false" ht="13.5" hidden="false" customHeight="true" outlineLevel="0" collapsed="false">
      <c r="C1604" s="1" t="s">
        <v>6582</v>
      </c>
    </row>
    <row r="1605" customFormat="false" ht="13.5" hidden="false" customHeight="true" outlineLevel="0" collapsed="false">
      <c r="C1605" s="1" t="s">
        <v>6583</v>
      </c>
    </row>
    <row r="1606" customFormat="false" ht="13.5" hidden="false" customHeight="true" outlineLevel="0" collapsed="false">
      <c r="C1606" s="1" t="s">
        <v>6584</v>
      </c>
    </row>
    <row r="1607" customFormat="false" ht="13.5" hidden="false" customHeight="true" outlineLevel="0" collapsed="false">
      <c r="C1607" s="1" t="s">
        <v>6585</v>
      </c>
    </row>
    <row r="1608" customFormat="false" ht="13.5" hidden="false" customHeight="true" outlineLevel="0" collapsed="false">
      <c r="C1608" s="1" t="s">
        <v>6586</v>
      </c>
    </row>
    <row r="1609" customFormat="false" ht="13.5" hidden="false" customHeight="true" outlineLevel="0" collapsed="false">
      <c r="C1609" s="1" t="s">
        <v>6587</v>
      </c>
    </row>
    <row r="1610" customFormat="false" ht="13.5" hidden="false" customHeight="true" outlineLevel="0" collapsed="false">
      <c r="C1610" s="1" t="s">
        <v>6588</v>
      </c>
    </row>
    <row r="1611" customFormat="false" ht="13.5" hidden="false" customHeight="true" outlineLevel="0" collapsed="false">
      <c r="C1611" s="1" t="s">
        <v>6589</v>
      </c>
    </row>
    <row r="1612" customFormat="false" ht="13.5" hidden="false" customHeight="true" outlineLevel="0" collapsed="false">
      <c r="C1612" s="1" t="s">
        <v>6590</v>
      </c>
    </row>
    <row r="1613" customFormat="false" ht="13.5" hidden="false" customHeight="true" outlineLevel="0" collapsed="false">
      <c r="C1613" s="1" t="s">
        <v>6591</v>
      </c>
    </row>
    <row r="1614" customFormat="false" ht="13.5" hidden="false" customHeight="true" outlineLevel="0" collapsed="false">
      <c r="C1614" s="1" t="s">
        <v>6592</v>
      </c>
    </row>
    <row r="1615" customFormat="false" ht="13.5" hidden="false" customHeight="true" outlineLevel="0" collapsed="false">
      <c r="C1615" s="1" t="s">
        <v>6593</v>
      </c>
    </row>
    <row r="1616" customFormat="false" ht="13.5" hidden="false" customHeight="true" outlineLevel="0" collapsed="false">
      <c r="C1616" s="1" t="s">
        <v>6594</v>
      </c>
    </row>
    <row r="1617" customFormat="false" ht="13.5" hidden="false" customHeight="true" outlineLevel="0" collapsed="false">
      <c r="C1617" s="1" t="s">
        <v>6595</v>
      </c>
    </row>
    <row r="1618" customFormat="false" ht="13.5" hidden="false" customHeight="true" outlineLevel="0" collapsed="false">
      <c r="C1618" s="1" t="s">
        <v>6596</v>
      </c>
    </row>
    <row r="1619" customFormat="false" ht="13.5" hidden="false" customHeight="true" outlineLevel="0" collapsed="false">
      <c r="C1619" s="1" t="s">
        <v>6597</v>
      </c>
    </row>
    <row r="1620" customFormat="false" ht="13.5" hidden="false" customHeight="true" outlineLevel="0" collapsed="false">
      <c r="C1620" s="1" t="s">
        <v>6598</v>
      </c>
    </row>
    <row r="1621" customFormat="false" ht="13.5" hidden="false" customHeight="true" outlineLevel="0" collapsed="false">
      <c r="C1621" s="1" t="s">
        <v>6599</v>
      </c>
    </row>
    <row r="1622" customFormat="false" ht="13.5" hidden="false" customHeight="true" outlineLevel="0" collapsed="false">
      <c r="C1622" s="1" t="s">
        <v>6600</v>
      </c>
    </row>
    <row r="1623" customFormat="false" ht="13.5" hidden="false" customHeight="true" outlineLevel="0" collapsed="false">
      <c r="C1623" s="1" t="s">
        <v>6601</v>
      </c>
    </row>
    <row r="1624" customFormat="false" ht="13.5" hidden="false" customHeight="true" outlineLevel="0" collapsed="false">
      <c r="C1624" s="1" t="s">
        <v>6602</v>
      </c>
    </row>
    <row r="1625" customFormat="false" ht="13.5" hidden="false" customHeight="true" outlineLevel="0" collapsed="false">
      <c r="C1625" s="1" t="s">
        <v>6603</v>
      </c>
    </row>
    <row r="1626" customFormat="false" ht="13.5" hidden="false" customHeight="true" outlineLevel="0" collapsed="false">
      <c r="C1626" s="1" t="s">
        <v>6604</v>
      </c>
    </row>
    <row r="1627" customFormat="false" ht="13.5" hidden="false" customHeight="true" outlineLevel="0" collapsed="false">
      <c r="C1627" s="1" t="s">
        <v>6605</v>
      </c>
    </row>
    <row r="1628" customFormat="false" ht="13.5" hidden="false" customHeight="true" outlineLevel="0" collapsed="false">
      <c r="C1628" s="1" t="s">
        <v>6606</v>
      </c>
    </row>
    <row r="1629" customFormat="false" ht="13.5" hidden="false" customHeight="true" outlineLevel="0" collapsed="false">
      <c r="C1629" s="1" t="s">
        <v>6607</v>
      </c>
    </row>
    <row r="1630" customFormat="false" ht="13.5" hidden="false" customHeight="true" outlineLevel="0" collapsed="false">
      <c r="C1630" s="1" t="s">
        <v>6608</v>
      </c>
    </row>
    <row r="1631" customFormat="false" ht="13.5" hidden="false" customHeight="true" outlineLevel="0" collapsed="false">
      <c r="C1631" s="1" t="s">
        <v>6609</v>
      </c>
    </row>
    <row r="1632" customFormat="false" ht="13.5" hidden="false" customHeight="true" outlineLevel="0" collapsed="false">
      <c r="C1632" s="1" t="s">
        <v>6610</v>
      </c>
    </row>
    <row r="1633" customFormat="false" ht="13.5" hidden="false" customHeight="true" outlineLevel="0" collapsed="false">
      <c r="C1633" s="1" t="s">
        <v>6611</v>
      </c>
    </row>
    <row r="1634" customFormat="false" ht="13.5" hidden="false" customHeight="true" outlineLevel="0" collapsed="false">
      <c r="C1634" s="1" t="s">
        <v>6612</v>
      </c>
    </row>
    <row r="1635" customFormat="false" ht="13.5" hidden="false" customHeight="true" outlineLevel="0" collapsed="false">
      <c r="C1635" s="1" t="s">
        <v>6613</v>
      </c>
    </row>
    <row r="1636" customFormat="false" ht="13.5" hidden="false" customHeight="true" outlineLevel="0" collapsed="false">
      <c r="C1636" s="1" t="s">
        <v>6614</v>
      </c>
    </row>
    <row r="1637" customFormat="false" ht="13.5" hidden="false" customHeight="true" outlineLevel="0" collapsed="false">
      <c r="C1637" s="1" t="s">
        <v>6615</v>
      </c>
    </row>
    <row r="1638" customFormat="false" ht="13.5" hidden="false" customHeight="true" outlineLevel="0" collapsed="false">
      <c r="C1638" s="1" t="s">
        <v>6616</v>
      </c>
    </row>
    <row r="1639" customFormat="false" ht="13.5" hidden="false" customHeight="true" outlineLevel="0" collapsed="false">
      <c r="C1639" s="1" t="s">
        <v>6617</v>
      </c>
    </row>
    <row r="1640" customFormat="false" ht="13.5" hidden="false" customHeight="true" outlineLevel="0" collapsed="false">
      <c r="C1640" s="1" t="s">
        <v>6618</v>
      </c>
    </row>
    <row r="1641" customFormat="false" ht="13.5" hidden="false" customHeight="true" outlineLevel="0" collapsed="false">
      <c r="C1641" s="1" t="s">
        <v>6619</v>
      </c>
    </row>
    <row r="1642" customFormat="false" ht="13.5" hidden="false" customHeight="true" outlineLevel="0" collapsed="false">
      <c r="C1642" s="1" t="s">
        <v>6620</v>
      </c>
    </row>
    <row r="1643" customFormat="false" ht="13.5" hidden="false" customHeight="true" outlineLevel="0" collapsed="false">
      <c r="C1643" s="1" t="s">
        <v>6621</v>
      </c>
    </row>
    <row r="1644" customFormat="false" ht="13.5" hidden="false" customHeight="true" outlineLevel="0" collapsed="false">
      <c r="C1644" s="1" t="s">
        <v>6622</v>
      </c>
    </row>
    <row r="1645" customFormat="false" ht="13.5" hidden="false" customHeight="true" outlineLevel="0" collapsed="false">
      <c r="C1645" s="1" t="s">
        <v>6623</v>
      </c>
    </row>
    <row r="1646" customFormat="false" ht="13.5" hidden="false" customHeight="true" outlineLevel="0" collapsed="false">
      <c r="C1646" s="1" t="s">
        <v>6624</v>
      </c>
    </row>
    <row r="1647" customFormat="false" ht="13.5" hidden="false" customHeight="true" outlineLevel="0" collapsed="false">
      <c r="C1647" s="1" t="s">
        <v>6625</v>
      </c>
    </row>
    <row r="1648" customFormat="false" ht="13.5" hidden="false" customHeight="true" outlineLevel="0" collapsed="false">
      <c r="C1648" s="1" t="s">
        <v>6626</v>
      </c>
    </row>
    <row r="1649" customFormat="false" ht="13.5" hidden="false" customHeight="true" outlineLevel="0" collapsed="false">
      <c r="C1649" s="1" t="s">
        <v>6627</v>
      </c>
    </row>
    <row r="1650" customFormat="false" ht="13.5" hidden="false" customHeight="true" outlineLevel="0" collapsed="false">
      <c r="C1650" s="1" t="s">
        <v>6628</v>
      </c>
    </row>
    <row r="1651" customFormat="false" ht="13.5" hidden="false" customHeight="true" outlineLevel="0" collapsed="false">
      <c r="C1651" s="1" t="s">
        <v>6629</v>
      </c>
    </row>
    <row r="1652" customFormat="false" ht="13.5" hidden="false" customHeight="true" outlineLevel="0" collapsed="false">
      <c r="C1652" s="1" t="s">
        <v>6630</v>
      </c>
    </row>
    <row r="1653" customFormat="false" ht="13.5" hidden="false" customHeight="true" outlineLevel="0" collapsed="false">
      <c r="C1653" s="1" t="s">
        <v>6631</v>
      </c>
    </row>
    <row r="1654" customFormat="false" ht="13.5" hidden="false" customHeight="true" outlineLevel="0" collapsed="false">
      <c r="C1654" s="1" t="s">
        <v>6632</v>
      </c>
    </row>
    <row r="1655" customFormat="false" ht="13.5" hidden="false" customHeight="true" outlineLevel="0" collapsed="false">
      <c r="C1655" s="1" t="s">
        <v>6633</v>
      </c>
    </row>
    <row r="1656" customFormat="false" ht="13.5" hidden="false" customHeight="true" outlineLevel="0" collapsed="false">
      <c r="C1656" s="1" t="s">
        <v>6634</v>
      </c>
    </row>
    <row r="1657" customFormat="false" ht="13.5" hidden="false" customHeight="true" outlineLevel="0" collapsed="false">
      <c r="C1657" s="1" t="s">
        <v>6635</v>
      </c>
    </row>
    <row r="1658" customFormat="false" ht="13.5" hidden="false" customHeight="true" outlineLevel="0" collapsed="false">
      <c r="C1658" s="1" t="s">
        <v>6636</v>
      </c>
    </row>
    <row r="1659" customFormat="false" ht="13.5" hidden="false" customHeight="true" outlineLevel="0" collapsed="false">
      <c r="C1659" s="1" t="s">
        <v>6637</v>
      </c>
    </row>
    <row r="1660" customFormat="false" ht="13.5" hidden="false" customHeight="true" outlineLevel="0" collapsed="false">
      <c r="C1660" s="1" t="s">
        <v>6638</v>
      </c>
    </row>
    <row r="1661" customFormat="false" ht="13.5" hidden="false" customHeight="true" outlineLevel="0" collapsed="false">
      <c r="C1661" s="1" t="s">
        <v>6639</v>
      </c>
    </row>
    <row r="1662" customFormat="false" ht="13.5" hidden="false" customHeight="true" outlineLevel="0" collapsed="false">
      <c r="C1662" s="1" t="s">
        <v>6640</v>
      </c>
    </row>
    <row r="1663" customFormat="false" ht="13.5" hidden="false" customHeight="true" outlineLevel="0" collapsed="false">
      <c r="C1663" s="1" t="s">
        <v>6641</v>
      </c>
    </row>
    <row r="1664" customFormat="false" ht="13.5" hidden="false" customHeight="true" outlineLevel="0" collapsed="false">
      <c r="C1664" s="1" t="s">
        <v>6642</v>
      </c>
    </row>
    <row r="1665" customFormat="false" ht="13.5" hidden="false" customHeight="true" outlineLevel="0" collapsed="false">
      <c r="C1665" s="1" t="s">
        <v>6643</v>
      </c>
    </row>
    <row r="1666" customFormat="false" ht="13.5" hidden="false" customHeight="true" outlineLevel="0" collapsed="false">
      <c r="C1666" s="1" t="s">
        <v>6644</v>
      </c>
    </row>
    <row r="1667" customFormat="false" ht="13.5" hidden="false" customHeight="true" outlineLevel="0" collapsed="false">
      <c r="C1667" s="1" t="s">
        <v>6645</v>
      </c>
    </row>
    <row r="1668" customFormat="false" ht="13.5" hidden="false" customHeight="true" outlineLevel="0" collapsed="false">
      <c r="C1668" s="1" t="s">
        <v>6646</v>
      </c>
    </row>
    <row r="1669" customFormat="false" ht="13.5" hidden="false" customHeight="true" outlineLevel="0" collapsed="false">
      <c r="C1669" s="1" t="s">
        <v>6647</v>
      </c>
    </row>
    <row r="1670" customFormat="false" ht="13.5" hidden="false" customHeight="true" outlineLevel="0" collapsed="false">
      <c r="C1670" s="1" t="s">
        <v>6648</v>
      </c>
    </row>
    <row r="1671" customFormat="false" ht="13.5" hidden="false" customHeight="true" outlineLevel="0" collapsed="false">
      <c r="C1671" s="1" t="s">
        <v>6649</v>
      </c>
    </row>
    <row r="1672" customFormat="false" ht="13.5" hidden="false" customHeight="true" outlineLevel="0" collapsed="false">
      <c r="C1672" s="1" t="s">
        <v>6650</v>
      </c>
    </row>
    <row r="1673" customFormat="false" ht="13.5" hidden="false" customHeight="true" outlineLevel="0" collapsed="false">
      <c r="C1673" s="1" t="s">
        <v>6651</v>
      </c>
    </row>
    <row r="1674" customFormat="false" ht="13.5" hidden="false" customHeight="true" outlineLevel="0" collapsed="false">
      <c r="C1674" s="1" t="s">
        <v>6652</v>
      </c>
    </row>
    <row r="1675" customFormat="false" ht="13.5" hidden="false" customHeight="true" outlineLevel="0" collapsed="false">
      <c r="C1675" s="1" t="s">
        <v>6653</v>
      </c>
    </row>
    <row r="1676" customFormat="false" ht="13.5" hidden="false" customHeight="true" outlineLevel="0" collapsed="false">
      <c r="C1676" s="1" t="s">
        <v>6654</v>
      </c>
    </row>
    <row r="1677" customFormat="false" ht="13.5" hidden="false" customHeight="true" outlineLevel="0" collapsed="false">
      <c r="C1677" s="1" t="s">
        <v>6655</v>
      </c>
    </row>
    <row r="1678" customFormat="false" ht="13.5" hidden="false" customHeight="true" outlineLevel="0" collapsed="false">
      <c r="C1678" s="1" t="s">
        <v>6656</v>
      </c>
    </row>
    <row r="1679" customFormat="false" ht="13.5" hidden="false" customHeight="true" outlineLevel="0" collapsed="false">
      <c r="C1679" s="1" t="s">
        <v>6657</v>
      </c>
    </row>
    <row r="1680" customFormat="false" ht="13.5" hidden="false" customHeight="true" outlineLevel="0" collapsed="false">
      <c r="C1680" s="1" t="s">
        <v>6658</v>
      </c>
    </row>
    <row r="1681" customFormat="false" ht="13.5" hidden="false" customHeight="true" outlineLevel="0" collapsed="false">
      <c r="C1681" s="1" t="s">
        <v>6659</v>
      </c>
    </row>
    <row r="1682" customFormat="false" ht="13.5" hidden="false" customHeight="true" outlineLevel="0" collapsed="false">
      <c r="C1682" s="1" t="s">
        <v>6660</v>
      </c>
    </row>
    <row r="1683" customFormat="false" ht="13.5" hidden="false" customHeight="true" outlineLevel="0" collapsed="false">
      <c r="C1683" s="1" t="s">
        <v>6661</v>
      </c>
    </row>
    <row r="1684" customFormat="false" ht="13.5" hidden="false" customHeight="true" outlineLevel="0" collapsed="false">
      <c r="C1684" s="1" t="s">
        <v>6662</v>
      </c>
    </row>
    <row r="1685" customFormat="false" ht="13.5" hidden="false" customHeight="true" outlineLevel="0" collapsed="false">
      <c r="C1685" s="1" t="s">
        <v>6663</v>
      </c>
    </row>
    <row r="1686" customFormat="false" ht="13.5" hidden="false" customHeight="true" outlineLevel="0" collapsed="false">
      <c r="C1686" s="1" t="s">
        <v>6664</v>
      </c>
    </row>
    <row r="1687" customFormat="false" ht="13.5" hidden="false" customHeight="true" outlineLevel="0" collapsed="false">
      <c r="C1687" s="1" t="s">
        <v>6665</v>
      </c>
    </row>
    <row r="1688" customFormat="false" ht="13.5" hidden="false" customHeight="true" outlineLevel="0" collapsed="false">
      <c r="C1688" s="1" t="s">
        <v>6666</v>
      </c>
    </row>
    <row r="1689" customFormat="false" ht="13.5" hidden="false" customHeight="true" outlineLevel="0" collapsed="false">
      <c r="C1689" s="1" t="s">
        <v>6667</v>
      </c>
    </row>
    <row r="1690" customFormat="false" ht="13.5" hidden="false" customHeight="true" outlineLevel="0" collapsed="false">
      <c r="C1690" s="1" t="s">
        <v>6668</v>
      </c>
    </row>
    <row r="1691" customFormat="false" ht="13.5" hidden="false" customHeight="true" outlineLevel="0" collapsed="false">
      <c r="C1691" s="1" t="s">
        <v>6669</v>
      </c>
    </row>
    <row r="1692" customFormat="false" ht="13.5" hidden="false" customHeight="true" outlineLevel="0" collapsed="false">
      <c r="C1692" s="1" t="s">
        <v>6670</v>
      </c>
    </row>
    <row r="1693" customFormat="false" ht="13.5" hidden="false" customHeight="true" outlineLevel="0" collapsed="false">
      <c r="C1693" s="1" t="s">
        <v>6671</v>
      </c>
    </row>
    <row r="1694" customFormat="false" ht="13.5" hidden="false" customHeight="true" outlineLevel="0" collapsed="false">
      <c r="C1694" s="1" t="s">
        <v>6672</v>
      </c>
    </row>
    <row r="1695" customFormat="false" ht="13.5" hidden="false" customHeight="true" outlineLevel="0" collapsed="false">
      <c r="C1695" s="1" t="s">
        <v>6673</v>
      </c>
    </row>
    <row r="1696" customFormat="false" ht="13.5" hidden="false" customHeight="true" outlineLevel="0" collapsed="false">
      <c r="C1696" s="1" t="s">
        <v>6674</v>
      </c>
    </row>
    <row r="1697" customFormat="false" ht="13.5" hidden="false" customHeight="true" outlineLevel="0" collapsed="false">
      <c r="C1697" s="1" t="s">
        <v>6675</v>
      </c>
    </row>
    <row r="1698" customFormat="false" ht="13.5" hidden="false" customHeight="true" outlineLevel="0" collapsed="false">
      <c r="C1698" s="1" t="s">
        <v>6676</v>
      </c>
    </row>
    <row r="1699" customFormat="false" ht="13.5" hidden="false" customHeight="true" outlineLevel="0" collapsed="false">
      <c r="C1699" s="1" t="s">
        <v>6677</v>
      </c>
    </row>
    <row r="1700" customFormat="false" ht="13.5" hidden="false" customHeight="true" outlineLevel="0" collapsed="false">
      <c r="C1700" s="1" t="s">
        <v>6678</v>
      </c>
    </row>
    <row r="1701" customFormat="false" ht="13.5" hidden="false" customHeight="true" outlineLevel="0" collapsed="false">
      <c r="C1701" s="1" t="s">
        <v>6679</v>
      </c>
    </row>
    <row r="1702" customFormat="false" ht="13.5" hidden="false" customHeight="true" outlineLevel="0" collapsed="false">
      <c r="C1702" s="1" t="s">
        <v>6680</v>
      </c>
    </row>
    <row r="1703" customFormat="false" ht="13.5" hidden="false" customHeight="true" outlineLevel="0" collapsed="false">
      <c r="C1703" s="1" t="s">
        <v>6681</v>
      </c>
    </row>
    <row r="1704" customFormat="false" ht="13.5" hidden="false" customHeight="true" outlineLevel="0" collapsed="false">
      <c r="C1704" s="1" t="s">
        <v>6682</v>
      </c>
    </row>
    <row r="1705" customFormat="false" ht="13.5" hidden="false" customHeight="true" outlineLevel="0" collapsed="false">
      <c r="C1705" s="1" t="s">
        <v>6683</v>
      </c>
    </row>
    <row r="1706" customFormat="false" ht="13.5" hidden="false" customHeight="true" outlineLevel="0" collapsed="false">
      <c r="C1706" s="1" t="s">
        <v>6684</v>
      </c>
    </row>
    <row r="1707" customFormat="false" ht="13.5" hidden="false" customHeight="true" outlineLevel="0" collapsed="false">
      <c r="C1707" s="1" t="s">
        <v>6685</v>
      </c>
    </row>
    <row r="1708" customFormat="false" ht="13.5" hidden="false" customHeight="true" outlineLevel="0" collapsed="false">
      <c r="C1708" s="1" t="s">
        <v>6686</v>
      </c>
    </row>
    <row r="1709" customFormat="false" ht="13.5" hidden="false" customHeight="true" outlineLevel="0" collapsed="false">
      <c r="C1709" s="1" t="s">
        <v>6687</v>
      </c>
    </row>
    <row r="1710" customFormat="false" ht="13.5" hidden="false" customHeight="true" outlineLevel="0" collapsed="false">
      <c r="C1710" s="1" t="s">
        <v>6688</v>
      </c>
    </row>
    <row r="1711" customFormat="false" ht="13.5" hidden="false" customHeight="true" outlineLevel="0" collapsed="false">
      <c r="C1711" s="1" t="s">
        <v>6689</v>
      </c>
    </row>
    <row r="1712" customFormat="false" ht="13.5" hidden="false" customHeight="true" outlineLevel="0" collapsed="false">
      <c r="C1712" s="1" t="s">
        <v>6690</v>
      </c>
    </row>
    <row r="1713" customFormat="false" ht="13.5" hidden="false" customHeight="true" outlineLevel="0" collapsed="false">
      <c r="C1713" s="1" t="s">
        <v>6691</v>
      </c>
    </row>
    <row r="1714" customFormat="false" ht="13.5" hidden="false" customHeight="true" outlineLevel="0" collapsed="false">
      <c r="C1714" s="1" t="s">
        <v>6692</v>
      </c>
    </row>
    <row r="1715" customFormat="false" ht="13.5" hidden="false" customHeight="true" outlineLevel="0" collapsed="false">
      <c r="C1715" s="1" t="s">
        <v>6693</v>
      </c>
    </row>
    <row r="1716" customFormat="false" ht="13.5" hidden="false" customHeight="true" outlineLevel="0" collapsed="false">
      <c r="C1716" s="1" t="s">
        <v>6694</v>
      </c>
    </row>
    <row r="1717" customFormat="false" ht="13.5" hidden="false" customHeight="true" outlineLevel="0" collapsed="false">
      <c r="C1717" s="1" t="s">
        <v>6695</v>
      </c>
    </row>
    <row r="1718" customFormat="false" ht="13.5" hidden="false" customHeight="true" outlineLevel="0" collapsed="false">
      <c r="C1718" s="1" t="s">
        <v>6696</v>
      </c>
    </row>
    <row r="1719" customFormat="false" ht="13.5" hidden="false" customHeight="true" outlineLevel="0" collapsed="false">
      <c r="C1719" s="1" t="s">
        <v>6697</v>
      </c>
    </row>
    <row r="1720" customFormat="false" ht="13.5" hidden="false" customHeight="true" outlineLevel="0" collapsed="false">
      <c r="C1720" s="1" t="s">
        <v>6698</v>
      </c>
    </row>
    <row r="1721" customFormat="false" ht="13.5" hidden="false" customHeight="true" outlineLevel="0" collapsed="false">
      <c r="C1721" s="1" t="s">
        <v>6699</v>
      </c>
    </row>
    <row r="1722" customFormat="false" ht="13.5" hidden="false" customHeight="true" outlineLevel="0" collapsed="false">
      <c r="C1722" s="1" t="s">
        <v>6700</v>
      </c>
    </row>
    <row r="1723" customFormat="false" ht="13.5" hidden="false" customHeight="true" outlineLevel="0" collapsed="false">
      <c r="C1723" s="1" t="s">
        <v>6701</v>
      </c>
    </row>
    <row r="1724" customFormat="false" ht="13.5" hidden="false" customHeight="true" outlineLevel="0" collapsed="false">
      <c r="C1724" s="1" t="s">
        <v>6702</v>
      </c>
    </row>
    <row r="1725" customFormat="false" ht="13.5" hidden="false" customHeight="true" outlineLevel="0" collapsed="false">
      <c r="C1725" s="1" t="s">
        <v>6703</v>
      </c>
    </row>
    <row r="1726" customFormat="false" ht="13.5" hidden="false" customHeight="true" outlineLevel="0" collapsed="false">
      <c r="C1726" s="1" t="s">
        <v>6704</v>
      </c>
    </row>
    <row r="1727" customFormat="false" ht="13.5" hidden="false" customHeight="true" outlineLevel="0" collapsed="false">
      <c r="C1727" s="1" t="s">
        <v>6705</v>
      </c>
    </row>
    <row r="1728" customFormat="false" ht="13.5" hidden="false" customHeight="true" outlineLevel="0" collapsed="false">
      <c r="C1728" s="1" t="s">
        <v>6706</v>
      </c>
    </row>
    <row r="1729" customFormat="false" ht="13.5" hidden="false" customHeight="true" outlineLevel="0" collapsed="false">
      <c r="C1729" s="1" t="s">
        <v>6707</v>
      </c>
    </row>
    <row r="1730" customFormat="false" ht="13.5" hidden="false" customHeight="true" outlineLevel="0" collapsed="false">
      <c r="C1730" s="1" t="s">
        <v>6708</v>
      </c>
    </row>
    <row r="1731" customFormat="false" ht="13.5" hidden="false" customHeight="true" outlineLevel="0" collapsed="false">
      <c r="C1731" s="1" t="s">
        <v>6709</v>
      </c>
    </row>
    <row r="1732" customFormat="false" ht="13.5" hidden="false" customHeight="true" outlineLevel="0" collapsed="false">
      <c r="C1732" s="1" t="s">
        <v>6710</v>
      </c>
    </row>
    <row r="1733" customFormat="false" ht="13.5" hidden="false" customHeight="true" outlineLevel="0" collapsed="false">
      <c r="C1733" s="1" t="s">
        <v>6711</v>
      </c>
    </row>
    <row r="1734" customFormat="false" ht="13.5" hidden="false" customHeight="true" outlineLevel="0" collapsed="false">
      <c r="C1734" s="1" t="s">
        <v>6712</v>
      </c>
    </row>
    <row r="1735" customFormat="false" ht="13.5" hidden="false" customHeight="true" outlineLevel="0" collapsed="false">
      <c r="C1735" s="1" t="s">
        <v>6713</v>
      </c>
    </row>
    <row r="1736" customFormat="false" ht="13.5" hidden="false" customHeight="true" outlineLevel="0" collapsed="false">
      <c r="C1736" s="1" t="s">
        <v>6714</v>
      </c>
    </row>
    <row r="1737" customFormat="false" ht="13.5" hidden="false" customHeight="true" outlineLevel="0" collapsed="false">
      <c r="C1737" s="1" t="s">
        <v>6715</v>
      </c>
    </row>
    <row r="1738" customFormat="false" ht="13.5" hidden="false" customHeight="true" outlineLevel="0" collapsed="false">
      <c r="C1738" s="1" t="s">
        <v>6716</v>
      </c>
    </row>
    <row r="1739" customFormat="false" ht="13.5" hidden="false" customHeight="true" outlineLevel="0" collapsed="false">
      <c r="C1739" s="1" t="s">
        <v>6717</v>
      </c>
    </row>
    <row r="1740" customFormat="false" ht="13.5" hidden="false" customHeight="true" outlineLevel="0" collapsed="false">
      <c r="C1740" s="1" t="s">
        <v>6718</v>
      </c>
    </row>
    <row r="1741" customFormat="false" ht="13.5" hidden="false" customHeight="true" outlineLevel="0" collapsed="false">
      <c r="C1741" s="1" t="s">
        <v>6719</v>
      </c>
    </row>
    <row r="1742" customFormat="false" ht="13.5" hidden="false" customHeight="true" outlineLevel="0" collapsed="false">
      <c r="C1742" s="1" t="s">
        <v>6720</v>
      </c>
    </row>
    <row r="1743" customFormat="false" ht="13.5" hidden="false" customHeight="true" outlineLevel="0" collapsed="false">
      <c r="C1743" s="1" t="s">
        <v>6721</v>
      </c>
    </row>
    <row r="1744" customFormat="false" ht="13.5" hidden="false" customHeight="true" outlineLevel="0" collapsed="false">
      <c r="C1744" s="1" t="s">
        <v>6722</v>
      </c>
    </row>
    <row r="1745" customFormat="false" ht="13.5" hidden="false" customHeight="true" outlineLevel="0" collapsed="false">
      <c r="C1745" s="1" t="s">
        <v>6723</v>
      </c>
    </row>
    <row r="1746" customFormat="false" ht="13.5" hidden="false" customHeight="true" outlineLevel="0" collapsed="false">
      <c r="C1746" s="1" t="s">
        <v>6724</v>
      </c>
    </row>
    <row r="1747" customFormat="false" ht="13.5" hidden="false" customHeight="true" outlineLevel="0" collapsed="false">
      <c r="C1747" s="1" t="s">
        <v>6725</v>
      </c>
    </row>
    <row r="1748" customFormat="false" ht="13.5" hidden="false" customHeight="true" outlineLevel="0" collapsed="false">
      <c r="C1748" s="1" t="s">
        <v>6726</v>
      </c>
    </row>
    <row r="1749" customFormat="false" ht="13.5" hidden="false" customHeight="true" outlineLevel="0" collapsed="false">
      <c r="C1749" s="1" t="s">
        <v>6727</v>
      </c>
    </row>
    <row r="1750" customFormat="false" ht="13.5" hidden="false" customHeight="true" outlineLevel="0" collapsed="false">
      <c r="C1750" s="1" t="s">
        <v>6728</v>
      </c>
    </row>
    <row r="1751" customFormat="false" ht="13.5" hidden="false" customHeight="true" outlineLevel="0" collapsed="false">
      <c r="C1751" s="1" t="s">
        <v>6729</v>
      </c>
    </row>
    <row r="1752" customFormat="false" ht="13.5" hidden="false" customHeight="true" outlineLevel="0" collapsed="false">
      <c r="C1752" s="1" t="s">
        <v>6730</v>
      </c>
    </row>
    <row r="1753" customFormat="false" ht="13.5" hidden="false" customHeight="true" outlineLevel="0" collapsed="false">
      <c r="C1753" s="1" t="s">
        <v>6731</v>
      </c>
    </row>
    <row r="1754" customFormat="false" ht="13.5" hidden="false" customHeight="true" outlineLevel="0" collapsed="false">
      <c r="C1754" s="1" t="s">
        <v>6732</v>
      </c>
    </row>
    <row r="1755" customFormat="false" ht="13.5" hidden="false" customHeight="true" outlineLevel="0" collapsed="false">
      <c r="C1755" s="1" t="s">
        <v>6733</v>
      </c>
    </row>
    <row r="1756" customFormat="false" ht="13.5" hidden="false" customHeight="true" outlineLevel="0" collapsed="false">
      <c r="C1756" s="1" t="s">
        <v>6734</v>
      </c>
    </row>
    <row r="1757" customFormat="false" ht="13.5" hidden="false" customHeight="true" outlineLevel="0" collapsed="false">
      <c r="C1757" s="1" t="s">
        <v>6735</v>
      </c>
    </row>
    <row r="1758" customFormat="false" ht="13.5" hidden="false" customHeight="true" outlineLevel="0" collapsed="false">
      <c r="C1758" s="1" t="s">
        <v>6736</v>
      </c>
    </row>
    <row r="1759" customFormat="false" ht="13.5" hidden="false" customHeight="true" outlineLevel="0" collapsed="false">
      <c r="C1759" s="1" t="s">
        <v>6737</v>
      </c>
    </row>
    <row r="1760" customFormat="false" ht="13.5" hidden="false" customHeight="true" outlineLevel="0" collapsed="false">
      <c r="C1760" s="1" t="s">
        <v>6738</v>
      </c>
    </row>
    <row r="1761" customFormat="false" ht="13.5" hidden="false" customHeight="true" outlineLevel="0" collapsed="false">
      <c r="C1761" s="1" t="s">
        <v>6739</v>
      </c>
    </row>
    <row r="1762" customFormat="false" ht="13.5" hidden="false" customHeight="true" outlineLevel="0" collapsed="false">
      <c r="C1762" s="1" t="s">
        <v>6740</v>
      </c>
    </row>
    <row r="1763" customFormat="false" ht="13.5" hidden="false" customHeight="true" outlineLevel="0" collapsed="false">
      <c r="C1763" s="1" t="s">
        <v>6741</v>
      </c>
    </row>
    <row r="1764" customFormat="false" ht="13.5" hidden="false" customHeight="true" outlineLevel="0" collapsed="false">
      <c r="C1764" s="1" t="s">
        <v>6742</v>
      </c>
    </row>
    <row r="1765" customFormat="false" ht="13.5" hidden="false" customHeight="true" outlineLevel="0" collapsed="false">
      <c r="C1765" s="1" t="s">
        <v>6743</v>
      </c>
    </row>
    <row r="1766" customFormat="false" ht="13.5" hidden="false" customHeight="true" outlineLevel="0" collapsed="false">
      <c r="C1766" s="1" t="s">
        <v>6744</v>
      </c>
    </row>
    <row r="1767" customFormat="false" ht="13.5" hidden="false" customHeight="true" outlineLevel="0" collapsed="false">
      <c r="C1767" s="1" t="s">
        <v>6745</v>
      </c>
    </row>
    <row r="1768" customFormat="false" ht="13.5" hidden="false" customHeight="true" outlineLevel="0" collapsed="false">
      <c r="C1768" s="1" t="s">
        <v>6746</v>
      </c>
    </row>
    <row r="1769" customFormat="false" ht="13.5" hidden="false" customHeight="true" outlineLevel="0" collapsed="false">
      <c r="C1769" s="1" t="s">
        <v>6747</v>
      </c>
    </row>
    <row r="1770" customFormat="false" ht="13.5" hidden="false" customHeight="true" outlineLevel="0" collapsed="false">
      <c r="C1770" s="1" t="s">
        <v>6748</v>
      </c>
    </row>
    <row r="1771" customFormat="false" ht="13.5" hidden="false" customHeight="true" outlineLevel="0" collapsed="false">
      <c r="C1771" s="1" t="s">
        <v>6749</v>
      </c>
    </row>
    <row r="1772" customFormat="false" ht="13.5" hidden="false" customHeight="true" outlineLevel="0" collapsed="false">
      <c r="C1772" s="1" t="s">
        <v>6750</v>
      </c>
    </row>
    <row r="1773" customFormat="false" ht="13.5" hidden="false" customHeight="true" outlineLevel="0" collapsed="false">
      <c r="C1773" s="1" t="s">
        <v>6751</v>
      </c>
    </row>
    <row r="1774" customFormat="false" ht="13.5" hidden="false" customHeight="true" outlineLevel="0" collapsed="false">
      <c r="C1774" s="1" t="s">
        <v>6752</v>
      </c>
    </row>
    <row r="1775" customFormat="false" ht="13.5" hidden="false" customHeight="true" outlineLevel="0" collapsed="false">
      <c r="C1775" s="1" t="s">
        <v>6753</v>
      </c>
    </row>
    <row r="1776" customFormat="false" ht="13.5" hidden="false" customHeight="true" outlineLevel="0" collapsed="false">
      <c r="C1776" s="1" t="s">
        <v>6754</v>
      </c>
    </row>
    <row r="1777" customFormat="false" ht="13.5" hidden="false" customHeight="true" outlineLevel="0" collapsed="false">
      <c r="C1777" s="1" t="s">
        <v>6755</v>
      </c>
    </row>
    <row r="1778" customFormat="false" ht="13.5" hidden="false" customHeight="true" outlineLevel="0" collapsed="false">
      <c r="C1778" s="1" t="s">
        <v>6756</v>
      </c>
    </row>
    <row r="1779" customFormat="false" ht="13.5" hidden="false" customHeight="true" outlineLevel="0" collapsed="false">
      <c r="C1779" s="1" t="s">
        <v>6757</v>
      </c>
    </row>
    <row r="1780" customFormat="false" ht="13.5" hidden="false" customHeight="true" outlineLevel="0" collapsed="false">
      <c r="C1780" s="1" t="s">
        <v>6758</v>
      </c>
    </row>
    <row r="1781" customFormat="false" ht="13.5" hidden="false" customHeight="true" outlineLevel="0" collapsed="false">
      <c r="C1781" s="1" t="s">
        <v>6759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298"/>
  <sheetViews>
    <sheetView showFormulas="false" showGridLines="true" showRowColHeaders="true" showZeros="true" rightToLeft="false" tabSelected="false" showOutlineSymbols="true" defaultGridColor="true" view="normal" topLeftCell="A220" colorId="64" zoomScale="80" zoomScaleNormal="80" zoomScalePageLayoutView="100" workbookViewId="0">
      <selection pane="topLeft" activeCell="D4" activeCellId="0" sqref="D4"/>
    </sheetView>
  </sheetViews>
  <sheetFormatPr defaultColWidth="11.4296875" defaultRowHeight="15" zeroHeight="false" outlineLevelRow="0" outlineLevelCol="0"/>
  <cols>
    <col collapsed="false" customWidth="false" hidden="false" outlineLevel="0" max="1" min="1" style="106" width="11.43"/>
    <col collapsed="false" customWidth="true" hidden="false" outlineLevel="0" max="2" min="2" style="107" width="9.28"/>
    <col collapsed="false" customWidth="true" hidden="false" outlineLevel="0" max="4" min="3" style="106" width="14.28"/>
    <col collapsed="false" customWidth="true" hidden="false" outlineLevel="0" max="5" min="5" style="106" width="36.28"/>
    <col collapsed="false" customWidth="true" hidden="false" outlineLevel="0" max="6" min="6" style="107" width="32.71"/>
    <col collapsed="false" customWidth="true" hidden="false" outlineLevel="0" max="7" min="7" style="107" width="6.85"/>
    <col collapsed="false" customWidth="true" hidden="false" outlineLevel="0" max="8" min="8" style="106" width="21.15"/>
    <col collapsed="false" customWidth="true" hidden="false" outlineLevel="0" max="9" min="9" style="106" width="11.28"/>
    <col collapsed="false" customWidth="true" hidden="false" outlineLevel="0" max="10" min="10" style="106" width="17.85"/>
    <col collapsed="false" customWidth="true" hidden="false" outlineLevel="0" max="11" min="11" style="106" width="25.42"/>
    <col collapsed="false" customWidth="true" hidden="false" outlineLevel="0" max="12" min="12" style="106" width="30"/>
    <col collapsed="false" customWidth="true" hidden="false" outlineLevel="0" max="13" min="13" style="106" width="14.28"/>
  </cols>
  <sheetData>
    <row r="1" customFormat="false" ht="30" hidden="false" customHeight="true" outlineLevel="0" collapsed="false">
      <c r="A1" s="1"/>
      <c r="B1" s="34" t="s">
        <v>6760</v>
      </c>
      <c r="C1" s="1"/>
      <c r="D1" s="1"/>
      <c r="E1" s="1"/>
      <c r="F1" s="28"/>
      <c r="G1" s="28"/>
      <c r="H1" s="1"/>
      <c r="I1" s="1"/>
      <c r="J1" s="1"/>
      <c r="K1" s="1"/>
      <c r="L1" s="1"/>
      <c r="M1" s="1"/>
    </row>
    <row r="2" customFormat="false" ht="24" hidden="false" customHeight="true" outlineLevel="0" collapsed="false">
      <c r="B2" s="46" t="s">
        <v>6761</v>
      </c>
      <c r="C2" s="46" t="s">
        <v>6762</v>
      </c>
      <c r="D2" s="46"/>
      <c r="E2" s="46" t="s">
        <v>6763</v>
      </c>
      <c r="F2" s="46" t="s">
        <v>6764</v>
      </c>
      <c r="G2" s="46" t="s">
        <v>6765</v>
      </c>
      <c r="H2" s="46" t="s">
        <v>6766</v>
      </c>
      <c r="I2" s="46" t="s">
        <v>6767</v>
      </c>
      <c r="J2" s="46" t="s">
        <v>6768</v>
      </c>
      <c r="K2" s="46" t="s">
        <v>6769</v>
      </c>
      <c r="L2" s="46" t="s">
        <v>6770</v>
      </c>
      <c r="M2" s="46" t="s">
        <v>6762</v>
      </c>
    </row>
    <row r="3" customFormat="false" ht="36" hidden="false" customHeight="true" outlineLevel="0" collapsed="false">
      <c r="B3" s="46" t="s">
        <v>1</v>
      </c>
      <c r="C3" s="46" t="s">
        <v>4939</v>
      </c>
      <c r="D3" s="46" t="n">
        <f aca="false">IFERROR(IF(G3="VAL", VLOOKUP(C3,'Input data'!C:D,2,0)/coef!$I$3, VLOOKUP(C3,'Input data'!C:D,2,0)),)</f>
        <v>2920</v>
      </c>
      <c r="E3" s="46" t="s">
        <v>6771</v>
      </c>
      <c r="F3" s="46" t="s">
        <v>6772</v>
      </c>
      <c r="G3" s="46" t="s">
        <v>6773</v>
      </c>
      <c r="H3" s="46" t="s">
        <v>6774</v>
      </c>
      <c r="I3" s="46" t="s">
        <v>6775</v>
      </c>
      <c r="J3" s="46"/>
      <c r="K3" s="46"/>
      <c r="L3" s="46"/>
      <c r="M3" s="46" t="s">
        <v>4939</v>
      </c>
    </row>
    <row r="4" customFormat="false" ht="51" hidden="false" customHeight="true" outlineLevel="0" collapsed="false">
      <c r="B4" s="46" t="s">
        <v>1</v>
      </c>
      <c r="C4" s="46" t="s">
        <v>4941</v>
      </c>
      <c r="D4" s="46" t="n">
        <f aca="false">IFERROR(IF(G4="VAL", VLOOKUP(C4,'Input data'!C:D,2,0)/coef!$I$3, VLOOKUP(C4,'Input data'!C:D,2,0)),)</f>
        <v>0</v>
      </c>
      <c r="E4" s="46" t="s">
        <v>6776</v>
      </c>
      <c r="F4" s="46" t="s">
        <v>6777</v>
      </c>
      <c r="G4" s="46" t="s">
        <v>6773</v>
      </c>
      <c r="H4" s="46" t="s">
        <v>6774</v>
      </c>
      <c r="I4" s="46" t="s">
        <v>6775</v>
      </c>
      <c r="J4" s="46"/>
      <c r="K4" s="46"/>
      <c r="L4" s="46"/>
      <c r="M4" s="46" t="s">
        <v>4941</v>
      </c>
    </row>
    <row r="5" customFormat="false" ht="25.5" hidden="false" customHeight="true" outlineLevel="0" collapsed="false">
      <c r="B5" s="46" t="s">
        <v>1</v>
      </c>
      <c r="C5" s="46" t="s">
        <v>4949</v>
      </c>
      <c r="D5" s="46" t="n">
        <f aca="false">IFERROR(IF(G5="VAL", VLOOKUP(C5,'Input data'!C:D,2,0)/coef!$I$3, VLOOKUP(C5,'Input data'!C:D,2,0)),)</f>
        <v>1</v>
      </c>
      <c r="E5" s="46" t="s">
        <v>6778</v>
      </c>
      <c r="F5" s="46" t="s">
        <v>6779</v>
      </c>
      <c r="G5" s="46" t="s">
        <v>6780</v>
      </c>
      <c r="H5" s="46" t="s">
        <v>6781</v>
      </c>
      <c r="I5" s="46" t="s">
        <v>6775</v>
      </c>
      <c r="J5" s="46"/>
      <c r="K5" s="46"/>
      <c r="L5" s="46"/>
      <c r="M5" s="46" t="s">
        <v>4949</v>
      </c>
    </row>
    <row r="6" customFormat="false" ht="63.75" hidden="false" customHeight="true" outlineLevel="0" collapsed="false">
      <c r="B6" s="46" t="s">
        <v>1</v>
      </c>
      <c r="C6" s="46" t="s">
        <v>4951</v>
      </c>
      <c r="D6" s="46" t="n">
        <f aca="false">IFERROR(IF(G6="VAL", VLOOKUP(C6,'Input data'!C:D,2,0)/coef!$I$3, VLOOKUP(C6,'Input data'!C:D,2,0)),)</f>
        <v>100</v>
      </c>
      <c r="E6" s="46" t="s">
        <v>6778</v>
      </c>
      <c r="F6" s="46" t="s">
        <v>6782</v>
      </c>
      <c r="G6" s="46" t="s">
        <v>6783</v>
      </c>
      <c r="H6" s="46" t="s">
        <v>6784</v>
      </c>
      <c r="I6" s="46" t="s">
        <v>6775</v>
      </c>
      <c r="J6" s="46"/>
      <c r="K6" s="46"/>
      <c r="L6" s="46"/>
      <c r="M6" s="46" t="s">
        <v>4951</v>
      </c>
    </row>
    <row r="7" customFormat="false" ht="38.25" hidden="false" customHeight="true" outlineLevel="0" collapsed="false">
      <c r="B7" s="46" t="s">
        <v>1</v>
      </c>
      <c r="C7" s="46" t="s">
        <v>4953</v>
      </c>
      <c r="D7" s="46" t="n">
        <f aca="false">IFERROR(IF(G7="VAL", VLOOKUP(C7,'Input data'!C:D,2,0)/coef!$I$3, VLOOKUP(C7,'Input data'!C:D,2,0)),)</f>
        <v>0</v>
      </c>
      <c r="E7" s="46" t="s">
        <v>6785</v>
      </c>
      <c r="F7" s="46" t="s">
        <v>6786</v>
      </c>
      <c r="G7" s="46" t="s">
        <v>6780</v>
      </c>
      <c r="H7" s="46" t="s">
        <v>6781</v>
      </c>
      <c r="I7" s="46" t="s">
        <v>6775</v>
      </c>
      <c r="J7" s="46"/>
      <c r="K7" s="46"/>
      <c r="L7" s="46"/>
      <c r="M7" s="46" t="s">
        <v>4953</v>
      </c>
    </row>
    <row r="8" customFormat="false" ht="51" hidden="false" customHeight="true" outlineLevel="0" collapsed="false">
      <c r="B8" s="46" t="s">
        <v>1</v>
      </c>
      <c r="C8" s="46" t="s">
        <v>4955</v>
      </c>
      <c r="D8" s="46" t="n">
        <f aca="false">IFERROR(IF(G8="VAL", VLOOKUP(C8,'Input data'!C:D,2,0)/coef!$I$3, VLOOKUP(C8,'Input data'!C:D,2,0)),)</f>
        <v>0</v>
      </c>
      <c r="E8" s="46" t="s">
        <v>6785</v>
      </c>
      <c r="F8" s="46" t="s">
        <v>6787</v>
      </c>
      <c r="G8" s="46" t="s">
        <v>6783</v>
      </c>
      <c r="H8" s="46" t="s">
        <v>6784</v>
      </c>
      <c r="I8" s="46" t="s">
        <v>6775</v>
      </c>
      <c r="J8" s="46"/>
      <c r="K8" s="46"/>
      <c r="L8" s="46"/>
      <c r="M8" s="46" t="s">
        <v>4955</v>
      </c>
    </row>
    <row r="9" customFormat="false" ht="25.5" hidden="false" customHeight="true" outlineLevel="0" collapsed="false">
      <c r="B9" s="46" t="s">
        <v>1</v>
      </c>
      <c r="C9" s="46" t="s">
        <v>4957</v>
      </c>
      <c r="D9" s="46" t="n">
        <f aca="false">IFERROR(IF(G9="VAL", VLOOKUP(C9,'Input data'!C:D,2,0)/coef!$I$3, VLOOKUP(C9,'Input data'!C:D,2,0)),)</f>
        <v>0</v>
      </c>
      <c r="E9" s="46" t="s">
        <v>6788</v>
      </c>
      <c r="F9" s="46" t="s">
        <v>6789</v>
      </c>
      <c r="G9" s="46" t="s">
        <v>6780</v>
      </c>
      <c r="H9" s="46" t="s">
        <v>6781</v>
      </c>
      <c r="I9" s="46" t="s">
        <v>6775</v>
      </c>
      <c r="J9" s="46"/>
      <c r="K9" s="46"/>
      <c r="L9" s="46"/>
      <c r="M9" s="46" t="s">
        <v>4957</v>
      </c>
    </row>
    <row r="10" customFormat="false" ht="15" hidden="false" customHeight="true" outlineLevel="0" collapsed="false">
      <c r="B10" s="46" t="s">
        <v>1</v>
      </c>
      <c r="C10" s="46" t="s">
        <v>4959</v>
      </c>
      <c r="D10" s="46" t="n">
        <f aca="false">IFERROR(IF(G10="VAL", VLOOKUP(C10,'Input data'!C:D,2,0)/coef!$I$3, VLOOKUP(C10,'Input data'!C:D,2,0)),)</f>
        <v>1</v>
      </c>
      <c r="E10" s="46" t="s">
        <v>6790</v>
      </c>
      <c r="F10" s="46" t="s">
        <v>6791</v>
      </c>
      <c r="G10" s="46" t="s">
        <v>6792</v>
      </c>
      <c r="H10" s="46"/>
      <c r="I10" s="46" t="s">
        <v>6793</v>
      </c>
      <c r="J10" s="46"/>
      <c r="K10" s="46"/>
      <c r="L10" s="46"/>
      <c r="M10" s="46" t="s">
        <v>4959</v>
      </c>
    </row>
    <row r="11" customFormat="false" ht="25.5" hidden="false" customHeight="true" outlineLevel="0" collapsed="false">
      <c r="B11" s="46" t="s">
        <v>1</v>
      </c>
      <c r="C11" s="46" t="s">
        <v>4961</v>
      </c>
      <c r="D11" s="46" t="n">
        <f aca="false">IFERROR(IF(G11="VAL", VLOOKUP(C11,'Input data'!C:D,2,0)/coef!$I$3, VLOOKUP(C11,'Input data'!C:D,2,0)),)</f>
        <v>414024</v>
      </c>
      <c r="E11" s="46" t="s">
        <v>6794</v>
      </c>
      <c r="F11" s="46" t="s">
        <v>6795</v>
      </c>
      <c r="G11" s="46" t="s">
        <v>6796</v>
      </c>
      <c r="H11" s="46"/>
      <c r="I11" s="46" t="s">
        <v>6793</v>
      </c>
      <c r="J11" s="46"/>
      <c r="K11" s="46"/>
      <c r="L11" s="46" t="s">
        <v>6797</v>
      </c>
      <c r="M11" s="46" t="s">
        <v>4961</v>
      </c>
    </row>
    <row r="12" customFormat="false" ht="38.25" hidden="false" customHeight="true" outlineLevel="0" collapsed="false">
      <c r="B12" s="46" t="s">
        <v>1</v>
      </c>
      <c r="C12" s="46" t="s">
        <v>4963</v>
      </c>
      <c r="D12" s="46" t="n">
        <f aca="false">IFERROR(IF(G12="VAL", VLOOKUP(C12,'Input data'!C:D,2,0)/coef!$I$3, VLOOKUP(C12,'Input data'!C:D,2,0)),)</f>
        <v>261</v>
      </c>
      <c r="E12" s="46" t="s">
        <v>6798</v>
      </c>
      <c r="F12" s="46" t="s">
        <v>6799</v>
      </c>
      <c r="G12" s="46" t="s">
        <v>6800</v>
      </c>
      <c r="H12" s="46" t="s">
        <v>6801</v>
      </c>
      <c r="I12" s="46" t="s">
        <v>6793</v>
      </c>
      <c r="J12" s="46"/>
      <c r="K12" s="46"/>
      <c r="L12" s="46" t="s">
        <v>6797</v>
      </c>
      <c r="M12" s="46" t="s">
        <v>4963</v>
      </c>
    </row>
    <row r="13" customFormat="false" ht="15" hidden="false" customHeight="true" outlineLevel="0" collapsed="false">
      <c r="B13" s="46" t="s">
        <v>1</v>
      </c>
      <c r="C13" s="46" t="s">
        <v>4965</v>
      </c>
      <c r="D13" s="46" t="n">
        <f aca="false">IFERROR(IF(G13="VAL", VLOOKUP(C13,'Input data'!C:D,2,0)/coef!$I$3, VLOOKUP(C13,'Input data'!C:D,2,0)),)</f>
        <v>14</v>
      </c>
      <c r="E13" s="46" t="s">
        <v>6802</v>
      </c>
      <c r="F13" s="46" t="s">
        <v>6803</v>
      </c>
      <c r="G13" s="46" t="s">
        <v>6800</v>
      </c>
      <c r="H13" s="46" t="s">
        <v>6801</v>
      </c>
      <c r="I13" s="46" t="s">
        <v>6793</v>
      </c>
      <c r="J13" s="46"/>
      <c r="K13" s="46"/>
      <c r="L13" s="46" t="s">
        <v>6797</v>
      </c>
      <c r="M13" s="46" t="s">
        <v>4965</v>
      </c>
    </row>
    <row r="14" customFormat="false" ht="15" hidden="false" customHeight="true" outlineLevel="0" collapsed="false">
      <c r="B14" s="46" t="s">
        <v>1</v>
      </c>
      <c r="C14" s="46" t="s">
        <v>4967</v>
      </c>
      <c r="D14" s="46" t="n">
        <f aca="false">IFERROR(IF(G14="VAL", VLOOKUP(C14,'Input data'!C:D,2,0)/coef!$I$3, VLOOKUP(C14,'Input data'!C:D,2,0)),)</f>
        <v>0</v>
      </c>
      <c r="E14" s="46" t="s">
        <v>6804</v>
      </c>
      <c r="F14" s="46" t="s">
        <v>6805</v>
      </c>
      <c r="G14" s="46" t="s">
        <v>6800</v>
      </c>
      <c r="H14" s="46" t="s">
        <v>6801</v>
      </c>
      <c r="I14" s="46" t="s">
        <v>6793</v>
      </c>
      <c r="J14" s="46"/>
      <c r="K14" s="46"/>
      <c r="L14" s="46" t="s">
        <v>6797</v>
      </c>
      <c r="M14" s="46" t="s">
        <v>4967</v>
      </c>
    </row>
    <row r="15" customFormat="false" ht="38.25" hidden="false" customHeight="true" outlineLevel="0" collapsed="false">
      <c r="B15" s="46" t="s">
        <v>1</v>
      </c>
      <c r="C15" s="46" t="s">
        <v>4968</v>
      </c>
      <c r="D15" s="46" t="n">
        <f aca="false">IFERROR(IF(G15="VAL", VLOOKUP(C15,'Input data'!C:D,2,0)/coef!$I$3, VLOOKUP(C15,'Input data'!C:D,2,0)),)</f>
        <v>0</v>
      </c>
      <c r="E15" s="46" t="s">
        <v>6806</v>
      </c>
      <c r="F15" s="46" t="s">
        <v>6807</v>
      </c>
      <c r="G15" s="46" t="s">
        <v>6800</v>
      </c>
      <c r="H15" s="46" t="s">
        <v>6801</v>
      </c>
      <c r="I15" s="46" t="s">
        <v>6793</v>
      </c>
      <c r="J15" s="46"/>
      <c r="K15" s="46"/>
      <c r="L15" s="46" t="s">
        <v>6797</v>
      </c>
      <c r="M15" s="46" t="s">
        <v>4968</v>
      </c>
    </row>
    <row r="16" customFormat="false" ht="25.5" hidden="false" customHeight="true" outlineLevel="0" collapsed="false">
      <c r="B16" s="46" t="s">
        <v>1</v>
      </c>
      <c r="C16" s="46" t="s">
        <v>4969</v>
      </c>
      <c r="D16" s="46" t="n">
        <f aca="false">IFERROR(IF(G16="VAL", VLOOKUP(C16,'Input data'!C:D,2,0)/coef!$I$3, VLOOKUP(C16,'Input data'!C:D,2,0)),)</f>
        <v>0</v>
      </c>
      <c r="E16" s="46" t="s">
        <v>6808</v>
      </c>
      <c r="F16" s="46" t="s">
        <v>6809</v>
      </c>
      <c r="G16" s="46" t="s">
        <v>6800</v>
      </c>
      <c r="H16" s="46" t="s">
        <v>6810</v>
      </c>
      <c r="I16" s="46" t="s">
        <v>6793</v>
      </c>
      <c r="J16" s="46"/>
      <c r="K16" s="46"/>
      <c r="L16" s="46" t="s">
        <v>6797</v>
      </c>
      <c r="M16" s="46" t="s">
        <v>4969</v>
      </c>
    </row>
    <row r="17" customFormat="false" ht="25.5" hidden="false" customHeight="true" outlineLevel="0" collapsed="false">
      <c r="B17" s="46" t="s">
        <v>1</v>
      </c>
      <c r="C17" s="46" t="s">
        <v>4970</v>
      </c>
      <c r="D17" s="46" t="n">
        <f aca="false">IFERROR(IF(G17="VAL", VLOOKUP(C17,'Input data'!C:D,2,0)/coef!$I$3, VLOOKUP(C17,'Input data'!C:D,2,0)),)</f>
        <v>365</v>
      </c>
      <c r="E17" s="46" t="s">
        <v>6811</v>
      </c>
      <c r="F17" s="46" t="s">
        <v>6812</v>
      </c>
      <c r="G17" s="46" t="s">
        <v>6783</v>
      </c>
      <c r="H17" s="46" t="s">
        <v>6781</v>
      </c>
      <c r="I17" s="46" t="s">
        <v>6793</v>
      </c>
      <c r="J17" s="46"/>
      <c r="K17" s="46"/>
      <c r="L17" s="46" t="s">
        <v>6797</v>
      </c>
      <c r="M17" s="46" t="s">
        <v>4970</v>
      </c>
    </row>
    <row r="18" customFormat="false" ht="76.5" hidden="false" customHeight="true" outlineLevel="0" collapsed="false">
      <c r="B18" s="46" t="s">
        <v>1</v>
      </c>
      <c r="C18" s="46" t="s">
        <v>4971</v>
      </c>
      <c r="D18" s="46" t="n">
        <f aca="false">IFERROR(IF(G18="VAL", VLOOKUP(C18,'Input data'!C:D,2,0)/coef!$I$3, VLOOKUP(C18,'Input data'!C:D,2,0)),)</f>
        <v>3</v>
      </c>
      <c r="E18" s="46" t="s">
        <v>6813</v>
      </c>
      <c r="F18" s="46" t="s">
        <v>6814</v>
      </c>
      <c r="G18" s="46" t="s">
        <v>6815</v>
      </c>
      <c r="H18" s="46"/>
      <c r="I18" s="46" t="s">
        <v>6793</v>
      </c>
      <c r="J18" s="46"/>
      <c r="K18" s="46"/>
      <c r="L18" s="46" t="s">
        <v>6797</v>
      </c>
      <c r="M18" s="46" t="s">
        <v>4971</v>
      </c>
    </row>
    <row r="19" customFormat="false" ht="38.25" hidden="false" customHeight="true" outlineLevel="0" collapsed="false">
      <c r="B19" s="46" t="s">
        <v>1</v>
      </c>
      <c r="C19" s="46" t="s">
        <v>4972</v>
      </c>
      <c r="D19" s="46" t="n">
        <f aca="false">IFERROR(IF(G19="VAL", VLOOKUP(C19,'Input data'!C:D,2,0)/coef!$I$3, VLOOKUP(C19,'Input data'!C:D,2,0)),)</f>
        <v>0</v>
      </c>
      <c r="E19" s="46" t="s">
        <v>6816</v>
      </c>
      <c r="F19" s="46" t="s">
        <v>6817</v>
      </c>
      <c r="G19" s="46" t="s">
        <v>6815</v>
      </c>
      <c r="H19" s="46"/>
      <c r="I19" s="46" t="s">
        <v>6793</v>
      </c>
      <c r="J19" s="46"/>
      <c r="K19" s="46"/>
      <c r="L19" s="46" t="s">
        <v>6797</v>
      </c>
      <c r="M19" s="46" t="s">
        <v>4972</v>
      </c>
    </row>
    <row r="20" customFormat="false" ht="102" hidden="false" customHeight="true" outlineLevel="0" collapsed="false">
      <c r="B20" s="46" t="s">
        <v>1</v>
      </c>
      <c r="C20" s="46" t="s">
        <v>4973</v>
      </c>
      <c r="D20" s="46" t="n">
        <f aca="false">IFERROR(IF(G20="VAL", VLOOKUP(C20,'Input data'!C:D,2,0)/coef!$I$3, VLOOKUP(C20,'Input data'!C:D,2,0)),)</f>
        <v>3782.1482602118</v>
      </c>
      <c r="E20" s="46" t="s">
        <v>6818</v>
      </c>
      <c r="F20" s="46" t="s">
        <v>6819</v>
      </c>
      <c r="G20" s="46" t="s">
        <v>6820</v>
      </c>
      <c r="H20" s="46"/>
      <c r="I20" s="46" t="s">
        <v>6793</v>
      </c>
      <c r="J20" s="46"/>
      <c r="K20" s="46"/>
      <c r="L20" s="46" t="s">
        <v>6797</v>
      </c>
      <c r="M20" s="46" t="s">
        <v>4973</v>
      </c>
    </row>
    <row r="21" customFormat="false" ht="25.5" hidden="false" customHeight="true" outlineLevel="0" collapsed="false">
      <c r="B21" s="46" t="s">
        <v>1</v>
      </c>
      <c r="C21" s="46" t="s">
        <v>4974</v>
      </c>
      <c r="D21" s="46" t="n">
        <f aca="false">IFERROR(IF(G21="VAL", VLOOKUP(C21,'Input data'!C:D,2,0)/coef!$I$3, VLOOKUP(C21,'Input data'!C:D,2,0)),)</f>
        <v>100</v>
      </c>
      <c r="E21" s="46" t="s">
        <v>6821</v>
      </c>
      <c r="F21" s="46" t="s">
        <v>6822</v>
      </c>
      <c r="G21" s="46" t="s">
        <v>6823</v>
      </c>
      <c r="H21" s="46"/>
      <c r="I21" s="46" t="s">
        <v>6793</v>
      </c>
      <c r="J21" s="46"/>
      <c r="K21" s="46"/>
      <c r="L21" s="46" t="s">
        <v>6797</v>
      </c>
      <c r="M21" s="46" t="s">
        <v>4974</v>
      </c>
    </row>
    <row r="22" customFormat="false" ht="25.5" hidden="false" customHeight="true" outlineLevel="0" collapsed="false">
      <c r="B22" s="46" t="s">
        <v>1</v>
      </c>
      <c r="C22" s="46" t="s">
        <v>4975</v>
      </c>
      <c r="D22" s="46" t="n">
        <f aca="false">IFERROR(IF(G22="VAL", VLOOKUP(C22,'Input data'!C:D,2,0)/coef!$I$3, VLOOKUP(C22,'Input data'!C:D,2,0)),)</f>
        <v>0</v>
      </c>
      <c r="E22" s="46" t="s">
        <v>6794</v>
      </c>
      <c r="F22" s="46" t="s">
        <v>6795</v>
      </c>
      <c r="G22" s="46" t="s">
        <v>6796</v>
      </c>
      <c r="H22" s="46"/>
      <c r="I22" s="46" t="s">
        <v>6793</v>
      </c>
      <c r="J22" s="46"/>
      <c r="K22" s="46"/>
      <c r="L22" s="46" t="s">
        <v>6824</v>
      </c>
      <c r="M22" s="46" t="s">
        <v>4975</v>
      </c>
    </row>
    <row r="23" customFormat="false" ht="38.25" hidden="false" customHeight="true" outlineLevel="0" collapsed="false">
      <c r="B23" s="46" t="s">
        <v>1</v>
      </c>
      <c r="C23" s="46" t="s">
        <v>4979</v>
      </c>
      <c r="D23" s="46" t="n">
        <f aca="false">IFERROR(IF(G23="VAL", VLOOKUP(C23,'Input data'!C:D,2,0)/coef!$I$3, VLOOKUP(C23,'Input data'!C:D,2,0)),)</f>
        <v>0</v>
      </c>
      <c r="E23" s="46" t="s">
        <v>6798</v>
      </c>
      <c r="F23" s="46" t="s">
        <v>6799</v>
      </c>
      <c r="G23" s="46" t="s">
        <v>6800</v>
      </c>
      <c r="H23" s="46" t="s">
        <v>6801</v>
      </c>
      <c r="I23" s="46" t="s">
        <v>6793</v>
      </c>
      <c r="J23" s="46"/>
      <c r="K23" s="46"/>
      <c r="L23" s="46" t="s">
        <v>6824</v>
      </c>
      <c r="M23" s="46" t="s">
        <v>4979</v>
      </c>
    </row>
    <row r="24" customFormat="false" ht="15" hidden="false" customHeight="true" outlineLevel="0" collapsed="false">
      <c r="B24" s="46" t="s">
        <v>1</v>
      </c>
      <c r="C24" s="46" t="s">
        <v>4982</v>
      </c>
      <c r="D24" s="46" t="n">
        <f aca="false">IFERROR(IF(G24="VAL", VLOOKUP(C24,'Input data'!C:D,2,0)/coef!$I$3, VLOOKUP(C24,'Input data'!C:D,2,0)),)</f>
        <v>0</v>
      </c>
      <c r="E24" s="46" t="s">
        <v>6802</v>
      </c>
      <c r="F24" s="46" t="s">
        <v>6803</v>
      </c>
      <c r="G24" s="46" t="s">
        <v>6800</v>
      </c>
      <c r="H24" s="46" t="s">
        <v>6801</v>
      </c>
      <c r="I24" s="46" t="s">
        <v>6793</v>
      </c>
      <c r="J24" s="46"/>
      <c r="K24" s="46"/>
      <c r="L24" s="46" t="s">
        <v>6824</v>
      </c>
      <c r="M24" s="46" t="s">
        <v>4982</v>
      </c>
    </row>
    <row r="25" customFormat="false" ht="15" hidden="false" customHeight="true" outlineLevel="0" collapsed="false">
      <c r="B25" s="46" t="s">
        <v>1</v>
      </c>
      <c r="C25" s="46" t="s">
        <v>4984</v>
      </c>
      <c r="D25" s="46" t="n">
        <f aca="false">IFERROR(IF(G25="VAL", VLOOKUP(C25,'Input data'!C:D,2,0)/coef!$I$3, VLOOKUP(C25,'Input data'!C:D,2,0)),)</f>
        <v>0</v>
      </c>
      <c r="E25" s="46" t="s">
        <v>6804</v>
      </c>
      <c r="F25" s="46" t="s">
        <v>6805</v>
      </c>
      <c r="G25" s="46" t="s">
        <v>6800</v>
      </c>
      <c r="H25" s="46" t="s">
        <v>6801</v>
      </c>
      <c r="I25" s="46" t="s">
        <v>6793</v>
      </c>
      <c r="J25" s="46"/>
      <c r="K25" s="46"/>
      <c r="L25" s="46" t="s">
        <v>6824</v>
      </c>
      <c r="M25" s="46" t="s">
        <v>4984</v>
      </c>
    </row>
    <row r="26" customFormat="false" ht="38.25" hidden="false" customHeight="true" outlineLevel="0" collapsed="false">
      <c r="B26" s="46" t="s">
        <v>1</v>
      </c>
      <c r="C26" s="46" t="s">
        <v>5303</v>
      </c>
      <c r="D26" s="46" t="n">
        <f aca="false">IFERROR(IF(G26="VAL", VLOOKUP(C26,'Input data'!C:D,2,0)/coef!$I$3, VLOOKUP(C26,'Input data'!C:D,2,0)),)</f>
        <v>0</v>
      </c>
      <c r="E26" s="46" t="s">
        <v>6806</v>
      </c>
      <c r="F26" s="46" t="s">
        <v>6807</v>
      </c>
      <c r="G26" s="46" t="s">
        <v>6800</v>
      </c>
      <c r="H26" s="46" t="s">
        <v>6801</v>
      </c>
      <c r="I26" s="46" t="s">
        <v>6793</v>
      </c>
      <c r="J26" s="46"/>
      <c r="K26" s="46"/>
      <c r="L26" s="46" t="s">
        <v>6824</v>
      </c>
      <c r="M26" s="46" t="s">
        <v>5303</v>
      </c>
    </row>
    <row r="27" customFormat="false" ht="25.5" hidden="false" customHeight="true" outlineLevel="0" collapsed="false">
      <c r="B27" s="46" t="s">
        <v>1</v>
      </c>
      <c r="C27" s="46" t="s">
        <v>4986</v>
      </c>
      <c r="D27" s="46" t="n">
        <f aca="false">IFERROR(IF(G27="VAL", VLOOKUP(C27,'Input data'!C:D,2,0)/coef!$I$3, VLOOKUP(C27,'Input data'!C:D,2,0)),)</f>
        <v>0</v>
      </c>
      <c r="E27" s="46" t="s">
        <v>6808</v>
      </c>
      <c r="F27" s="46" t="s">
        <v>6809</v>
      </c>
      <c r="G27" s="46" t="s">
        <v>6800</v>
      </c>
      <c r="H27" s="46" t="s">
        <v>6810</v>
      </c>
      <c r="I27" s="46" t="s">
        <v>6793</v>
      </c>
      <c r="J27" s="46"/>
      <c r="K27" s="46"/>
      <c r="L27" s="46" t="s">
        <v>6824</v>
      </c>
      <c r="M27" s="46" t="s">
        <v>4986</v>
      </c>
    </row>
    <row r="28" customFormat="false" ht="25.5" hidden="false" customHeight="true" outlineLevel="0" collapsed="false">
      <c r="B28" s="46" t="s">
        <v>1</v>
      </c>
      <c r="C28" s="46" t="s">
        <v>4988</v>
      </c>
      <c r="D28" s="46" t="n">
        <f aca="false">IFERROR(IF(G28="VAL", VLOOKUP(C28,'Input data'!C:D,2,0)/coef!$I$3, VLOOKUP(C28,'Input data'!C:D,2,0)),)</f>
        <v>0</v>
      </c>
      <c r="E28" s="46" t="s">
        <v>6811</v>
      </c>
      <c r="F28" s="46" t="s">
        <v>6812</v>
      </c>
      <c r="G28" s="46" t="s">
        <v>6783</v>
      </c>
      <c r="H28" s="46" t="s">
        <v>6781</v>
      </c>
      <c r="I28" s="46" t="s">
        <v>6793</v>
      </c>
      <c r="J28" s="46"/>
      <c r="K28" s="46"/>
      <c r="L28" s="46" t="s">
        <v>6824</v>
      </c>
      <c r="M28" s="46" t="s">
        <v>4988</v>
      </c>
    </row>
    <row r="29" customFormat="false" ht="76.5" hidden="false" customHeight="true" outlineLevel="0" collapsed="false">
      <c r="B29" s="46" t="s">
        <v>1</v>
      </c>
      <c r="C29" s="46" t="s">
        <v>4991</v>
      </c>
      <c r="D29" s="46" t="n">
        <f aca="false">IFERROR(IF(G29="VAL", VLOOKUP(C29,'Input data'!C:D,2,0)/coef!$I$3, VLOOKUP(C29,'Input data'!C:D,2,0)),)</f>
        <v>0</v>
      </c>
      <c r="E29" s="46" t="s">
        <v>6813</v>
      </c>
      <c r="F29" s="46" t="s">
        <v>6814</v>
      </c>
      <c r="G29" s="46" t="s">
        <v>6815</v>
      </c>
      <c r="H29" s="46"/>
      <c r="I29" s="46" t="s">
        <v>6793</v>
      </c>
      <c r="J29" s="46"/>
      <c r="K29" s="46"/>
      <c r="L29" s="46" t="s">
        <v>6824</v>
      </c>
      <c r="M29" s="46" t="s">
        <v>4991</v>
      </c>
    </row>
    <row r="30" customFormat="false" ht="38.25" hidden="false" customHeight="true" outlineLevel="0" collapsed="false">
      <c r="B30" s="46" t="s">
        <v>1</v>
      </c>
      <c r="C30" s="46" t="s">
        <v>4993</v>
      </c>
      <c r="D30" s="46" t="n">
        <f aca="false">IFERROR(IF(G30="VAL", VLOOKUP(C30,'Input data'!C:D,2,0)/coef!$I$3, VLOOKUP(C30,'Input data'!C:D,2,0)),)</f>
        <v>0</v>
      </c>
      <c r="E30" s="46" t="s">
        <v>6816</v>
      </c>
      <c r="F30" s="46" t="s">
        <v>6817</v>
      </c>
      <c r="G30" s="46" t="s">
        <v>6815</v>
      </c>
      <c r="H30" s="46"/>
      <c r="I30" s="46" t="s">
        <v>6793</v>
      </c>
      <c r="J30" s="46"/>
      <c r="K30" s="46"/>
      <c r="L30" s="46" t="s">
        <v>6824</v>
      </c>
      <c r="M30" s="46" t="s">
        <v>4993</v>
      </c>
    </row>
    <row r="31" customFormat="false" ht="102" hidden="false" customHeight="true" outlineLevel="0" collapsed="false">
      <c r="B31" s="46" t="s">
        <v>1</v>
      </c>
      <c r="C31" s="46" t="s">
        <v>4995</v>
      </c>
      <c r="D31" s="46" t="n">
        <f aca="false">IFERROR(IF(G31="VAL", VLOOKUP(C31,'Input data'!C:D,2,0)/coef!$I$3, VLOOKUP(C31,'Input data'!C:D,2,0)),)</f>
        <v>0</v>
      </c>
      <c r="E31" s="46" t="s">
        <v>6818</v>
      </c>
      <c r="F31" s="46" t="s">
        <v>6819</v>
      </c>
      <c r="G31" s="46" t="s">
        <v>6820</v>
      </c>
      <c r="H31" s="46"/>
      <c r="I31" s="46" t="s">
        <v>6793</v>
      </c>
      <c r="J31" s="46"/>
      <c r="K31" s="46"/>
      <c r="L31" s="46" t="s">
        <v>6824</v>
      </c>
      <c r="M31" s="46" t="s">
        <v>4995</v>
      </c>
    </row>
    <row r="32" customFormat="false" ht="25.5" hidden="false" customHeight="true" outlineLevel="0" collapsed="false">
      <c r="B32" s="46" t="s">
        <v>1</v>
      </c>
      <c r="C32" s="46" t="s">
        <v>4997</v>
      </c>
      <c r="D32" s="46" t="n">
        <f aca="false">IFERROR(IF(G32="VAL", VLOOKUP(C32,'Input data'!C:D,2,0)/coef!$I$3, VLOOKUP(C32,'Input data'!C:D,2,0)),)</f>
        <v>0</v>
      </c>
      <c r="E32" s="46" t="s">
        <v>6821</v>
      </c>
      <c r="F32" s="46" t="s">
        <v>6822</v>
      </c>
      <c r="G32" s="46" t="s">
        <v>6823</v>
      </c>
      <c r="H32" s="46"/>
      <c r="I32" s="46" t="s">
        <v>6793</v>
      </c>
      <c r="J32" s="46"/>
      <c r="K32" s="46"/>
      <c r="L32" s="46" t="s">
        <v>6824</v>
      </c>
      <c r="M32" s="46" t="s">
        <v>4997</v>
      </c>
    </row>
    <row r="33" customFormat="false" ht="25.5" hidden="false" customHeight="true" outlineLevel="0" collapsed="false">
      <c r="B33" s="46" t="s">
        <v>1</v>
      </c>
      <c r="C33" s="46" t="s">
        <v>4999</v>
      </c>
      <c r="D33" s="46" t="n">
        <f aca="false">IFERROR(IF(G33="VAL", VLOOKUP(C33,'Input data'!C:D,2,0)/coef!$I$3, VLOOKUP(C33,'Input data'!C:D,2,0)),)</f>
        <v>0</v>
      </c>
      <c r="E33" s="46" t="s">
        <v>6794</v>
      </c>
      <c r="F33" s="46" t="s">
        <v>6795</v>
      </c>
      <c r="G33" s="46" t="s">
        <v>6796</v>
      </c>
      <c r="H33" s="46"/>
      <c r="I33" s="46" t="s">
        <v>6793</v>
      </c>
      <c r="J33" s="46"/>
      <c r="K33" s="46"/>
      <c r="L33" s="46" t="s">
        <v>6825</v>
      </c>
      <c r="M33" s="46" t="s">
        <v>4999</v>
      </c>
    </row>
    <row r="34" customFormat="false" ht="38.25" hidden="false" customHeight="true" outlineLevel="0" collapsed="false">
      <c r="B34" s="46" t="s">
        <v>1</v>
      </c>
      <c r="C34" s="46" t="s">
        <v>5003</v>
      </c>
      <c r="D34" s="46" t="n">
        <f aca="false">IFERROR(IF(G34="VAL", VLOOKUP(C34,'Input data'!C:D,2,0)/coef!$I$3, VLOOKUP(C34,'Input data'!C:D,2,0)),)</f>
        <v>0</v>
      </c>
      <c r="E34" s="46" t="s">
        <v>6798</v>
      </c>
      <c r="F34" s="46" t="s">
        <v>6799</v>
      </c>
      <c r="G34" s="46" t="s">
        <v>6800</v>
      </c>
      <c r="H34" s="46" t="s">
        <v>6801</v>
      </c>
      <c r="I34" s="46" t="s">
        <v>6793</v>
      </c>
      <c r="J34" s="46"/>
      <c r="K34" s="46"/>
      <c r="L34" s="46" t="s">
        <v>6825</v>
      </c>
      <c r="M34" s="46" t="s">
        <v>5003</v>
      </c>
    </row>
    <row r="35" customFormat="false" ht="15" hidden="false" customHeight="true" outlineLevel="0" collapsed="false">
      <c r="B35" s="46" t="s">
        <v>1</v>
      </c>
      <c r="C35" s="46" t="s">
        <v>5005</v>
      </c>
      <c r="D35" s="46" t="n">
        <f aca="false">IFERROR(IF(G35="VAL", VLOOKUP(C35,'Input data'!C:D,2,0)/coef!$I$3, VLOOKUP(C35,'Input data'!C:D,2,0)),)</f>
        <v>0</v>
      </c>
      <c r="E35" s="46" t="s">
        <v>6802</v>
      </c>
      <c r="F35" s="46" t="s">
        <v>6803</v>
      </c>
      <c r="G35" s="46" t="s">
        <v>6800</v>
      </c>
      <c r="H35" s="46" t="s">
        <v>6801</v>
      </c>
      <c r="I35" s="46" t="s">
        <v>6793</v>
      </c>
      <c r="J35" s="46"/>
      <c r="K35" s="46"/>
      <c r="L35" s="46" t="s">
        <v>6825</v>
      </c>
      <c r="M35" s="46" t="s">
        <v>5005</v>
      </c>
    </row>
    <row r="36" customFormat="false" ht="15" hidden="false" customHeight="true" outlineLevel="0" collapsed="false">
      <c r="B36" s="46" t="s">
        <v>1</v>
      </c>
      <c r="C36" s="46" t="s">
        <v>5008</v>
      </c>
      <c r="D36" s="46" t="n">
        <f aca="false">IFERROR(IF(G36="VAL", VLOOKUP(C36,'Input data'!C:D,2,0)/coef!$I$3, VLOOKUP(C36,'Input data'!C:D,2,0)),)</f>
        <v>0</v>
      </c>
      <c r="E36" s="46" t="s">
        <v>6804</v>
      </c>
      <c r="F36" s="46" t="s">
        <v>6805</v>
      </c>
      <c r="G36" s="46" t="s">
        <v>6800</v>
      </c>
      <c r="H36" s="46" t="s">
        <v>6801</v>
      </c>
      <c r="I36" s="46" t="s">
        <v>6793</v>
      </c>
      <c r="J36" s="46"/>
      <c r="K36" s="46"/>
      <c r="L36" s="46" t="s">
        <v>6825</v>
      </c>
      <c r="M36" s="46" t="s">
        <v>5008</v>
      </c>
    </row>
    <row r="37" customFormat="false" ht="38.25" hidden="false" customHeight="true" outlineLevel="0" collapsed="false">
      <c r="B37" s="46" t="s">
        <v>1</v>
      </c>
      <c r="C37" s="46" t="s">
        <v>5010</v>
      </c>
      <c r="D37" s="46" t="n">
        <f aca="false">IFERROR(IF(G37="VAL", VLOOKUP(C37,'Input data'!C:D,2,0)/coef!$I$3, VLOOKUP(C37,'Input data'!C:D,2,0)),)</f>
        <v>0</v>
      </c>
      <c r="E37" s="46" t="s">
        <v>6806</v>
      </c>
      <c r="F37" s="46" t="s">
        <v>6807</v>
      </c>
      <c r="G37" s="46" t="s">
        <v>6800</v>
      </c>
      <c r="H37" s="46" t="s">
        <v>6801</v>
      </c>
      <c r="I37" s="46" t="s">
        <v>6793</v>
      </c>
      <c r="J37" s="46"/>
      <c r="K37" s="46"/>
      <c r="L37" s="46" t="s">
        <v>6825</v>
      </c>
      <c r="M37" s="46" t="s">
        <v>5010</v>
      </c>
    </row>
    <row r="38" customFormat="false" ht="25.5" hidden="false" customHeight="true" outlineLevel="0" collapsed="false">
      <c r="B38" s="46" t="s">
        <v>1</v>
      </c>
      <c r="C38" s="46" t="s">
        <v>5012</v>
      </c>
      <c r="D38" s="46" t="n">
        <f aca="false">IFERROR(IF(G38="VAL", VLOOKUP(C38,'Input data'!C:D,2,0)/coef!$I$3, VLOOKUP(C38,'Input data'!C:D,2,0)),)</f>
        <v>0</v>
      </c>
      <c r="E38" s="46" t="s">
        <v>6808</v>
      </c>
      <c r="F38" s="46" t="s">
        <v>6809</v>
      </c>
      <c r="G38" s="46" t="s">
        <v>6800</v>
      </c>
      <c r="H38" s="46" t="s">
        <v>6810</v>
      </c>
      <c r="I38" s="46" t="s">
        <v>6793</v>
      </c>
      <c r="J38" s="46"/>
      <c r="K38" s="46"/>
      <c r="L38" s="46" t="s">
        <v>6825</v>
      </c>
      <c r="M38" s="46" t="s">
        <v>5012</v>
      </c>
    </row>
    <row r="39" customFormat="false" ht="25.5" hidden="false" customHeight="true" outlineLevel="0" collapsed="false">
      <c r="B39" s="46" t="s">
        <v>1</v>
      </c>
      <c r="C39" s="46" t="s">
        <v>5014</v>
      </c>
      <c r="D39" s="46" t="n">
        <f aca="false">IFERROR(IF(G39="VAL", VLOOKUP(C39,'Input data'!C:D,2,0)/coef!$I$3, VLOOKUP(C39,'Input data'!C:D,2,0)),)</f>
        <v>0</v>
      </c>
      <c r="E39" s="46" t="s">
        <v>6811</v>
      </c>
      <c r="F39" s="46" t="s">
        <v>6812</v>
      </c>
      <c r="G39" s="46" t="s">
        <v>6783</v>
      </c>
      <c r="H39" s="46" t="s">
        <v>6781</v>
      </c>
      <c r="I39" s="46" t="s">
        <v>6793</v>
      </c>
      <c r="J39" s="46"/>
      <c r="K39" s="46"/>
      <c r="L39" s="46" t="s">
        <v>6825</v>
      </c>
      <c r="M39" s="46" t="s">
        <v>5014</v>
      </c>
    </row>
    <row r="40" customFormat="false" ht="76.5" hidden="false" customHeight="true" outlineLevel="0" collapsed="false">
      <c r="B40" s="46" t="s">
        <v>1</v>
      </c>
      <c r="C40" s="46" t="s">
        <v>5016</v>
      </c>
      <c r="D40" s="46" t="n">
        <f aca="false">IFERROR(IF(G40="VAL", VLOOKUP(C40,'Input data'!C:D,2,0)/coef!$I$3, VLOOKUP(C40,'Input data'!C:D,2,0)),)</f>
        <v>0</v>
      </c>
      <c r="E40" s="46" t="s">
        <v>6813</v>
      </c>
      <c r="F40" s="46" t="s">
        <v>6814</v>
      </c>
      <c r="G40" s="46" t="s">
        <v>6815</v>
      </c>
      <c r="H40" s="46"/>
      <c r="I40" s="46" t="s">
        <v>6793</v>
      </c>
      <c r="J40" s="46"/>
      <c r="K40" s="46"/>
      <c r="L40" s="46" t="s">
        <v>6825</v>
      </c>
      <c r="M40" s="46" t="s">
        <v>5016</v>
      </c>
    </row>
    <row r="41" customFormat="false" ht="38.25" hidden="false" customHeight="true" outlineLevel="0" collapsed="false">
      <c r="B41" s="46" t="s">
        <v>1</v>
      </c>
      <c r="C41" s="46" t="s">
        <v>5304</v>
      </c>
      <c r="D41" s="46" t="n">
        <f aca="false">IFERROR(IF(G41="VAL", VLOOKUP(C41,'Input data'!C:D,2,0)/coef!$I$3, VLOOKUP(C41,'Input data'!C:D,2,0)),)</f>
        <v>0</v>
      </c>
      <c r="E41" s="46" t="s">
        <v>6816</v>
      </c>
      <c r="F41" s="46" t="s">
        <v>6817</v>
      </c>
      <c r="G41" s="46" t="s">
        <v>6815</v>
      </c>
      <c r="H41" s="46"/>
      <c r="I41" s="46" t="s">
        <v>6793</v>
      </c>
      <c r="J41" s="46"/>
      <c r="K41" s="46"/>
      <c r="L41" s="46" t="s">
        <v>6825</v>
      </c>
      <c r="M41" s="46" t="s">
        <v>5304</v>
      </c>
    </row>
    <row r="42" customFormat="false" ht="102" hidden="false" customHeight="true" outlineLevel="0" collapsed="false">
      <c r="B42" s="46" t="s">
        <v>1</v>
      </c>
      <c r="C42" s="46" t="s">
        <v>5018</v>
      </c>
      <c r="D42" s="46" t="n">
        <f aca="false">IFERROR(IF(G42="VAL", VLOOKUP(C42,'Input data'!C:D,2,0)/coef!$I$3, VLOOKUP(C42,'Input data'!C:D,2,0)),)</f>
        <v>0</v>
      </c>
      <c r="E42" s="46" t="s">
        <v>6818</v>
      </c>
      <c r="F42" s="46" t="s">
        <v>6819</v>
      </c>
      <c r="G42" s="46" t="s">
        <v>6820</v>
      </c>
      <c r="H42" s="46"/>
      <c r="I42" s="46" t="s">
        <v>6793</v>
      </c>
      <c r="J42" s="46"/>
      <c r="K42" s="46"/>
      <c r="L42" s="46" t="s">
        <v>6825</v>
      </c>
      <c r="M42" s="46" t="s">
        <v>5018</v>
      </c>
    </row>
    <row r="43" customFormat="false" ht="25.5" hidden="false" customHeight="true" outlineLevel="0" collapsed="false">
      <c r="B43" s="46" t="s">
        <v>1</v>
      </c>
      <c r="C43" s="46" t="s">
        <v>5020</v>
      </c>
      <c r="D43" s="46" t="n">
        <f aca="false">IFERROR(IF(G43="VAL", VLOOKUP(C43,'Input data'!C:D,2,0)/coef!$I$3, VLOOKUP(C43,'Input data'!C:D,2,0)),)</f>
        <v>0</v>
      </c>
      <c r="E43" s="46" t="s">
        <v>6821</v>
      </c>
      <c r="F43" s="46" t="s">
        <v>6822</v>
      </c>
      <c r="G43" s="46" t="s">
        <v>6823</v>
      </c>
      <c r="H43" s="46"/>
      <c r="I43" s="46" t="s">
        <v>6793</v>
      </c>
      <c r="J43" s="46"/>
      <c r="K43" s="46"/>
      <c r="L43" s="46" t="s">
        <v>6825</v>
      </c>
      <c r="M43" s="46" t="s">
        <v>5020</v>
      </c>
    </row>
    <row r="44" customFormat="false" ht="25.5" hidden="false" customHeight="true" outlineLevel="0" collapsed="false">
      <c r="B44" s="46" t="s">
        <v>1</v>
      </c>
      <c r="C44" s="46" t="s">
        <v>5023</v>
      </c>
      <c r="D44" s="46" t="n">
        <f aca="false">IFERROR(IF(G44="VAL", VLOOKUP(C44,'Input data'!C:D,2,0)/coef!$I$3, VLOOKUP(C44,'Input data'!C:D,2,0)),)</f>
        <v>0</v>
      </c>
      <c r="E44" s="46" t="s">
        <v>6794</v>
      </c>
      <c r="F44" s="46" t="s">
        <v>6795</v>
      </c>
      <c r="G44" s="46" t="s">
        <v>6796</v>
      </c>
      <c r="H44" s="46"/>
      <c r="I44" s="46" t="s">
        <v>6793</v>
      </c>
      <c r="J44" s="46"/>
      <c r="K44" s="46"/>
      <c r="L44" s="46" t="s">
        <v>6826</v>
      </c>
      <c r="M44" s="46" t="s">
        <v>5023</v>
      </c>
    </row>
    <row r="45" customFormat="false" ht="38.25" hidden="false" customHeight="true" outlineLevel="0" collapsed="false">
      <c r="B45" s="46" t="s">
        <v>1</v>
      </c>
      <c r="C45" s="46" t="s">
        <v>5028</v>
      </c>
      <c r="D45" s="46" t="n">
        <f aca="false">IFERROR(IF(G45="VAL", VLOOKUP(C45,'Input data'!C:D,2,0)/coef!$I$3, VLOOKUP(C45,'Input data'!C:D,2,0)),)</f>
        <v>0</v>
      </c>
      <c r="E45" s="46" t="s">
        <v>6798</v>
      </c>
      <c r="F45" s="46" t="s">
        <v>6799</v>
      </c>
      <c r="G45" s="46" t="s">
        <v>6800</v>
      </c>
      <c r="H45" s="46" t="s">
        <v>6801</v>
      </c>
      <c r="I45" s="46" t="s">
        <v>6793</v>
      </c>
      <c r="J45" s="46"/>
      <c r="K45" s="46"/>
      <c r="L45" s="46" t="s">
        <v>6826</v>
      </c>
      <c r="M45" s="46" t="s">
        <v>5028</v>
      </c>
    </row>
    <row r="46" customFormat="false" ht="15" hidden="false" customHeight="true" outlineLevel="0" collapsed="false">
      <c r="B46" s="46" t="s">
        <v>1</v>
      </c>
      <c r="C46" s="46" t="s">
        <v>5031</v>
      </c>
      <c r="D46" s="46" t="n">
        <f aca="false">IFERROR(IF(G46="VAL", VLOOKUP(C46,'Input data'!C:D,2,0)/coef!$I$3, VLOOKUP(C46,'Input data'!C:D,2,0)),)</f>
        <v>0</v>
      </c>
      <c r="E46" s="46" t="s">
        <v>6802</v>
      </c>
      <c r="F46" s="46" t="s">
        <v>6803</v>
      </c>
      <c r="G46" s="46" t="s">
        <v>6800</v>
      </c>
      <c r="H46" s="46" t="s">
        <v>6801</v>
      </c>
      <c r="I46" s="46" t="s">
        <v>6793</v>
      </c>
      <c r="J46" s="46"/>
      <c r="K46" s="46"/>
      <c r="L46" s="46" t="s">
        <v>6826</v>
      </c>
      <c r="M46" s="46" t="s">
        <v>5031</v>
      </c>
    </row>
    <row r="47" customFormat="false" ht="15" hidden="false" customHeight="true" outlineLevel="0" collapsed="false">
      <c r="B47" s="46" t="s">
        <v>1</v>
      </c>
      <c r="C47" s="46" t="s">
        <v>5034</v>
      </c>
      <c r="D47" s="46" t="n">
        <f aca="false">IFERROR(IF(G47="VAL", VLOOKUP(C47,'Input data'!C:D,2,0)/coef!$I$3, VLOOKUP(C47,'Input data'!C:D,2,0)),)</f>
        <v>0</v>
      </c>
      <c r="E47" s="46" t="s">
        <v>6804</v>
      </c>
      <c r="F47" s="46" t="s">
        <v>6805</v>
      </c>
      <c r="G47" s="46" t="s">
        <v>6800</v>
      </c>
      <c r="H47" s="46" t="s">
        <v>6801</v>
      </c>
      <c r="I47" s="46" t="s">
        <v>6793</v>
      </c>
      <c r="J47" s="46"/>
      <c r="K47" s="46"/>
      <c r="L47" s="46" t="s">
        <v>6826</v>
      </c>
      <c r="M47" s="46" t="s">
        <v>5034</v>
      </c>
    </row>
    <row r="48" customFormat="false" ht="38.25" hidden="false" customHeight="true" outlineLevel="0" collapsed="false">
      <c r="B48" s="46" t="s">
        <v>1</v>
      </c>
      <c r="C48" s="46" t="s">
        <v>5037</v>
      </c>
      <c r="D48" s="46" t="n">
        <f aca="false">IFERROR(IF(G48="VAL", VLOOKUP(C48,'Input data'!C:D,2,0)/coef!$I$3, VLOOKUP(C48,'Input data'!C:D,2,0)),)</f>
        <v>0</v>
      </c>
      <c r="E48" s="46" t="s">
        <v>6806</v>
      </c>
      <c r="F48" s="46" t="s">
        <v>6807</v>
      </c>
      <c r="G48" s="46" t="s">
        <v>6800</v>
      </c>
      <c r="H48" s="46" t="s">
        <v>6801</v>
      </c>
      <c r="I48" s="46" t="s">
        <v>6793</v>
      </c>
      <c r="J48" s="46"/>
      <c r="K48" s="46"/>
      <c r="L48" s="46" t="s">
        <v>6826</v>
      </c>
      <c r="M48" s="46" t="s">
        <v>5037</v>
      </c>
    </row>
    <row r="49" customFormat="false" ht="25.5" hidden="false" customHeight="true" outlineLevel="0" collapsed="false">
      <c r="B49" s="46" t="s">
        <v>1</v>
      </c>
      <c r="C49" s="46" t="s">
        <v>5039</v>
      </c>
      <c r="D49" s="46" t="n">
        <f aca="false">IFERROR(IF(G49="VAL", VLOOKUP(C49,'Input data'!C:D,2,0)/coef!$I$3, VLOOKUP(C49,'Input data'!C:D,2,0)),)</f>
        <v>0</v>
      </c>
      <c r="E49" s="46" t="s">
        <v>6808</v>
      </c>
      <c r="F49" s="46" t="s">
        <v>6809</v>
      </c>
      <c r="G49" s="46" t="s">
        <v>6800</v>
      </c>
      <c r="H49" s="46" t="s">
        <v>6810</v>
      </c>
      <c r="I49" s="46" t="s">
        <v>6793</v>
      </c>
      <c r="J49" s="46"/>
      <c r="K49" s="46"/>
      <c r="L49" s="46" t="s">
        <v>6826</v>
      </c>
      <c r="M49" s="46" t="s">
        <v>5039</v>
      </c>
    </row>
    <row r="50" customFormat="false" ht="25.5" hidden="false" customHeight="true" outlineLevel="0" collapsed="false">
      <c r="B50" s="46" t="s">
        <v>1</v>
      </c>
      <c r="C50" s="46" t="s">
        <v>5041</v>
      </c>
      <c r="D50" s="46" t="n">
        <f aca="false">IFERROR(IF(G50="VAL", VLOOKUP(C50,'Input data'!C:D,2,0)/coef!$I$3, VLOOKUP(C50,'Input data'!C:D,2,0)),)</f>
        <v>0</v>
      </c>
      <c r="E50" s="46" t="s">
        <v>6811</v>
      </c>
      <c r="F50" s="46" t="s">
        <v>6812</v>
      </c>
      <c r="G50" s="46" t="s">
        <v>6783</v>
      </c>
      <c r="H50" s="46" t="s">
        <v>6781</v>
      </c>
      <c r="I50" s="46" t="s">
        <v>6793</v>
      </c>
      <c r="J50" s="46"/>
      <c r="K50" s="46"/>
      <c r="L50" s="46" t="s">
        <v>6826</v>
      </c>
      <c r="M50" s="46" t="s">
        <v>5041</v>
      </c>
    </row>
    <row r="51" customFormat="false" ht="76.5" hidden="false" customHeight="true" outlineLevel="0" collapsed="false">
      <c r="B51" s="46" t="s">
        <v>1</v>
      </c>
      <c r="C51" s="46" t="s">
        <v>5043</v>
      </c>
      <c r="D51" s="46" t="n">
        <f aca="false">IFERROR(IF(G51="VAL", VLOOKUP(C51,'Input data'!C:D,2,0)/coef!$I$3, VLOOKUP(C51,'Input data'!C:D,2,0)),)</f>
        <v>0</v>
      </c>
      <c r="E51" s="46" t="s">
        <v>6813</v>
      </c>
      <c r="F51" s="46" t="s">
        <v>6814</v>
      </c>
      <c r="G51" s="46" t="s">
        <v>6815</v>
      </c>
      <c r="H51" s="46"/>
      <c r="I51" s="46" t="s">
        <v>6793</v>
      </c>
      <c r="J51" s="46"/>
      <c r="K51" s="46"/>
      <c r="L51" s="46" t="s">
        <v>6826</v>
      </c>
      <c r="M51" s="46" t="s">
        <v>5043</v>
      </c>
    </row>
    <row r="52" customFormat="false" ht="38.25" hidden="false" customHeight="true" outlineLevel="0" collapsed="false">
      <c r="B52" s="46" t="s">
        <v>1</v>
      </c>
      <c r="C52" s="46" t="s">
        <v>5045</v>
      </c>
      <c r="D52" s="46" t="n">
        <f aca="false">IFERROR(IF(G52="VAL", VLOOKUP(C52,'Input data'!C:D,2,0)/coef!$I$3, VLOOKUP(C52,'Input data'!C:D,2,0)),)</f>
        <v>0</v>
      </c>
      <c r="E52" s="46" t="s">
        <v>6816</v>
      </c>
      <c r="F52" s="46" t="s">
        <v>6817</v>
      </c>
      <c r="G52" s="46" t="s">
        <v>6815</v>
      </c>
      <c r="H52" s="46"/>
      <c r="I52" s="46" t="s">
        <v>6793</v>
      </c>
      <c r="J52" s="46"/>
      <c r="K52" s="46"/>
      <c r="L52" s="46" t="s">
        <v>6826</v>
      </c>
      <c r="M52" s="46" t="s">
        <v>5045</v>
      </c>
    </row>
    <row r="53" customFormat="false" ht="102" hidden="false" customHeight="true" outlineLevel="0" collapsed="false">
      <c r="B53" s="46" t="s">
        <v>1</v>
      </c>
      <c r="C53" s="46" t="s">
        <v>5047</v>
      </c>
      <c r="D53" s="46" t="n">
        <f aca="false">IFERROR(IF(G53="VAL", VLOOKUP(C53,'Input data'!C:D,2,0)/coef!$I$3, VLOOKUP(C53,'Input data'!C:D,2,0)),)</f>
        <v>0</v>
      </c>
      <c r="E53" s="46" t="s">
        <v>6818</v>
      </c>
      <c r="F53" s="46" t="s">
        <v>6819</v>
      </c>
      <c r="G53" s="46" t="s">
        <v>6820</v>
      </c>
      <c r="H53" s="46"/>
      <c r="I53" s="46" t="s">
        <v>6793</v>
      </c>
      <c r="J53" s="46"/>
      <c r="K53" s="46"/>
      <c r="L53" s="46" t="s">
        <v>6826</v>
      </c>
      <c r="M53" s="46" t="s">
        <v>5047</v>
      </c>
    </row>
    <row r="54" customFormat="false" ht="25.5" hidden="false" customHeight="true" outlineLevel="0" collapsed="false">
      <c r="B54" s="46" t="s">
        <v>1</v>
      </c>
      <c r="C54" s="46" t="s">
        <v>5048</v>
      </c>
      <c r="D54" s="46" t="n">
        <f aca="false">IFERROR(IF(G54="VAL", VLOOKUP(C54,'Input data'!C:D,2,0)/coef!$I$3, VLOOKUP(C54,'Input data'!C:D,2,0)),)</f>
        <v>0</v>
      </c>
      <c r="E54" s="46" t="s">
        <v>6821</v>
      </c>
      <c r="F54" s="46" t="s">
        <v>6822</v>
      </c>
      <c r="G54" s="46" t="s">
        <v>6823</v>
      </c>
      <c r="H54" s="46"/>
      <c r="I54" s="46" t="s">
        <v>6793</v>
      </c>
      <c r="J54" s="46"/>
      <c r="K54" s="46"/>
      <c r="L54" s="46" t="s">
        <v>6826</v>
      </c>
      <c r="M54" s="46" t="s">
        <v>5048</v>
      </c>
    </row>
    <row r="55" customFormat="false" ht="25.5" hidden="false" customHeight="true" outlineLevel="0" collapsed="false">
      <c r="B55" s="46" t="s">
        <v>1</v>
      </c>
      <c r="C55" s="46" t="s">
        <v>5049</v>
      </c>
      <c r="D55" s="46" t="n">
        <f aca="false">IFERROR(IF(G55="VAL", VLOOKUP(C55,'Input data'!C:D,2,0)/coef!$I$3, VLOOKUP(C55,'Input data'!C:D,2,0)),)</f>
        <v>0</v>
      </c>
      <c r="E55" s="46" t="s">
        <v>6794</v>
      </c>
      <c r="F55" s="46" t="s">
        <v>6795</v>
      </c>
      <c r="G55" s="46" t="s">
        <v>6796</v>
      </c>
      <c r="H55" s="46"/>
      <c r="I55" s="46" t="s">
        <v>6793</v>
      </c>
      <c r="J55" s="46"/>
      <c r="K55" s="46"/>
      <c r="L55" s="46" t="s">
        <v>6827</v>
      </c>
      <c r="M55" s="46" t="s">
        <v>5049</v>
      </c>
    </row>
    <row r="56" customFormat="false" ht="38.25" hidden="false" customHeight="true" outlineLevel="0" collapsed="false">
      <c r="B56" s="46" t="s">
        <v>1</v>
      </c>
      <c r="C56" s="46" t="s">
        <v>5050</v>
      </c>
      <c r="D56" s="46" t="n">
        <f aca="false">IFERROR(IF(G56="VAL", VLOOKUP(C56,'Input data'!C:D,2,0)/coef!$I$3, VLOOKUP(C56,'Input data'!C:D,2,0)),)</f>
        <v>0</v>
      </c>
      <c r="E56" s="46" t="s">
        <v>6798</v>
      </c>
      <c r="F56" s="46" t="s">
        <v>6799</v>
      </c>
      <c r="G56" s="46" t="s">
        <v>6800</v>
      </c>
      <c r="H56" s="46" t="s">
        <v>6801</v>
      </c>
      <c r="I56" s="46" t="s">
        <v>6793</v>
      </c>
      <c r="J56" s="46"/>
      <c r="K56" s="46"/>
      <c r="L56" s="46" t="s">
        <v>6827</v>
      </c>
      <c r="M56" s="46" t="s">
        <v>5050</v>
      </c>
    </row>
    <row r="57" customFormat="false" ht="15" hidden="false" customHeight="true" outlineLevel="0" collapsed="false">
      <c r="B57" s="46" t="s">
        <v>1</v>
      </c>
      <c r="C57" s="46" t="s">
        <v>5051</v>
      </c>
      <c r="D57" s="46" t="n">
        <f aca="false">IFERROR(IF(G57="VAL", VLOOKUP(C57,'Input data'!C:D,2,0)/coef!$I$3, VLOOKUP(C57,'Input data'!C:D,2,0)),)</f>
        <v>0</v>
      </c>
      <c r="E57" s="46" t="s">
        <v>6802</v>
      </c>
      <c r="F57" s="46" t="s">
        <v>6803</v>
      </c>
      <c r="G57" s="46" t="s">
        <v>6800</v>
      </c>
      <c r="H57" s="46" t="s">
        <v>6801</v>
      </c>
      <c r="I57" s="46" t="s">
        <v>6793</v>
      </c>
      <c r="J57" s="46"/>
      <c r="K57" s="46"/>
      <c r="L57" s="46" t="s">
        <v>6827</v>
      </c>
      <c r="M57" s="46" t="s">
        <v>5051</v>
      </c>
    </row>
    <row r="58" customFormat="false" ht="15" hidden="false" customHeight="true" outlineLevel="0" collapsed="false">
      <c r="B58" s="46" t="s">
        <v>1</v>
      </c>
      <c r="C58" s="46" t="s">
        <v>5052</v>
      </c>
      <c r="D58" s="46" t="n">
        <f aca="false">IFERROR(IF(G58="VAL", VLOOKUP(C58,'Input data'!C:D,2,0)/coef!$I$3, VLOOKUP(C58,'Input data'!C:D,2,0)),)</f>
        <v>0</v>
      </c>
      <c r="E58" s="46" t="s">
        <v>6804</v>
      </c>
      <c r="F58" s="46" t="s">
        <v>6805</v>
      </c>
      <c r="G58" s="46" t="s">
        <v>6800</v>
      </c>
      <c r="H58" s="46" t="s">
        <v>6801</v>
      </c>
      <c r="I58" s="46" t="s">
        <v>6793</v>
      </c>
      <c r="J58" s="46"/>
      <c r="K58" s="46"/>
      <c r="L58" s="46" t="s">
        <v>6827</v>
      </c>
      <c r="M58" s="46" t="s">
        <v>5052</v>
      </c>
    </row>
    <row r="59" customFormat="false" ht="38.25" hidden="false" customHeight="true" outlineLevel="0" collapsed="false">
      <c r="B59" s="46" t="s">
        <v>1</v>
      </c>
      <c r="C59" s="46" t="s">
        <v>5053</v>
      </c>
      <c r="D59" s="46" t="n">
        <f aca="false">IFERROR(IF(G59="VAL", VLOOKUP(C59,'Input data'!C:D,2,0)/coef!$I$3, VLOOKUP(C59,'Input data'!C:D,2,0)),)</f>
        <v>0</v>
      </c>
      <c r="E59" s="46" t="s">
        <v>6806</v>
      </c>
      <c r="F59" s="46" t="s">
        <v>6807</v>
      </c>
      <c r="G59" s="46" t="s">
        <v>6800</v>
      </c>
      <c r="H59" s="46" t="s">
        <v>6801</v>
      </c>
      <c r="I59" s="46" t="s">
        <v>6793</v>
      </c>
      <c r="J59" s="46"/>
      <c r="K59" s="46"/>
      <c r="L59" s="46" t="s">
        <v>6827</v>
      </c>
      <c r="M59" s="46" t="s">
        <v>5053</v>
      </c>
    </row>
    <row r="60" customFormat="false" ht="25.5" hidden="false" customHeight="true" outlineLevel="0" collapsed="false">
      <c r="B60" s="46" t="s">
        <v>1</v>
      </c>
      <c r="C60" s="46" t="s">
        <v>5054</v>
      </c>
      <c r="D60" s="46" t="n">
        <f aca="false">IFERROR(IF(G60="VAL", VLOOKUP(C60,'Input data'!C:D,2,0)/coef!$I$3, VLOOKUP(C60,'Input data'!C:D,2,0)),)</f>
        <v>0</v>
      </c>
      <c r="E60" s="46" t="s">
        <v>6808</v>
      </c>
      <c r="F60" s="46" t="s">
        <v>6809</v>
      </c>
      <c r="G60" s="46" t="s">
        <v>6800</v>
      </c>
      <c r="H60" s="46" t="s">
        <v>6810</v>
      </c>
      <c r="I60" s="46" t="s">
        <v>6793</v>
      </c>
      <c r="J60" s="46"/>
      <c r="K60" s="46"/>
      <c r="L60" s="46" t="s">
        <v>6827</v>
      </c>
      <c r="M60" s="46" t="s">
        <v>5054</v>
      </c>
    </row>
    <row r="61" customFormat="false" ht="25.5" hidden="false" customHeight="true" outlineLevel="0" collapsed="false">
      <c r="B61" s="46" t="s">
        <v>1</v>
      </c>
      <c r="C61" s="46" t="s">
        <v>5055</v>
      </c>
      <c r="D61" s="46" t="n">
        <f aca="false">IFERROR(IF(G61="VAL", VLOOKUP(C61,'Input data'!C:D,2,0)/coef!$I$3, VLOOKUP(C61,'Input data'!C:D,2,0)),)</f>
        <v>0</v>
      </c>
      <c r="E61" s="46" t="s">
        <v>6811</v>
      </c>
      <c r="F61" s="46" t="s">
        <v>6812</v>
      </c>
      <c r="G61" s="46" t="s">
        <v>6783</v>
      </c>
      <c r="H61" s="46" t="s">
        <v>6781</v>
      </c>
      <c r="I61" s="46" t="s">
        <v>6793</v>
      </c>
      <c r="J61" s="46"/>
      <c r="K61" s="46"/>
      <c r="L61" s="46" t="s">
        <v>6827</v>
      </c>
      <c r="M61" s="46" t="s">
        <v>5055</v>
      </c>
    </row>
    <row r="62" customFormat="false" ht="76.5" hidden="false" customHeight="true" outlineLevel="0" collapsed="false">
      <c r="B62" s="46" t="s">
        <v>1</v>
      </c>
      <c r="C62" s="46" t="s">
        <v>5056</v>
      </c>
      <c r="D62" s="46" t="n">
        <f aca="false">IFERROR(IF(G62="VAL", VLOOKUP(C62,'Input data'!C:D,2,0)/coef!$I$3, VLOOKUP(C62,'Input data'!C:D,2,0)),)</f>
        <v>0</v>
      </c>
      <c r="E62" s="46" t="s">
        <v>6813</v>
      </c>
      <c r="F62" s="46" t="s">
        <v>6814</v>
      </c>
      <c r="G62" s="46" t="s">
        <v>6815</v>
      </c>
      <c r="H62" s="46"/>
      <c r="I62" s="46" t="s">
        <v>6793</v>
      </c>
      <c r="J62" s="46"/>
      <c r="K62" s="46"/>
      <c r="L62" s="46" t="s">
        <v>6827</v>
      </c>
      <c r="M62" s="46" t="s">
        <v>5056</v>
      </c>
    </row>
    <row r="63" customFormat="false" ht="38.25" hidden="false" customHeight="true" outlineLevel="0" collapsed="false">
      <c r="B63" s="46" t="s">
        <v>1</v>
      </c>
      <c r="C63" s="46" t="s">
        <v>5057</v>
      </c>
      <c r="D63" s="46" t="n">
        <f aca="false">IFERROR(IF(G63="VAL", VLOOKUP(C63,'Input data'!C:D,2,0)/coef!$I$3, VLOOKUP(C63,'Input data'!C:D,2,0)),)</f>
        <v>0</v>
      </c>
      <c r="E63" s="46" t="s">
        <v>6816</v>
      </c>
      <c r="F63" s="46" t="s">
        <v>6817</v>
      </c>
      <c r="G63" s="46" t="s">
        <v>6815</v>
      </c>
      <c r="H63" s="46"/>
      <c r="I63" s="46" t="s">
        <v>6793</v>
      </c>
      <c r="J63" s="46"/>
      <c r="K63" s="46"/>
      <c r="L63" s="46" t="s">
        <v>6827</v>
      </c>
      <c r="M63" s="46" t="s">
        <v>5057</v>
      </c>
    </row>
    <row r="64" customFormat="false" ht="102" hidden="false" customHeight="true" outlineLevel="0" collapsed="false">
      <c r="B64" s="46" t="s">
        <v>1</v>
      </c>
      <c r="C64" s="46" t="s">
        <v>5058</v>
      </c>
      <c r="D64" s="46" t="n">
        <f aca="false">IFERROR(IF(G64="VAL", VLOOKUP(C64,'Input data'!C:D,2,0)/coef!$I$3, VLOOKUP(C64,'Input data'!C:D,2,0)),)</f>
        <v>0</v>
      </c>
      <c r="E64" s="46" t="s">
        <v>6818</v>
      </c>
      <c r="F64" s="46" t="s">
        <v>6819</v>
      </c>
      <c r="G64" s="46" t="s">
        <v>6820</v>
      </c>
      <c r="H64" s="46"/>
      <c r="I64" s="46" t="s">
        <v>6793</v>
      </c>
      <c r="J64" s="46"/>
      <c r="K64" s="46"/>
      <c r="L64" s="46" t="s">
        <v>6827</v>
      </c>
      <c r="M64" s="46" t="s">
        <v>5058</v>
      </c>
    </row>
    <row r="65" customFormat="false" ht="25.5" hidden="false" customHeight="true" outlineLevel="0" collapsed="false">
      <c r="B65" s="46" t="s">
        <v>1</v>
      </c>
      <c r="C65" s="46" t="s">
        <v>5059</v>
      </c>
      <c r="D65" s="46" t="n">
        <f aca="false">IFERROR(IF(G65="VAL", VLOOKUP(C65,'Input data'!C:D,2,0)/coef!$I$3, VLOOKUP(C65,'Input data'!C:D,2,0)),)</f>
        <v>0</v>
      </c>
      <c r="E65" s="46" t="s">
        <v>6821</v>
      </c>
      <c r="F65" s="46" t="s">
        <v>6822</v>
      </c>
      <c r="G65" s="46" t="s">
        <v>6823</v>
      </c>
      <c r="H65" s="46"/>
      <c r="I65" s="46" t="s">
        <v>6793</v>
      </c>
      <c r="J65" s="46"/>
      <c r="K65" s="46"/>
      <c r="L65" s="46" t="s">
        <v>6827</v>
      </c>
      <c r="M65" s="46" t="s">
        <v>5059</v>
      </c>
    </row>
    <row r="66" customFormat="false" ht="25.5" hidden="false" customHeight="true" outlineLevel="0" collapsed="false">
      <c r="B66" s="46" t="s">
        <v>1</v>
      </c>
      <c r="C66" s="46" t="s">
        <v>5060</v>
      </c>
      <c r="D66" s="46" t="n">
        <f aca="false">IFERROR(IF(G66="VAL", VLOOKUP(C66,'Input data'!C:D,2,0)/coef!$I$3, VLOOKUP(C66,'Input data'!C:D,2,0)),)</f>
        <v>0</v>
      </c>
      <c r="E66" s="46" t="s">
        <v>6794</v>
      </c>
      <c r="F66" s="46" t="s">
        <v>6795</v>
      </c>
      <c r="G66" s="46" t="s">
        <v>6796</v>
      </c>
      <c r="H66" s="46"/>
      <c r="I66" s="46" t="s">
        <v>6793</v>
      </c>
      <c r="J66" s="46"/>
      <c r="K66" s="46"/>
      <c r="L66" s="46" t="s">
        <v>6828</v>
      </c>
      <c r="M66" s="46" t="s">
        <v>5060</v>
      </c>
    </row>
    <row r="67" customFormat="false" ht="38.25" hidden="false" customHeight="true" outlineLevel="0" collapsed="false">
      <c r="B67" s="46" t="s">
        <v>1</v>
      </c>
      <c r="C67" s="46" t="s">
        <v>5062</v>
      </c>
      <c r="D67" s="46" t="n">
        <f aca="false">IFERROR(IF(G67="VAL", VLOOKUP(C67,'Input data'!C:D,2,0)/coef!$I$3, VLOOKUP(C67,'Input data'!C:D,2,0)),)</f>
        <v>0</v>
      </c>
      <c r="E67" s="46" t="s">
        <v>6798</v>
      </c>
      <c r="F67" s="46" t="s">
        <v>6799</v>
      </c>
      <c r="G67" s="46" t="s">
        <v>6800</v>
      </c>
      <c r="H67" s="46" t="s">
        <v>6801</v>
      </c>
      <c r="I67" s="46" t="s">
        <v>6793</v>
      </c>
      <c r="J67" s="46"/>
      <c r="K67" s="46"/>
      <c r="L67" s="46" t="s">
        <v>6828</v>
      </c>
      <c r="M67" s="46" t="s">
        <v>5062</v>
      </c>
    </row>
    <row r="68" customFormat="false" ht="15" hidden="false" customHeight="true" outlineLevel="0" collapsed="false">
      <c r="B68" s="46" t="s">
        <v>1</v>
      </c>
      <c r="C68" s="46" t="s">
        <v>5063</v>
      </c>
      <c r="D68" s="46" t="n">
        <f aca="false">IFERROR(IF(G68="VAL", VLOOKUP(C68,'Input data'!C:D,2,0)/coef!$I$3, VLOOKUP(C68,'Input data'!C:D,2,0)),)</f>
        <v>0</v>
      </c>
      <c r="E68" s="46" t="s">
        <v>6802</v>
      </c>
      <c r="F68" s="46" t="s">
        <v>6803</v>
      </c>
      <c r="G68" s="46" t="s">
        <v>6800</v>
      </c>
      <c r="H68" s="46" t="s">
        <v>6801</v>
      </c>
      <c r="I68" s="46" t="s">
        <v>6793</v>
      </c>
      <c r="J68" s="46"/>
      <c r="K68" s="46"/>
      <c r="L68" s="46" t="s">
        <v>6828</v>
      </c>
      <c r="M68" s="46" t="s">
        <v>5063</v>
      </c>
    </row>
    <row r="69" customFormat="false" ht="15" hidden="false" customHeight="true" outlineLevel="0" collapsed="false">
      <c r="B69" s="46" t="s">
        <v>1</v>
      </c>
      <c r="C69" s="46" t="s">
        <v>5064</v>
      </c>
      <c r="D69" s="46" t="n">
        <f aca="false">IFERROR(IF(G69="VAL", VLOOKUP(C69,'Input data'!C:D,2,0)/coef!$I$3, VLOOKUP(C69,'Input data'!C:D,2,0)),)</f>
        <v>0</v>
      </c>
      <c r="E69" s="46" t="s">
        <v>6804</v>
      </c>
      <c r="F69" s="46" t="s">
        <v>6805</v>
      </c>
      <c r="G69" s="46" t="s">
        <v>6800</v>
      </c>
      <c r="H69" s="46" t="s">
        <v>6801</v>
      </c>
      <c r="I69" s="46" t="s">
        <v>6793</v>
      </c>
      <c r="J69" s="46"/>
      <c r="K69" s="46"/>
      <c r="L69" s="46" t="s">
        <v>6828</v>
      </c>
      <c r="M69" s="46" t="s">
        <v>5064</v>
      </c>
    </row>
    <row r="70" customFormat="false" ht="38.25" hidden="false" customHeight="true" outlineLevel="0" collapsed="false">
      <c r="B70" s="46" t="s">
        <v>1</v>
      </c>
      <c r="C70" s="46" t="s">
        <v>5306</v>
      </c>
      <c r="D70" s="46" t="n">
        <f aca="false">IFERROR(IF(G70="VAL", VLOOKUP(C70,'Input data'!C:D,2,0)/coef!$I$3, VLOOKUP(C70,'Input data'!C:D,2,0)),)</f>
        <v>0</v>
      </c>
      <c r="E70" s="46" t="s">
        <v>6806</v>
      </c>
      <c r="F70" s="46" t="s">
        <v>6807</v>
      </c>
      <c r="G70" s="46" t="s">
        <v>6800</v>
      </c>
      <c r="H70" s="46" t="s">
        <v>6801</v>
      </c>
      <c r="I70" s="46" t="s">
        <v>6793</v>
      </c>
      <c r="J70" s="46"/>
      <c r="K70" s="46"/>
      <c r="L70" s="46" t="s">
        <v>6828</v>
      </c>
      <c r="M70" s="46" t="s">
        <v>5306</v>
      </c>
    </row>
    <row r="71" customFormat="false" ht="25.5" hidden="false" customHeight="true" outlineLevel="0" collapsed="false">
      <c r="B71" s="46" t="s">
        <v>1</v>
      </c>
      <c r="C71" s="46" t="s">
        <v>5065</v>
      </c>
      <c r="D71" s="46" t="n">
        <f aca="false">IFERROR(IF(G71="VAL", VLOOKUP(C71,'Input data'!C:D,2,0)/coef!$I$3, VLOOKUP(C71,'Input data'!C:D,2,0)),)</f>
        <v>0</v>
      </c>
      <c r="E71" s="46" t="s">
        <v>6808</v>
      </c>
      <c r="F71" s="46" t="s">
        <v>6809</v>
      </c>
      <c r="G71" s="46" t="s">
        <v>6800</v>
      </c>
      <c r="H71" s="46" t="s">
        <v>6810</v>
      </c>
      <c r="I71" s="46" t="s">
        <v>6793</v>
      </c>
      <c r="J71" s="46"/>
      <c r="K71" s="46"/>
      <c r="L71" s="46" t="s">
        <v>6828</v>
      </c>
      <c r="M71" s="46" t="s">
        <v>5065</v>
      </c>
    </row>
    <row r="72" customFormat="false" ht="25.5" hidden="false" customHeight="true" outlineLevel="0" collapsed="false">
      <c r="B72" s="46" t="s">
        <v>1</v>
      </c>
      <c r="C72" s="46" t="s">
        <v>5066</v>
      </c>
      <c r="D72" s="46" t="n">
        <f aca="false">IFERROR(IF(G72="VAL", VLOOKUP(C72,'Input data'!C:D,2,0)/coef!$I$3, VLOOKUP(C72,'Input data'!C:D,2,0)),)</f>
        <v>0</v>
      </c>
      <c r="E72" s="46" t="s">
        <v>6811</v>
      </c>
      <c r="F72" s="46" t="s">
        <v>6812</v>
      </c>
      <c r="G72" s="46" t="s">
        <v>6783</v>
      </c>
      <c r="H72" s="46" t="s">
        <v>6781</v>
      </c>
      <c r="I72" s="46" t="s">
        <v>6793</v>
      </c>
      <c r="J72" s="46"/>
      <c r="K72" s="46"/>
      <c r="L72" s="46" t="s">
        <v>6828</v>
      </c>
      <c r="M72" s="46" t="s">
        <v>5066</v>
      </c>
    </row>
    <row r="73" customFormat="false" ht="76.5" hidden="false" customHeight="true" outlineLevel="0" collapsed="false">
      <c r="B73" s="46" t="s">
        <v>1</v>
      </c>
      <c r="C73" s="46" t="s">
        <v>5067</v>
      </c>
      <c r="D73" s="46" t="n">
        <f aca="false">IFERROR(IF(G73="VAL", VLOOKUP(C73,'Input data'!C:D,2,0)/coef!$I$3, VLOOKUP(C73,'Input data'!C:D,2,0)),)</f>
        <v>0</v>
      </c>
      <c r="E73" s="46" t="s">
        <v>6813</v>
      </c>
      <c r="F73" s="46" t="s">
        <v>6814</v>
      </c>
      <c r="G73" s="46" t="s">
        <v>6815</v>
      </c>
      <c r="H73" s="46"/>
      <c r="I73" s="46" t="s">
        <v>6793</v>
      </c>
      <c r="J73" s="46"/>
      <c r="K73" s="46"/>
      <c r="L73" s="46" t="s">
        <v>6828</v>
      </c>
      <c r="M73" s="46" t="s">
        <v>5067</v>
      </c>
    </row>
    <row r="74" customFormat="false" ht="38.25" hidden="false" customHeight="true" outlineLevel="0" collapsed="false">
      <c r="B74" s="46" t="s">
        <v>1</v>
      </c>
      <c r="C74" s="46" t="s">
        <v>5068</v>
      </c>
      <c r="D74" s="46" t="n">
        <f aca="false">IFERROR(IF(G74="VAL", VLOOKUP(C74,'Input data'!C:D,2,0)/coef!$I$3, VLOOKUP(C74,'Input data'!C:D,2,0)),)</f>
        <v>0</v>
      </c>
      <c r="E74" s="46" t="s">
        <v>6816</v>
      </c>
      <c r="F74" s="46" t="s">
        <v>6817</v>
      </c>
      <c r="G74" s="46" t="s">
        <v>6815</v>
      </c>
      <c r="H74" s="46"/>
      <c r="I74" s="46" t="s">
        <v>6793</v>
      </c>
      <c r="J74" s="46"/>
      <c r="K74" s="46"/>
      <c r="L74" s="46" t="s">
        <v>6828</v>
      </c>
      <c r="M74" s="46" t="s">
        <v>5068</v>
      </c>
    </row>
    <row r="75" customFormat="false" ht="102" hidden="false" customHeight="true" outlineLevel="0" collapsed="false">
      <c r="B75" s="46" t="s">
        <v>1</v>
      </c>
      <c r="C75" s="46" t="s">
        <v>5069</v>
      </c>
      <c r="D75" s="46" t="n">
        <f aca="false">IFERROR(IF(G75="VAL", VLOOKUP(C75,'Input data'!C:D,2,0)/coef!$I$3, VLOOKUP(C75,'Input data'!C:D,2,0)),)</f>
        <v>0</v>
      </c>
      <c r="E75" s="46" t="s">
        <v>6818</v>
      </c>
      <c r="F75" s="46" t="s">
        <v>6819</v>
      </c>
      <c r="G75" s="46" t="s">
        <v>6820</v>
      </c>
      <c r="H75" s="46"/>
      <c r="I75" s="46" t="s">
        <v>6793</v>
      </c>
      <c r="J75" s="46"/>
      <c r="K75" s="46"/>
      <c r="L75" s="46" t="s">
        <v>6828</v>
      </c>
      <c r="M75" s="46" t="s">
        <v>5069</v>
      </c>
    </row>
    <row r="76" customFormat="false" ht="25.5" hidden="false" customHeight="true" outlineLevel="0" collapsed="false">
      <c r="B76" s="46" t="s">
        <v>1</v>
      </c>
      <c r="C76" s="46" t="s">
        <v>5070</v>
      </c>
      <c r="D76" s="46" t="n">
        <f aca="false">IFERROR(IF(G76="VAL", VLOOKUP(C76,'Input data'!C:D,2,0)/coef!$I$3, VLOOKUP(C76,'Input data'!C:D,2,0)),)</f>
        <v>0</v>
      </c>
      <c r="E76" s="46" t="s">
        <v>6821</v>
      </c>
      <c r="F76" s="46" t="s">
        <v>6822</v>
      </c>
      <c r="G76" s="46" t="s">
        <v>6823</v>
      </c>
      <c r="H76" s="46"/>
      <c r="I76" s="46" t="s">
        <v>6793</v>
      </c>
      <c r="J76" s="46"/>
      <c r="K76" s="46"/>
      <c r="L76" s="46" t="s">
        <v>6828</v>
      </c>
      <c r="M76" s="46" t="s">
        <v>5070</v>
      </c>
    </row>
    <row r="77" customFormat="false" ht="25.5" hidden="false" customHeight="true" outlineLevel="0" collapsed="false">
      <c r="B77" s="46" t="s">
        <v>1</v>
      </c>
      <c r="C77" s="46" t="s">
        <v>5071</v>
      </c>
      <c r="D77" s="46" t="n">
        <f aca="false">IFERROR(IF(G77="VAL", VLOOKUP(C77,'Input data'!C:D,2,0)/coef!$I$3, VLOOKUP(C77,'Input data'!C:D,2,0)),)</f>
        <v>0</v>
      </c>
      <c r="E77" s="46" t="s">
        <v>6794</v>
      </c>
      <c r="F77" s="46" t="s">
        <v>6795</v>
      </c>
      <c r="G77" s="46" t="s">
        <v>6796</v>
      </c>
      <c r="H77" s="46"/>
      <c r="I77" s="46" t="s">
        <v>6793</v>
      </c>
      <c r="J77" s="46"/>
      <c r="K77" s="46"/>
      <c r="L77" s="46" t="s">
        <v>6829</v>
      </c>
      <c r="M77" s="46" t="s">
        <v>5071</v>
      </c>
    </row>
    <row r="78" customFormat="false" ht="38.25" hidden="false" customHeight="true" outlineLevel="0" collapsed="false">
      <c r="B78" s="46" t="s">
        <v>1</v>
      </c>
      <c r="C78" s="46" t="s">
        <v>5073</v>
      </c>
      <c r="D78" s="46" t="n">
        <f aca="false">IFERROR(IF(G78="VAL", VLOOKUP(C78,'Input data'!C:D,2,0)/coef!$I$3, VLOOKUP(C78,'Input data'!C:D,2,0)),)</f>
        <v>0</v>
      </c>
      <c r="E78" s="46" t="s">
        <v>6798</v>
      </c>
      <c r="F78" s="46" t="s">
        <v>6799</v>
      </c>
      <c r="G78" s="46" t="s">
        <v>6800</v>
      </c>
      <c r="H78" s="46" t="s">
        <v>6801</v>
      </c>
      <c r="I78" s="46" t="s">
        <v>6793</v>
      </c>
      <c r="J78" s="46"/>
      <c r="K78" s="46"/>
      <c r="L78" s="46" t="s">
        <v>6829</v>
      </c>
      <c r="M78" s="46" t="s">
        <v>5073</v>
      </c>
    </row>
    <row r="79" customFormat="false" ht="15" hidden="false" customHeight="true" outlineLevel="0" collapsed="false">
      <c r="B79" s="46" t="s">
        <v>1</v>
      </c>
      <c r="C79" s="46" t="s">
        <v>5074</v>
      </c>
      <c r="D79" s="46" t="n">
        <f aca="false">IFERROR(IF(G79="VAL", VLOOKUP(C79,'Input data'!C:D,2,0)/coef!$I$3, VLOOKUP(C79,'Input data'!C:D,2,0)),)</f>
        <v>0</v>
      </c>
      <c r="E79" s="46" t="s">
        <v>6802</v>
      </c>
      <c r="F79" s="46" t="s">
        <v>6803</v>
      </c>
      <c r="G79" s="46" t="s">
        <v>6800</v>
      </c>
      <c r="H79" s="46" t="s">
        <v>6801</v>
      </c>
      <c r="I79" s="46" t="s">
        <v>6793</v>
      </c>
      <c r="J79" s="46"/>
      <c r="K79" s="46"/>
      <c r="L79" s="46" t="s">
        <v>6829</v>
      </c>
      <c r="M79" s="46" t="s">
        <v>5074</v>
      </c>
    </row>
    <row r="80" customFormat="false" ht="15" hidden="false" customHeight="true" outlineLevel="0" collapsed="false">
      <c r="B80" s="46" t="s">
        <v>1</v>
      </c>
      <c r="C80" s="46" t="s">
        <v>5075</v>
      </c>
      <c r="D80" s="46" t="n">
        <f aca="false">IFERROR(IF(G80="VAL", VLOOKUP(C80,'Input data'!C:D,2,0)/coef!$I$3, VLOOKUP(C80,'Input data'!C:D,2,0)),)</f>
        <v>0</v>
      </c>
      <c r="E80" s="46" t="s">
        <v>6804</v>
      </c>
      <c r="F80" s="46" t="s">
        <v>6805</v>
      </c>
      <c r="G80" s="46" t="s">
        <v>6800</v>
      </c>
      <c r="H80" s="46" t="s">
        <v>6801</v>
      </c>
      <c r="I80" s="46" t="s">
        <v>6793</v>
      </c>
      <c r="J80" s="46"/>
      <c r="K80" s="46"/>
      <c r="L80" s="46" t="s">
        <v>6829</v>
      </c>
      <c r="M80" s="46" t="s">
        <v>5075</v>
      </c>
    </row>
    <row r="81" customFormat="false" ht="38.25" hidden="false" customHeight="true" outlineLevel="0" collapsed="false">
      <c r="B81" s="46" t="s">
        <v>1</v>
      </c>
      <c r="C81" s="46" t="s">
        <v>5076</v>
      </c>
      <c r="D81" s="46" t="n">
        <f aca="false">IFERROR(IF(G81="VAL", VLOOKUP(C81,'Input data'!C:D,2,0)/coef!$I$3, VLOOKUP(C81,'Input data'!C:D,2,0)),)</f>
        <v>0</v>
      </c>
      <c r="E81" s="46" t="s">
        <v>6806</v>
      </c>
      <c r="F81" s="46" t="s">
        <v>6807</v>
      </c>
      <c r="G81" s="46" t="s">
        <v>6800</v>
      </c>
      <c r="H81" s="46" t="s">
        <v>6801</v>
      </c>
      <c r="I81" s="46" t="s">
        <v>6793</v>
      </c>
      <c r="J81" s="46"/>
      <c r="K81" s="46"/>
      <c r="L81" s="46" t="s">
        <v>6829</v>
      </c>
      <c r="M81" s="46" t="s">
        <v>5076</v>
      </c>
    </row>
    <row r="82" customFormat="false" ht="25.5" hidden="false" customHeight="true" outlineLevel="0" collapsed="false">
      <c r="B82" s="46" t="s">
        <v>1</v>
      </c>
      <c r="C82" s="46" t="s">
        <v>5077</v>
      </c>
      <c r="D82" s="46" t="n">
        <f aca="false">IFERROR(IF(G82="VAL", VLOOKUP(C82,'Input data'!C:D,2,0)/coef!$I$3, VLOOKUP(C82,'Input data'!C:D,2,0)),)</f>
        <v>0</v>
      </c>
      <c r="E82" s="46" t="s">
        <v>6808</v>
      </c>
      <c r="F82" s="46" t="s">
        <v>6809</v>
      </c>
      <c r="G82" s="46" t="s">
        <v>6800</v>
      </c>
      <c r="H82" s="46" t="s">
        <v>6810</v>
      </c>
      <c r="I82" s="46" t="s">
        <v>6793</v>
      </c>
      <c r="J82" s="46"/>
      <c r="K82" s="46"/>
      <c r="L82" s="46" t="s">
        <v>6829</v>
      </c>
      <c r="M82" s="46" t="s">
        <v>5077</v>
      </c>
    </row>
    <row r="83" customFormat="false" ht="25.5" hidden="false" customHeight="true" outlineLevel="0" collapsed="false">
      <c r="B83" s="46" t="s">
        <v>1</v>
      </c>
      <c r="C83" s="46" t="s">
        <v>5078</v>
      </c>
      <c r="D83" s="46" t="n">
        <f aca="false">IFERROR(IF(G83="VAL", VLOOKUP(C83,'Input data'!C:D,2,0)/coef!$I$3, VLOOKUP(C83,'Input data'!C:D,2,0)),)</f>
        <v>0</v>
      </c>
      <c r="E83" s="46" t="s">
        <v>6811</v>
      </c>
      <c r="F83" s="46" t="s">
        <v>6812</v>
      </c>
      <c r="G83" s="46" t="s">
        <v>6783</v>
      </c>
      <c r="H83" s="46" t="s">
        <v>6781</v>
      </c>
      <c r="I83" s="46" t="s">
        <v>6793</v>
      </c>
      <c r="J83" s="46"/>
      <c r="K83" s="46"/>
      <c r="L83" s="46" t="s">
        <v>6829</v>
      </c>
      <c r="M83" s="46" t="s">
        <v>5078</v>
      </c>
    </row>
    <row r="84" customFormat="false" ht="76.5" hidden="false" customHeight="true" outlineLevel="0" collapsed="false">
      <c r="B84" s="46" t="s">
        <v>1</v>
      </c>
      <c r="C84" s="46" t="s">
        <v>5079</v>
      </c>
      <c r="D84" s="46" t="n">
        <f aca="false">IFERROR(IF(G84="VAL", VLOOKUP(C84,'Input data'!C:D,2,0)/coef!$I$3, VLOOKUP(C84,'Input data'!C:D,2,0)),)</f>
        <v>0</v>
      </c>
      <c r="E84" s="46" t="s">
        <v>6813</v>
      </c>
      <c r="F84" s="46" t="s">
        <v>6814</v>
      </c>
      <c r="G84" s="46" t="s">
        <v>6815</v>
      </c>
      <c r="H84" s="46"/>
      <c r="I84" s="46" t="s">
        <v>6793</v>
      </c>
      <c r="J84" s="46"/>
      <c r="K84" s="46"/>
      <c r="L84" s="46" t="s">
        <v>6829</v>
      </c>
      <c r="M84" s="46" t="s">
        <v>5079</v>
      </c>
    </row>
    <row r="85" customFormat="false" ht="38.25" hidden="false" customHeight="true" outlineLevel="0" collapsed="false">
      <c r="B85" s="46" t="s">
        <v>1</v>
      </c>
      <c r="C85" s="46" t="s">
        <v>5307</v>
      </c>
      <c r="D85" s="46" t="n">
        <f aca="false">IFERROR(IF(G85="VAL", VLOOKUP(C85,'Input data'!C:D,2,0)/coef!$I$3, VLOOKUP(C85,'Input data'!C:D,2,0)),)</f>
        <v>0</v>
      </c>
      <c r="E85" s="46" t="s">
        <v>6816</v>
      </c>
      <c r="F85" s="46" t="s">
        <v>6817</v>
      </c>
      <c r="G85" s="46" t="s">
        <v>6815</v>
      </c>
      <c r="H85" s="46"/>
      <c r="I85" s="46" t="s">
        <v>6793</v>
      </c>
      <c r="J85" s="46"/>
      <c r="K85" s="46"/>
      <c r="L85" s="46" t="s">
        <v>6829</v>
      </c>
      <c r="M85" s="46" t="s">
        <v>5307</v>
      </c>
    </row>
    <row r="86" customFormat="false" ht="102" hidden="false" customHeight="true" outlineLevel="0" collapsed="false">
      <c r="B86" s="46" t="s">
        <v>1</v>
      </c>
      <c r="C86" s="46" t="s">
        <v>5080</v>
      </c>
      <c r="D86" s="46" t="n">
        <f aca="false">IFERROR(IF(G86="VAL", VLOOKUP(C86,'Input data'!C:D,2,0)/coef!$I$3, VLOOKUP(C86,'Input data'!C:D,2,0)),)</f>
        <v>0</v>
      </c>
      <c r="E86" s="46" t="s">
        <v>6818</v>
      </c>
      <c r="F86" s="46" t="s">
        <v>6819</v>
      </c>
      <c r="G86" s="46" t="s">
        <v>6820</v>
      </c>
      <c r="H86" s="46"/>
      <c r="I86" s="46" t="s">
        <v>6793</v>
      </c>
      <c r="J86" s="46"/>
      <c r="K86" s="46"/>
      <c r="L86" s="46" t="s">
        <v>6829</v>
      </c>
      <c r="M86" s="46" t="s">
        <v>5080</v>
      </c>
    </row>
    <row r="87" customFormat="false" ht="25.5" hidden="false" customHeight="true" outlineLevel="0" collapsed="false">
      <c r="B87" s="46" t="s">
        <v>1</v>
      </c>
      <c r="C87" s="46" t="s">
        <v>5081</v>
      </c>
      <c r="D87" s="46" t="n">
        <f aca="false">IFERROR(IF(G87="VAL", VLOOKUP(C87,'Input data'!C:D,2,0)/coef!$I$3, VLOOKUP(C87,'Input data'!C:D,2,0)),)</f>
        <v>0</v>
      </c>
      <c r="E87" s="46" t="s">
        <v>6821</v>
      </c>
      <c r="F87" s="46" t="s">
        <v>6822</v>
      </c>
      <c r="G87" s="46" t="s">
        <v>6823</v>
      </c>
      <c r="H87" s="46"/>
      <c r="I87" s="46" t="s">
        <v>6793</v>
      </c>
      <c r="J87" s="46"/>
      <c r="K87" s="46"/>
      <c r="L87" s="46" t="s">
        <v>6829</v>
      </c>
      <c r="M87" s="46" t="s">
        <v>5081</v>
      </c>
    </row>
    <row r="88" customFormat="false" ht="25.5" hidden="false" customHeight="true" outlineLevel="0" collapsed="false">
      <c r="B88" s="46" t="s">
        <v>1</v>
      </c>
      <c r="C88" s="46" t="s">
        <v>5082</v>
      </c>
      <c r="D88" s="46" t="n">
        <f aca="false">IFERROR(IF(G88="VAL", VLOOKUP(C88,'Input data'!C:D,2,0)/coef!$I$3, VLOOKUP(C88,'Input data'!C:D,2,0)),)</f>
        <v>0</v>
      </c>
      <c r="E88" s="46" t="s">
        <v>6794</v>
      </c>
      <c r="F88" s="46" t="s">
        <v>6795</v>
      </c>
      <c r="G88" s="46" t="s">
        <v>6796</v>
      </c>
      <c r="H88" s="46"/>
      <c r="I88" s="46" t="s">
        <v>6793</v>
      </c>
      <c r="J88" s="46"/>
      <c r="K88" s="46"/>
      <c r="L88" s="46" t="s">
        <v>6830</v>
      </c>
      <c r="M88" s="46" t="s">
        <v>5082</v>
      </c>
    </row>
    <row r="89" customFormat="false" ht="38.25" hidden="false" customHeight="true" outlineLevel="0" collapsed="false">
      <c r="B89" s="46" t="s">
        <v>1</v>
      </c>
      <c r="C89" s="46" t="s">
        <v>5084</v>
      </c>
      <c r="D89" s="46" t="n">
        <f aca="false">IFERROR(IF(G89="VAL", VLOOKUP(C89,'Input data'!C:D,2,0)/coef!$I$3, VLOOKUP(C89,'Input data'!C:D,2,0)),)</f>
        <v>0</v>
      </c>
      <c r="E89" s="46" t="s">
        <v>6798</v>
      </c>
      <c r="F89" s="46" t="s">
        <v>6799</v>
      </c>
      <c r="G89" s="46" t="s">
        <v>6800</v>
      </c>
      <c r="H89" s="46" t="s">
        <v>6801</v>
      </c>
      <c r="I89" s="46" t="s">
        <v>6793</v>
      </c>
      <c r="J89" s="46"/>
      <c r="K89" s="46"/>
      <c r="L89" s="46" t="s">
        <v>6830</v>
      </c>
      <c r="M89" s="46" t="s">
        <v>5084</v>
      </c>
    </row>
    <row r="90" customFormat="false" ht="15" hidden="false" customHeight="true" outlineLevel="0" collapsed="false">
      <c r="B90" s="46" t="s">
        <v>1</v>
      </c>
      <c r="C90" s="46" t="s">
        <v>5085</v>
      </c>
      <c r="D90" s="46" t="n">
        <f aca="false">IFERROR(IF(G90="VAL", VLOOKUP(C90,'Input data'!C:D,2,0)/coef!$I$3, VLOOKUP(C90,'Input data'!C:D,2,0)),)</f>
        <v>0</v>
      </c>
      <c r="E90" s="46" t="s">
        <v>6802</v>
      </c>
      <c r="F90" s="46" t="s">
        <v>6803</v>
      </c>
      <c r="G90" s="46" t="s">
        <v>6800</v>
      </c>
      <c r="H90" s="46" t="s">
        <v>6801</v>
      </c>
      <c r="I90" s="46" t="s">
        <v>6793</v>
      </c>
      <c r="J90" s="46"/>
      <c r="K90" s="46"/>
      <c r="L90" s="46" t="s">
        <v>6830</v>
      </c>
      <c r="M90" s="46" t="s">
        <v>5085</v>
      </c>
    </row>
    <row r="91" customFormat="false" ht="15" hidden="false" customHeight="true" outlineLevel="0" collapsed="false">
      <c r="B91" s="46" t="s">
        <v>1</v>
      </c>
      <c r="C91" s="46" t="s">
        <v>5086</v>
      </c>
      <c r="D91" s="46" t="n">
        <f aca="false">IFERROR(IF(G91="VAL", VLOOKUP(C91,'Input data'!C:D,2,0)/coef!$I$3, VLOOKUP(C91,'Input data'!C:D,2,0)),)</f>
        <v>0</v>
      </c>
      <c r="E91" s="46" t="s">
        <v>6804</v>
      </c>
      <c r="F91" s="46" t="s">
        <v>6805</v>
      </c>
      <c r="G91" s="46" t="s">
        <v>6800</v>
      </c>
      <c r="H91" s="46" t="s">
        <v>6801</v>
      </c>
      <c r="I91" s="46" t="s">
        <v>6793</v>
      </c>
      <c r="J91" s="46"/>
      <c r="K91" s="46"/>
      <c r="L91" s="46" t="s">
        <v>6830</v>
      </c>
      <c r="M91" s="46" t="s">
        <v>5086</v>
      </c>
    </row>
    <row r="92" customFormat="false" ht="38.25" hidden="false" customHeight="true" outlineLevel="0" collapsed="false">
      <c r="B92" s="46" t="s">
        <v>1</v>
      </c>
      <c r="C92" s="46" t="s">
        <v>5087</v>
      </c>
      <c r="D92" s="46" t="n">
        <f aca="false">IFERROR(IF(G92="VAL", VLOOKUP(C92,'Input data'!C:D,2,0)/coef!$I$3, VLOOKUP(C92,'Input data'!C:D,2,0)),)</f>
        <v>0</v>
      </c>
      <c r="E92" s="46" t="s">
        <v>6806</v>
      </c>
      <c r="F92" s="46" t="s">
        <v>6807</v>
      </c>
      <c r="G92" s="46" t="s">
        <v>6800</v>
      </c>
      <c r="H92" s="46" t="s">
        <v>6801</v>
      </c>
      <c r="I92" s="46" t="s">
        <v>6793</v>
      </c>
      <c r="J92" s="46"/>
      <c r="K92" s="46"/>
      <c r="L92" s="46" t="s">
        <v>6830</v>
      </c>
      <c r="M92" s="46" t="s">
        <v>5087</v>
      </c>
    </row>
    <row r="93" customFormat="false" ht="25.5" hidden="false" customHeight="true" outlineLevel="0" collapsed="false">
      <c r="B93" s="46" t="s">
        <v>1</v>
      </c>
      <c r="C93" s="46" t="s">
        <v>5088</v>
      </c>
      <c r="D93" s="46" t="n">
        <f aca="false">IFERROR(IF(G93="VAL", VLOOKUP(C93,'Input data'!C:D,2,0)/coef!$I$3, VLOOKUP(C93,'Input data'!C:D,2,0)),)</f>
        <v>0</v>
      </c>
      <c r="E93" s="46" t="s">
        <v>6808</v>
      </c>
      <c r="F93" s="46" t="s">
        <v>6809</v>
      </c>
      <c r="G93" s="46" t="s">
        <v>6800</v>
      </c>
      <c r="H93" s="46" t="s">
        <v>6810</v>
      </c>
      <c r="I93" s="46" t="s">
        <v>6793</v>
      </c>
      <c r="J93" s="46"/>
      <c r="K93" s="46"/>
      <c r="L93" s="46" t="s">
        <v>6830</v>
      </c>
      <c r="M93" s="46" t="s">
        <v>5088</v>
      </c>
    </row>
    <row r="94" customFormat="false" ht="25.5" hidden="false" customHeight="true" outlineLevel="0" collapsed="false">
      <c r="B94" s="46" t="s">
        <v>1</v>
      </c>
      <c r="C94" s="46" t="s">
        <v>5089</v>
      </c>
      <c r="D94" s="46" t="n">
        <f aca="false">IFERROR(IF(G94="VAL", VLOOKUP(C94,'Input data'!C:D,2,0)/coef!$I$3, VLOOKUP(C94,'Input data'!C:D,2,0)),)</f>
        <v>0</v>
      </c>
      <c r="E94" s="46" t="s">
        <v>6811</v>
      </c>
      <c r="F94" s="46" t="s">
        <v>6812</v>
      </c>
      <c r="G94" s="46" t="s">
        <v>6783</v>
      </c>
      <c r="H94" s="46" t="s">
        <v>6781</v>
      </c>
      <c r="I94" s="46" t="s">
        <v>6793</v>
      </c>
      <c r="J94" s="46"/>
      <c r="K94" s="46"/>
      <c r="L94" s="46" t="s">
        <v>6830</v>
      </c>
      <c r="M94" s="46" t="s">
        <v>5089</v>
      </c>
    </row>
    <row r="95" customFormat="false" ht="76.5" hidden="false" customHeight="true" outlineLevel="0" collapsed="false">
      <c r="B95" s="46" t="s">
        <v>1</v>
      </c>
      <c r="C95" s="46" t="s">
        <v>5090</v>
      </c>
      <c r="D95" s="46" t="n">
        <f aca="false">IFERROR(IF(G95="VAL", VLOOKUP(C95,'Input data'!C:D,2,0)/coef!$I$3, VLOOKUP(C95,'Input data'!C:D,2,0)),)</f>
        <v>0</v>
      </c>
      <c r="E95" s="46" t="s">
        <v>6813</v>
      </c>
      <c r="F95" s="46" t="s">
        <v>6814</v>
      </c>
      <c r="G95" s="46" t="s">
        <v>6815</v>
      </c>
      <c r="H95" s="46"/>
      <c r="I95" s="46" t="s">
        <v>6793</v>
      </c>
      <c r="J95" s="46"/>
      <c r="K95" s="46"/>
      <c r="L95" s="46" t="s">
        <v>6830</v>
      </c>
      <c r="M95" s="46" t="s">
        <v>5090</v>
      </c>
    </row>
    <row r="96" customFormat="false" ht="38.25" hidden="false" customHeight="true" outlineLevel="0" collapsed="false">
      <c r="B96" s="46" t="s">
        <v>1</v>
      </c>
      <c r="C96" s="46" t="s">
        <v>5091</v>
      </c>
      <c r="D96" s="46" t="n">
        <f aca="false">IFERROR(IF(G96="VAL", VLOOKUP(C96,'Input data'!C:D,2,0)/coef!$I$3, VLOOKUP(C96,'Input data'!C:D,2,0)),)</f>
        <v>0</v>
      </c>
      <c r="E96" s="46" t="s">
        <v>6816</v>
      </c>
      <c r="F96" s="46" t="s">
        <v>6817</v>
      </c>
      <c r="G96" s="46" t="s">
        <v>6815</v>
      </c>
      <c r="H96" s="46"/>
      <c r="I96" s="46" t="s">
        <v>6793</v>
      </c>
      <c r="J96" s="46"/>
      <c r="K96" s="46"/>
      <c r="L96" s="46" t="s">
        <v>6830</v>
      </c>
      <c r="M96" s="46" t="s">
        <v>5091</v>
      </c>
    </row>
    <row r="97" customFormat="false" ht="102" hidden="false" customHeight="true" outlineLevel="0" collapsed="false">
      <c r="B97" s="46" t="s">
        <v>1</v>
      </c>
      <c r="C97" s="46" t="s">
        <v>5092</v>
      </c>
      <c r="D97" s="46" t="n">
        <f aca="false">IFERROR(IF(G97="VAL", VLOOKUP(C97,'Input data'!C:D,2,0)/coef!$I$3, VLOOKUP(C97,'Input data'!C:D,2,0)),)</f>
        <v>0</v>
      </c>
      <c r="E97" s="46" t="s">
        <v>6818</v>
      </c>
      <c r="F97" s="46" t="s">
        <v>6819</v>
      </c>
      <c r="G97" s="46" t="s">
        <v>6820</v>
      </c>
      <c r="H97" s="46"/>
      <c r="I97" s="46" t="s">
        <v>6793</v>
      </c>
      <c r="J97" s="46"/>
      <c r="K97" s="46"/>
      <c r="L97" s="46" t="s">
        <v>6830</v>
      </c>
      <c r="M97" s="46" t="s">
        <v>5092</v>
      </c>
    </row>
    <row r="98" customFormat="false" ht="25.5" hidden="false" customHeight="true" outlineLevel="0" collapsed="false">
      <c r="B98" s="46" t="s">
        <v>1</v>
      </c>
      <c r="C98" s="46" t="s">
        <v>5093</v>
      </c>
      <c r="D98" s="46" t="n">
        <f aca="false">IFERROR(IF(G98="VAL", VLOOKUP(C98,'Input data'!C:D,2,0)/coef!$I$3, VLOOKUP(C98,'Input data'!C:D,2,0)),)</f>
        <v>0</v>
      </c>
      <c r="E98" s="46" t="s">
        <v>6821</v>
      </c>
      <c r="F98" s="46" t="s">
        <v>6822</v>
      </c>
      <c r="G98" s="46" t="s">
        <v>6823</v>
      </c>
      <c r="H98" s="46"/>
      <c r="I98" s="46" t="s">
        <v>6793</v>
      </c>
      <c r="J98" s="46"/>
      <c r="K98" s="46"/>
      <c r="L98" s="46" t="s">
        <v>6830</v>
      </c>
      <c r="M98" s="46" t="s">
        <v>5093</v>
      </c>
    </row>
    <row r="99" customFormat="false" ht="25.5" hidden="false" customHeight="true" outlineLevel="0" collapsed="false">
      <c r="B99" s="46" t="s">
        <v>1</v>
      </c>
      <c r="C99" s="46" t="s">
        <v>5094</v>
      </c>
      <c r="D99" s="46" t="n">
        <f aca="false">IFERROR(IF(G99="VAL", VLOOKUP(C99,'Input data'!C:D,2,0)/coef!$I$3, VLOOKUP(C99,'Input data'!C:D,2,0)),)</f>
        <v>0</v>
      </c>
      <c r="E99" s="46" t="s">
        <v>6794</v>
      </c>
      <c r="F99" s="46" t="s">
        <v>6795</v>
      </c>
      <c r="G99" s="46" t="s">
        <v>6796</v>
      </c>
      <c r="H99" s="46"/>
      <c r="I99" s="46" t="s">
        <v>6793</v>
      </c>
      <c r="J99" s="46"/>
      <c r="K99" s="46"/>
      <c r="L99" s="46" t="s">
        <v>6831</v>
      </c>
      <c r="M99" s="46" t="s">
        <v>5094</v>
      </c>
    </row>
    <row r="100" customFormat="false" ht="38.25" hidden="false" customHeight="true" outlineLevel="0" collapsed="false">
      <c r="B100" s="46" t="s">
        <v>1</v>
      </c>
      <c r="C100" s="46" t="s">
        <v>5095</v>
      </c>
      <c r="D100" s="46" t="n">
        <f aca="false">IFERROR(IF(G100="VAL", VLOOKUP(C100,'Input data'!C:D,2,0)/coef!$I$3, VLOOKUP(C100,'Input data'!C:D,2,0)),)</f>
        <v>0</v>
      </c>
      <c r="E100" s="46" t="s">
        <v>6798</v>
      </c>
      <c r="F100" s="46" t="s">
        <v>6799</v>
      </c>
      <c r="G100" s="46" t="s">
        <v>6800</v>
      </c>
      <c r="H100" s="46" t="s">
        <v>6801</v>
      </c>
      <c r="I100" s="46" t="s">
        <v>6793</v>
      </c>
      <c r="J100" s="46"/>
      <c r="K100" s="46"/>
      <c r="L100" s="46" t="s">
        <v>6831</v>
      </c>
      <c r="M100" s="46" t="s">
        <v>5095</v>
      </c>
    </row>
    <row r="101" customFormat="false" ht="15" hidden="false" customHeight="true" outlineLevel="0" collapsed="false">
      <c r="B101" s="46" t="s">
        <v>1</v>
      </c>
      <c r="C101" s="46" t="s">
        <v>5096</v>
      </c>
      <c r="D101" s="46" t="n">
        <f aca="false">IFERROR(IF(G101="VAL", VLOOKUP(C101,'Input data'!C:D,2,0)/coef!$I$3, VLOOKUP(C101,'Input data'!C:D,2,0)),)</f>
        <v>0</v>
      </c>
      <c r="E101" s="46" t="s">
        <v>6802</v>
      </c>
      <c r="F101" s="46" t="s">
        <v>6803</v>
      </c>
      <c r="G101" s="46" t="s">
        <v>6800</v>
      </c>
      <c r="H101" s="46" t="s">
        <v>6801</v>
      </c>
      <c r="I101" s="46" t="s">
        <v>6793</v>
      </c>
      <c r="J101" s="46"/>
      <c r="K101" s="46"/>
      <c r="L101" s="46" t="s">
        <v>6831</v>
      </c>
      <c r="M101" s="46" t="s">
        <v>5096</v>
      </c>
    </row>
    <row r="102" customFormat="false" ht="15" hidden="false" customHeight="true" outlineLevel="0" collapsed="false">
      <c r="B102" s="46" t="s">
        <v>1</v>
      </c>
      <c r="C102" s="46" t="s">
        <v>5097</v>
      </c>
      <c r="D102" s="46" t="n">
        <f aca="false">IFERROR(IF(G102="VAL", VLOOKUP(C102,'Input data'!C:D,2,0)/coef!$I$3, VLOOKUP(C102,'Input data'!C:D,2,0)),)</f>
        <v>0</v>
      </c>
      <c r="E102" s="46" t="s">
        <v>6804</v>
      </c>
      <c r="F102" s="46" t="s">
        <v>6805</v>
      </c>
      <c r="G102" s="46" t="s">
        <v>6800</v>
      </c>
      <c r="H102" s="46" t="s">
        <v>6801</v>
      </c>
      <c r="I102" s="46" t="s">
        <v>6793</v>
      </c>
      <c r="J102" s="46"/>
      <c r="K102" s="46"/>
      <c r="L102" s="46" t="s">
        <v>6831</v>
      </c>
      <c r="M102" s="46" t="s">
        <v>5097</v>
      </c>
    </row>
    <row r="103" customFormat="false" ht="38.25" hidden="false" customHeight="true" outlineLevel="0" collapsed="false">
      <c r="B103" s="46" t="s">
        <v>1</v>
      </c>
      <c r="C103" s="46" t="s">
        <v>5098</v>
      </c>
      <c r="D103" s="46" t="n">
        <f aca="false">IFERROR(IF(G103="VAL", VLOOKUP(C103,'Input data'!C:D,2,0)/coef!$I$3, VLOOKUP(C103,'Input data'!C:D,2,0)),)</f>
        <v>0</v>
      </c>
      <c r="E103" s="46" t="s">
        <v>6806</v>
      </c>
      <c r="F103" s="46" t="s">
        <v>6807</v>
      </c>
      <c r="G103" s="46" t="s">
        <v>6800</v>
      </c>
      <c r="H103" s="46" t="s">
        <v>6801</v>
      </c>
      <c r="I103" s="46" t="s">
        <v>6793</v>
      </c>
      <c r="J103" s="46"/>
      <c r="K103" s="46"/>
      <c r="L103" s="46" t="s">
        <v>6831</v>
      </c>
      <c r="M103" s="46" t="s">
        <v>5098</v>
      </c>
    </row>
    <row r="104" customFormat="false" ht="25.5" hidden="false" customHeight="true" outlineLevel="0" collapsed="false">
      <c r="B104" s="46" t="s">
        <v>1</v>
      </c>
      <c r="C104" s="46" t="s">
        <v>5099</v>
      </c>
      <c r="D104" s="46" t="n">
        <f aca="false">IFERROR(IF(G104="VAL", VLOOKUP(C104,'Input data'!C:D,2,0)/coef!$I$3, VLOOKUP(C104,'Input data'!C:D,2,0)),)</f>
        <v>0</v>
      </c>
      <c r="E104" s="46" t="s">
        <v>6808</v>
      </c>
      <c r="F104" s="46" t="s">
        <v>6809</v>
      </c>
      <c r="G104" s="46" t="s">
        <v>6800</v>
      </c>
      <c r="H104" s="46" t="s">
        <v>6810</v>
      </c>
      <c r="I104" s="46" t="s">
        <v>6793</v>
      </c>
      <c r="J104" s="46"/>
      <c r="K104" s="46"/>
      <c r="L104" s="46" t="s">
        <v>6831</v>
      </c>
      <c r="M104" s="46" t="s">
        <v>5099</v>
      </c>
    </row>
    <row r="105" customFormat="false" ht="25.5" hidden="false" customHeight="true" outlineLevel="0" collapsed="false">
      <c r="B105" s="46" t="s">
        <v>1</v>
      </c>
      <c r="C105" s="46" t="s">
        <v>5100</v>
      </c>
      <c r="D105" s="46" t="n">
        <f aca="false">IFERROR(IF(G105="VAL", VLOOKUP(C105,'Input data'!C:D,2,0)/coef!$I$3, VLOOKUP(C105,'Input data'!C:D,2,0)),)</f>
        <v>0</v>
      </c>
      <c r="E105" s="46" t="s">
        <v>6811</v>
      </c>
      <c r="F105" s="46" t="s">
        <v>6812</v>
      </c>
      <c r="G105" s="46" t="s">
        <v>6783</v>
      </c>
      <c r="H105" s="46" t="s">
        <v>6781</v>
      </c>
      <c r="I105" s="46" t="s">
        <v>6793</v>
      </c>
      <c r="J105" s="46"/>
      <c r="K105" s="46"/>
      <c r="L105" s="46" t="s">
        <v>6831</v>
      </c>
      <c r="M105" s="46" t="s">
        <v>5100</v>
      </c>
    </row>
    <row r="106" customFormat="false" ht="76.5" hidden="false" customHeight="true" outlineLevel="0" collapsed="false">
      <c r="B106" s="46" t="s">
        <v>1</v>
      </c>
      <c r="C106" s="46" t="s">
        <v>5101</v>
      </c>
      <c r="D106" s="46" t="n">
        <f aca="false">IFERROR(IF(G106="VAL", VLOOKUP(C106,'Input data'!C:D,2,0)/coef!$I$3, VLOOKUP(C106,'Input data'!C:D,2,0)),)</f>
        <v>0</v>
      </c>
      <c r="E106" s="46" t="s">
        <v>6813</v>
      </c>
      <c r="F106" s="46" t="s">
        <v>6814</v>
      </c>
      <c r="G106" s="46" t="s">
        <v>6815</v>
      </c>
      <c r="H106" s="46"/>
      <c r="I106" s="46" t="s">
        <v>6793</v>
      </c>
      <c r="J106" s="46"/>
      <c r="K106" s="46"/>
      <c r="L106" s="46" t="s">
        <v>6831</v>
      </c>
      <c r="M106" s="46" t="s">
        <v>5101</v>
      </c>
    </row>
    <row r="107" customFormat="false" ht="38.25" hidden="false" customHeight="true" outlineLevel="0" collapsed="false">
      <c r="B107" s="46" t="s">
        <v>1</v>
      </c>
      <c r="C107" s="46" t="s">
        <v>5102</v>
      </c>
      <c r="D107" s="46" t="n">
        <f aca="false">IFERROR(IF(G107="VAL", VLOOKUP(C107,'Input data'!C:D,2,0)/coef!$I$3, VLOOKUP(C107,'Input data'!C:D,2,0)),)</f>
        <v>0</v>
      </c>
      <c r="E107" s="46" t="s">
        <v>6816</v>
      </c>
      <c r="F107" s="46" t="s">
        <v>6817</v>
      </c>
      <c r="G107" s="46" t="s">
        <v>6815</v>
      </c>
      <c r="H107" s="46"/>
      <c r="I107" s="46" t="s">
        <v>6793</v>
      </c>
      <c r="J107" s="46"/>
      <c r="K107" s="46"/>
      <c r="L107" s="46" t="s">
        <v>6831</v>
      </c>
      <c r="M107" s="46" t="s">
        <v>5102</v>
      </c>
    </row>
    <row r="108" customFormat="false" ht="102" hidden="false" customHeight="true" outlineLevel="0" collapsed="false">
      <c r="B108" s="46" t="s">
        <v>1</v>
      </c>
      <c r="C108" s="46" t="s">
        <v>5103</v>
      </c>
      <c r="D108" s="46" t="n">
        <f aca="false">IFERROR(IF(G108="VAL", VLOOKUP(C108,'Input data'!C:D,2,0)/coef!$I$3, VLOOKUP(C108,'Input data'!C:D,2,0)),)</f>
        <v>0</v>
      </c>
      <c r="E108" s="46" t="s">
        <v>6818</v>
      </c>
      <c r="F108" s="46" t="s">
        <v>6819</v>
      </c>
      <c r="G108" s="46" t="s">
        <v>6820</v>
      </c>
      <c r="H108" s="46"/>
      <c r="I108" s="46" t="s">
        <v>6793</v>
      </c>
      <c r="J108" s="46"/>
      <c r="K108" s="46"/>
      <c r="L108" s="46" t="s">
        <v>6831</v>
      </c>
      <c r="M108" s="46" t="s">
        <v>5103</v>
      </c>
    </row>
    <row r="109" customFormat="false" ht="25.5" hidden="false" customHeight="true" outlineLevel="0" collapsed="false">
      <c r="B109" s="46" t="s">
        <v>1</v>
      </c>
      <c r="C109" s="46" t="s">
        <v>5104</v>
      </c>
      <c r="D109" s="46" t="n">
        <f aca="false">IFERROR(IF(G109="VAL", VLOOKUP(C109,'Input data'!C:D,2,0)/coef!$I$3, VLOOKUP(C109,'Input data'!C:D,2,0)),)</f>
        <v>0</v>
      </c>
      <c r="E109" s="46" t="s">
        <v>6821</v>
      </c>
      <c r="F109" s="46" t="s">
        <v>6822</v>
      </c>
      <c r="G109" s="46" t="s">
        <v>6823</v>
      </c>
      <c r="H109" s="46"/>
      <c r="I109" s="46" t="s">
        <v>6793</v>
      </c>
      <c r="J109" s="46"/>
      <c r="K109" s="46"/>
      <c r="L109" s="46" t="s">
        <v>6831</v>
      </c>
      <c r="M109" s="46" t="s">
        <v>5104</v>
      </c>
    </row>
    <row r="110" customFormat="false" ht="25.5" hidden="false" customHeight="true" outlineLevel="0" collapsed="false">
      <c r="B110" s="46" t="s">
        <v>1</v>
      </c>
      <c r="C110" s="46" t="s">
        <v>5105</v>
      </c>
      <c r="D110" s="46" t="n">
        <f aca="false">IFERROR(IF(G110="VAL", VLOOKUP(C110,'Input data'!C:D,2,0)/coef!$I$3, VLOOKUP(C110,'Input data'!C:D,2,0)),)</f>
        <v>0</v>
      </c>
      <c r="E110" s="46" t="s">
        <v>6794</v>
      </c>
      <c r="F110" s="46" t="s">
        <v>6795</v>
      </c>
      <c r="G110" s="46" t="s">
        <v>6796</v>
      </c>
      <c r="H110" s="46"/>
      <c r="I110" s="46" t="s">
        <v>6793</v>
      </c>
      <c r="J110" s="46"/>
      <c r="K110" s="46"/>
      <c r="L110" s="46" t="s">
        <v>6832</v>
      </c>
      <c r="M110" s="46" t="s">
        <v>5105</v>
      </c>
    </row>
    <row r="111" customFormat="false" ht="38.25" hidden="false" customHeight="true" outlineLevel="0" collapsed="false">
      <c r="B111" s="46" t="s">
        <v>1</v>
      </c>
      <c r="C111" s="46" t="s">
        <v>5107</v>
      </c>
      <c r="D111" s="46" t="n">
        <f aca="false">IFERROR(IF(G111="VAL", VLOOKUP(C111,'Input data'!C:D,2,0)/coef!$I$3, VLOOKUP(C111,'Input data'!C:D,2,0)),)</f>
        <v>0</v>
      </c>
      <c r="E111" s="46" t="s">
        <v>6798</v>
      </c>
      <c r="F111" s="46" t="s">
        <v>6799</v>
      </c>
      <c r="G111" s="46" t="s">
        <v>6800</v>
      </c>
      <c r="H111" s="46" t="s">
        <v>6801</v>
      </c>
      <c r="I111" s="46" t="s">
        <v>6793</v>
      </c>
      <c r="J111" s="46"/>
      <c r="K111" s="46"/>
      <c r="L111" s="46" t="s">
        <v>6832</v>
      </c>
      <c r="M111" s="46" t="s">
        <v>5107</v>
      </c>
    </row>
    <row r="112" customFormat="false" ht="15" hidden="false" customHeight="true" outlineLevel="0" collapsed="false">
      <c r="B112" s="46" t="s">
        <v>1</v>
      </c>
      <c r="C112" s="46" t="s">
        <v>5108</v>
      </c>
      <c r="D112" s="46" t="n">
        <f aca="false">IFERROR(IF(G112="VAL", VLOOKUP(C112,'Input data'!C:D,2,0)/coef!$I$3, VLOOKUP(C112,'Input data'!C:D,2,0)),)</f>
        <v>0</v>
      </c>
      <c r="E112" s="46" t="s">
        <v>6802</v>
      </c>
      <c r="F112" s="46" t="s">
        <v>6803</v>
      </c>
      <c r="G112" s="46" t="s">
        <v>6800</v>
      </c>
      <c r="H112" s="46" t="s">
        <v>6801</v>
      </c>
      <c r="I112" s="46" t="s">
        <v>6793</v>
      </c>
      <c r="J112" s="46"/>
      <c r="K112" s="46"/>
      <c r="L112" s="46" t="s">
        <v>6832</v>
      </c>
      <c r="M112" s="46" t="s">
        <v>5108</v>
      </c>
    </row>
    <row r="113" customFormat="false" ht="15" hidden="false" customHeight="true" outlineLevel="0" collapsed="false">
      <c r="B113" s="46" t="s">
        <v>1</v>
      </c>
      <c r="C113" s="46" t="s">
        <v>5109</v>
      </c>
      <c r="D113" s="46" t="n">
        <f aca="false">IFERROR(IF(G113="VAL", VLOOKUP(C113,'Input data'!C:D,2,0)/coef!$I$3, VLOOKUP(C113,'Input data'!C:D,2,0)),)</f>
        <v>0</v>
      </c>
      <c r="E113" s="46" t="s">
        <v>6804</v>
      </c>
      <c r="F113" s="46" t="s">
        <v>6805</v>
      </c>
      <c r="G113" s="46" t="s">
        <v>6800</v>
      </c>
      <c r="H113" s="46" t="s">
        <v>6801</v>
      </c>
      <c r="I113" s="46" t="s">
        <v>6793</v>
      </c>
      <c r="J113" s="46"/>
      <c r="K113" s="46"/>
      <c r="L113" s="46" t="s">
        <v>6832</v>
      </c>
      <c r="M113" s="46" t="s">
        <v>5109</v>
      </c>
    </row>
    <row r="114" customFormat="false" ht="38.25" hidden="false" customHeight="true" outlineLevel="0" collapsed="false">
      <c r="B114" s="46" t="s">
        <v>1</v>
      </c>
      <c r="C114" s="46" t="s">
        <v>5316</v>
      </c>
      <c r="D114" s="46" t="n">
        <f aca="false">IFERROR(IF(G114="VAL", VLOOKUP(C114,'Input data'!C:D,2,0)/coef!$I$3, VLOOKUP(C114,'Input data'!C:D,2,0)),)</f>
        <v>0</v>
      </c>
      <c r="E114" s="46" t="s">
        <v>6806</v>
      </c>
      <c r="F114" s="46" t="s">
        <v>6807</v>
      </c>
      <c r="G114" s="46" t="s">
        <v>6800</v>
      </c>
      <c r="H114" s="46" t="s">
        <v>6801</v>
      </c>
      <c r="I114" s="46" t="s">
        <v>6793</v>
      </c>
      <c r="J114" s="46"/>
      <c r="K114" s="46"/>
      <c r="L114" s="46" t="s">
        <v>6832</v>
      </c>
      <c r="M114" s="46" t="s">
        <v>5316</v>
      </c>
    </row>
    <row r="115" customFormat="false" ht="25.5" hidden="false" customHeight="true" outlineLevel="0" collapsed="false">
      <c r="B115" s="46" t="s">
        <v>1</v>
      </c>
      <c r="C115" s="46" t="s">
        <v>5110</v>
      </c>
      <c r="D115" s="46" t="n">
        <f aca="false">IFERROR(IF(G115="VAL", VLOOKUP(C115,'Input data'!C:D,2,0)/coef!$I$3, VLOOKUP(C115,'Input data'!C:D,2,0)),)</f>
        <v>0</v>
      </c>
      <c r="E115" s="46" t="s">
        <v>6808</v>
      </c>
      <c r="F115" s="46" t="s">
        <v>6809</v>
      </c>
      <c r="G115" s="46" t="s">
        <v>6800</v>
      </c>
      <c r="H115" s="46" t="s">
        <v>6810</v>
      </c>
      <c r="I115" s="46" t="s">
        <v>6793</v>
      </c>
      <c r="J115" s="46"/>
      <c r="K115" s="46"/>
      <c r="L115" s="46" t="s">
        <v>6832</v>
      </c>
      <c r="M115" s="46" t="s">
        <v>5110</v>
      </c>
    </row>
    <row r="116" customFormat="false" ht="25.5" hidden="false" customHeight="true" outlineLevel="0" collapsed="false">
      <c r="B116" s="46" t="s">
        <v>1</v>
      </c>
      <c r="C116" s="46" t="s">
        <v>5111</v>
      </c>
      <c r="D116" s="46" t="n">
        <f aca="false">IFERROR(IF(G116="VAL", VLOOKUP(C116,'Input data'!C:D,2,0)/coef!$I$3, VLOOKUP(C116,'Input data'!C:D,2,0)),)</f>
        <v>0</v>
      </c>
      <c r="E116" s="46" t="s">
        <v>6811</v>
      </c>
      <c r="F116" s="46" t="s">
        <v>6812</v>
      </c>
      <c r="G116" s="46" t="s">
        <v>6783</v>
      </c>
      <c r="H116" s="46" t="s">
        <v>6781</v>
      </c>
      <c r="I116" s="46" t="s">
        <v>6793</v>
      </c>
      <c r="J116" s="46"/>
      <c r="K116" s="46"/>
      <c r="L116" s="46" t="s">
        <v>6832</v>
      </c>
      <c r="M116" s="46" t="s">
        <v>5111</v>
      </c>
    </row>
    <row r="117" customFormat="false" ht="76.5" hidden="false" customHeight="true" outlineLevel="0" collapsed="false">
      <c r="B117" s="46" t="s">
        <v>1</v>
      </c>
      <c r="C117" s="46" t="s">
        <v>5112</v>
      </c>
      <c r="D117" s="46" t="n">
        <f aca="false">IFERROR(IF(G117="VAL", VLOOKUP(C117,'Input data'!C:D,2,0)/coef!$I$3, VLOOKUP(C117,'Input data'!C:D,2,0)),)</f>
        <v>0</v>
      </c>
      <c r="E117" s="46" t="s">
        <v>6813</v>
      </c>
      <c r="F117" s="46" t="s">
        <v>6814</v>
      </c>
      <c r="G117" s="46" t="s">
        <v>6815</v>
      </c>
      <c r="H117" s="46"/>
      <c r="I117" s="46" t="s">
        <v>6793</v>
      </c>
      <c r="J117" s="46"/>
      <c r="K117" s="46"/>
      <c r="L117" s="46" t="s">
        <v>6832</v>
      </c>
      <c r="M117" s="46" t="s">
        <v>5112</v>
      </c>
    </row>
    <row r="118" customFormat="false" ht="38.25" hidden="false" customHeight="true" outlineLevel="0" collapsed="false">
      <c r="B118" s="46" t="s">
        <v>1</v>
      </c>
      <c r="C118" s="46" t="s">
        <v>5113</v>
      </c>
      <c r="D118" s="46" t="n">
        <f aca="false">IFERROR(IF(G118="VAL", VLOOKUP(C118,'Input data'!C:D,2,0)/coef!$I$3, VLOOKUP(C118,'Input data'!C:D,2,0)),)</f>
        <v>0</v>
      </c>
      <c r="E118" s="46" t="s">
        <v>6816</v>
      </c>
      <c r="F118" s="46" t="s">
        <v>6817</v>
      </c>
      <c r="G118" s="46" t="s">
        <v>6815</v>
      </c>
      <c r="H118" s="46"/>
      <c r="I118" s="46" t="s">
        <v>6793</v>
      </c>
      <c r="J118" s="46"/>
      <c r="K118" s="46"/>
      <c r="L118" s="46" t="s">
        <v>6832</v>
      </c>
      <c r="M118" s="46" t="s">
        <v>5113</v>
      </c>
    </row>
    <row r="119" customFormat="false" ht="102" hidden="false" customHeight="true" outlineLevel="0" collapsed="false">
      <c r="B119" s="46" t="s">
        <v>1</v>
      </c>
      <c r="C119" s="46" t="s">
        <v>5114</v>
      </c>
      <c r="D119" s="46" t="n">
        <f aca="false">IFERROR(IF(G119="VAL", VLOOKUP(C119,'Input data'!C:D,2,0)/coef!$I$3, VLOOKUP(C119,'Input data'!C:D,2,0)),)</f>
        <v>0</v>
      </c>
      <c r="E119" s="46" t="s">
        <v>6818</v>
      </c>
      <c r="F119" s="46" t="s">
        <v>6819</v>
      </c>
      <c r="G119" s="46" t="s">
        <v>6820</v>
      </c>
      <c r="H119" s="46"/>
      <c r="I119" s="46" t="s">
        <v>6793</v>
      </c>
      <c r="J119" s="46"/>
      <c r="K119" s="46"/>
      <c r="L119" s="46" t="s">
        <v>6832</v>
      </c>
      <c r="M119" s="46" t="s">
        <v>5114</v>
      </c>
    </row>
    <row r="120" customFormat="false" ht="25.5" hidden="false" customHeight="true" outlineLevel="0" collapsed="false">
      <c r="B120" s="46" t="s">
        <v>1</v>
      </c>
      <c r="C120" s="46" t="s">
        <v>5115</v>
      </c>
      <c r="D120" s="46" t="n">
        <f aca="false">IFERROR(IF(G120="VAL", VLOOKUP(C120,'Input data'!C:D,2,0)/coef!$I$3, VLOOKUP(C120,'Input data'!C:D,2,0)),)</f>
        <v>0</v>
      </c>
      <c r="E120" s="46" t="s">
        <v>6821</v>
      </c>
      <c r="F120" s="46" t="s">
        <v>6822</v>
      </c>
      <c r="G120" s="46" t="s">
        <v>6823</v>
      </c>
      <c r="H120" s="46"/>
      <c r="I120" s="46" t="s">
        <v>6793</v>
      </c>
      <c r="J120" s="46"/>
      <c r="K120" s="46"/>
      <c r="L120" s="46" t="s">
        <v>6832</v>
      </c>
      <c r="M120" s="46" t="s">
        <v>5115</v>
      </c>
    </row>
    <row r="121" customFormat="false" ht="25.5" hidden="false" customHeight="true" outlineLevel="0" collapsed="false">
      <c r="B121" s="46" t="s">
        <v>1</v>
      </c>
      <c r="C121" s="46" t="s">
        <v>5116</v>
      </c>
      <c r="D121" s="46" t="n">
        <f aca="false">IFERROR(IF(G121="VAL", VLOOKUP(C121,'Input data'!C:D,2,0)/coef!$I$3, VLOOKUP(C121,'Input data'!C:D,2,0)),)</f>
        <v>0</v>
      </c>
      <c r="E121" s="46" t="s">
        <v>6794</v>
      </c>
      <c r="F121" s="46" t="s">
        <v>6795</v>
      </c>
      <c r="G121" s="46" t="s">
        <v>6796</v>
      </c>
      <c r="H121" s="46"/>
      <c r="I121" s="46" t="s">
        <v>6793</v>
      </c>
      <c r="J121" s="46"/>
      <c r="K121" s="46"/>
      <c r="L121" s="46" t="s">
        <v>6833</v>
      </c>
      <c r="M121" s="46" t="s">
        <v>5116</v>
      </c>
    </row>
    <row r="122" customFormat="false" ht="38.25" hidden="false" customHeight="true" outlineLevel="0" collapsed="false">
      <c r="B122" s="46" t="s">
        <v>1</v>
      </c>
      <c r="C122" s="46" t="s">
        <v>5118</v>
      </c>
      <c r="D122" s="46" t="n">
        <f aca="false">IFERROR(IF(G122="VAL", VLOOKUP(C122,'Input data'!C:D,2,0)/coef!$I$3, VLOOKUP(C122,'Input data'!C:D,2,0)),)</f>
        <v>0</v>
      </c>
      <c r="E122" s="46" t="s">
        <v>6798</v>
      </c>
      <c r="F122" s="46" t="s">
        <v>6799</v>
      </c>
      <c r="G122" s="46" t="s">
        <v>6800</v>
      </c>
      <c r="H122" s="46" t="s">
        <v>6801</v>
      </c>
      <c r="I122" s="46" t="s">
        <v>6793</v>
      </c>
      <c r="J122" s="46"/>
      <c r="K122" s="46"/>
      <c r="L122" s="46" t="s">
        <v>6833</v>
      </c>
      <c r="M122" s="46" t="s">
        <v>5118</v>
      </c>
    </row>
    <row r="123" customFormat="false" ht="15" hidden="false" customHeight="true" outlineLevel="0" collapsed="false">
      <c r="B123" s="46" t="s">
        <v>1</v>
      </c>
      <c r="C123" s="46" t="s">
        <v>5119</v>
      </c>
      <c r="D123" s="46" t="n">
        <f aca="false">IFERROR(IF(G123="VAL", VLOOKUP(C123,'Input data'!C:D,2,0)/coef!$I$3, VLOOKUP(C123,'Input data'!C:D,2,0)),)</f>
        <v>0</v>
      </c>
      <c r="E123" s="46" t="s">
        <v>6802</v>
      </c>
      <c r="F123" s="46" t="s">
        <v>6803</v>
      </c>
      <c r="G123" s="46" t="s">
        <v>6800</v>
      </c>
      <c r="H123" s="46" t="s">
        <v>6801</v>
      </c>
      <c r="I123" s="46" t="s">
        <v>6793</v>
      </c>
      <c r="J123" s="46"/>
      <c r="K123" s="46"/>
      <c r="L123" s="46" t="s">
        <v>6833</v>
      </c>
      <c r="M123" s="46" t="s">
        <v>5119</v>
      </c>
    </row>
    <row r="124" customFormat="false" ht="15" hidden="false" customHeight="true" outlineLevel="0" collapsed="false">
      <c r="B124" s="46" t="s">
        <v>1</v>
      </c>
      <c r="C124" s="46" t="s">
        <v>5120</v>
      </c>
      <c r="D124" s="46" t="n">
        <f aca="false">IFERROR(IF(G124="VAL", VLOOKUP(C124,'Input data'!C:D,2,0)/coef!$I$3, VLOOKUP(C124,'Input data'!C:D,2,0)),)</f>
        <v>0</v>
      </c>
      <c r="E124" s="46" t="s">
        <v>6804</v>
      </c>
      <c r="F124" s="46" t="s">
        <v>6805</v>
      </c>
      <c r="G124" s="46" t="s">
        <v>6800</v>
      </c>
      <c r="H124" s="46" t="s">
        <v>6801</v>
      </c>
      <c r="I124" s="46" t="s">
        <v>6793</v>
      </c>
      <c r="J124" s="46"/>
      <c r="K124" s="46"/>
      <c r="L124" s="46" t="s">
        <v>6833</v>
      </c>
      <c r="M124" s="46" t="s">
        <v>5120</v>
      </c>
    </row>
    <row r="125" customFormat="false" ht="38.25" hidden="false" customHeight="true" outlineLevel="0" collapsed="false">
      <c r="B125" s="46" t="s">
        <v>1</v>
      </c>
      <c r="C125" s="46" t="s">
        <v>5121</v>
      </c>
      <c r="D125" s="46" t="n">
        <f aca="false">IFERROR(IF(G125="VAL", VLOOKUP(C125,'Input data'!C:D,2,0)/coef!$I$3, VLOOKUP(C125,'Input data'!C:D,2,0)),)</f>
        <v>0</v>
      </c>
      <c r="E125" s="46" t="s">
        <v>6806</v>
      </c>
      <c r="F125" s="46" t="s">
        <v>6807</v>
      </c>
      <c r="G125" s="46" t="s">
        <v>6800</v>
      </c>
      <c r="H125" s="46" t="s">
        <v>6801</v>
      </c>
      <c r="I125" s="46" t="s">
        <v>6793</v>
      </c>
      <c r="J125" s="46"/>
      <c r="K125" s="46"/>
      <c r="L125" s="46" t="s">
        <v>6833</v>
      </c>
      <c r="M125" s="46" t="s">
        <v>5121</v>
      </c>
    </row>
    <row r="126" customFormat="false" ht="25.5" hidden="false" customHeight="true" outlineLevel="0" collapsed="false">
      <c r="B126" s="46" t="s">
        <v>1</v>
      </c>
      <c r="C126" s="46" t="s">
        <v>5122</v>
      </c>
      <c r="D126" s="46" t="n">
        <f aca="false">IFERROR(IF(G126="VAL", VLOOKUP(C126,'Input data'!C:D,2,0)/coef!$I$3, VLOOKUP(C126,'Input data'!C:D,2,0)),)</f>
        <v>0</v>
      </c>
      <c r="E126" s="46" t="s">
        <v>6808</v>
      </c>
      <c r="F126" s="46" t="s">
        <v>6809</v>
      </c>
      <c r="G126" s="46" t="s">
        <v>6800</v>
      </c>
      <c r="H126" s="46" t="s">
        <v>6810</v>
      </c>
      <c r="I126" s="46" t="s">
        <v>6793</v>
      </c>
      <c r="J126" s="46"/>
      <c r="K126" s="46"/>
      <c r="L126" s="46" t="s">
        <v>6833</v>
      </c>
      <c r="M126" s="46" t="s">
        <v>5122</v>
      </c>
    </row>
    <row r="127" customFormat="false" ht="25.5" hidden="false" customHeight="true" outlineLevel="0" collapsed="false">
      <c r="B127" s="46" t="s">
        <v>1</v>
      </c>
      <c r="C127" s="46" t="s">
        <v>5123</v>
      </c>
      <c r="D127" s="46" t="n">
        <f aca="false">IFERROR(IF(G127="VAL", VLOOKUP(C127,'Input data'!C:D,2,0)/coef!$I$3, VLOOKUP(C127,'Input data'!C:D,2,0)),)</f>
        <v>0</v>
      </c>
      <c r="E127" s="46" t="s">
        <v>6811</v>
      </c>
      <c r="F127" s="46" t="s">
        <v>6812</v>
      </c>
      <c r="G127" s="46" t="s">
        <v>6783</v>
      </c>
      <c r="H127" s="46" t="s">
        <v>6781</v>
      </c>
      <c r="I127" s="46" t="s">
        <v>6793</v>
      </c>
      <c r="J127" s="46"/>
      <c r="K127" s="46"/>
      <c r="L127" s="46" t="s">
        <v>6833</v>
      </c>
      <c r="M127" s="46" t="s">
        <v>5123</v>
      </c>
    </row>
    <row r="128" customFormat="false" ht="76.5" hidden="false" customHeight="true" outlineLevel="0" collapsed="false">
      <c r="B128" s="46" t="s">
        <v>1</v>
      </c>
      <c r="C128" s="46" t="s">
        <v>5124</v>
      </c>
      <c r="D128" s="46" t="n">
        <f aca="false">IFERROR(IF(G128="VAL", VLOOKUP(C128,'Input data'!C:D,2,0)/coef!$I$3, VLOOKUP(C128,'Input data'!C:D,2,0)),)</f>
        <v>0</v>
      </c>
      <c r="E128" s="46" t="s">
        <v>6813</v>
      </c>
      <c r="F128" s="46" t="s">
        <v>6814</v>
      </c>
      <c r="G128" s="46" t="s">
        <v>6815</v>
      </c>
      <c r="H128" s="46"/>
      <c r="I128" s="46" t="s">
        <v>6793</v>
      </c>
      <c r="J128" s="46"/>
      <c r="K128" s="46"/>
      <c r="L128" s="46" t="s">
        <v>6833</v>
      </c>
      <c r="M128" s="46" t="s">
        <v>5124</v>
      </c>
    </row>
    <row r="129" customFormat="false" ht="38.25" hidden="false" customHeight="true" outlineLevel="0" collapsed="false">
      <c r="B129" s="46" t="s">
        <v>1</v>
      </c>
      <c r="C129" s="46" t="s">
        <v>5354</v>
      </c>
      <c r="D129" s="46" t="n">
        <f aca="false">IFERROR(IF(G129="VAL", VLOOKUP(C129,'Input data'!C:D,2,0)/coef!$I$3, VLOOKUP(C129,'Input data'!C:D,2,0)),)</f>
        <v>0</v>
      </c>
      <c r="E129" s="46" t="s">
        <v>6816</v>
      </c>
      <c r="F129" s="46" t="s">
        <v>6817</v>
      </c>
      <c r="G129" s="46" t="s">
        <v>6815</v>
      </c>
      <c r="H129" s="46"/>
      <c r="I129" s="46" t="s">
        <v>6793</v>
      </c>
      <c r="J129" s="46"/>
      <c r="K129" s="46"/>
      <c r="L129" s="46" t="s">
        <v>6833</v>
      </c>
      <c r="M129" s="46" t="s">
        <v>5354</v>
      </c>
    </row>
    <row r="130" customFormat="false" ht="102" hidden="false" customHeight="true" outlineLevel="0" collapsed="false">
      <c r="B130" s="46" t="s">
        <v>1</v>
      </c>
      <c r="C130" s="46" t="s">
        <v>5125</v>
      </c>
      <c r="D130" s="46" t="n">
        <f aca="false">IFERROR(IF(G130="VAL", VLOOKUP(C130,'Input data'!C:D,2,0)/coef!$I$3, VLOOKUP(C130,'Input data'!C:D,2,0)),)</f>
        <v>0</v>
      </c>
      <c r="E130" s="46" t="s">
        <v>6818</v>
      </c>
      <c r="F130" s="46" t="s">
        <v>6819</v>
      </c>
      <c r="G130" s="46" t="s">
        <v>6820</v>
      </c>
      <c r="H130" s="46"/>
      <c r="I130" s="46" t="s">
        <v>6793</v>
      </c>
      <c r="J130" s="46"/>
      <c r="K130" s="46"/>
      <c r="L130" s="46" t="s">
        <v>6833</v>
      </c>
      <c r="M130" s="46" t="s">
        <v>5125</v>
      </c>
    </row>
    <row r="131" customFormat="false" ht="25.5" hidden="false" customHeight="true" outlineLevel="0" collapsed="false">
      <c r="B131" s="46" t="s">
        <v>1</v>
      </c>
      <c r="C131" s="46" t="s">
        <v>5126</v>
      </c>
      <c r="D131" s="46" t="n">
        <f aca="false">IFERROR(IF(G131="VAL", VLOOKUP(C131,'Input data'!C:D,2,0)/coef!$I$3, VLOOKUP(C131,'Input data'!C:D,2,0)),)</f>
        <v>0</v>
      </c>
      <c r="E131" s="46" t="s">
        <v>6821</v>
      </c>
      <c r="F131" s="46" t="s">
        <v>6822</v>
      </c>
      <c r="G131" s="46" t="s">
        <v>6823</v>
      </c>
      <c r="H131" s="46"/>
      <c r="I131" s="46" t="s">
        <v>6793</v>
      </c>
      <c r="J131" s="46"/>
      <c r="K131" s="46"/>
      <c r="L131" s="46" t="s">
        <v>6833</v>
      </c>
      <c r="M131" s="46" t="s">
        <v>5126</v>
      </c>
    </row>
    <row r="132" customFormat="false" ht="25.5" hidden="false" customHeight="true" outlineLevel="0" collapsed="false">
      <c r="B132" s="46" t="s">
        <v>1</v>
      </c>
      <c r="C132" s="46" t="s">
        <v>5127</v>
      </c>
      <c r="D132" s="46" t="n">
        <f aca="false">IFERROR(IF(G132="VAL", VLOOKUP(C132,'Input data'!C:D,2,0)/coef!$I$3, VLOOKUP(C132,'Input data'!C:D,2,0)),)</f>
        <v>0</v>
      </c>
      <c r="E132" s="46" t="s">
        <v>6794</v>
      </c>
      <c r="F132" s="46" t="s">
        <v>6795</v>
      </c>
      <c r="G132" s="46" t="s">
        <v>6796</v>
      </c>
      <c r="H132" s="46"/>
      <c r="I132" s="46" t="s">
        <v>6793</v>
      </c>
      <c r="J132" s="46"/>
      <c r="K132" s="46"/>
      <c r="L132" s="46" t="s">
        <v>6834</v>
      </c>
      <c r="M132" s="46" t="s">
        <v>5127</v>
      </c>
    </row>
    <row r="133" customFormat="false" ht="38.25" hidden="false" customHeight="true" outlineLevel="0" collapsed="false">
      <c r="B133" s="46" t="s">
        <v>1</v>
      </c>
      <c r="C133" s="46" t="s">
        <v>5129</v>
      </c>
      <c r="D133" s="46" t="n">
        <f aca="false">IFERROR(IF(G133="VAL", VLOOKUP(C133,'Input data'!C:D,2,0)/coef!$I$3, VLOOKUP(C133,'Input data'!C:D,2,0)),)</f>
        <v>0</v>
      </c>
      <c r="E133" s="46" t="s">
        <v>6798</v>
      </c>
      <c r="F133" s="46" t="s">
        <v>6799</v>
      </c>
      <c r="G133" s="46" t="s">
        <v>6800</v>
      </c>
      <c r="H133" s="46" t="s">
        <v>6801</v>
      </c>
      <c r="I133" s="46" t="s">
        <v>6793</v>
      </c>
      <c r="J133" s="46"/>
      <c r="K133" s="46"/>
      <c r="L133" s="46" t="s">
        <v>6834</v>
      </c>
      <c r="M133" s="46" t="s">
        <v>5129</v>
      </c>
    </row>
    <row r="134" customFormat="false" ht="15" hidden="false" customHeight="true" outlineLevel="0" collapsed="false">
      <c r="B134" s="46" t="s">
        <v>1</v>
      </c>
      <c r="C134" s="46" t="s">
        <v>5130</v>
      </c>
      <c r="D134" s="46" t="n">
        <f aca="false">IFERROR(IF(G134="VAL", VLOOKUP(C134,'Input data'!C:D,2,0)/coef!$I$3, VLOOKUP(C134,'Input data'!C:D,2,0)),)</f>
        <v>0</v>
      </c>
      <c r="E134" s="46" t="s">
        <v>6802</v>
      </c>
      <c r="F134" s="46" t="s">
        <v>6803</v>
      </c>
      <c r="G134" s="46" t="s">
        <v>6800</v>
      </c>
      <c r="H134" s="46" t="s">
        <v>6801</v>
      </c>
      <c r="I134" s="46" t="s">
        <v>6793</v>
      </c>
      <c r="J134" s="46"/>
      <c r="K134" s="46"/>
      <c r="L134" s="46" t="s">
        <v>6834</v>
      </c>
      <c r="M134" s="46" t="s">
        <v>5130</v>
      </c>
    </row>
    <row r="135" customFormat="false" ht="15" hidden="false" customHeight="true" outlineLevel="0" collapsed="false">
      <c r="B135" s="46" t="s">
        <v>1</v>
      </c>
      <c r="C135" s="46" t="s">
        <v>5131</v>
      </c>
      <c r="D135" s="46" t="n">
        <f aca="false">IFERROR(IF(G135="VAL", VLOOKUP(C135,'Input data'!C:D,2,0)/coef!$I$3, VLOOKUP(C135,'Input data'!C:D,2,0)),)</f>
        <v>0</v>
      </c>
      <c r="E135" s="46" t="s">
        <v>6804</v>
      </c>
      <c r="F135" s="46" t="s">
        <v>6805</v>
      </c>
      <c r="G135" s="46" t="s">
        <v>6800</v>
      </c>
      <c r="H135" s="46" t="s">
        <v>6801</v>
      </c>
      <c r="I135" s="46" t="s">
        <v>6793</v>
      </c>
      <c r="J135" s="46"/>
      <c r="K135" s="46"/>
      <c r="L135" s="46" t="s">
        <v>6834</v>
      </c>
      <c r="M135" s="46" t="s">
        <v>5131</v>
      </c>
    </row>
    <row r="136" customFormat="false" ht="38.25" hidden="false" customHeight="true" outlineLevel="0" collapsed="false">
      <c r="B136" s="46" t="s">
        <v>1</v>
      </c>
      <c r="C136" s="46" t="s">
        <v>5132</v>
      </c>
      <c r="D136" s="46" t="n">
        <f aca="false">IFERROR(IF(G136="VAL", VLOOKUP(C136,'Input data'!C:D,2,0)/coef!$I$3, VLOOKUP(C136,'Input data'!C:D,2,0)),)</f>
        <v>0</v>
      </c>
      <c r="E136" s="46" t="s">
        <v>6806</v>
      </c>
      <c r="F136" s="46" t="s">
        <v>6807</v>
      </c>
      <c r="G136" s="46" t="s">
        <v>6800</v>
      </c>
      <c r="H136" s="46" t="s">
        <v>6801</v>
      </c>
      <c r="I136" s="46" t="s">
        <v>6793</v>
      </c>
      <c r="J136" s="46"/>
      <c r="K136" s="46"/>
      <c r="L136" s="46" t="s">
        <v>6834</v>
      </c>
      <c r="M136" s="46" t="s">
        <v>5132</v>
      </c>
    </row>
    <row r="137" customFormat="false" ht="25.5" hidden="false" customHeight="true" outlineLevel="0" collapsed="false">
      <c r="B137" s="46" t="s">
        <v>1</v>
      </c>
      <c r="C137" s="46" t="s">
        <v>5133</v>
      </c>
      <c r="D137" s="46" t="n">
        <f aca="false">IFERROR(IF(G137="VAL", VLOOKUP(C137,'Input data'!C:D,2,0)/coef!$I$3, VLOOKUP(C137,'Input data'!C:D,2,0)),)</f>
        <v>0</v>
      </c>
      <c r="E137" s="46" t="s">
        <v>6808</v>
      </c>
      <c r="F137" s="46" t="s">
        <v>6809</v>
      </c>
      <c r="G137" s="46" t="s">
        <v>6800</v>
      </c>
      <c r="H137" s="46" t="s">
        <v>6810</v>
      </c>
      <c r="I137" s="46" t="s">
        <v>6793</v>
      </c>
      <c r="J137" s="46"/>
      <c r="K137" s="46"/>
      <c r="L137" s="46" t="s">
        <v>6834</v>
      </c>
      <c r="M137" s="46" t="s">
        <v>5133</v>
      </c>
    </row>
    <row r="138" customFormat="false" ht="25.5" hidden="false" customHeight="true" outlineLevel="0" collapsed="false">
      <c r="B138" s="46" t="s">
        <v>1</v>
      </c>
      <c r="C138" s="46" t="s">
        <v>5134</v>
      </c>
      <c r="D138" s="46" t="n">
        <f aca="false">IFERROR(IF(G138="VAL", VLOOKUP(C138,'Input data'!C:D,2,0)/coef!$I$3, VLOOKUP(C138,'Input data'!C:D,2,0)),)</f>
        <v>0</v>
      </c>
      <c r="E138" s="46" t="s">
        <v>6811</v>
      </c>
      <c r="F138" s="46" t="s">
        <v>6812</v>
      </c>
      <c r="G138" s="46" t="s">
        <v>6783</v>
      </c>
      <c r="H138" s="46" t="s">
        <v>6781</v>
      </c>
      <c r="I138" s="46" t="s">
        <v>6793</v>
      </c>
      <c r="J138" s="46"/>
      <c r="K138" s="46"/>
      <c r="L138" s="46" t="s">
        <v>6834</v>
      </c>
      <c r="M138" s="46" t="s">
        <v>5134</v>
      </c>
    </row>
    <row r="139" customFormat="false" ht="76.5" hidden="false" customHeight="true" outlineLevel="0" collapsed="false">
      <c r="B139" s="46" t="s">
        <v>1</v>
      </c>
      <c r="C139" s="46" t="s">
        <v>5135</v>
      </c>
      <c r="D139" s="46" t="n">
        <f aca="false">IFERROR(IF(G139="VAL", VLOOKUP(C139,'Input data'!C:D,2,0)/coef!$I$3, VLOOKUP(C139,'Input data'!C:D,2,0)),)</f>
        <v>0</v>
      </c>
      <c r="E139" s="46" t="s">
        <v>6813</v>
      </c>
      <c r="F139" s="46" t="s">
        <v>6814</v>
      </c>
      <c r="G139" s="46" t="s">
        <v>6815</v>
      </c>
      <c r="H139" s="46"/>
      <c r="I139" s="46" t="s">
        <v>6793</v>
      </c>
      <c r="J139" s="46"/>
      <c r="K139" s="46"/>
      <c r="L139" s="46" t="s">
        <v>6834</v>
      </c>
      <c r="M139" s="46" t="s">
        <v>5135</v>
      </c>
    </row>
    <row r="140" customFormat="false" ht="38.25" hidden="false" customHeight="true" outlineLevel="0" collapsed="false">
      <c r="B140" s="46" t="s">
        <v>1</v>
      </c>
      <c r="C140" s="46" t="s">
        <v>5136</v>
      </c>
      <c r="D140" s="46" t="n">
        <f aca="false">IFERROR(IF(G140="VAL", VLOOKUP(C140,'Input data'!C:D,2,0)/coef!$I$3, VLOOKUP(C140,'Input data'!C:D,2,0)),)</f>
        <v>0</v>
      </c>
      <c r="E140" s="46" t="s">
        <v>6816</v>
      </c>
      <c r="F140" s="46" t="s">
        <v>6817</v>
      </c>
      <c r="G140" s="46" t="s">
        <v>6815</v>
      </c>
      <c r="H140" s="46"/>
      <c r="I140" s="46" t="s">
        <v>6793</v>
      </c>
      <c r="J140" s="46"/>
      <c r="K140" s="46"/>
      <c r="L140" s="46" t="s">
        <v>6834</v>
      </c>
      <c r="M140" s="46" t="s">
        <v>5136</v>
      </c>
    </row>
    <row r="141" customFormat="false" ht="102" hidden="false" customHeight="true" outlineLevel="0" collapsed="false">
      <c r="B141" s="46" t="s">
        <v>1</v>
      </c>
      <c r="C141" s="46" t="s">
        <v>5137</v>
      </c>
      <c r="D141" s="46" t="n">
        <f aca="false">IFERROR(IF(G141="VAL", VLOOKUP(C141,'Input data'!C:D,2,0)/coef!$I$3, VLOOKUP(C141,'Input data'!C:D,2,0)),)</f>
        <v>0</v>
      </c>
      <c r="E141" s="46" t="s">
        <v>6818</v>
      </c>
      <c r="F141" s="46" t="s">
        <v>6819</v>
      </c>
      <c r="G141" s="46" t="s">
        <v>6820</v>
      </c>
      <c r="H141" s="46"/>
      <c r="I141" s="46" t="s">
        <v>6793</v>
      </c>
      <c r="J141" s="46"/>
      <c r="K141" s="46"/>
      <c r="L141" s="46" t="s">
        <v>6834</v>
      </c>
      <c r="M141" s="46" t="s">
        <v>5137</v>
      </c>
    </row>
    <row r="142" customFormat="false" ht="25.5" hidden="false" customHeight="true" outlineLevel="0" collapsed="false">
      <c r="B142" s="46" t="s">
        <v>1</v>
      </c>
      <c r="C142" s="46" t="s">
        <v>5138</v>
      </c>
      <c r="D142" s="46" t="n">
        <f aca="false">IFERROR(IF(G142="VAL", VLOOKUP(C142,'Input data'!C:D,2,0)/coef!$I$3, VLOOKUP(C142,'Input data'!C:D,2,0)),)</f>
        <v>0</v>
      </c>
      <c r="E142" s="46" t="s">
        <v>6821</v>
      </c>
      <c r="F142" s="46" t="s">
        <v>6822</v>
      </c>
      <c r="G142" s="46" t="s">
        <v>6823</v>
      </c>
      <c r="H142" s="46"/>
      <c r="I142" s="46" t="s">
        <v>6793</v>
      </c>
      <c r="J142" s="46"/>
      <c r="K142" s="46"/>
      <c r="L142" s="46" t="s">
        <v>6834</v>
      </c>
      <c r="M142" s="46" t="s">
        <v>5138</v>
      </c>
    </row>
    <row r="143" customFormat="false" ht="25.5" hidden="false" customHeight="true" outlineLevel="0" collapsed="false">
      <c r="B143" s="46" t="s">
        <v>1</v>
      </c>
      <c r="C143" s="46" t="s">
        <v>5139</v>
      </c>
      <c r="D143" s="46" t="n">
        <f aca="false">IFERROR(IF(G143="VAL", VLOOKUP(C143,'Input data'!C:D,2,0)/coef!$I$3, VLOOKUP(C143,'Input data'!C:D,2,0)),)</f>
        <v>0</v>
      </c>
      <c r="E143" s="46" t="s">
        <v>6794</v>
      </c>
      <c r="F143" s="46" t="s">
        <v>6795</v>
      </c>
      <c r="G143" s="46" t="s">
        <v>6796</v>
      </c>
      <c r="H143" s="46"/>
      <c r="I143" s="46" t="s">
        <v>6793</v>
      </c>
      <c r="J143" s="46"/>
      <c r="K143" s="46"/>
      <c r="L143" s="46" t="s">
        <v>6835</v>
      </c>
      <c r="M143" s="46" t="s">
        <v>5139</v>
      </c>
    </row>
    <row r="144" customFormat="false" ht="38.25" hidden="false" customHeight="true" outlineLevel="0" collapsed="false">
      <c r="B144" s="46" t="s">
        <v>1</v>
      </c>
      <c r="C144" s="46" t="s">
        <v>5140</v>
      </c>
      <c r="D144" s="46" t="n">
        <f aca="false">IFERROR(IF(G144="VAL", VLOOKUP(C144,'Input data'!C:D,2,0)/coef!$I$3, VLOOKUP(C144,'Input data'!C:D,2,0)),)</f>
        <v>0</v>
      </c>
      <c r="E144" s="46" t="s">
        <v>6798</v>
      </c>
      <c r="F144" s="46" t="s">
        <v>6799</v>
      </c>
      <c r="G144" s="46" t="s">
        <v>6800</v>
      </c>
      <c r="H144" s="46" t="s">
        <v>6801</v>
      </c>
      <c r="I144" s="46" t="s">
        <v>6793</v>
      </c>
      <c r="J144" s="46"/>
      <c r="K144" s="46"/>
      <c r="L144" s="46" t="s">
        <v>6835</v>
      </c>
      <c r="M144" s="46" t="s">
        <v>5140</v>
      </c>
    </row>
    <row r="145" customFormat="false" ht="15" hidden="false" customHeight="true" outlineLevel="0" collapsed="false">
      <c r="B145" s="46" t="s">
        <v>1</v>
      </c>
      <c r="C145" s="46" t="s">
        <v>5141</v>
      </c>
      <c r="D145" s="46" t="n">
        <f aca="false">IFERROR(IF(G145="VAL", VLOOKUP(C145,'Input data'!C:D,2,0)/coef!$I$3, VLOOKUP(C145,'Input data'!C:D,2,0)),)</f>
        <v>0</v>
      </c>
      <c r="E145" s="46" t="s">
        <v>6802</v>
      </c>
      <c r="F145" s="46" t="s">
        <v>6803</v>
      </c>
      <c r="G145" s="46" t="s">
        <v>6800</v>
      </c>
      <c r="H145" s="46" t="s">
        <v>6801</v>
      </c>
      <c r="I145" s="46" t="s">
        <v>6793</v>
      </c>
      <c r="J145" s="46"/>
      <c r="K145" s="46"/>
      <c r="L145" s="46" t="s">
        <v>6835</v>
      </c>
      <c r="M145" s="46" t="s">
        <v>5141</v>
      </c>
    </row>
    <row r="146" customFormat="false" ht="15" hidden="false" customHeight="true" outlineLevel="0" collapsed="false">
      <c r="B146" s="46" t="s">
        <v>1</v>
      </c>
      <c r="C146" s="46" t="s">
        <v>5142</v>
      </c>
      <c r="D146" s="46" t="n">
        <f aca="false">IFERROR(IF(G146="VAL", VLOOKUP(C146,'Input data'!C:D,2,0)/coef!$I$3, VLOOKUP(C146,'Input data'!C:D,2,0)),)</f>
        <v>0</v>
      </c>
      <c r="E146" s="46" t="s">
        <v>6804</v>
      </c>
      <c r="F146" s="46" t="s">
        <v>6805</v>
      </c>
      <c r="G146" s="46" t="s">
        <v>6800</v>
      </c>
      <c r="H146" s="46" t="s">
        <v>6801</v>
      </c>
      <c r="I146" s="46" t="s">
        <v>6793</v>
      </c>
      <c r="J146" s="46"/>
      <c r="K146" s="46"/>
      <c r="L146" s="46" t="s">
        <v>6835</v>
      </c>
      <c r="M146" s="46" t="s">
        <v>5142</v>
      </c>
    </row>
    <row r="147" customFormat="false" ht="38.25" hidden="false" customHeight="true" outlineLevel="0" collapsed="false">
      <c r="B147" s="46" t="s">
        <v>1</v>
      </c>
      <c r="C147" s="46" t="s">
        <v>5143</v>
      </c>
      <c r="D147" s="46" t="n">
        <f aca="false">IFERROR(IF(G147="VAL", VLOOKUP(C147,'Input data'!C:D,2,0)/coef!$I$3, VLOOKUP(C147,'Input data'!C:D,2,0)),)</f>
        <v>0</v>
      </c>
      <c r="E147" s="46" t="s">
        <v>6806</v>
      </c>
      <c r="F147" s="46" t="s">
        <v>6807</v>
      </c>
      <c r="G147" s="46" t="s">
        <v>6800</v>
      </c>
      <c r="H147" s="46" t="s">
        <v>6801</v>
      </c>
      <c r="I147" s="46" t="s">
        <v>6793</v>
      </c>
      <c r="J147" s="46"/>
      <c r="K147" s="46"/>
      <c r="L147" s="46" t="s">
        <v>6835</v>
      </c>
      <c r="M147" s="46" t="s">
        <v>5143</v>
      </c>
    </row>
    <row r="148" customFormat="false" ht="25.5" hidden="false" customHeight="true" outlineLevel="0" collapsed="false">
      <c r="B148" s="46" t="s">
        <v>1</v>
      </c>
      <c r="C148" s="46" t="s">
        <v>5144</v>
      </c>
      <c r="D148" s="46" t="n">
        <f aca="false">IFERROR(IF(G148="VAL", VLOOKUP(C148,'Input data'!C:D,2,0)/coef!$I$3, VLOOKUP(C148,'Input data'!C:D,2,0)),)</f>
        <v>0</v>
      </c>
      <c r="E148" s="46" t="s">
        <v>6808</v>
      </c>
      <c r="F148" s="46" t="s">
        <v>6809</v>
      </c>
      <c r="G148" s="46" t="s">
        <v>6800</v>
      </c>
      <c r="H148" s="46" t="s">
        <v>6810</v>
      </c>
      <c r="I148" s="46" t="s">
        <v>6793</v>
      </c>
      <c r="J148" s="46"/>
      <c r="K148" s="46"/>
      <c r="L148" s="46" t="s">
        <v>6835</v>
      </c>
      <c r="M148" s="46" t="s">
        <v>5144</v>
      </c>
    </row>
    <row r="149" customFormat="false" ht="25.5" hidden="false" customHeight="true" outlineLevel="0" collapsed="false">
      <c r="B149" s="46" t="s">
        <v>1</v>
      </c>
      <c r="C149" s="46" t="s">
        <v>5145</v>
      </c>
      <c r="D149" s="46" t="n">
        <f aca="false">IFERROR(IF(G149="VAL", VLOOKUP(C149,'Input data'!C:D,2,0)/coef!$I$3, VLOOKUP(C149,'Input data'!C:D,2,0)),)</f>
        <v>0</v>
      </c>
      <c r="E149" s="46" t="s">
        <v>6811</v>
      </c>
      <c r="F149" s="46" t="s">
        <v>6812</v>
      </c>
      <c r="G149" s="46" t="s">
        <v>6783</v>
      </c>
      <c r="H149" s="46" t="s">
        <v>6781</v>
      </c>
      <c r="I149" s="46" t="s">
        <v>6793</v>
      </c>
      <c r="J149" s="46"/>
      <c r="K149" s="46"/>
      <c r="L149" s="46" t="s">
        <v>6835</v>
      </c>
      <c r="M149" s="46" t="s">
        <v>5145</v>
      </c>
    </row>
    <row r="150" customFormat="false" ht="76.5" hidden="false" customHeight="true" outlineLevel="0" collapsed="false">
      <c r="B150" s="46" t="s">
        <v>1</v>
      </c>
      <c r="C150" s="46" t="s">
        <v>5146</v>
      </c>
      <c r="D150" s="46" t="n">
        <f aca="false">IFERROR(IF(G150="VAL", VLOOKUP(C150,'Input data'!C:D,2,0)/coef!$I$3, VLOOKUP(C150,'Input data'!C:D,2,0)),)</f>
        <v>0</v>
      </c>
      <c r="E150" s="46" t="s">
        <v>6813</v>
      </c>
      <c r="F150" s="46" t="s">
        <v>6814</v>
      </c>
      <c r="G150" s="46" t="s">
        <v>6815</v>
      </c>
      <c r="H150" s="46"/>
      <c r="I150" s="46" t="s">
        <v>6793</v>
      </c>
      <c r="J150" s="46"/>
      <c r="K150" s="46"/>
      <c r="L150" s="46" t="s">
        <v>6835</v>
      </c>
      <c r="M150" s="46" t="s">
        <v>5146</v>
      </c>
    </row>
    <row r="151" customFormat="false" ht="38.25" hidden="false" customHeight="true" outlineLevel="0" collapsed="false">
      <c r="B151" s="46" t="s">
        <v>1</v>
      </c>
      <c r="C151" s="46" t="s">
        <v>5147</v>
      </c>
      <c r="D151" s="46" t="n">
        <f aca="false">IFERROR(IF(G151="VAL", VLOOKUP(C151,'Input data'!C:D,2,0)/coef!$I$3, VLOOKUP(C151,'Input data'!C:D,2,0)),)</f>
        <v>0</v>
      </c>
      <c r="E151" s="46" t="s">
        <v>6816</v>
      </c>
      <c r="F151" s="46" t="s">
        <v>6817</v>
      </c>
      <c r="G151" s="46" t="s">
        <v>6815</v>
      </c>
      <c r="H151" s="46"/>
      <c r="I151" s="46" t="s">
        <v>6793</v>
      </c>
      <c r="J151" s="46"/>
      <c r="K151" s="46"/>
      <c r="L151" s="46" t="s">
        <v>6835</v>
      </c>
      <c r="M151" s="46" t="s">
        <v>5147</v>
      </c>
    </row>
    <row r="152" customFormat="false" ht="102" hidden="false" customHeight="true" outlineLevel="0" collapsed="false">
      <c r="B152" s="46" t="s">
        <v>1</v>
      </c>
      <c r="C152" s="46" t="s">
        <v>5148</v>
      </c>
      <c r="D152" s="46" t="n">
        <f aca="false">IFERROR(IF(G152="VAL", VLOOKUP(C152,'Input data'!C:D,2,0)/coef!$I$3, VLOOKUP(C152,'Input data'!C:D,2,0)),)</f>
        <v>0</v>
      </c>
      <c r="E152" s="46" t="s">
        <v>6818</v>
      </c>
      <c r="F152" s="46" t="s">
        <v>6819</v>
      </c>
      <c r="G152" s="46" t="s">
        <v>6820</v>
      </c>
      <c r="H152" s="46"/>
      <c r="I152" s="46" t="s">
        <v>6793</v>
      </c>
      <c r="J152" s="46"/>
      <c r="K152" s="46"/>
      <c r="L152" s="46" t="s">
        <v>6835</v>
      </c>
      <c r="M152" s="46" t="s">
        <v>5148</v>
      </c>
    </row>
    <row r="153" customFormat="false" ht="25.5" hidden="false" customHeight="true" outlineLevel="0" collapsed="false">
      <c r="B153" s="46" t="s">
        <v>1</v>
      </c>
      <c r="C153" s="46" t="s">
        <v>5149</v>
      </c>
      <c r="D153" s="46" t="n">
        <f aca="false">IFERROR(IF(G153="VAL", VLOOKUP(C153,'Input data'!C:D,2,0)/coef!$I$3, VLOOKUP(C153,'Input data'!C:D,2,0)),)</f>
        <v>0</v>
      </c>
      <c r="E153" s="46" t="s">
        <v>6821</v>
      </c>
      <c r="F153" s="46" t="s">
        <v>6822</v>
      </c>
      <c r="G153" s="46" t="s">
        <v>6823</v>
      </c>
      <c r="H153" s="46"/>
      <c r="I153" s="46" t="s">
        <v>6793</v>
      </c>
      <c r="J153" s="46"/>
      <c r="K153" s="46"/>
      <c r="L153" s="46" t="s">
        <v>6835</v>
      </c>
      <c r="M153" s="46" t="s">
        <v>5149</v>
      </c>
    </row>
    <row r="154" customFormat="false" ht="25.5" hidden="false" customHeight="true" outlineLevel="0" collapsed="false">
      <c r="B154" s="46" t="s">
        <v>1</v>
      </c>
      <c r="C154" s="46" t="s">
        <v>5150</v>
      </c>
      <c r="D154" s="46" t="n">
        <f aca="false">IFERROR(IF(G154="VAL", VLOOKUP(C154,'Input data'!C:D,2,0)/coef!$I$3, VLOOKUP(C154,'Input data'!C:D,2,0)),)</f>
        <v>0</v>
      </c>
      <c r="E154" s="46" t="s">
        <v>6794</v>
      </c>
      <c r="F154" s="46" t="s">
        <v>6795</v>
      </c>
      <c r="G154" s="46" t="s">
        <v>6796</v>
      </c>
      <c r="H154" s="46"/>
      <c r="I154" s="46" t="s">
        <v>6793</v>
      </c>
      <c r="J154" s="46"/>
      <c r="K154" s="46"/>
      <c r="L154" s="46" t="s">
        <v>6836</v>
      </c>
      <c r="M154" s="46" t="s">
        <v>5150</v>
      </c>
    </row>
    <row r="155" customFormat="false" ht="38.25" hidden="false" customHeight="true" outlineLevel="0" collapsed="false">
      <c r="B155" s="46" t="s">
        <v>1</v>
      </c>
      <c r="C155" s="46" t="s">
        <v>5152</v>
      </c>
      <c r="D155" s="46" t="n">
        <f aca="false">IFERROR(IF(G155="VAL", VLOOKUP(C155,'Input data'!C:D,2,0)/coef!$I$3, VLOOKUP(C155,'Input data'!C:D,2,0)),)</f>
        <v>0</v>
      </c>
      <c r="E155" s="46" t="s">
        <v>6798</v>
      </c>
      <c r="F155" s="46" t="s">
        <v>6799</v>
      </c>
      <c r="G155" s="46" t="s">
        <v>6800</v>
      </c>
      <c r="H155" s="46" t="s">
        <v>6801</v>
      </c>
      <c r="I155" s="46" t="s">
        <v>6793</v>
      </c>
      <c r="J155" s="46"/>
      <c r="K155" s="46"/>
      <c r="L155" s="46" t="s">
        <v>6836</v>
      </c>
      <c r="M155" s="46" t="s">
        <v>5152</v>
      </c>
    </row>
    <row r="156" customFormat="false" ht="15" hidden="false" customHeight="true" outlineLevel="0" collapsed="false">
      <c r="B156" s="46" t="s">
        <v>1</v>
      </c>
      <c r="C156" s="46" t="s">
        <v>5153</v>
      </c>
      <c r="D156" s="46" t="n">
        <f aca="false">IFERROR(IF(G156="VAL", VLOOKUP(C156,'Input data'!C:D,2,0)/coef!$I$3, VLOOKUP(C156,'Input data'!C:D,2,0)),)</f>
        <v>0</v>
      </c>
      <c r="E156" s="46" t="s">
        <v>6802</v>
      </c>
      <c r="F156" s="46" t="s">
        <v>6803</v>
      </c>
      <c r="G156" s="46" t="s">
        <v>6800</v>
      </c>
      <c r="H156" s="46" t="s">
        <v>6801</v>
      </c>
      <c r="I156" s="46" t="s">
        <v>6793</v>
      </c>
      <c r="J156" s="46"/>
      <c r="K156" s="46"/>
      <c r="L156" s="46" t="s">
        <v>6836</v>
      </c>
      <c r="M156" s="46" t="s">
        <v>5153</v>
      </c>
    </row>
    <row r="157" customFormat="false" ht="15" hidden="false" customHeight="true" outlineLevel="0" collapsed="false">
      <c r="B157" s="46" t="s">
        <v>1</v>
      </c>
      <c r="C157" s="46" t="s">
        <v>5452</v>
      </c>
      <c r="D157" s="46" t="n">
        <f aca="false">IFERROR(IF(G157="VAL", VLOOKUP(C157,'Input data'!C:D,2,0)/coef!$I$3, VLOOKUP(C157,'Input data'!C:D,2,0)),)</f>
        <v>0</v>
      </c>
      <c r="E157" s="46" t="s">
        <v>6804</v>
      </c>
      <c r="F157" s="46" t="s">
        <v>6805</v>
      </c>
      <c r="G157" s="46" t="s">
        <v>6800</v>
      </c>
      <c r="H157" s="46" t="s">
        <v>6801</v>
      </c>
      <c r="I157" s="46" t="s">
        <v>6793</v>
      </c>
      <c r="J157" s="46"/>
      <c r="K157" s="46"/>
      <c r="L157" s="46" t="s">
        <v>6836</v>
      </c>
      <c r="M157" s="46" t="s">
        <v>5452</v>
      </c>
    </row>
    <row r="158" customFormat="false" ht="38.25" hidden="false" customHeight="true" outlineLevel="0" collapsed="false">
      <c r="B158" s="46" t="s">
        <v>1</v>
      </c>
      <c r="C158" s="46" t="s">
        <v>5453</v>
      </c>
      <c r="D158" s="46" t="n">
        <f aca="false">IFERROR(IF(G158="VAL", VLOOKUP(C158,'Input data'!C:D,2,0)/coef!$I$3, VLOOKUP(C158,'Input data'!C:D,2,0)),)</f>
        <v>0</v>
      </c>
      <c r="E158" s="46" t="s">
        <v>6806</v>
      </c>
      <c r="F158" s="46" t="s">
        <v>6807</v>
      </c>
      <c r="G158" s="46" t="s">
        <v>6800</v>
      </c>
      <c r="H158" s="46" t="s">
        <v>6801</v>
      </c>
      <c r="I158" s="46" t="s">
        <v>6793</v>
      </c>
      <c r="J158" s="46"/>
      <c r="K158" s="46"/>
      <c r="L158" s="46" t="s">
        <v>6836</v>
      </c>
      <c r="M158" s="46" t="s">
        <v>5453</v>
      </c>
    </row>
    <row r="159" customFormat="false" ht="25.5" hidden="false" customHeight="true" outlineLevel="0" collapsed="false">
      <c r="B159" s="46" t="s">
        <v>1</v>
      </c>
      <c r="C159" s="46" t="s">
        <v>5454</v>
      </c>
      <c r="D159" s="46" t="n">
        <f aca="false">IFERROR(IF(G159="VAL", VLOOKUP(C159,'Input data'!C:D,2,0)/coef!$I$3, VLOOKUP(C159,'Input data'!C:D,2,0)),)</f>
        <v>0</v>
      </c>
      <c r="E159" s="46" t="s">
        <v>6808</v>
      </c>
      <c r="F159" s="46" t="s">
        <v>6809</v>
      </c>
      <c r="G159" s="46" t="s">
        <v>6800</v>
      </c>
      <c r="H159" s="46" t="s">
        <v>6810</v>
      </c>
      <c r="I159" s="46" t="s">
        <v>6793</v>
      </c>
      <c r="J159" s="46"/>
      <c r="K159" s="46"/>
      <c r="L159" s="46" t="s">
        <v>6836</v>
      </c>
      <c r="M159" s="46" t="s">
        <v>5454</v>
      </c>
    </row>
    <row r="160" customFormat="false" ht="25.5" hidden="false" customHeight="true" outlineLevel="0" collapsed="false">
      <c r="B160" s="46" t="s">
        <v>1</v>
      </c>
      <c r="C160" s="46" t="s">
        <v>5455</v>
      </c>
      <c r="D160" s="46" t="n">
        <f aca="false">IFERROR(IF(G160="VAL", VLOOKUP(C160,'Input data'!C:D,2,0)/coef!$I$3, VLOOKUP(C160,'Input data'!C:D,2,0)),)</f>
        <v>0</v>
      </c>
      <c r="E160" s="46" t="s">
        <v>6811</v>
      </c>
      <c r="F160" s="46" t="s">
        <v>6812</v>
      </c>
      <c r="G160" s="46" t="s">
        <v>6783</v>
      </c>
      <c r="H160" s="46" t="s">
        <v>6781</v>
      </c>
      <c r="I160" s="46" t="s">
        <v>6793</v>
      </c>
      <c r="J160" s="46"/>
      <c r="K160" s="46"/>
      <c r="L160" s="46" t="s">
        <v>6836</v>
      </c>
      <c r="M160" s="46" t="s">
        <v>5455</v>
      </c>
    </row>
    <row r="161" customFormat="false" ht="76.5" hidden="false" customHeight="true" outlineLevel="0" collapsed="false">
      <c r="B161" s="46" t="s">
        <v>1</v>
      </c>
      <c r="C161" s="46" t="s">
        <v>5456</v>
      </c>
      <c r="D161" s="46" t="n">
        <f aca="false">IFERROR(IF(G161="VAL", VLOOKUP(C161,'Input data'!C:D,2,0)/coef!$I$3, VLOOKUP(C161,'Input data'!C:D,2,0)),)</f>
        <v>0</v>
      </c>
      <c r="E161" s="46" t="s">
        <v>6813</v>
      </c>
      <c r="F161" s="46" t="s">
        <v>6814</v>
      </c>
      <c r="G161" s="46" t="s">
        <v>6815</v>
      </c>
      <c r="H161" s="46"/>
      <c r="I161" s="46" t="s">
        <v>6793</v>
      </c>
      <c r="J161" s="46"/>
      <c r="K161" s="46"/>
      <c r="L161" s="46" t="s">
        <v>6836</v>
      </c>
      <c r="M161" s="46" t="s">
        <v>5456</v>
      </c>
    </row>
    <row r="162" customFormat="false" ht="38.25" hidden="false" customHeight="true" outlineLevel="0" collapsed="false">
      <c r="B162" s="46" t="s">
        <v>1</v>
      </c>
      <c r="C162" s="46" t="s">
        <v>5457</v>
      </c>
      <c r="D162" s="46" t="n">
        <f aca="false">IFERROR(IF(G162="VAL", VLOOKUP(C162,'Input data'!C:D,2,0)/coef!$I$3, VLOOKUP(C162,'Input data'!C:D,2,0)),)</f>
        <v>0</v>
      </c>
      <c r="E162" s="46" t="s">
        <v>6816</v>
      </c>
      <c r="F162" s="46" t="s">
        <v>6817</v>
      </c>
      <c r="G162" s="46" t="s">
        <v>6815</v>
      </c>
      <c r="H162" s="46"/>
      <c r="I162" s="46" t="s">
        <v>6793</v>
      </c>
      <c r="J162" s="46"/>
      <c r="K162" s="46"/>
      <c r="L162" s="46" t="s">
        <v>6836</v>
      </c>
      <c r="M162" s="46" t="s">
        <v>5457</v>
      </c>
    </row>
    <row r="163" customFormat="false" ht="102" hidden="false" customHeight="true" outlineLevel="0" collapsed="false">
      <c r="B163" s="46" t="s">
        <v>1</v>
      </c>
      <c r="C163" s="46" t="s">
        <v>5458</v>
      </c>
      <c r="D163" s="46" t="n">
        <f aca="false">IFERROR(IF(G163="VAL", VLOOKUP(C163,'Input data'!C:D,2,0)/coef!$I$3, VLOOKUP(C163,'Input data'!C:D,2,0)),)</f>
        <v>0</v>
      </c>
      <c r="E163" s="46" t="s">
        <v>6818</v>
      </c>
      <c r="F163" s="46" t="s">
        <v>6819</v>
      </c>
      <c r="G163" s="46" t="s">
        <v>6820</v>
      </c>
      <c r="H163" s="46"/>
      <c r="I163" s="46" t="s">
        <v>6793</v>
      </c>
      <c r="J163" s="46"/>
      <c r="K163" s="46"/>
      <c r="L163" s="46" t="s">
        <v>6836</v>
      </c>
      <c r="M163" s="46" t="s">
        <v>5458</v>
      </c>
    </row>
    <row r="164" customFormat="false" ht="25.5" hidden="false" customHeight="true" outlineLevel="0" collapsed="false">
      <c r="B164" s="46" t="s">
        <v>1</v>
      </c>
      <c r="C164" s="46" t="s">
        <v>5459</v>
      </c>
      <c r="D164" s="46" t="n">
        <f aca="false">IFERROR(IF(G164="VAL", VLOOKUP(C164,'Input data'!C:D,2,0)/coef!$I$3, VLOOKUP(C164,'Input data'!C:D,2,0)),)</f>
        <v>0</v>
      </c>
      <c r="E164" s="46" t="s">
        <v>6821</v>
      </c>
      <c r="F164" s="46" t="s">
        <v>6822</v>
      </c>
      <c r="G164" s="46" t="s">
        <v>6823</v>
      </c>
      <c r="H164" s="46"/>
      <c r="I164" s="46" t="s">
        <v>6793</v>
      </c>
      <c r="J164" s="46"/>
      <c r="K164" s="46"/>
      <c r="L164" s="46" t="s">
        <v>6836</v>
      </c>
      <c r="M164" s="46" t="s">
        <v>5459</v>
      </c>
    </row>
    <row r="165" customFormat="false" ht="25.5" hidden="false" customHeight="true" outlineLevel="0" collapsed="false">
      <c r="B165" s="46" t="s">
        <v>1</v>
      </c>
      <c r="C165" s="46" t="s">
        <v>5460</v>
      </c>
      <c r="D165" s="46" t="n">
        <f aca="false">IFERROR(IF(G165="VAL", VLOOKUP(C165,'Input data'!C:D,2,0)/coef!$I$3, VLOOKUP(C165,'Input data'!C:D,2,0)),)</f>
        <v>0</v>
      </c>
      <c r="E165" s="46" t="s">
        <v>6794</v>
      </c>
      <c r="F165" s="46" t="s">
        <v>6795</v>
      </c>
      <c r="G165" s="46" t="s">
        <v>6796</v>
      </c>
      <c r="H165" s="46"/>
      <c r="I165" s="46" t="s">
        <v>6793</v>
      </c>
      <c r="J165" s="46"/>
      <c r="K165" s="46"/>
      <c r="L165" s="46" t="s">
        <v>6837</v>
      </c>
      <c r="M165" s="46" t="s">
        <v>5460</v>
      </c>
    </row>
    <row r="166" customFormat="false" ht="38.25" hidden="false" customHeight="true" outlineLevel="0" collapsed="false">
      <c r="B166" s="46" t="s">
        <v>1</v>
      </c>
      <c r="C166" s="46" t="s">
        <v>5461</v>
      </c>
      <c r="D166" s="46" t="n">
        <f aca="false">IFERROR(IF(G166="VAL", VLOOKUP(C166,'Input data'!C:D,2,0)/coef!$I$3, VLOOKUP(C166,'Input data'!C:D,2,0)),)</f>
        <v>0</v>
      </c>
      <c r="E166" s="46" t="s">
        <v>6798</v>
      </c>
      <c r="F166" s="46" t="s">
        <v>6799</v>
      </c>
      <c r="G166" s="46" t="s">
        <v>6800</v>
      </c>
      <c r="H166" s="46" t="s">
        <v>6801</v>
      </c>
      <c r="I166" s="46" t="s">
        <v>6793</v>
      </c>
      <c r="J166" s="46"/>
      <c r="K166" s="46"/>
      <c r="L166" s="46" t="s">
        <v>6837</v>
      </c>
      <c r="M166" s="46" t="s">
        <v>5461</v>
      </c>
    </row>
    <row r="167" customFormat="false" ht="15" hidden="false" customHeight="true" outlineLevel="0" collapsed="false">
      <c r="B167" s="46" t="s">
        <v>1</v>
      </c>
      <c r="C167" s="46" t="s">
        <v>5462</v>
      </c>
      <c r="D167" s="46" t="n">
        <f aca="false">IFERROR(IF(G167="VAL", VLOOKUP(C167,'Input data'!C:D,2,0)/coef!$I$3, VLOOKUP(C167,'Input data'!C:D,2,0)),)</f>
        <v>0</v>
      </c>
      <c r="E167" s="46" t="s">
        <v>6802</v>
      </c>
      <c r="F167" s="46" t="s">
        <v>6803</v>
      </c>
      <c r="G167" s="46" t="s">
        <v>6800</v>
      </c>
      <c r="H167" s="46" t="s">
        <v>6801</v>
      </c>
      <c r="I167" s="46" t="s">
        <v>6793</v>
      </c>
      <c r="J167" s="46"/>
      <c r="K167" s="46"/>
      <c r="L167" s="46" t="s">
        <v>6837</v>
      </c>
      <c r="M167" s="46" t="s">
        <v>5462</v>
      </c>
    </row>
    <row r="168" customFormat="false" ht="15" hidden="false" customHeight="true" outlineLevel="0" collapsed="false">
      <c r="B168" s="46" t="s">
        <v>1</v>
      </c>
      <c r="C168" s="46" t="s">
        <v>5463</v>
      </c>
      <c r="D168" s="46" t="n">
        <f aca="false">IFERROR(IF(G168="VAL", VLOOKUP(C168,'Input data'!C:D,2,0)/coef!$I$3, VLOOKUP(C168,'Input data'!C:D,2,0)),)</f>
        <v>0</v>
      </c>
      <c r="E168" s="46" t="s">
        <v>6804</v>
      </c>
      <c r="F168" s="46" t="s">
        <v>6805</v>
      </c>
      <c r="G168" s="46" t="s">
        <v>6800</v>
      </c>
      <c r="H168" s="46" t="s">
        <v>6801</v>
      </c>
      <c r="I168" s="46" t="s">
        <v>6793</v>
      </c>
      <c r="J168" s="46"/>
      <c r="K168" s="46"/>
      <c r="L168" s="46" t="s">
        <v>6837</v>
      </c>
      <c r="M168" s="46" t="s">
        <v>5463</v>
      </c>
    </row>
    <row r="169" customFormat="false" ht="38.25" hidden="false" customHeight="true" outlineLevel="0" collapsed="false">
      <c r="B169" s="46" t="s">
        <v>1</v>
      </c>
      <c r="C169" s="46" t="s">
        <v>5464</v>
      </c>
      <c r="D169" s="46" t="n">
        <f aca="false">IFERROR(IF(G169="VAL", VLOOKUP(C169,'Input data'!C:D,2,0)/coef!$I$3, VLOOKUP(C169,'Input data'!C:D,2,0)),)</f>
        <v>0</v>
      </c>
      <c r="E169" s="46" t="s">
        <v>6806</v>
      </c>
      <c r="F169" s="46" t="s">
        <v>6807</v>
      </c>
      <c r="G169" s="46" t="s">
        <v>6800</v>
      </c>
      <c r="H169" s="46" t="s">
        <v>6801</v>
      </c>
      <c r="I169" s="46" t="s">
        <v>6793</v>
      </c>
      <c r="J169" s="46"/>
      <c r="K169" s="46"/>
      <c r="L169" s="46" t="s">
        <v>6837</v>
      </c>
      <c r="M169" s="46" t="s">
        <v>5464</v>
      </c>
    </row>
    <row r="170" customFormat="false" ht="25.5" hidden="false" customHeight="true" outlineLevel="0" collapsed="false">
      <c r="B170" s="46" t="s">
        <v>1</v>
      </c>
      <c r="C170" s="46" t="s">
        <v>5465</v>
      </c>
      <c r="D170" s="46" t="n">
        <f aca="false">IFERROR(IF(G170="VAL", VLOOKUP(C170,'Input data'!C:D,2,0)/coef!$I$3, VLOOKUP(C170,'Input data'!C:D,2,0)),)</f>
        <v>0</v>
      </c>
      <c r="E170" s="46" t="s">
        <v>6808</v>
      </c>
      <c r="F170" s="46" t="s">
        <v>6809</v>
      </c>
      <c r="G170" s="46" t="s">
        <v>6800</v>
      </c>
      <c r="H170" s="46" t="s">
        <v>6810</v>
      </c>
      <c r="I170" s="46" t="s">
        <v>6793</v>
      </c>
      <c r="J170" s="46"/>
      <c r="K170" s="46"/>
      <c r="L170" s="46" t="s">
        <v>6837</v>
      </c>
      <c r="M170" s="46" t="s">
        <v>5465</v>
      </c>
    </row>
    <row r="171" customFormat="false" ht="25.5" hidden="false" customHeight="true" outlineLevel="0" collapsed="false">
      <c r="B171" s="46" t="s">
        <v>1</v>
      </c>
      <c r="C171" s="46" t="s">
        <v>5466</v>
      </c>
      <c r="D171" s="46" t="n">
        <f aca="false">IFERROR(IF(G171="VAL", VLOOKUP(C171,'Input data'!C:D,2,0)/coef!$I$3, VLOOKUP(C171,'Input data'!C:D,2,0)),)</f>
        <v>0</v>
      </c>
      <c r="E171" s="46" t="s">
        <v>6811</v>
      </c>
      <c r="F171" s="46" t="s">
        <v>6812</v>
      </c>
      <c r="G171" s="46" t="s">
        <v>6783</v>
      </c>
      <c r="H171" s="46" t="s">
        <v>6781</v>
      </c>
      <c r="I171" s="46" t="s">
        <v>6793</v>
      </c>
      <c r="J171" s="46"/>
      <c r="K171" s="46"/>
      <c r="L171" s="46" t="s">
        <v>6837</v>
      </c>
      <c r="M171" s="46" t="s">
        <v>5466</v>
      </c>
    </row>
    <row r="172" customFormat="false" ht="76.5" hidden="false" customHeight="true" outlineLevel="0" collapsed="false">
      <c r="B172" s="46" t="s">
        <v>1</v>
      </c>
      <c r="C172" s="46" t="s">
        <v>5467</v>
      </c>
      <c r="D172" s="46" t="n">
        <f aca="false">IFERROR(IF(G172="VAL", VLOOKUP(C172,'Input data'!C:D,2,0)/coef!$I$3, VLOOKUP(C172,'Input data'!C:D,2,0)),)</f>
        <v>0</v>
      </c>
      <c r="E172" s="46" t="s">
        <v>6813</v>
      </c>
      <c r="F172" s="46" t="s">
        <v>6814</v>
      </c>
      <c r="G172" s="46" t="s">
        <v>6815</v>
      </c>
      <c r="H172" s="46"/>
      <c r="I172" s="46" t="s">
        <v>6793</v>
      </c>
      <c r="J172" s="46"/>
      <c r="K172" s="46"/>
      <c r="L172" s="46" t="s">
        <v>6837</v>
      </c>
      <c r="M172" s="46" t="s">
        <v>5467</v>
      </c>
    </row>
    <row r="173" customFormat="false" ht="38.25" hidden="false" customHeight="true" outlineLevel="0" collapsed="false">
      <c r="B173" s="46" t="s">
        <v>1</v>
      </c>
      <c r="C173" s="46" t="s">
        <v>5468</v>
      </c>
      <c r="D173" s="46" t="n">
        <f aca="false">IFERROR(IF(G173="VAL", VLOOKUP(C173,'Input data'!C:D,2,0)/coef!$I$3, VLOOKUP(C173,'Input data'!C:D,2,0)),)</f>
        <v>0</v>
      </c>
      <c r="E173" s="46" t="s">
        <v>6816</v>
      </c>
      <c r="F173" s="46" t="s">
        <v>6817</v>
      </c>
      <c r="G173" s="46" t="s">
        <v>6815</v>
      </c>
      <c r="H173" s="46"/>
      <c r="I173" s="46" t="s">
        <v>6793</v>
      </c>
      <c r="J173" s="46"/>
      <c r="K173" s="46"/>
      <c r="L173" s="46" t="s">
        <v>6837</v>
      </c>
      <c r="M173" s="46" t="s">
        <v>5468</v>
      </c>
    </row>
    <row r="174" customFormat="false" ht="102" hidden="false" customHeight="true" outlineLevel="0" collapsed="false">
      <c r="B174" s="46" t="s">
        <v>1</v>
      </c>
      <c r="C174" s="46" t="s">
        <v>5469</v>
      </c>
      <c r="D174" s="46" t="n">
        <f aca="false">IFERROR(IF(G174="VAL", VLOOKUP(C174,'Input data'!C:D,2,0)/coef!$I$3, VLOOKUP(C174,'Input data'!C:D,2,0)),)</f>
        <v>0</v>
      </c>
      <c r="E174" s="46" t="s">
        <v>6818</v>
      </c>
      <c r="F174" s="46" t="s">
        <v>6819</v>
      </c>
      <c r="G174" s="46" t="s">
        <v>6820</v>
      </c>
      <c r="H174" s="46"/>
      <c r="I174" s="46" t="s">
        <v>6793</v>
      </c>
      <c r="J174" s="46"/>
      <c r="K174" s="46"/>
      <c r="L174" s="46" t="s">
        <v>6837</v>
      </c>
      <c r="M174" s="46" t="s">
        <v>5469</v>
      </c>
    </row>
    <row r="175" customFormat="false" ht="25.5" hidden="false" customHeight="true" outlineLevel="0" collapsed="false">
      <c r="B175" s="46" t="s">
        <v>1</v>
      </c>
      <c r="C175" s="46" t="s">
        <v>5470</v>
      </c>
      <c r="D175" s="46" t="n">
        <f aca="false">IFERROR(IF(G175="VAL", VLOOKUP(C175,'Input data'!C:D,2,0)/coef!$I$3, VLOOKUP(C175,'Input data'!C:D,2,0)),)</f>
        <v>0</v>
      </c>
      <c r="E175" s="46" t="s">
        <v>6821</v>
      </c>
      <c r="F175" s="46" t="s">
        <v>6822</v>
      </c>
      <c r="G175" s="46" t="s">
        <v>6823</v>
      </c>
      <c r="H175" s="46"/>
      <c r="I175" s="46" t="s">
        <v>6793</v>
      </c>
      <c r="J175" s="46"/>
      <c r="K175" s="46"/>
      <c r="L175" s="46" t="s">
        <v>6837</v>
      </c>
      <c r="M175" s="46" t="s">
        <v>5470</v>
      </c>
    </row>
    <row r="176" customFormat="false" ht="51" hidden="false" customHeight="true" outlineLevel="0" collapsed="false">
      <c r="B176" s="46" t="s">
        <v>1</v>
      </c>
      <c r="C176" s="46" t="s">
        <v>5471</v>
      </c>
      <c r="D176" s="46" t="n">
        <f aca="false">IFERROR(IF(G176="VAL", VLOOKUP(C176,'Input data'!C:D,2,0)/coef!$I$3, VLOOKUP(C176,'Input data'!C:D,2,0)),)</f>
        <v>0</v>
      </c>
      <c r="E176" s="46" t="s">
        <v>6838</v>
      </c>
      <c r="F176" s="46" t="s">
        <v>6839</v>
      </c>
      <c r="G176" s="46" t="s">
        <v>6800</v>
      </c>
      <c r="H176" s="46" t="s">
        <v>6801</v>
      </c>
      <c r="I176" s="46" t="s">
        <v>6793</v>
      </c>
      <c r="J176" s="46" t="s">
        <v>6840</v>
      </c>
      <c r="K176" s="46" t="s">
        <v>6841</v>
      </c>
      <c r="L176" s="46"/>
      <c r="M176" s="46" t="s">
        <v>5471</v>
      </c>
    </row>
    <row r="177" customFormat="false" ht="51" hidden="false" customHeight="true" outlineLevel="0" collapsed="false">
      <c r="B177" s="46" t="s">
        <v>1</v>
      </c>
      <c r="C177" s="46" t="s">
        <v>5472</v>
      </c>
      <c r="D177" s="46" t="n">
        <f aca="false">IFERROR(IF(G177="VAL", VLOOKUP(C177,'Input data'!C:D,2,0)/coef!$I$3, VLOOKUP(C177,'Input data'!C:D,2,0)),)</f>
        <v>0</v>
      </c>
      <c r="E177" s="46" t="s">
        <v>6804</v>
      </c>
      <c r="F177" s="46" t="s">
        <v>6805</v>
      </c>
      <c r="G177" s="46" t="s">
        <v>6800</v>
      </c>
      <c r="H177" s="46" t="s">
        <v>6801</v>
      </c>
      <c r="I177" s="46" t="s">
        <v>6793</v>
      </c>
      <c r="J177" s="46" t="s">
        <v>6840</v>
      </c>
      <c r="K177" s="46" t="s">
        <v>6841</v>
      </c>
      <c r="L177" s="46"/>
      <c r="M177" s="46" t="s">
        <v>5472</v>
      </c>
    </row>
    <row r="178" customFormat="false" ht="38.25" hidden="false" customHeight="true" outlineLevel="0" collapsed="false">
      <c r="B178" s="46" t="s">
        <v>1</v>
      </c>
      <c r="C178" s="46" t="s">
        <v>5154</v>
      </c>
      <c r="D178" s="46" t="n">
        <f aca="false">IFERROR(IF(G178="VAL", VLOOKUP(C178,'Input data'!C:D,2,0)/coef!$I$3, VLOOKUP(C178,'Input data'!C:D,2,0)),)</f>
        <v>0</v>
      </c>
      <c r="E178" s="46" t="s">
        <v>6842</v>
      </c>
      <c r="F178" s="46" t="s">
        <v>6843</v>
      </c>
      <c r="G178" s="46" t="s">
        <v>6823</v>
      </c>
      <c r="H178" s="46" t="s">
        <v>6844</v>
      </c>
      <c r="I178" s="46" t="s">
        <v>6845</v>
      </c>
      <c r="J178" s="46" t="s">
        <v>6846</v>
      </c>
      <c r="K178" s="46" t="s">
        <v>6847</v>
      </c>
      <c r="L178" s="46"/>
      <c r="M178" s="46" t="s">
        <v>5154</v>
      </c>
    </row>
    <row r="179" customFormat="false" ht="25.5" hidden="false" customHeight="true" outlineLevel="0" collapsed="false">
      <c r="B179" s="46" t="s">
        <v>1</v>
      </c>
      <c r="C179" s="46" t="s">
        <v>5155</v>
      </c>
      <c r="D179" s="46" t="n">
        <f aca="false">IFERROR(IF(G179="VAL", VLOOKUP(C179,'Input data'!C:D,2,0)/coef!$I$3, VLOOKUP(C179,'Input data'!C:D,2,0)),)</f>
        <v>0</v>
      </c>
      <c r="E179" s="46" t="s">
        <v>6848</v>
      </c>
      <c r="F179" s="46" t="s">
        <v>6849</v>
      </c>
      <c r="G179" s="46" t="s">
        <v>6823</v>
      </c>
      <c r="H179" s="46" t="s">
        <v>6844</v>
      </c>
      <c r="I179" s="46" t="s">
        <v>6845</v>
      </c>
      <c r="J179" s="46" t="s">
        <v>6846</v>
      </c>
      <c r="K179" s="46" t="s">
        <v>6847</v>
      </c>
      <c r="L179" s="46"/>
      <c r="M179" s="46" t="s">
        <v>5155</v>
      </c>
    </row>
    <row r="180" customFormat="false" ht="25.5" hidden="false" customHeight="true" outlineLevel="0" collapsed="false">
      <c r="B180" s="46" t="s">
        <v>1</v>
      </c>
      <c r="C180" s="46" t="s">
        <v>5156</v>
      </c>
      <c r="D180" s="46" t="n">
        <f aca="false">IFERROR(IF(G180="VAL", VLOOKUP(C180,'Input data'!C:D,2,0)/coef!$I$3, VLOOKUP(C180,'Input data'!C:D,2,0)),)</f>
        <v>0</v>
      </c>
      <c r="E180" s="46" t="s">
        <v>6850</v>
      </c>
      <c r="F180" s="46" t="s">
        <v>6851</v>
      </c>
      <c r="G180" s="46" t="s">
        <v>6823</v>
      </c>
      <c r="H180" s="46" t="s">
        <v>6844</v>
      </c>
      <c r="I180" s="46" t="s">
        <v>6845</v>
      </c>
      <c r="J180" s="46" t="s">
        <v>6846</v>
      </c>
      <c r="K180" s="46" t="s">
        <v>6847</v>
      </c>
      <c r="L180" s="46"/>
      <c r="M180" s="46" t="s">
        <v>5156</v>
      </c>
    </row>
    <row r="181" customFormat="false" ht="38.25" hidden="false" customHeight="true" outlineLevel="0" collapsed="false">
      <c r="B181" s="46" t="s">
        <v>1</v>
      </c>
      <c r="C181" s="46" t="s">
        <v>5157</v>
      </c>
      <c r="D181" s="46" t="n">
        <f aca="false">IFERROR(IF(G181="VAL", VLOOKUP(C181,'Input data'!C:D,2,0)/coef!$I$3, VLOOKUP(C181,'Input data'!C:D,2,0)),)</f>
        <v>0</v>
      </c>
      <c r="E181" s="46" t="s">
        <v>6852</v>
      </c>
      <c r="F181" s="46" t="s">
        <v>6853</v>
      </c>
      <c r="G181" s="46" t="s">
        <v>6823</v>
      </c>
      <c r="H181" s="46" t="s">
        <v>6844</v>
      </c>
      <c r="I181" s="46" t="s">
        <v>6845</v>
      </c>
      <c r="J181" s="46" t="s">
        <v>6846</v>
      </c>
      <c r="K181" s="46" t="s">
        <v>6847</v>
      </c>
      <c r="L181" s="46"/>
      <c r="M181" s="46" t="s">
        <v>5157</v>
      </c>
    </row>
    <row r="182" customFormat="false" ht="38.25" hidden="false" customHeight="true" outlineLevel="0" collapsed="false">
      <c r="B182" s="46" t="s">
        <v>1</v>
      </c>
      <c r="C182" s="46" t="s">
        <v>5158</v>
      </c>
      <c r="D182" s="46" t="n">
        <f aca="false">IFERROR(IF(G182="VAL", VLOOKUP(C182,'Input data'!C:D,2,0)/coef!$I$3, VLOOKUP(C182,'Input data'!C:D,2,0)),)</f>
        <v>16</v>
      </c>
      <c r="E182" s="46" t="s">
        <v>6854</v>
      </c>
      <c r="F182" s="46" t="s">
        <v>6855</v>
      </c>
      <c r="G182" s="46" t="s">
        <v>6823</v>
      </c>
      <c r="H182" s="46" t="s">
        <v>6844</v>
      </c>
      <c r="I182" s="46" t="s">
        <v>6845</v>
      </c>
      <c r="J182" s="46" t="s">
        <v>6856</v>
      </c>
      <c r="K182" s="46" t="s">
        <v>6857</v>
      </c>
      <c r="L182" s="46"/>
      <c r="M182" s="46" t="s">
        <v>5158</v>
      </c>
    </row>
    <row r="183" customFormat="false" ht="38.25" hidden="false" customHeight="true" outlineLevel="0" collapsed="false">
      <c r="B183" s="46" t="s">
        <v>1</v>
      </c>
      <c r="C183" s="46" t="s">
        <v>5159</v>
      </c>
      <c r="D183" s="46" t="n">
        <f aca="false">IFERROR(IF(G183="VAL", VLOOKUP(C183,'Input data'!C:D,2,0)/coef!$I$3, VLOOKUP(C183,'Input data'!C:D,2,0)),)</f>
        <v>0</v>
      </c>
      <c r="E183" s="46" t="s">
        <v>6858</v>
      </c>
      <c r="F183" s="46" t="s">
        <v>6859</v>
      </c>
      <c r="G183" s="46" t="s">
        <v>6823</v>
      </c>
      <c r="H183" s="46" t="s">
        <v>6844</v>
      </c>
      <c r="I183" s="46" t="s">
        <v>6845</v>
      </c>
      <c r="J183" s="46" t="s">
        <v>6856</v>
      </c>
      <c r="K183" s="46" t="s">
        <v>6857</v>
      </c>
      <c r="L183" s="46"/>
      <c r="M183" s="46" t="s">
        <v>5159</v>
      </c>
    </row>
    <row r="184" customFormat="false" ht="25.5" hidden="false" customHeight="true" outlineLevel="0" collapsed="false">
      <c r="B184" s="46" t="s">
        <v>1</v>
      </c>
      <c r="C184" s="46" t="s">
        <v>4802</v>
      </c>
      <c r="D184" s="46" t="n">
        <f aca="false">IFERROR(IF(G184="VAL", VLOOKUP(C184,'Input data'!C:D,2,0)/coef!$I$3, VLOOKUP(C184,'Input data'!C:D,2,0)),)</f>
        <v>0</v>
      </c>
      <c r="E184" s="46" t="s">
        <v>4804</v>
      </c>
      <c r="F184" s="46" t="s">
        <v>6860</v>
      </c>
      <c r="G184" s="46" t="s">
        <v>6823</v>
      </c>
      <c r="H184" s="46" t="s">
        <v>6844</v>
      </c>
      <c r="I184" s="46" t="s">
        <v>6845</v>
      </c>
      <c r="J184" s="46" t="s">
        <v>6856</v>
      </c>
      <c r="K184" s="46" t="s">
        <v>6857</v>
      </c>
      <c r="L184" s="46"/>
      <c r="M184" s="46" t="s">
        <v>4802</v>
      </c>
    </row>
    <row r="185" customFormat="false" ht="25.5" hidden="false" customHeight="true" outlineLevel="0" collapsed="false">
      <c r="B185" s="46" t="s">
        <v>1</v>
      </c>
      <c r="C185" s="46" t="s">
        <v>5160</v>
      </c>
      <c r="D185" s="46" t="n">
        <f aca="false">IFERROR(IF(G185="VAL", VLOOKUP(C185,'Input data'!C:D,2,0)/coef!$I$3, VLOOKUP(C185,'Input data'!C:D,2,0)),)</f>
        <v>16</v>
      </c>
      <c r="E185" s="46" t="s">
        <v>6861</v>
      </c>
      <c r="F185" s="46" t="s">
        <v>6862</v>
      </c>
      <c r="G185" s="46" t="s">
        <v>6823</v>
      </c>
      <c r="H185" s="46" t="s">
        <v>6844</v>
      </c>
      <c r="I185" s="46" t="s">
        <v>6845</v>
      </c>
      <c r="J185" s="46" t="s">
        <v>6856</v>
      </c>
      <c r="K185" s="46" t="s">
        <v>6857</v>
      </c>
      <c r="L185" s="46"/>
      <c r="M185" s="46" t="s">
        <v>5160</v>
      </c>
    </row>
    <row r="186" customFormat="false" ht="25.5" hidden="false" customHeight="true" outlineLevel="0" collapsed="false">
      <c r="B186" s="46" t="s">
        <v>1</v>
      </c>
      <c r="C186" s="46" t="s">
        <v>5161</v>
      </c>
      <c r="D186" s="46" t="n">
        <f aca="false">IFERROR(IF(G186="VAL", VLOOKUP(C186,'Input data'!C:D,2,0)/coef!$I$3, VLOOKUP(C186,'Input data'!C:D,2,0)),)</f>
        <v>0</v>
      </c>
      <c r="E186" s="46" t="s">
        <v>6863</v>
      </c>
      <c r="F186" s="46" t="s">
        <v>6864</v>
      </c>
      <c r="G186" s="46" t="s">
        <v>6823</v>
      </c>
      <c r="H186" s="46" t="s">
        <v>6844</v>
      </c>
      <c r="I186" s="46" t="s">
        <v>6845</v>
      </c>
      <c r="J186" s="46" t="s">
        <v>6856</v>
      </c>
      <c r="K186" s="46" t="s">
        <v>6857</v>
      </c>
      <c r="L186" s="46"/>
      <c r="M186" s="46" t="s">
        <v>5161</v>
      </c>
    </row>
    <row r="187" customFormat="false" ht="38.25" hidden="false" customHeight="true" outlineLevel="0" collapsed="false">
      <c r="B187" s="46" t="s">
        <v>1</v>
      </c>
      <c r="C187" s="46" t="s">
        <v>5162</v>
      </c>
      <c r="D187" s="46" t="n">
        <f aca="false">IFERROR(IF(G187="VAL", VLOOKUP(C187,'Input data'!C:D,2,0)/coef!$I$3, VLOOKUP(C187,'Input data'!C:D,2,0)),)</f>
        <v>17</v>
      </c>
      <c r="E187" s="46" t="s">
        <v>6865</v>
      </c>
      <c r="F187" s="46" t="s">
        <v>6866</v>
      </c>
      <c r="G187" s="46" t="s">
        <v>6823</v>
      </c>
      <c r="H187" s="46" t="s">
        <v>6844</v>
      </c>
      <c r="I187" s="46" t="s">
        <v>6845</v>
      </c>
      <c r="J187" s="46" t="s">
        <v>6856</v>
      </c>
      <c r="K187" s="46" t="s">
        <v>6857</v>
      </c>
      <c r="L187" s="46"/>
      <c r="M187" s="46" t="s">
        <v>5162</v>
      </c>
    </row>
    <row r="188" customFormat="false" ht="38.25" hidden="false" customHeight="true" outlineLevel="0" collapsed="false">
      <c r="B188" s="46" t="s">
        <v>1</v>
      </c>
      <c r="C188" s="46" t="s">
        <v>5163</v>
      </c>
      <c r="D188" s="46" t="n">
        <f aca="false">IFERROR(IF(G188="VAL", VLOOKUP(C188,'Input data'!C:D,2,0)/coef!$I$3, VLOOKUP(C188,'Input data'!C:D,2,0)),)</f>
        <v>0</v>
      </c>
      <c r="E188" s="46" t="s">
        <v>6867</v>
      </c>
      <c r="F188" s="46" t="s">
        <v>6868</v>
      </c>
      <c r="G188" s="46" t="s">
        <v>6823</v>
      </c>
      <c r="H188" s="46" t="s">
        <v>6844</v>
      </c>
      <c r="I188" s="46" t="s">
        <v>6845</v>
      </c>
      <c r="J188" s="46" t="s">
        <v>6856</v>
      </c>
      <c r="K188" s="46" t="s">
        <v>6857</v>
      </c>
      <c r="L188" s="46"/>
      <c r="M188" s="46" t="s">
        <v>5163</v>
      </c>
    </row>
    <row r="189" customFormat="false" ht="38.25" hidden="false" customHeight="true" outlineLevel="0" collapsed="false">
      <c r="B189" s="46" t="s">
        <v>1</v>
      </c>
      <c r="C189" s="46" t="s">
        <v>4808</v>
      </c>
      <c r="D189" s="46" t="n">
        <f aca="false">IFERROR(IF(G189="VAL", VLOOKUP(C189,'Input data'!C:D,2,0)/coef!$I$3, VLOOKUP(C189,'Input data'!C:D,2,0)),)</f>
        <v>0</v>
      </c>
      <c r="E189" s="46" t="s">
        <v>6869</v>
      </c>
      <c r="F189" s="46" t="s">
        <v>6870</v>
      </c>
      <c r="G189" s="46" t="s">
        <v>6823</v>
      </c>
      <c r="H189" s="46" t="s">
        <v>6844</v>
      </c>
      <c r="I189" s="46" t="s">
        <v>6845</v>
      </c>
      <c r="J189" s="46" t="s">
        <v>6856</v>
      </c>
      <c r="K189" s="46" t="s">
        <v>6857</v>
      </c>
      <c r="L189" s="46"/>
      <c r="M189" s="46" t="s">
        <v>4808</v>
      </c>
    </row>
    <row r="190" customFormat="false" ht="38.25" hidden="false" customHeight="true" outlineLevel="0" collapsed="false">
      <c r="B190" s="46" t="s">
        <v>1</v>
      </c>
      <c r="C190" s="46" t="s">
        <v>4805</v>
      </c>
      <c r="D190" s="46" t="n">
        <f aca="false">IFERROR(IF(G190="VAL", VLOOKUP(C190,'Input data'!C:D,2,0)/coef!$I$3, VLOOKUP(C190,'Input data'!C:D,2,0)),)</f>
        <v>0</v>
      </c>
      <c r="E190" s="46" t="s">
        <v>6871</v>
      </c>
      <c r="F190" s="46" t="s">
        <v>6872</v>
      </c>
      <c r="G190" s="46" t="s">
        <v>6823</v>
      </c>
      <c r="H190" s="46" t="s">
        <v>6844</v>
      </c>
      <c r="I190" s="46" t="s">
        <v>6845</v>
      </c>
      <c r="J190" s="46" t="s">
        <v>6856</v>
      </c>
      <c r="K190" s="46" t="s">
        <v>6857</v>
      </c>
      <c r="L190" s="46"/>
      <c r="M190" s="46" t="s">
        <v>4805</v>
      </c>
    </row>
    <row r="191" customFormat="false" ht="38.25" hidden="false" customHeight="true" outlineLevel="0" collapsed="false">
      <c r="B191" s="46" t="s">
        <v>1</v>
      </c>
      <c r="C191" s="46" t="s">
        <v>4817</v>
      </c>
      <c r="D191" s="46" t="n">
        <f aca="false">IFERROR(IF(G191="VAL", VLOOKUP(C191,'Input data'!C:D,2,0)/coef!$I$3, VLOOKUP(C191,'Input data'!C:D,2,0)),)</f>
        <v>16</v>
      </c>
      <c r="E191" s="46" t="s">
        <v>6873</v>
      </c>
      <c r="F191" s="46" t="s">
        <v>6874</v>
      </c>
      <c r="G191" s="46" t="s">
        <v>6823</v>
      </c>
      <c r="H191" s="46" t="s">
        <v>6844</v>
      </c>
      <c r="I191" s="46" t="s">
        <v>6845</v>
      </c>
      <c r="J191" s="46" t="s">
        <v>6856</v>
      </c>
      <c r="K191" s="46" t="s">
        <v>6857</v>
      </c>
      <c r="L191" s="46"/>
      <c r="M191" s="46" t="s">
        <v>4817</v>
      </c>
    </row>
    <row r="192" customFormat="false" ht="38.25" hidden="false" customHeight="true" outlineLevel="0" collapsed="false">
      <c r="B192" s="46" t="s">
        <v>1</v>
      </c>
      <c r="C192" s="46" t="s">
        <v>4814</v>
      </c>
      <c r="D192" s="46" t="n">
        <f aca="false">IFERROR(IF(G192="VAL", VLOOKUP(C192,'Input data'!C:D,2,0)/coef!$I$3, VLOOKUP(C192,'Input data'!C:D,2,0)),)</f>
        <v>1</v>
      </c>
      <c r="E192" s="46" t="s">
        <v>4816</v>
      </c>
      <c r="F192" s="46" t="s">
        <v>6875</v>
      </c>
      <c r="G192" s="46" t="s">
        <v>6823</v>
      </c>
      <c r="H192" s="46" t="s">
        <v>6844</v>
      </c>
      <c r="I192" s="46" t="s">
        <v>6845</v>
      </c>
      <c r="J192" s="46" t="s">
        <v>6856</v>
      </c>
      <c r="K192" s="46" t="s">
        <v>6857</v>
      </c>
      <c r="L192" s="46"/>
      <c r="M192" s="46" t="s">
        <v>4814</v>
      </c>
    </row>
    <row r="193" customFormat="false" ht="25.5" hidden="false" customHeight="true" outlineLevel="0" collapsed="false">
      <c r="B193" s="46" t="s">
        <v>1</v>
      </c>
      <c r="C193" s="46" t="s">
        <v>4751</v>
      </c>
      <c r="D193" s="46" t="n">
        <f aca="false">IFERROR(IF(G193="VAL", VLOOKUP(C193,'Input data'!C:D,2,0)/coef!$I$3, VLOOKUP(C193,'Input data'!C:D,2,0)),)</f>
        <v>0</v>
      </c>
      <c r="E193" s="46" t="s">
        <v>6876</v>
      </c>
      <c r="F193" s="46" t="s">
        <v>6877</v>
      </c>
      <c r="G193" s="46" t="s">
        <v>6823</v>
      </c>
      <c r="H193" s="46" t="s">
        <v>6844</v>
      </c>
      <c r="I193" s="46" t="s">
        <v>6845</v>
      </c>
      <c r="J193" s="46" t="s">
        <v>6856</v>
      </c>
      <c r="K193" s="46" t="s">
        <v>6857</v>
      </c>
      <c r="L193" s="46"/>
      <c r="M193" s="46" t="s">
        <v>4751</v>
      </c>
    </row>
    <row r="194" customFormat="false" ht="25.5" hidden="false" customHeight="true" outlineLevel="0" collapsed="false">
      <c r="B194" s="46" t="s">
        <v>1</v>
      </c>
      <c r="C194" s="46" t="s">
        <v>5164</v>
      </c>
      <c r="D194" s="46" t="n">
        <f aca="false">IFERROR(IF(G194="VAL", VLOOKUP(C194,'Input data'!C:D,2,0)/coef!$I$3, VLOOKUP(C194,'Input data'!C:D,2,0)),)</f>
        <v>17</v>
      </c>
      <c r="E194" s="46" t="s">
        <v>6878</v>
      </c>
      <c r="F194" s="46" t="s">
        <v>6879</v>
      </c>
      <c r="G194" s="46" t="s">
        <v>6823</v>
      </c>
      <c r="H194" s="46" t="s">
        <v>6844</v>
      </c>
      <c r="I194" s="46" t="s">
        <v>6845</v>
      </c>
      <c r="J194" s="46" t="s">
        <v>6856</v>
      </c>
      <c r="K194" s="46" t="s">
        <v>6857</v>
      </c>
      <c r="L194" s="46"/>
      <c r="M194" s="46" t="s">
        <v>5164</v>
      </c>
    </row>
    <row r="195" customFormat="false" ht="25.5" hidden="false" customHeight="true" outlineLevel="0" collapsed="false">
      <c r="B195" s="46" t="s">
        <v>1</v>
      </c>
      <c r="C195" s="46" t="s">
        <v>5165</v>
      </c>
      <c r="D195" s="46" t="n">
        <f aca="false">IFERROR(IF(G195="VAL", VLOOKUP(C195,'Input data'!C:D,2,0)/coef!$I$3, VLOOKUP(C195,'Input data'!C:D,2,0)),)</f>
        <v>17</v>
      </c>
      <c r="E195" s="46" t="s">
        <v>6880</v>
      </c>
      <c r="F195" s="46" t="s">
        <v>6881</v>
      </c>
      <c r="G195" s="46" t="s">
        <v>6823</v>
      </c>
      <c r="H195" s="46" t="s">
        <v>6844</v>
      </c>
      <c r="I195" s="46" t="s">
        <v>6845</v>
      </c>
      <c r="J195" s="46" t="s">
        <v>6856</v>
      </c>
      <c r="K195" s="46" t="s">
        <v>6857</v>
      </c>
      <c r="L195" s="46"/>
      <c r="M195" s="46" t="s">
        <v>5165</v>
      </c>
    </row>
    <row r="196" customFormat="false" ht="25.5" hidden="false" customHeight="true" outlineLevel="0" collapsed="false">
      <c r="B196" s="46" t="s">
        <v>1</v>
      </c>
      <c r="C196" s="46" t="s">
        <v>4811</v>
      </c>
      <c r="D196" s="46" t="n">
        <f aca="false">IFERROR(IF(G196="VAL", VLOOKUP(C196,'Input data'!C:D,2,0)/coef!$I$3, VLOOKUP(C196,'Input data'!C:D,2,0)),)</f>
        <v>0</v>
      </c>
      <c r="E196" s="46" t="s">
        <v>4813</v>
      </c>
      <c r="F196" s="46" t="s">
        <v>6882</v>
      </c>
      <c r="G196" s="46" t="s">
        <v>6823</v>
      </c>
      <c r="H196" s="46" t="s">
        <v>6844</v>
      </c>
      <c r="I196" s="46" t="s">
        <v>6845</v>
      </c>
      <c r="J196" s="46" t="s">
        <v>6856</v>
      </c>
      <c r="K196" s="46" t="s">
        <v>6857</v>
      </c>
      <c r="L196" s="46"/>
      <c r="M196" s="46" t="s">
        <v>4811</v>
      </c>
    </row>
    <row r="197" customFormat="false" ht="25.5" hidden="false" customHeight="true" outlineLevel="0" collapsed="false">
      <c r="B197" s="46" t="s">
        <v>1</v>
      </c>
      <c r="C197" s="46" t="s">
        <v>4754</v>
      </c>
      <c r="D197" s="46" t="n">
        <f aca="false">IFERROR(IF(G197="VAL", VLOOKUP(C197,'Input data'!C:D,2,0)/coef!$I$3, VLOOKUP(C197,'Input data'!C:D,2,0)),)</f>
        <v>0</v>
      </c>
      <c r="E197" s="46" t="s">
        <v>6883</v>
      </c>
      <c r="F197" s="46" t="s">
        <v>6884</v>
      </c>
      <c r="G197" s="46" t="s">
        <v>6823</v>
      </c>
      <c r="H197" s="46" t="s">
        <v>6844</v>
      </c>
      <c r="I197" s="46" t="s">
        <v>6845</v>
      </c>
      <c r="J197" s="46" t="s">
        <v>6856</v>
      </c>
      <c r="K197" s="46" t="s">
        <v>6857</v>
      </c>
      <c r="L197" s="46"/>
      <c r="M197" s="46" t="s">
        <v>4754</v>
      </c>
    </row>
    <row r="198" customFormat="false" ht="25.5" hidden="false" customHeight="true" outlineLevel="0" collapsed="false">
      <c r="B198" s="46" t="s">
        <v>1</v>
      </c>
      <c r="C198" s="46" t="s">
        <v>5166</v>
      </c>
      <c r="D198" s="46" t="n">
        <f aca="false">IFERROR(IF(G198="VAL", VLOOKUP(C198,'Input data'!C:D,2,0)/coef!$I$3, VLOOKUP(C198,'Input data'!C:D,2,0)),)</f>
        <v>0</v>
      </c>
      <c r="E198" s="46" t="s">
        <v>6885</v>
      </c>
      <c r="F198" s="46" t="s">
        <v>6886</v>
      </c>
      <c r="G198" s="46" t="s">
        <v>6823</v>
      </c>
      <c r="H198" s="46" t="s">
        <v>6844</v>
      </c>
      <c r="I198" s="46" t="s">
        <v>6845</v>
      </c>
      <c r="J198" s="46" t="s">
        <v>6856</v>
      </c>
      <c r="K198" s="46" t="s">
        <v>6857</v>
      </c>
      <c r="L198" s="46"/>
      <c r="M198" s="46" t="s">
        <v>5166</v>
      </c>
    </row>
    <row r="199" customFormat="false" ht="25.5" hidden="false" customHeight="true" outlineLevel="0" collapsed="false">
      <c r="B199" s="46" t="s">
        <v>1</v>
      </c>
      <c r="C199" s="46" t="s">
        <v>5167</v>
      </c>
      <c r="D199" s="46" t="n">
        <f aca="false">IFERROR(IF(G199="VAL", VLOOKUP(C199,'Input data'!C:D,2,0)/coef!$I$3, VLOOKUP(C199,'Input data'!C:D,2,0)),)</f>
        <v>0</v>
      </c>
      <c r="E199" s="46" t="s">
        <v>6887</v>
      </c>
      <c r="F199" s="46" t="s">
        <v>6888</v>
      </c>
      <c r="G199" s="46" t="s">
        <v>6823</v>
      </c>
      <c r="H199" s="46" t="s">
        <v>6844</v>
      </c>
      <c r="I199" s="46" t="s">
        <v>6845</v>
      </c>
      <c r="J199" s="46" t="s">
        <v>6856</v>
      </c>
      <c r="K199" s="46" t="s">
        <v>6857</v>
      </c>
      <c r="L199" s="46"/>
      <c r="M199" s="46" t="s">
        <v>5167</v>
      </c>
    </row>
    <row r="200" customFormat="false" ht="38.25" hidden="false" customHeight="true" outlineLevel="0" collapsed="false">
      <c r="B200" s="46" t="s">
        <v>1</v>
      </c>
      <c r="C200" s="46" t="s">
        <v>5168</v>
      </c>
      <c r="D200" s="46" t="n">
        <f aca="false">IFERROR(IF(G200="VAL", VLOOKUP(C200,'Input data'!C:D,2,0)/coef!$I$3, VLOOKUP(C200,'Input data'!C:D,2,0)),)</f>
        <v>0</v>
      </c>
      <c r="E200" s="46" t="s">
        <v>6889</v>
      </c>
      <c r="F200" s="46" t="s">
        <v>6890</v>
      </c>
      <c r="G200" s="46" t="s">
        <v>6823</v>
      </c>
      <c r="H200" s="46" t="s">
        <v>6844</v>
      </c>
      <c r="I200" s="46" t="s">
        <v>6845</v>
      </c>
      <c r="J200" s="46" t="s">
        <v>6856</v>
      </c>
      <c r="K200" s="46" t="s">
        <v>6857</v>
      </c>
      <c r="L200" s="46"/>
      <c r="M200" s="46" t="s">
        <v>5168</v>
      </c>
    </row>
    <row r="201" customFormat="false" ht="38.25" hidden="false" customHeight="true" outlineLevel="0" collapsed="false">
      <c r="B201" s="46" t="s">
        <v>1</v>
      </c>
      <c r="C201" s="46" t="s">
        <v>5169</v>
      </c>
      <c r="D201" s="46" t="n">
        <f aca="false">IFERROR(IF(G201="VAL", VLOOKUP(C201,'Input data'!C:D,2,0)/coef!$I$3, VLOOKUP(C201,'Input data'!C:D,2,0)),)</f>
        <v>0</v>
      </c>
      <c r="E201" s="46" t="s">
        <v>6891</v>
      </c>
      <c r="F201" s="46" t="s">
        <v>6892</v>
      </c>
      <c r="G201" s="46" t="s">
        <v>6823</v>
      </c>
      <c r="H201" s="46" t="s">
        <v>6844</v>
      </c>
      <c r="I201" s="46" t="s">
        <v>6845</v>
      </c>
      <c r="J201" s="46" t="s">
        <v>6856</v>
      </c>
      <c r="K201" s="46" t="s">
        <v>6857</v>
      </c>
      <c r="L201" s="46"/>
      <c r="M201" s="46" t="s">
        <v>5169</v>
      </c>
    </row>
    <row r="202" customFormat="false" ht="38.25" hidden="false" customHeight="true" outlineLevel="0" collapsed="false">
      <c r="B202" s="46" t="s">
        <v>1</v>
      </c>
      <c r="C202" s="46" t="s">
        <v>5170</v>
      </c>
      <c r="D202" s="46" t="n">
        <f aca="false">IFERROR(IF(G202="VAL", VLOOKUP(C202,'Input data'!C:D,2,0)/coef!$I$3, VLOOKUP(C202,'Input data'!C:D,2,0)),)</f>
        <v>0</v>
      </c>
      <c r="E202" s="46" t="s">
        <v>6893</v>
      </c>
      <c r="F202" s="46" t="s">
        <v>6894</v>
      </c>
      <c r="G202" s="46" t="s">
        <v>6823</v>
      </c>
      <c r="H202" s="46" t="s">
        <v>6844</v>
      </c>
      <c r="I202" s="46" t="s">
        <v>6845</v>
      </c>
      <c r="J202" s="46" t="s">
        <v>6856</v>
      </c>
      <c r="K202" s="46" t="s">
        <v>6857</v>
      </c>
      <c r="L202" s="46"/>
      <c r="M202" s="46" t="s">
        <v>5170</v>
      </c>
    </row>
    <row r="203" customFormat="false" ht="25.5" hidden="false" customHeight="true" outlineLevel="0" collapsed="false">
      <c r="B203" s="46" t="s">
        <v>1</v>
      </c>
      <c r="C203" s="46" t="s">
        <v>5171</v>
      </c>
      <c r="D203" s="46" t="n">
        <f aca="false">IFERROR(IF(G203="VAL", VLOOKUP(C203,'Input data'!C:D,2,0)/coef!$I$3, VLOOKUP(C203,'Input data'!C:D,2,0)),)</f>
        <v>0</v>
      </c>
      <c r="E203" s="46" t="s">
        <v>6895</v>
      </c>
      <c r="F203" s="46" t="s">
        <v>6896</v>
      </c>
      <c r="G203" s="46" t="s">
        <v>6897</v>
      </c>
      <c r="H203" s="46"/>
      <c r="I203" s="46" t="s">
        <v>6845</v>
      </c>
      <c r="J203" s="46" t="s">
        <v>6898</v>
      </c>
      <c r="K203" s="46" t="s">
        <v>6899</v>
      </c>
      <c r="L203" s="46"/>
      <c r="M203" s="46" t="s">
        <v>5171</v>
      </c>
    </row>
    <row r="204" customFormat="false" ht="25.5" hidden="false" customHeight="true" outlineLevel="0" collapsed="false">
      <c r="B204" s="46" t="s">
        <v>1</v>
      </c>
      <c r="C204" s="46" t="s">
        <v>5172</v>
      </c>
      <c r="D204" s="46" t="n">
        <f aca="false">IFERROR(IF(G204="VAL", VLOOKUP(C204,'Input data'!C:D,2,0)/coef!$I$3, VLOOKUP(C204,'Input data'!C:D,2,0)),)</f>
        <v>1</v>
      </c>
      <c r="E204" s="46" t="s">
        <v>6900</v>
      </c>
      <c r="F204" s="46" t="s">
        <v>6901</v>
      </c>
      <c r="G204" s="46" t="s">
        <v>6897</v>
      </c>
      <c r="H204" s="46"/>
      <c r="I204" s="46" t="s">
        <v>6845</v>
      </c>
      <c r="J204" s="46" t="s">
        <v>6898</v>
      </c>
      <c r="K204" s="46" t="s">
        <v>6899</v>
      </c>
      <c r="L204" s="46"/>
      <c r="M204" s="46" t="s">
        <v>5172</v>
      </c>
    </row>
    <row r="205" customFormat="false" ht="25.5" hidden="false" customHeight="true" outlineLevel="0" collapsed="false">
      <c r="B205" s="46" t="s">
        <v>1</v>
      </c>
      <c r="C205" s="46" t="s">
        <v>5173</v>
      </c>
      <c r="D205" s="46" t="n">
        <f aca="false">IFERROR(IF(G205="VAL", VLOOKUP(C205,'Input data'!C:D,2,0)/coef!$I$3, VLOOKUP(C205,'Input data'!C:D,2,0)),)</f>
        <v>0</v>
      </c>
      <c r="E205" s="46" t="s">
        <v>6902</v>
      </c>
      <c r="F205" s="46" t="s">
        <v>6903</v>
      </c>
      <c r="G205" s="46" t="s">
        <v>6897</v>
      </c>
      <c r="H205" s="46"/>
      <c r="I205" s="46" t="s">
        <v>6845</v>
      </c>
      <c r="J205" s="46" t="s">
        <v>6898</v>
      </c>
      <c r="K205" s="46" t="s">
        <v>6899</v>
      </c>
      <c r="L205" s="46"/>
      <c r="M205" s="46" t="s">
        <v>5173</v>
      </c>
    </row>
    <row r="206" customFormat="false" ht="25.5" hidden="false" customHeight="true" outlineLevel="0" collapsed="false">
      <c r="B206" s="46" t="s">
        <v>1</v>
      </c>
      <c r="C206" s="46" t="s">
        <v>5174</v>
      </c>
      <c r="D206" s="46" t="n">
        <f aca="false">IFERROR(IF(G206="VAL", VLOOKUP(C206,'Input data'!C:D,2,0)/coef!$I$3, VLOOKUP(C206,'Input data'!C:D,2,0)),)</f>
        <v>0</v>
      </c>
      <c r="E206" s="46" t="s">
        <v>6904</v>
      </c>
      <c r="F206" s="46" t="s">
        <v>6905</v>
      </c>
      <c r="G206" s="46" t="s">
        <v>6897</v>
      </c>
      <c r="H206" s="46"/>
      <c r="I206" s="46" t="s">
        <v>6845</v>
      </c>
      <c r="J206" s="46" t="s">
        <v>6898</v>
      </c>
      <c r="K206" s="46" t="s">
        <v>6899</v>
      </c>
      <c r="L206" s="46"/>
      <c r="M206" s="46" t="s">
        <v>5174</v>
      </c>
    </row>
    <row r="207" customFormat="false" ht="51" hidden="false" customHeight="true" outlineLevel="0" collapsed="false">
      <c r="B207" s="46" t="s">
        <v>1</v>
      </c>
      <c r="C207" s="46" t="s">
        <v>5175</v>
      </c>
      <c r="D207" s="46" t="n">
        <f aca="false">IFERROR(IF(G207="VAL", VLOOKUP(C207,'Input data'!C:D,2,0)/coef!$I$3, VLOOKUP(C207,'Input data'!C:D,2,0)),)</f>
        <v>0</v>
      </c>
      <c r="E207" s="46" t="s">
        <v>6906</v>
      </c>
      <c r="F207" s="46" t="s">
        <v>6907</v>
      </c>
      <c r="G207" s="46" t="s">
        <v>6823</v>
      </c>
      <c r="H207" s="46" t="s">
        <v>6908</v>
      </c>
      <c r="I207" s="46" t="s">
        <v>6845</v>
      </c>
      <c r="J207" s="46" t="s">
        <v>6909</v>
      </c>
      <c r="K207" s="46" t="s">
        <v>6910</v>
      </c>
      <c r="L207" s="46"/>
      <c r="M207" s="46" t="s">
        <v>5175</v>
      </c>
    </row>
    <row r="208" customFormat="false" ht="38.25" hidden="false" customHeight="true" outlineLevel="0" collapsed="false">
      <c r="B208" s="46" t="s">
        <v>1</v>
      </c>
      <c r="C208" s="46" t="s">
        <v>5176</v>
      </c>
      <c r="D208" s="46" t="n">
        <f aca="false">IFERROR(IF(G208="VAL", VLOOKUP(C208,'Input data'!C:D,2,0)/coef!$I$3, VLOOKUP(C208,'Input data'!C:D,2,0)),)</f>
        <v>0</v>
      </c>
      <c r="E208" s="46" t="s">
        <v>6911</v>
      </c>
      <c r="F208" s="46" t="s">
        <v>6912</v>
      </c>
      <c r="G208" s="46" t="s">
        <v>6823</v>
      </c>
      <c r="H208" s="46" t="s">
        <v>6908</v>
      </c>
      <c r="I208" s="46" t="s">
        <v>6845</v>
      </c>
      <c r="J208" s="46" t="s">
        <v>6909</v>
      </c>
      <c r="K208" s="46" t="s">
        <v>6910</v>
      </c>
      <c r="L208" s="46"/>
      <c r="M208" s="46" t="s">
        <v>5176</v>
      </c>
    </row>
    <row r="209" customFormat="false" ht="38.25" hidden="false" customHeight="true" outlineLevel="0" collapsed="false">
      <c r="B209" s="46" t="s">
        <v>1</v>
      </c>
      <c r="C209" s="46" t="s">
        <v>5177</v>
      </c>
      <c r="D209" s="46" t="n">
        <f aca="false">IFERROR(IF(G209="VAL", VLOOKUP(C209,'Input data'!C:D,2,0)/coef!$I$3, VLOOKUP(C209,'Input data'!C:D,2,0)),)</f>
        <v>50</v>
      </c>
      <c r="E209" s="46" t="s">
        <v>6913</v>
      </c>
      <c r="F209" s="46" t="s">
        <v>6914</v>
      </c>
      <c r="G209" s="46" t="s">
        <v>6823</v>
      </c>
      <c r="H209" s="46" t="s">
        <v>6908</v>
      </c>
      <c r="I209" s="46" t="s">
        <v>6845</v>
      </c>
      <c r="J209" s="46" t="s">
        <v>6909</v>
      </c>
      <c r="K209" s="46" t="s">
        <v>6910</v>
      </c>
      <c r="L209" s="46"/>
      <c r="M209" s="46" t="s">
        <v>5177</v>
      </c>
    </row>
    <row r="210" customFormat="false" ht="38.25" hidden="false" customHeight="true" outlineLevel="0" collapsed="false">
      <c r="B210" s="46" t="s">
        <v>1</v>
      </c>
      <c r="C210" s="46" t="s">
        <v>5178</v>
      </c>
      <c r="D210" s="46" t="n">
        <f aca="false">IFERROR(IF(G210="VAL", VLOOKUP(C210,'Input data'!C:D,2,0)/coef!$I$3, VLOOKUP(C210,'Input data'!C:D,2,0)),)</f>
        <v>50</v>
      </c>
      <c r="E210" s="46" t="s">
        <v>6915</v>
      </c>
      <c r="F210" s="46" t="s">
        <v>6916</v>
      </c>
      <c r="G210" s="46" t="s">
        <v>6823</v>
      </c>
      <c r="H210" s="46" t="s">
        <v>6908</v>
      </c>
      <c r="I210" s="46" t="s">
        <v>6845</v>
      </c>
      <c r="J210" s="46" t="s">
        <v>6909</v>
      </c>
      <c r="K210" s="46" t="s">
        <v>6910</v>
      </c>
      <c r="L210" s="46"/>
      <c r="M210" s="46" t="s">
        <v>5178</v>
      </c>
    </row>
    <row r="211" customFormat="false" ht="89.25" hidden="false" customHeight="true" outlineLevel="0" collapsed="false">
      <c r="B211" s="46" t="s">
        <v>1</v>
      </c>
      <c r="C211" s="46" t="s">
        <v>5179</v>
      </c>
      <c r="D211" s="46" t="n">
        <f aca="false">IFERROR(IF(G211="VAL", VLOOKUP(C211,'Input data'!C:D,2,0)/coef!$I$3, VLOOKUP(C211,'Input data'!C:D,2,0)),)</f>
        <v>0</v>
      </c>
      <c r="E211" s="46" t="s">
        <v>6917</v>
      </c>
      <c r="F211" s="46" t="s">
        <v>6918</v>
      </c>
      <c r="G211" s="46" t="s">
        <v>6823</v>
      </c>
      <c r="H211" s="46" t="s">
        <v>6908</v>
      </c>
      <c r="I211" s="46" t="s">
        <v>6845</v>
      </c>
      <c r="J211" s="46" t="s">
        <v>6909</v>
      </c>
      <c r="K211" s="46" t="s">
        <v>6910</v>
      </c>
      <c r="L211" s="46"/>
      <c r="M211" s="46" t="s">
        <v>5179</v>
      </c>
    </row>
    <row r="212" customFormat="false" ht="51" hidden="false" customHeight="true" outlineLevel="0" collapsed="false">
      <c r="B212" s="46" t="s">
        <v>1</v>
      </c>
      <c r="C212" s="46" t="s">
        <v>5180</v>
      </c>
      <c r="D212" s="46" t="n">
        <f aca="false">IFERROR(IF(G212="VAL", VLOOKUP(C212,'Input data'!C:D,2,0)/coef!$I$3, VLOOKUP(C212,'Input data'!C:D,2,0)),)</f>
        <v>0</v>
      </c>
      <c r="E212" s="46" t="s">
        <v>6919</v>
      </c>
      <c r="F212" s="46" t="s">
        <v>6920</v>
      </c>
      <c r="G212" s="46" t="s">
        <v>6823</v>
      </c>
      <c r="H212" s="46" t="s">
        <v>6908</v>
      </c>
      <c r="I212" s="46" t="s">
        <v>6845</v>
      </c>
      <c r="J212" s="46" t="s">
        <v>6909</v>
      </c>
      <c r="K212" s="46" t="s">
        <v>6910</v>
      </c>
      <c r="L212" s="46"/>
      <c r="M212" s="46" t="s">
        <v>5180</v>
      </c>
    </row>
    <row r="213" customFormat="false" ht="76.5" hidden="false" customHeight="true" outlineLevel="0" collapsed="false">
      <c r="B213" s="46" t="s">
        <v>1</v>
      </c>
      <c r="C213" s="46" t="s">
        <v>5181</v>
      </c>
      <c r="D213" s="46" t="n">
        <f aca="false">IFERROR(IF(G213="VAL", VLOOKUP(C213,'Input data'!C:D,2,0)/coef!$I$3, VLOOKUP(C213,'Input data'!C:D,2,0)),)</f>
        <v>0</v>
      </c>
      <c r="E213" s="46" t="s">
        <v>6921</v>
      </c>
      <c r="F213" s="46" t="s">
        <v>6922</v>
      </c>
      <c r="G213" s="46" t="s">
        <v>6823</v>
      </c>
      <c r="H213" s="46"/>
      <c r="I213" s="46" t="s">
        <v>6845</v>
      </c>
      <c r="J213" s="46" t="s">
        <v>6923</v>
      </c>
      <c r="K213" s="46" t="s">
        <v>6924</v>
      </c>
      <c r="L213" s="46"/>
      <c r="M213" s="46" t="s">
        <v>5181</v>
      </c>
    </row>
    <row r="214" customFormat="false" ht="25.5" hidden="false" customHeight="true" outlineLevel="0" collapsed="false">
      <c r="B214" s="46" t="s">
        <v>1</v>
      </c>
      <c r="C214" s="46" t="s">
        <v>5182</v>
      </c>
      <c r="D214" s="46" t="n">
        <f aca="false">IFERROR(IF(G214="VAL", VLOOKUP(C214,'Input data'!C:D,2,0)/coef!$I$3, VLOOKUP(C214,'Input data'!C:D,2,0)),)</f>
        <v>0</v>
      </c>
      <c r="E214" s="46" t="s">
        <v>6925</v>
      </c>
      <c r="F214" s="46" t="s">
        <v>6926</v>
      </c>
      <c r="G214" s="46" t="s">
        <v>6820</v>
      </c>
      <c r="H214" s="46"/>
      <c r="I214" s="46" t="s">
        <v>6845</v>
      </c>
      <c r="J214" s="46" t="s">
        <v>6923</v>
      </c>
      <c r="K214" s="46" t="s">
        <v>6924</v>
      </c>
      <c r="L214" s="46"/>
      <c r="M214" s="46" t="s">
        <v>5182</v>
      </c>
    </row>
    <row r="215" customFormat="false" ht="25.5" hidden="false" customHeight="true" outlineLevel="0" collapsed="false">
      <c r="B215" s="46" t="s">
        <v>1</v>
      </c>
      <c r="C215" s="46" t="s">
        <v>5183</v>
      </c>
      <c r="D215" s="46" t="n">
        <f aca="false">IFERROR(IF(G215="VAL", VLOOKUP(C215,'Input data'!C:D,2,0)/coef!$I$3, VLOOKUP(C215,'Input data'!C:D,2,0)),)</f>
        <v>0</v>
      </c>
      <c r="E215" s="46" t="s">
        <v>6927</v>
      </c>
      <c r="F215" s="46" t="s">
        <v>6928</v>
      </c>
      <c r="G215" s="46" t="s">
        <v>6820</v>
      </c>
      <c r="H215" s="46"/>
      <c r="I215" s="46" t="s">
        <v>6845</v>
      </c>
      <c r="J215" s="46" t="s">
        <v>6923</v>
      </c>
      <c r="K215" s="46" t="s">
        <v>6924</v>
      </c>
      <c r="L215" s="46"/>
      <c r="M215" s="46" t="s">
        <v>5183</v>
      </c>
    </row>
    <row r="216" customFormat="false" ht="25.5" hidden="false" customHeight="true" outlineLevel="0" collapsed="false">
      <c r="B216" s="46" t="s">
        <v>1</v>
      </c>
      <c r="C216" s="46" t="s">
        <v>5184</v>
      </c>
      <c r="D216" s="46" t="n">
        <f aca="false">IFERROR(IF(G216="VAL", VLOOKUP(C216,'Input data'!C:D,2,0)/coef!$I$3, VLOOKUP(C216,'Input data'!C:D,2,0)),)</f>
        <v>1</v>
      </c>
      <c r="E216" s="46" t="s">
        <v>6929</v>
      </c>
      <c r="F216" s="46" t="s">
        <v>6930</v>
      </c>
      <c r="G216" s="46" t="s">
        <v>6897</v>
      </c>
      <c r="H216" s="46"/>
      <c r="I216" s="46" t="s">
        <v>6845</v>
      </c>
      <c r="J216" s="46" t="s">
        <v>6931</v>
      </c>
      <c r="K216" s="46" t="s">
        <v>6932</v>
      </c>
      <c r="L216" s="46"/>
      <c r="M216" s="46" t="s">
        <v>5184</v>
      </c>
    </row>
    <row r="217" customFormat="false" ht="25.5" hidden="false" customHeight="true" outlineLevel="0" collapsed="false">
      <c r="B217" s="46" t="s">
        <v>1</v>
      </c>
      <c r="C217" s="46" t="s">
        <v>5185</v>
      </c>
      <c r="D217" s="46" t="n">
        <f aca="false">IFERROR(IF(G217="VAL", VLOOKUP(C217,'Input data'!C:D,2,0)/coef!$I$3, VLOOKUP(C217,'Input data'!C:D,2,0)),)</f>
        <v>0</v>
      </c>
      <c r="E217" s="46" t="s">
        <v>6933</v>
      </c>
      <c r="F217" s="46" t="s">
        <v>6934</v>
      </c>
      <c r="G217" s="46" t="s">
        <v>6897</v>
      </c>
      <c r="H217" s="46"/>
      <c r="I217" s="46" t="s">
        <v>6845</v>
      </c>
      <c r="J217" s="46" t="s">
        <v>6931</v>
      </c>
      <c r="K217" s="46" t="s">
        <v>6932</v>
      </c>
      <c r="L217" s="46"/>
      <c r="M217" s="46" t="s">
        <v>5185</v>
      </c>
    </row>
    <row r="218" customFormat="false" ht="25.5" hidden="false" customHeight="true" outlineLevel="0" collapsed="false">
      <c r="B218" s="46" t="s">
        <v>1</v>
      </c>
      <c r="C218" s="46" t="s">
        <v>5186</v>
      </c>
      <c r="D218" s="46" t="n">
        <f aca="false">IFERROR(IF(G218="VAL", VLOOKUP(C218,'Input data'!C:D,2,0)/coef!$I$3, VLOOKUP(C218,'Input data'!C:D,2,0)),)</f>
        <v>0</v>
      </c>
      <c r="E218" s="46" t="s">
        <v>6935</v>
      </c>
      <c r="F218" s="46" t="s">
        <v>6936</v>
      </c>
      <c r="G218" s="46" t="s">
        <v>6897</v>
      </c>
      <c r="H218" s="46"/>
      <c r="I218" s="46" t="s">
        <v>6845</v>
      </c>
      <c r="J218" s="46" t="s">
        <v>6931</v>
      </c>
      <c r="K218" s="46" t="s">
        <v>6932</v>
      </c>
      <c r="L218" s="46"/>
      <c r="M218" s="46" t="s">
        <v>5186</v>
      </c>
    </row>
    <row r="219" customFormat="false" ht="25.5" hidden="false" customHeight="true" outlineLevel="0" collapsed="false">
      <c r="B219" s="46" t="s">
        <v>1</v>
      </c>
      <c r="C219" s="46" t="s">
        <v>5187</v>
      </c>
      <c r="D219" s="46" t="n">
        <f aca="false">IFERROR(IF(G219="VAL", VLOOKUP(C219,'Input data'!C:D,2,0)/coef!$I$3, VLOOKUP(C219,'Input data'!C:D,2,0)),)</f>
        <v>0</v>
      </c>
      <c r="E219" s="46" t="s">
        <v>6937</v>
      </c>
      <c r="F219" s="46" t="s">
        <v>6938</v>
      </c>
      <c r="G219" s="46" t="s">
        <v>6897</v>
      </c>
      <c r="H219" s="46"/>
      <c r="I219" s="46" t="s">
        <v>6845</v>
      </c>
      <c r="J219" s="46" t="s">
        <v>6931</v>
      </c>
      <c r="K219" s="46" t="s">
        <v>6932</v>
      </c>
      <c r="L219" s="46"/>
      <c r="M219" s="46" t="s">
        <v>5187</v>
      </c>
    </row>
    <row r="220" customFormat="false" ht="63.75" hidden="false" customHeight="true" outlineLevel="0" collapsed="false">
      <c r="B220" s="46" t="s">
        <v>1</v>
      </c>
      <c r="C220" s="46" t="s">
        <v>4763</v>
      </c>
      <c r="D220" s="46" t="n">
        <f aca="false">IFERROR(IF(G220="VAL", VLOOKUP(C220,'Input data'!C:D,2,0)/coef!$I$3, VLOOKUP(C220,'Input data'!C:D,2,0)),)</f>
        <v>0</v>
      </c>
      <c r="E220" s="46" t="s">
        <v>6939</v>
      </c>
      <c r="F220" s="46" t="s">
        <v>6940</v>
      </c>
      <c r="G220" s="46" t="s">
        <v>6820</v>
      </c>
      <c r="H220" s="46"/>
      <c r="I220" s="46" t="s">
        <v>6845</v>
      </c>
      <c r="J220" s="46" t="s">
        <v>6941</v>
      </c>
      <c r="K220" s="46" t="s">
        <v>6942</v>
      </c>
      <c r="L220" s="46"/>
      <c r="M220" s="46" t="s">
        <v>4763</v>
      </c>
    </row>
    <row r="221" customFormat="false" ht="38.25" hidden="false" customHeight="true" outlineLevel="0" collapsed="false">
      <c r="B221" s="46" t="s">
        <v>1</v>
      </c>
      <c r="C221" s="46" t="s">
        <v>5188</v>
      </c>
      <c r="D221" s="46" t="n">
        <f aca="false">IFERROR(IF(G221="VAL", VLOOKUP(C221,'Input data'!C:D,2,0)/coef!$I$3, VLOOKUP(C221,'Input data'!C:D,2,0)),)</f>
        <v>0</v>
      </c>
      <c r="E221" s="46" t="s">
        <v>6943</v>
      </c>
      <c r="F221" s="46" t="s">
        <v>6944</v>
      </c>
      <c r="G221" s="46" t="s">
        <v>6897</v>
      </c>
      <c r="H221" s="46"/>
      <c r="I221" s="46" t="s">
        <v>6845</v>
      </c>
      <c r="J221" s="46" t="s">
        <v>6941</v>
      </c>
      <c r="K221" s="46" t="s">
        <v>6942</v>
      </c>
      <c r="L221" s="46"/>
      <c r="M221" s="46" t="s">
        <v>5188</v>
      </c>
    </row>
    <row r="222" customFormat="false" ht="51" hidden="false" customHeight="true" outlineLevel="0" collapsed="false">
      <c r="B222" s="46" t="s">
        <v>1</v>
      </c>
      <c r="C222" s="46" t="s">
        <v>5189</v>
      </c>
      <c r="D222" s="46" t="n">
        <f aca="false">IFERROR(IF(G222="VAL", VLOOKUP(C222,'Input data'!C:D,2,0)/coef!$I$3, VLOOKUP(C222,'Input data'!C:D,2,0)),)</f>
        <v>0</v>
      </c>
      <c r="E222" s="46" t="s">
        <v>6945</v>
      </c>
      <c r="F222" s="46" t="s">
        <v>6946</v>
      </c>
      <c r="G222" s="46" t="s">
        <v>6897</v>
      </c>
      <c r="H222" s="46"/>
      <c r="I222" s="46" t="s">
        <v>6845</v>
      </c>
      <c r="J222" s="46" t="s">
        <v>6941</v>
      </c>
      <c r="K222" s="46" t="s">
        <v>6942</v>
      </c>
      <c r="L222" s="46"/>
      <c r="M222" s="46" t="s">
        <v>5189</v>
      </c>
    </row>
    <row r="223" customFormat="false" ht="38.25" hidden="false" customHeight="true" outlineLevel="0" collapsed="false">
      <c r="B223" s="46" t="s">
        <v>1</v>
      </c>
      <c r="C223" s="46" t="s">
        <v>5190</v>
      </c>
      <c r="D223" s="46" t="n">
        <f aca="false">IFERROR(IF(G223="VAL", VLOOKUP(C223,'Input data'!C:D,2,0)/coef!$I$3, VLOOKUP(C223,'Input data'!C:D,2,0)),)</f>
        <v>0</v>
      </c>
      <c r="E223" s="46" t="s">
        <v>6947</v>
      </c>
      <c r="F223" s="46" t="s">
        <v>6948</v>
      </c>
      <c r="G223" s="46" t="s">
        <v>6820</v>
      </c>
      <c r="H223" s="46"/>
      <c r="I223" s="46" t="s">
        <v>6845</v>
      </c>
      <c r="J223" s="46" t="s">
        <v>6941</v>
      </c>
      <c r="K223" s="46" t="s">
        <v>6942</v>
      </c>
      <c r="L223" s="46"/>
      <c r="M223" s="46" t="s">
        <v>5190</v>
      </c>
    </row>
    <row r="224" customFormat="false" ht="51" hidden="false" customHeight="true" outlineLevel="0" collapsed="false">
      <c r="B224" s="46" t="s">
        <v>1</v>
      </c>
      <c r="C224" s="46" t="s">
        <v>5191</v>
      </c>
      <c r="D224" s="46" t="n">
        <f aca="false">IFERROR(IF(G224="VAL", VLOOKUP(C224,'Input data'!C:D,2,0)/coef!$I$3, VLOOKUP(C224,'Input data'!C:D,2,0)),)</f>
        <v>0</v>
      </c>
      <c r="E224" s="46" t="s">
        <v>6949</v>
      </c>
      <c r="F224" s="46" t="s">
        <v>6950</v>
      </c>
      <c r="G224" s="46" t="s">
        <v>6823</v>
      </c>
      <c r="H224" s="46"/>
      <c r="I224" s="46" t="s">
        <v>6845</v>
      </c>
      <c r="J224" s="46" t="s">
        <v>6941</v>
      </c>
      <c r="K224" s="46" t="s">
        <v>6942</v>
      </c>
      <c r="L224" s="46"/>
      <c r="M224" s="46" t="s">
        <v>5191</v>
      </c>
    </row>
    <row r="225" customFormat="false" ht="25.5" hidden="false" customHeight="true" outlineLevel="0" collapsed="false">
      <c r="B225" s="46" t="s">
        <v>1</v>
      </c>
      <c r="C225" s="46" t="s">
        <v>5192</v>
      </c>
      <c r="D225" s="46" t="n">
        <f aca="false">IFERROR(IF(G225="VAL", VLOOKUP(C225,'Input data'!C:D,2,0)/coef!$I$3, VLOOKUP(C225,'Input data'!C:D,2,0)),)</f>
        <v>0</v>
      </c>
      <c r="E225" s="46" t="s">
        <v>6951</v>
      </c>
      <c r="F225" s="46" t="s">
        <v>6952</v>
      </c>
      <c r="G225" s="46" t="s">
        <v>6820</v>
      </c>
      <c r="H225" s="46"/>
      <c r="I225" s="46" t="s">
        <v>6845</v>
      </c>
      <c r="J225" s="46" t="s">
        <v>6941</v>
      </c>
      <c r="K225" s="46" t="s">
        <v>6942</v>
      </c>
      <c r="L225" s="46"/>
      <c r="M225" s="46" t="s">
        <v>5192</v>
      </c>
    </row>
    <row r="226" customFormat="false" ht="25.5" hidden="false" customHeight="true" outlineLevel="0" collapsed="false">
      <c r="B226" s="46" t="s">
        <v>1</v>
      </c>
      <c r="C226" s="46" t="s">
        <v>5193</v>
      </c>
      <c r="D226" s="46" t="n">
        <f aca="false">IFERROR(IF(G226="VAL", VLOOKUP(C226,'Input data'!C:D,2,0)/coef!$I$3, VLOOKUP(C226,'Input data'!C:D,2,0)),)</f>
        <v>0</v>
      </c>
      <c r="E226" s="46" t="s">
        <v>6953</v>
      </c>
      <c r="F226" s="46" t="s">
        <v>6954</v>
      </c>
      <c r="G226" s="46" t="s">
        <v>6820</v>
      </c>
      <c r="H226" s="46"/>
      <c r="I226" s="46" t="s">
        <v>6845</v>
      </c>
      <c r="J226" s="46" t="s">
        <v>6941</v>
      </c>
      <c r="K226" s="46" t="s">
        <v>6942</v>
      </c>
      <c r="L226" s="46"/>
      <c r="M226" s="46" t="s">
        <v>5193</v>
      </c>
    </row>
    <row r="227" customFormat="false" ht="25.5" hidden="false" customHeight="true" outlineLevel="0" collapsed="false">
      <c r="B227" s="46" t="s">
        <v>1</v>
      </c>
      <c r="C227" s="46" t="s">
        <v>5194</v>
      </c>
      <c r="D227" s="46" t="n">
        <f aca="false">IFERROR(IF(G227="VAL", VLOOKUP(C227,'Input data'!C:D,2,0)/coef!$I$3, VLOOKUP(C227,'Input data'!C:D,2,0)),)</f>
        <v>0</v>
      </c>
      <c r="E227" s="46" t="s">
        <v>6955</v>
      </c>
      <c r="F227" s="46" t="s">
        <v>6956</v>
      </c>
      <c r="G227" s="46" t="s">
        <v>6820</v>
      </c>
      <c r="H227" s="46"/>
      <c r="I227" s="46" t="s">
        <v>6845</v>
      </c>
      <c r="J227" s="46" t="s">
        <v>6941</v>
      </c>
      <c r="K227" s="46" t="s">
        <v>6942</v>
      </c>
      <c r="L227" s="46"/>
      <c r="M227" s="46" t="s">
        <v>5194</v>
      </c>
    </row>
    <row r="228" customFormat="false" ht="51" hidden="false" customHeight="true" outlineLevel="0" collapsed="false">
      <c r="B228" s="46" t="s">
        <v>1</v>
      </c>
      <c r="C228" s="46" t="s">
        <v>5195</v>
      </c>
      <c r="D228" s="46" t="n">
        <f aca="false">IFERROR(IF(G228="VAL", VLOOKUP(C228,'Input data'!C:D,2,0)/coef!$I$3, VLOOKUP(C228,'Input data'!C:D,2,0)),)</f>
        <v>151.285930408472</v>
      </c>
      <c r="E228" s="46" t="s">
        <v>6957</v>
      </c>
      <c r="F228" s="46" t="s">
        <v>6958</v>
      </c>
      <c r="G228" s="46" t="s">
        <v>6820</v>
      </c>
      <c r="H228" s="46"/>
      <c r="I228" s="46" t="s">
        <v>6845</v>
      </c>
      <c r="J228" s="46" t="s">
        <v>6941</v>
      </c>
      <c r="K228" s="46" t="s">
        <v>6942</v>
      </c>
      <c r="L228" s="46"/>
      <c r="M228" s="46" t="s">
        <v>5195</v>
      </c>
    </row>
    <row r="229" customFormat="false" ht="89.25" hidden="false" customHeight="true" outlineLevel="0" collapsed="false">
      <c r="B229" s="46" t="s">
        <v>1</v>
      </c>
      <c r="C229" s="46" t="s">
        <v>5197</v>
      </c>
      <c r="D229" s="46" t="n">
        <f aca="false">IFERROR(IF(G229="VAL", VLOOKUP(C229,'Input data'!C:D,2,0)/coef!$I$3, VLOOKUP(C229,'Input data'!C:D,2,0)),)</f>
        <v>0</v>
      </c>
      <c r="E229" s="46" t="s">
        <v>6959</v>
      </c>
      <c r="F229" s="46" t="s">
        <v>6960</v>
      </c>
      <c r="G229" s="46" t="s">
        <v>6823</v>
      </c>
      <c r="H229" s="46"/>
      <c r="I229" s="46" t="s">
        <v>6845</v>
      </c>
      <c r="J229" s="46" t="s">
        <v>6961</v>
      </c>
      <c r="K229" s="46" t="s">
        <v>6962</v>
      </c>
      <c r="L229" s="46"/>
      <c r="M229" s="46" t="s">
        <v>5197</v>
      </c>
    </row>
    <row r="230" customFormat="false" ht="89.25" hidden="false" customHeight="true" outlineLevel="0" collapsed="false">
      <c r="B230" s="46" t="s">
        <v>1</v>
      </c>
      <c r="C230" s="46" t="s">
        <v>5199</v>
      </c>
      <c r="D230" s="46" t="n">
        <f aca="false">IFERROR(IF(G230="VAL", VLOOKUP(C230,'Input data'!C:D,2,0)/coef!$I$3, VLOOKUP(C230,'Input data'!C:D,2,0)),)</f>
        <v>0</v>
      </c>
      <c r="E230" s="46" t="s">
        <v>6963</v>
      </c>
      <c r="F230" s="46" t="s">
        <v>6964</v>
      </c>
      <c r="G230" s="46" t="s">
        <v>6823</v>
      </c>
      <c r="H230" s="46"/>
      <c r="I230" s="46" t="s">
        <v>6845</v>
      </c>
      <c r="J230" s="46" t="s">
        <v>6961</v>
      </c>
      <c r="K230" s="46" t="s">
        <v>6962</v>
      </c>
      <c r="L230" s="46"/>
      <c r="M230" s="46" t="s">
        <v>5199</v>
      </c>
    </row>
    <row r="231" customFormat="false" ht="89.25" hidden="false" customHeight="true" outlineLevel="0" collapsed="false">
      <c r="B231" s="46" t="s">
        <v>1</v>
      </c>
      <c r="C231" s="46" t="s">
        <v>5201</v>
      </c>
      <c r="D231" s="46" t="n">
        <f aca="false">IFERROR(IF(G231="VAL", VLOOKUP(C231,'Input data'!C:D,2,0)/coef!$I$3, VLOOKUP(C231,'Input data'!C:D,2,0)),)</f>
        <v>0</v>
      </c>
      <c r="E231" s="46" t="s">
        <v>6965</v>
      </c>
      <c r="F231" s="46" t="s">
        <v>6966</v>
      </c>
      <c r="G231" s="46" t="s">
        <v>6823</v>
      </c>
      <c r="H231" s="46"/>
      <c r="I231" s="46" t="s">
        <v>6845</v>
      </c>
      <c r="J231" s="46" t="s">
        <v>6961</v>
      </c>
      <c r="K231" s="46" t="s">
        <v>6962</v>
      </c>
      <c r="L231" s="46"/>
      <c r="M231" s="46" t="s">
        <v>5201</v>
      </c>
    </row>
    <row r="232" customFormat="false" ht="89.25" hidden="false" customHeight="true" outlineLevel="0" collapsed="false">
      <c r="B232" s="46" t="s">
        <v>1</v>
      </c>
      <c r="C232" s="46" t="s">
        <v>5203</v>
      </c>
      <c r="D232" s="46" t="n">
        <f aca="false">IFERROR(IF(G232="VAL", VLOOKUP(C232,'Input data'!C:D,2,0)/coef!$I$3, VLOOKUP(C232,'Input data'!C:D,2,0)),)</f>
        <v>0</v>
      </c>
      <c r="E232" s="46" t="s">
        <v>6967</v>
      </c>
      <c r="F232" s="46" t="s">
        <v>6968</v>
      </c>
      <c r="G232" s="46" t="s">
        <v>6823</v>
      </c>
      <c r="H232" s="46"/>
      <c r="I232" s="46" t="s">
        <v>6845</v>
      </c>
      <c r="J232" s="46" t="s">
        <v>6961</v>
      </c>
      <c r="K232" s="46" t="s">
        <v>6962</v>
      </c>
      <c r="L232" s="46"/>
      <c r="M232" s="46" t="s">
        <v>5203</v>
      </c>
    </row>
    <row r="233" customFormat="false" ht="89.25" hidden="false" customHeight="true" outlineLevel="0" collapsed="false">
      <c r="B233" s="46" t="s">
        <v>1</v>
      </c>
      <c r="C233" s="46" t="s">
        <v>5205</v>
      </c>
      <c r="D233" s="46" t="n">
        <f aca="false">IFERROR(IF(G233="VAL", VLOOKUP(C233,'Input data'!C:D,2,0)/coef!$I$3, VLOOKUP(C233,'Input data'!C:D,2,0)),)</f>
        <v>0</v>
      </c>
      <c r="E233" s="46" t="s">
        <v>6969</v>
      </c>
      <c r="F233" s="46" t="s">
        <v>6970</v>
      </c>
      <c r="G233" s="46" t="s">
        <v>6823</v>
      </c>
      <c r="H233" s="46"/>
      <c r="I233" s="46" t="s">
        <v>6845</v>
      </c>
      <c r="J233" s="46" t="s">
        <v>6961</v>
      </c>
      <c r="K233" s="46" t="s">
        <v>6962</v>
      </c>
      <c r="L233" s="46"/>
      <c r="M233" s="46" t="s">
        <v>5205</v>
      </c>
    </row>
    <row r="234" customFormat="false" ht="89.25" hidden="false" customHeight="true" outlineLevel="0" collapsed="false">
      <c r="B234" s="46" t="s">
        <v>1</v>
      </c>
      <c r="C234" s="46" t="s">
        <v>5207</v>
      </c>
      <c r="D234" s="46" t="n">
        <f aca="false">IFERROR(IF(G234="VAL", VLOOKUP(C234,'Input data'!C:D,2,0)/coef!$I$3, VLOOKUP(C234,'Input data'!C:D,2,0)),)</f>
        <v>0</v>
      </c>
      <c r="E234" s="46" t="s">
        <v>6971</v>
      </c>
      <c r="F234" s="46" t="s">
        <v>6972</v>
      </c>
      <c r="G234" s="46" t="s">
        <v>6823</v>
      </c>
      <c r="H234" s="46"/>
      <c r="I234" s="46" t="s">
        <v>6845</v>
      </c>
      <c r="J234" s="46" t="s">
        <v>6961</v>
      </c>
      <c r="K234" s="46" t="s">
        <v>6962</v>
      </c>
      <c r="L234" s="46"/>
      <c r="M234" s="46" t="s">
        <v>5207</v>
      </c>
    </row>
    <row r="235" customFormat="false" ht="51" hidden="false" customHeight="true" outlineLevel="0" collapsed="false">
      <c r="B235" s="46" t="s">
        <v>1</v>
      </c>
      <c r="C235" s="46" t="s">
        <v>5209</v>
      </c>
      <c r="D235" s="46" t="n">
        <f aca="false">IFERROR(IF(G235="VAL", VLOOKUP(C235,'Input data'!C:D,2,0)/coef!$I$3, VLOOKUP(C235,'Input data'!C:D,2,0)),)</f>
        <v>0</v>
      </c>
      <c r="E235" s="46" t="s">
        <v>6973</v>
      </c>
      <c r="F235" s="46" t="s">
        <v>6974</v>
      </c>
      <c r="G235" s="46" t="s">
        <v>6823</v>
      </c>
      <c r="H235" s="46"/>
      <c r="I235" s="46" t="s">
        <v>6845</v>
      </c>
      <c r="J235" s="46" t="s">
        <v>6975</v>
      </c>
      <c r="K235" s="46" t="s">
        <v>6976</v>
      </c>
      <c r="L235" s="46"/>
      <c r="M235" s="46" t="s">
        <v>5209</v>
      </c>
    </row>
    <row r="236" customFormat="false" ht="51" hidden="false" customHeight="true" outlineLevel="0" collapsed="false">
      <c r="B236" s="46" t="s">
        <v>1</v>
      </c>
      <c r="C236" s="46" t="s">
        <v>5210</v>
      </c>
      <c r="D236" s="46" t="n">
        <f aca="false">IFERROR(IF(G236="VAL", VLOOKUP(C236,'Input data'!C:D,2,0)/coef!$I$3, VLOOKUP(C236,'Input data'!C:D,2,0)),)</f>
        <v>0</v>
      </c>
      <c r="E236" s="46" t="s">
        <v>6965</v>
      </c>
      <c r="F236" s="46" t="s">
        <v>6977</v>
      </c>
      <c r="G236" s="46" t="s">
        <v>6823</v>
      </c>
      <c r="H236" s="46"/>
      <c r="I236" s="46" t="s">
        <v>6845</v>
      </c>
      <c r="J236" s="46" t="s">
        <v>6975</v>
      </c>
      <c r="K236" s="46" t="s">
        <v>6976</v>
      </c>
      <c r="L236" s="46"/>
      <c r="M236" s="46" t="s">
        <v>5210</v>
      </c>
    </row>
    <row r="237" customFormat="false" ht="51" hidden="false" customHeight="true" outlineLevel="0" collapsed="false">
      <c r="B237" s="46" t="s">
        <v>1</v>
      </c>
      <c r="C237" s="46" t="s">
        <v>5211</v>
      </c>
      <c r="D237" s="46" t="n">
        <f aca="false">IFERROR(IF(G237="VAL", VLOOKUP(C237,'Input data'!C:D,2,0)/coef!$I$3, VLOOKUP(C237,'Input data'!C:D,2,0)),)</f>
        <v>0</v>
      </c>
      <c r="E237" s="46" t="s">
        <v>6967</v>
      </c>
      <c r="F237" s="46" t="s">
        <v>6978</v>
      </c>
      <c r="G237" s="46" t="s">
        <v>6823</v>
      </c>
      <c r="H237" s="46"/>
      <c r="I237" s="46" t="s">
        <v>6845</v>
      </c>
      <c r="J237" s="46" t="s">
        <v>6975</v>
      </c>
      <c r="K237" s="46" t="s">
        <v>6976</v>
      </c>
      <c r="L237" s="46"/>
      <c r="M237" s="46" t="s">
        <v>5211</v>
      </c>
    </row>
    <row r="238" customFormat="false" ht="51" hidden="false" customHeight="true" outlineLevel="0" collapsed="false">
      <c r="B238" s="46" t="s">
        <v>1</v>
      </c>
      <c r="C238" s="46" t="s">
        <v>5212</v>
      </c>
      <c r="D238" s="46" t="n">
        <f aca="false">IFERROR(IF(G238="VAL", VLOOKUP(C238,'Input data'!C:D,2,0)/coef!$I$3, VLOOKUP(C238,'Input data'!C:D,2,0)),)</f>
        <v>0</v>
      </c>
      <c r="E238" s="46" t="s">
        <v>6969</v>
      </c>
      <c r="F238" s="46" t="s">
        <v>6979</v>
      </c>
      <c r="G238" s="46" t="s">
        <v>6823</v>
      </c>
      <c r="H238" s="46"/>
      <c r="I238" s="46" t="s">
        <v>6845</v>
      </c>
      <c r="J238" s="46" t="s">
        <v>6975</v>
      </c>
      <c r="K238" s="46" t="s">
        <v>6976</v>
      </c>
      <c r="L238" s="46"/>
      <c r="M238" s="46" t="s">
        <v>5212</v>
      </c>
    </row>
    <row r="239" customFormat="false" ht="51" hidden="false" customHeight="true" outlineLevel="0" collapsed="false">
      <c r="B239" s="46" t="s">
        <v>1</v>
      </c>
      <c r="C239" s="46" t="s">
        <v>5213</v>
      </c>
      <c r="D239" s="46" t="n">
        <f aca="false">IFERROR(IF(G239="VAL", VLOOKUP(C239,'Input data'!C:D,2,0)/coef!$I$3, VLOOKUP(C239,'Input data'!C:D,2,0)),)</f>
        <v>0</v>
      </c>
      <c r="E239" s="46" t="s">
        <v>6971</v>
      </c>
      <c r="F239" s="46" t="s">
        <v>6980</v>
      </c>
      <c r="G239" s="46" t="s">
        <v>6823</v>
      </c>
      <c r="H239" s="46"/>
      <c r="I239" s="46" t="s">
        <v>6845</v>
      </c>
      <c r="J239" s="46" t="s">
        <v>6975</v>
      </c>
      <c r="K239" s="46" t="s">
        <v>6976</v>
      </c>
      <c r="L239" s="46"/>
      <c r="M239" s="46" t="s">
        <v>5213</v>
      </c>
    </row>
    <row r="240" customFormat="false" ht="25.5" hidden="false" customHeight="true" outlineLevel="0" collapsed="false">
      <c r="B240" s="46" t="s">
        <v>1</v>
      </c>
      <c r="C240" s="46" t="s">
        <v>5237</v>
      </c>
      <c r="D240" s="46" t="n">
        <f aca="false">IFERROR(IF(G240="VAL", VLOOKUP(C240,'Input data'!C:D,2,0)/coef!$I$3, VLOOKUP(C240,'Input data'!C:D,2,0)),)</f>
        <v>0</v>
      </c>
      <c r="E240" s="46" t="s">
        <v>6981</v>
      </c>
      <c r="F240" s="46" t="s">
        <v>6982</v>
      </c>
      <c r="G240" s="46" t="s">
        <v>6897</v>
      </c>
      <c r="H240" s="46"/>
      <c r="I240" s="46" t="s">
        <v>6983</v>
      </c>
      <c r="J240" s="46"/>
      <c r="K240" s="46"/>
      <c r="L240" s="46"/>
      <c r="M240" s="46" t="s">
        <v>5237</v>
      </c>
    </row>
    <row r="241" customFormat="false" ht="38.25" hidden="false" customHeight="true" outlineLevel="0" collapsed="false">
      <c r="B241" s="46" t="s">
        <v>1</v>
      </c>
      <c r="C241" s="46" t="s">
        <v>4687</v>
      </c>
      <c r="D241" s="46" t="n">
        <f aca="false">IFERROR(IF(G241="VAL", VLOOKUP(C241,'Input data'!C:D,2,0)/coef!$I$3, VLOOKUP(C241,'Input data'!C:D,2,0)),)</f>
        <v>635400.907715583</v>
      </c>
      <c r="E241" s="46" t="s">
        <v>6984</v>
      </c>
      <c r="F241" s="46" t="s">
        <v>6985</v>
      </c>
      <c r="G241" s="46" t="s">
        <v>6820</v>
      </c>
      <c r="H241" s="46"/>
      <c r="I241" s="46" t="s">
        <v>6983</v>
      </c>
      <c r="J241" s="46"/>
      <c r="K241" s="46"/>
      <c r="L241" s="46"/>
      <c r="M241" s="46" t="s">
        <v>4687</v>
      </c>
    </row>
    <row r="242" customFormat="false" ht="38.25" hidden="false" customHeight="true" outlineLevel="0" collapsed="false">
      <c r="B242" s="46" t="s">
        <v>1</v>
      </c>
      <c r="C242" s="46" t="s">
        <v>5238</v>
      </c>
      <c r="D242" s="46" t="n">
        <f aca="false">IFERROR(IF(G242="VAL", VLOOKUP(C242,'Input data'!C:D,2,0)/coef!$I$3, VLOOKUP(C242,'Input data'!C:D,2,0)),)</f>
        <v>0</v>
      </c>
      <c r="E242" s="46" t="s">
        <v>6986</v>
      </c>
      <c r="F242" s="46" t="s">
        <v>6987</v>
      </c>
      <c r="G242" s="46" t="s">
        <v>6820</v>
      </c>
      <c r="H242" s="46"/>
      <c r="I242" s="46" t="s">
        <v>6983</v>
      </c>
      <c r="J242" s="46"/>
      <c r="K242" s="46"/>
      <c r="L242" s="46"/>
      <c r="M242" s="46" t="s">
        <v>5238</v>
      </c>
    </row>
    <row r="243" customFormat="false" ht="38.25" hidden="false" customHeight="true" outlineLevel="0" collapsed="false">
      <c r="B243" s="46" t="s">
        <v>1</v>
      </c>
      <c r="C243" s="46" t="s">
        <v>5239</v>
      </c>
      <c r="D243" s="46" t="n">
        <f aca="false">IFERROR(IF(G243="VAL", VLOOKUP(C243,'Input data'!C:D,2,0)/coef!$I$3, VLOOKUP(C243,'Input data'!C:D,2,0)),)</f>
        <v>0</v>
      </c>
      <c r="E243" s="46" t="s">
        <v>6988</v>
      </c>
      <c r="F243" s="46" t="s">
        <v>6989</v>
      </c>
      <c r="G243" s="46" t="s">
        <v>6820</v>
      </c>
      <c r="H243" s="46"/>
      <c r="I243" s="46" t="s">
        <v>6983</v>
      </c>
      <c r="J243" s="46"/>
      <c r="K243" s="46"/>
      <c r="L243" s="46"/>
      <c r="M243" s="46" t="s">
        <v>5239</v>
      </c>
    </row>
    <row r="244" customFormat="false" ht="51" hidden="false" customHeight="true" outlineLevel="0" collapsed="false">
      <c r="B244" s="46" t="s">
        <v>1</v>
      </c>
      <c r="C244" s="46" t="s">
        <v>6990</v>
      </c>
      <c r="D244" s="46" t="n">
        <f aca="false">IFERROR(IF(G244="VAL", VLOOKUP(C244,'Input data'!C:D,2,0)/coef!$I$3, VLOOKUP(C244,'Input data'!C:D,2,0)),)</f>
        <v>0</v>
      </c>
      <c r="E244" s="46" t="s">
        <v>6991</v>
      </c>
      <c r="F244" s="46" t="s">
        <v>6992</v>
      </c>
      <c r="G244" s="46" t="s">
        <v>6820</v>
      </c>
      <c r="H244" s="46"/>
      <c r="I244" s="46" t="s">
        <v>6983</v>
      </c>
      <c r="J244" s="46"/>
      <c r="K244" s="46"/>
      <c r="L244" s="46"/>
      <c r="M244" s="46" t="s">
        <v>6990</v>
      </c>
    </row>
    <row r="245" customFormat="false" ht="25.5" hidden="false" customHeight="true" outlineLevel="0" collapsed="false">
      <c r="B245" s="46" t="s">
        <v>1</v>
      </c>
      <c r="C245" s="46" t="s">
        <v>5240</v>
      </c>
      <c r="D245" s="46" t="n">
        <f aca="false">IFERROR(IF(G245="VAL", VLOOKUP(C245,'Input data'!C:D,2,0)/coef!$I$3, VLOOKUP(C245,'Input data'!C:D,2,0)),)</f>
        <v>0</v>
      </c>
      <c r="E245" s="46" t="s">
        <v>6993</v>
      </c>
      <c r="F245" s="46" t="s">
        <v>4956</v>
      </c>
      <c r="G245" s="46" t="s">
        <v>6820</v>
      </c>
      <c r="H245" s="46"/>
      <c r="I245" s="46" t="s">
        <v>6983</v>
      </c>
      <c r="J245" s="46"/>
      <c r="K245" s="46"/>
      <c r="L245" s="46"/>
      <c r="M245" s="46" t="s">
        <v>5240</v>
      </c>
    </row>
    <row r="246" customFormat="false" ht="25.5" hidden="false" customHeight="true" outlineLevel="0" collapsed="false">
      <c r="B246" s="46" t="s">
        <v>1</v>
      </c>
      <c r="C246" s="46" t="s">
        <v>6994</v>
      </c>
      <c r="D246" s="46" t="n">
        <f aca="false">IFERROR(IF(G246="VAL", VLOOKUP(C246,'Input data'!C:D,2,0)/coef!$I$3, VLOOKUP(C246,'Input data'!C:D,2,0)),)</f>
        <v>0</v>
      </c>
      <c r="E246" s="46" t="s">
        <v>6995</v>
      </c>
      <c r="F246" s="46" t="s">
        <v>4958</v>
      </c>
      <c r="G246" s="46" t="s">
        <v>6820</v>
      </c>
      <c r="H246" s="46"/>
      <c r="I246" s="46" t="s">
        <v>6983</v>
      </c>
      <c r="J246" s="46"/>
      <c r="K246" s="46"/>
      <c r="L246" s="46"/>
      <c r="M246" s="46" t="s">
        <v>6994</v>
      </c>
    </row>
    <row r="247" customFormat="false" ht="51" hidden="false" customHeight="true" outlineLevel="0" collapsed="false">
      <c r="B247" s="46" t="s">
        <v>1</v>
      </c>
      <c r="C247" s="46" t="s">
        <v>6996</v>
      </c>
      <c r="D247" s="46" t="n">
        <f aca="false">IFERROR(IF(G247="VAL", VLOOKUP(C247,'Input data'!C:D,2,0)/coef!$I$3, VLOOKUP(C247,'Input data'!C:D,2,0)),)</f>
        <v>0</v>
      </c>
      <c r="E247" s="46" t="s">
        <v>6997</v>
      </c>
      <c r="F247" s="46" t="s">
        <v>4948</v>
      </c>
      <c r="G247" s="46" t="s">
        <v>6820</v>
      </c>
      <c r="H247" s="46"/>
      <c r="I247" s="46" t="s">
        <v>6983</v>
      </c>
      <c r="J247" s="46"/>
      <c r="K247" s="46"/>
      <c r="L247" s="46"/>
      <c r="M247" s="46" t="s">
        <v>6996</v>
      </c>
    </row>
    <row r="248" customFormat="false" ht="51" hidden="false" customHeight="true" outlineLevel="0" collapsed="false">
      <c r="B248" s="46" t="s">
        <v>1</v>
      </c>
      <c r="C248" s="46" t="s">
        <v>6998</v>
      </c>
      <c r="D248" s="46" t="n">
        <f aca="false">IFERROR(IF(G248="VAL", VLOOKUP(C248,'Input data'!C:D,2,0)/coef!$I$3, VLOOKUP(C248,'Input data'!C:D,2,0)),)</f>
        <v>0</v>
      </c>
      <c r="E248" s="46" t="s">
        <v>6999</v>
      </c>
      <c r="F248" s="46" t="s">
        <v>7000</v>
      </c>
      <c r="G248" s="46" t="s">
        <v>6820</v>
      </c>
      <c r="H248" s="46"/>
      <c r="I248" s="46" t="s">
        <v>6983</v>
      </c>
      <c r="J248" s="46"/>
      <c r="K248" s="46"/>
      <c r="L248" s="46"/>
      <c r="M248" s="46" t="s">
        <v>6998</v>
      </c>
    </row>
    <row r="249" customFormat="false" ht="38.25" hidden="false" customHeight="true" outlineLevel="0" collapsed="false">
      <c r="B249" s="46" t="s">
        <v>1</v>
      </c>
      <c r="C249" s="46" t="s">
        <v>7001</v>
      </c>
      <c r="D249" s="46" t="n">
        <f aca="false">IFERROR(IF(G249="VAL", VLOOKUP(C249,'Input data'!C:D,2,0)/coef!$I$3, VLOOKUP(C249,'Input data'!C:D,2,0)),)</f>
        <v>0</v>
      </c>
      <c r="E249" s="46" t="s">
        <v>7002</v>
      </c>
      <c r="F249" s="46" t="s">
        <v>7003</v>
      </c>
      <c r="G249" s="46" t="s">
        <v>6820</v>
      </c>
      <c r="H249" s="46"/>
      <c r="I249" s="46" t="s">
        <v>6983</v>
      </c>
      <c r="J249" s="46"/>
      <c r="K249" s="46"/>
      <c r="L249" s="46"/>
      <c r="M249" s="46" t="s">
        <v>7001</v>
      </c>
    </row>
    <row r="250" customFormat="false" ht="38.25" hidden="false" customHeight="true" outlineLevel="0" collapsed="false">
      <c r="B250" s="46" t="s">
        <v>1</v>
      </c>
      <c r="C250" s="46" t="s">
        <v>7004</v>
      </c>
      <c r="D250" s="46" t="n">
        <f aca="false">IFERROR(IF(G250="VAL", VLOOKUP(C250,'Input data'!C:D,2,0)/coef!$I$3, VLOOKUP(C250,'Input data'!C:D,2,0)),)</f>
        <v>0</v>
      </c>
      <c r="E250" s="46" t="s">
        <v>7005</v>
      </c>
      <c r="F250" s="46" t="s">
        <v>7006</v>
      </c>
      <c r="G250" s="46" t="s">
        <v>6820</v>
      </c>
      <c r="H250" s="46"/>
      <c r="I250" s="46" t="s">
        <v>6983</v>
      </c>
      <c r="J250" s="46"/>
      <c r="K250" s="46"/>
      <c r="L250" s="46"/>
      <c r="M250" s="46" t="s">
        <v>7004</v>
      </c>
    </row>
    <row r="251" customFormat="false" ht="38.25" hidden="false" customHeight="true" outlineLevel="0" collapsed="false">
      <c r="B251" s="46" t="s">
        <v>1</v>
      </c>
      <c r="C251" s="46" t="s">
        <v>7007</v>
      </c>
      <c r="D251" s="46" t="n">
        <f aca="false">IFERROR(IF(G251="VAL", VLOOKUP(C251,'Input data'!C:D,2,0)/coef!$I$3, VLOOKUP(C251,'Input data'!C:D,2,0)),)</f>
        <v>0</v>
      </c>
      <c r="E251" s="46" t="s">
        <v>7008</v>
      </c>
      <c r="F251" s="46" t="s">
        <v>7009</v>
      </c>
      <c r="G251" s="46" t="s">
        <v>6820</v>
      </c>
      <c r="H251" s="46"/>
      <c r="I251" s="46" t="s">
        <v>6983</v>
      </c>
      <c r="J251" s="46"/>
      <c r="K251" s="46"/>
      <c r="L251" s="46"/>
      <c r="M251" s="46" t="s">
        <v>7007</v>
      </c>
    </row>
    <row r="252" customFormat="false" ht="38.25" hidden="false" customHeight="true" outlineLevel="0" collapsed="false">
      <c r="B252" s="46" t="s">
        <v>1</v>
      </c>
      <c r="C252" s="46" t="s">
        <v>7010</v>
      </c>
      <c r="D252" s="46" t="n">
        <f aca="false">IFERROR(IF(G252="VAL", VLOOKUP(C252,'Input data'!C:D,2,0)/coef!$I$3, VLOOKUP(C252,'Input data'!C:D,2,0)),)</f>
        <v>0</v>
      </c>
      <c r="E252" s="46" t="s">
        <v>7011</v>
      </c>
      <c r="F252" s="46" t="s">
        <v>7012</v>
      </c>
      <c r="G252" s="46" t="s">
        <v>6820</v>
      </c>
      <c r="H252" s="46"/>
      <c r="I252" s="46" t="s">
        <v>6983</v>
      </c>
      <c r="J252" s="46"/>
      <c r="K252" s="46"/>
      <c r="L252" s="46"/>
      <c r="M252" s="46" t="s">
        <v>7010</v>
      </c>
    </row>
    <row r="253" customFormat="false" ht="102" hidden="false" customHeight="true" outlineLevel="0" collapsed="false">
      <c r="B253" s="46" t="s">
        <v>1</v>
      </c>
      <c r="C253" s="46" t="s">
        <v>7013</v>
      </c>
      <c r="D253" s="46" t="n">
        <f aca="false">IFERROR(IF(G253="VAL", VLOOKUP(C253,'Input data'!C:D,2,0)/coef!$I$3, VLOOKUP(C253,'Input data'!C:D,2,0)),)</f>
        <v>0</v>
      </c>
      <c r="E253" s="46" t="s">
        <v>7014</v>
      </c>
      <c r="F253" s="46" t="s">
        <v>7015</v>
      </c>
      <c r="G253" s="46" t="s">
        <v>6820</v>
      </c>
      <c r="H253" s="46"/>
      <c r="I253" s="46" t="s">
        <v>6983</v>
      </c>
      <c r="J253" s="46"/>
      <c r="K253" s="46"/>
      <c r="L253" s="46"/>
      <c r="M253" s="46" t="s">
        <v>7013</v>
      </c>
    </row>
    <row r="254" customFormat="false" ht="102" hidden="false" customHeight="true" outlineLevel="0" collapsed="false">
      <c r="B254" s="46" t="s">
        <v>1</v>
      </c>
      <c r="C254" s="46" t="s">
        <v>7016</v>
      </c>
      <c r="D254" s="46" t="n">
        <f aca="false">IFERROR(IF(G254="VAL", VLOOKUP(C254,'Input data'!C:D,2,0)/coef!$I$3, VLOOKUP(C254,'Input data'!C:D,2,0)),)</f>
        <v>0</v>
      </c>
      <c r="E254" s="46" t="s">
        <v>7017</v>
      </c>
      <c r="F254" s="46" t="s">
        <v>7018</v>
      </c>
      <c r="G254" s="46" t="s">
        <v>6820</v>
      </c>
      <c r="H254" s="46"/>
      <c r="I254" s="46" t="s">
        <v>6983</v>
      </c>
      <c r="J254" s="46"/>
      <c r="K254" s="46"/>
      <c r="L254" s="46"/>
      <c r="M254" s="46" t="s">
        <v>7016</v>
      </c>
    </row>
    <row r="255" customFormat="false" ht="63.75" hidden="false" customHeight="true" outlineLevel="0" collapsed="false">
      <c r="B255" s="46" t="s">
        <v>1</v>
      </c>
      <c r="C255" s="46" t="s">
        <v>4675</v>
      </c>
      <c r="D255" s="46" t="n">
        <f aca="false">IFERROR(IF(G255="VAL", VLOOKUP(C255,'Input data'!C:D,2,0)/coef!$I$3, VLOOKUP(C255,'Input data'!C:D,2,0)),)</f>
        <v>257186.081694402</v>
      </c>
      <c r="E255" s="46" t="s">
        <v>7019</v>
      </c>
      <c r="F255" s="46" t="s">
        <v>7020</v>
      </c>
      <c r="G255" s="46" t="s">
        <v>6820</v>
      </c>
      <c r="H255" s="46"/>
      <c r="I255" s="46" t="s">
        <v>6983</v>
      </c>
      <c r="J255" s="46"/>
      <c r="K255" s="46"/>
      <c r="L255" s="46"/>
      <c r="M255" s="46" t="s">
        <v>4675</v>
      </c>
    </row>
    <row r="256" customFormat="false" ht="38.25" hidden="false" customHeight="true" outlineLevel="0" collapsed="false">
      <c r="B256" s="46" t="s">
        <v>1</v>
      </c>
      <c r="C256" s="46" t="s">
        <v>5241</v>
      </c>
      <c r="D256" s="46" t="n">
        <f aca="false">IFERROR(IF(G256="VAL", VLOOKUP(C256,'Input data'!C:D,2,0)/coef!$I$3, VLOOKUP(C256,'Input data'!C:D,2,0)),)</f>
        <v>0</v>
      </c>
      <c r="E256" s="46" t="s">
        <v>7021</v>
      </c>
      <c r="F256" s="46" t="s">
        <v>4964</v>
      </c>
      <c r="G256" s="46" t="s">
        <v>6820</v>
      </c>
      <c r="H256" s="46"/>
      <c r="I256" s="46" t="s">
        <v>6983</v>
      </c>
      <c r="J256" s="46"/>
      <c r="K256" s="46"/>
      <c r="L256" s="46"/>
      <c r="M256" s="46" t="s">
        <v>5241</v>
      </c>
    </row>
    <row r="257" customFormat="false" ht="76.5" hidden="false" customHeight="true" outlineLevel="0" collapsed="false">
      <c r="B257" s="46" t="s">
        <v>1</v>
      </c>
      <c r="C257" s="46" t="s">
        <v>5242</v>
      </c>
      <c r="D257" s="46" t="n">
        <f aca="false">IFERROR(IF(G257="VAL", VLOOKUP(C257,'Input data'!C:D,2,0)/coef!$I$3, VLOOKUP(C257,'Input data'!C:D,2,0)),)</f>
        <v>3993.94856278366</v>
      </c>
      <c r="E257" s="46" t="s">
        <v>7022</v>
      </c>
      <c r="F257" s="46" t="s">
        <v>7023</v>
      </c>
      <c r="G257" s="46" t="s">
        <v>6820</v>
      </c>
      <c r="H257" s="46"/>
      <c r="I257" s="46" t="s">
        <v>6983</v>
      </c>
      <c r="J257" s="46"/>
      <c r="K257" s="46"/>
      <c r="L257" s="46"/>
      <c r="M257" s="46" t="s">
        <v>5242</v>
      </c>
    </row>
    <row r="258" customFormat="false" ht="51" hidden="false" customHeight="true" outlineLevel="0" collapsed="false">
      <c r="B258" s="46" t="s">
        <v>1</v>
      </c>
      <c r="C258" s="46" t="s">
        <v>5243</v>
      </c>
      <c r="D258" s="46" t="n">
        <f aca="false">IFERROR(IF(G258="VAL", VLOOKUP(C258,'Input data'!C:D,2,0)/coef!$I$3, VLOOKUP(C258,'Input data'!C:D,2,0)),)</f>
        <v>0</v>
      </c>
      <c r="E258" s="46" t="s">
        <v>7024</v>
      </c>
      <c r="F258" s="46" t="s">
        <v>7025</v>
      </c>
      <c r="G258" s="46" t="s">
        <v>6820</v>
      </c>
      <c r="H258" s="46"/>
      <c r="I258" s="46" t="s">
        <v>6983</v>
      </c>
      <c r="J258" s="46"/>
      <c r="K258" s="46"/>
      <c r="L258" s="46"/>
      <c r="M258" s="46" t="s">
        <v>5243</v>
      </c>
    </row>
    <row r="259" customFormat="false" ht="89.25" hidden="false" customHeight="true" outlineLevel="0" collapsed="false">
      <c r="B259" s="46" t="s">
        <v>1</v>
      </c>
      <c r="C259" s="46" t="s">
        <v>5244</v>
      </c>
      <c r="D259" s="46" t="n">
        <f aca="false">IFERROR(IF(G259="VAL", VLOOKUP(C259,'Input data'!C:D,2,0)/coef!$I$3, VLOOKUP(C259,'Input data'!C:D,2,0)),)</f>
        <v>0</v>
      </c>
      <c r="E259" s="46" t="s">
        <v>7026</v>
      </c>
      <c r="F259" s="46" t="s">
        <v>7027</v>
      </c>
      <c r="G259" s="46" t="s">
        <v>6820</v>
      </c>
      <c r="H259" s="46"/>
      <c r="I259" s="46" t="s">
        <v>6983</v>
      </c>
      <c r="J259" s="46"/>
      <c r="K259" s="46"/>
      <c r="L259" s="46"/>
      <c r="M259" s="46" t="s">
        <v>5244</v>
      </c>
    </row>
    <row r="260" customFormat="false" ht="51" hidden="false" customHeight="true" outlineLevel="0" collapsed="false">
      <c r="B260" s="46" t="s">
        <v>1</v>
      </c>
      <c r="C260" s="46" t="s">
        <v>5245</v>
      </c>
      <c r="D260" s="46" t="n">
        <f aca="false">IFERROR(IF(G260="VAL", VLOOKUP(C260,'Input data'!C:D,2,0)/coef!$I$3, VLOOKUP(C260,'Input data'!C:D,2,0)),)</f>
        <v>0</v>
      </c>
      <c r="E260" s="46" t="s">
        <v>7028</v>
      </c>
      <c r="F260" s="46" t="s">
        <v>7029</v>
      </c>
      <c r="G260" s="46" t="s">
        <v>6820</v>
      </c>
      <c r="H260" s="46"/>
      <c r="I260" s="46" t="s">
        <v>6983</v>
      </c>
      <c r="J260" s="46"/>
      <c r="K260" s="46"/>
      <c r="L260" s="46"/>
      <c r="M260" s="46" t="s">
        <v>5245</v>
      </c>
    </row>
    <row r="261" customFormat="false" ht="25.5" hidden="false" customHeight="true" outlineLevel="0" collapsed="false">
      <c r="B261" s="46" t="s">
        <v>1</v>
      </c>
      <c r="C261" s="46" t="s">
        <v>5246</v>
      </c>
      <c r="D261" s="46" t="n">
        <f aca="false">IFERROR(IF(G261="VAL", VLOOKUP(C261,'Input data'!C:D,2,0)/coef!$I$3, VLOOKUP(C261,'Input data'!C:D,2,0)),)</f>
        <v>0</v>
      </c>
      <c r="E261" s="46" t="s">
        <v>7030</v>
      </c>
      <c r="F261" s="46" t="s">
        <v>7031</v>
      </c>
      <c r="G261" s="46" t="s">
        <v>6820</v>
      </c>
      <c r="H261" s="46"/>
      <c r="I261" s="46" t="s">
        <v>6983</v>
      </c>
      <c r="J261" s="46"/>
      <c r="K261" s="46"/>
      <c r="L261" s="46"/>
      <c r="M261" s="46" t="s">
        <v>5246</v>
      </c>
    </row>
    <row r="262" customFormat="false" ht="51" hidden="false" customHeight="true" outlineLevel="0" collapsed="false">
      <c r="B262" s="46" t="s">
        <v>1</v>
      </c>
      <c r="C262" s="46" t="s">
        <v>5247</v>
      </c>
      <c r="D262" s="46" t="n">
        <f aca="false">IFERROR(IF(G262="VAL", VLOOKUP(C262,'Input data'!C:D,2,0)/coef!$I$3, VLOOKUP(C262,'Input data'!C:D,2,0)),)</f>
        <v>0</v>
      </c>
      <c r="E262" s="46" t="s">
        <v>7032</v>
      </c>
      <c r="F262" s="46" t="s">
        <v>7033</v>
      </c>
      <c r="G262" s="46" t="s">
        <v>6820</v>
      </c>
      <c r="H262" s="46"/>
      <c r="I262" s="46" t="s">
        <v>6983</v>
      </c>
      <c r="J262" s="46"/>
      <c r="K262" s="46"/>
      <c r="L262" s="46"/>
      <c r="M262" s="46" t="s">
        <v>5247</v>
      </c>
    </row>
    <row r="263" customFormat="false" ht="38.25" hidden="false" customHeight="true" outlineLevel="0" collapsed="false">
      <c r="B263" s="46" t="s">
        <v>1</v>
      </c>
      <c r="C263" s="46" t="s">
        <v>5248</v>
      </c>
      <c r="D263" s="46" t="n">
        <f aca="false">IFERROR(IF(G263="VAL", VLOOKUP(C263,'Input data'!C:D,2,0)/coef!$I$3, VLOOKUP(C263,'Input data'!C:D,2,0)),)</f>
        <v>0</v>
      </c>
      <c r="E263" s="46" t="s">
        <v>7034</v>
      </c>
      <c r="F263" s="46" t="s">
        <v>7035</v>
      </c>
      <c r="G263" s="46" t="s">
        <v>6820</v>
      </c>
      <c r="H263" s="46"/>
      <c r="I263" s="46" t="s">
        <v>6983</v>
      </c>
      <c r="J263" s="46"/>
      <c r="K263" s="46"/>
      <c r="L263" s="46"/>
      <c r="M263" s="46" t="s">
        <v>5248</v>
      </c>
    </row>
    <row r="264" customFormat="false" ht="51" hidden="false" customHeight="true" outlineLevel="0" collapsed="false">
      <c r="B264" s="46" t="s">
        <v>1</v>
      </c>
      <c r="C264" s="46" t="s">
        <v>4898</v>
      </c>
      <c r="D264" s="46" t="n">
        <f aca="false">IFERROR(IF(G264="VAL", VLOOKUP(C264,'Input data'!C:D,2,0)/coef!$I$3, VLOOKUP(C264,'Input data'!C:D,2,0)),)</f>
        <v>46111.9515885023</v>
      </c>
      <c r="E264" s="46" t="s">
        <v>7036</v>
      </c>
      <c r="F264" s="46" t="s">
        <v>7037</v>
      </c>
      <c r="G264" s="46" t="s">
        <v>6820</v>
      </c>
      <c r="H264" s="46"/>
      <c r="I264" s="46" t="s">
        <v>6983</v>
      </c>
      <c r="J264" s="46"/>
      <c r="K264" s="46"/>
      <c r="L264" s="46"/>
      <c r="M264" s="46" t="s">
        <v>4898</v>
      </c>
    </row>
    <row r="265" customFormat="false" ht="25.5" hidden="false" customHeight="true" outlineLevel="0" collapsed="false">
      <c r="B265" s="46" t="s">
        <v>1</v>
      </c>
      <c r="C265" s="46" t="s">
        <v>5249</v>
      </c>
      <c r="D265" s="46" t="n">
        <f aca="false">IFERROR(IF(G265="VAL", VLOOKUP(C265,'Input data'!C:D,2,0)/coef!$I$3, VLOOKUP(C265,'Input data'!C:D,2,0)),)</f>
        <v>0</v>
      </c>
      <c r="E265" s="46" t="s">
        <v>7038</v>
      </c>
      <c r="F265" s="46" t="s">
        <v>7039</v>
      </c>
      <c r="G265" s="46" t="s">
        <v>6820</v>
      </c>
      <c r="H265" s="46"/>
      <c r="I265" s="46" t="s">
        <v>6983</v>
      </c>
      <c r="J265" s="46"/>
      <c r="K265" s="46"/>
      <c r="L265" s="46"/>
      <c r="M265" s="46" t="s">
        <v>5249</v>
      </c>
    </row>
    <row r="266" customFormat="false" ht="51" hidden="false" customHeight="true" outlineLevel="0" collapsed="false">
      <c r="B266" s="46" t="s">
        <v>1</v>
      </c>
      <c r="C266" s="46" t="s">
        <v>5250</v>
      </c>
      <c r="D266" s="46" t="n">
        <f aca="false">IFERROR(IF(G266="VAL", VLOOKUP(C266,'Input data'!C:D,2,0)/coef!$I$3, VLOOKUP(C266,'Input data'!C:D,2,0)),)</f>
        <v>0</v>
      </c>
      <c r="E266" s="46" t="s">
        <v>7040</v>
      </c>
      <c r="F266" s="46" t="s">
        <v>7041</v>
      </c>
      <c r="G266" s="46" t="s">
        <v>6820</v>
      </c>
      <c r="H266" s="46"/>
      <c r="I266" s="46" t="s">
        <v>6983</v>
      </c>
      <c r="J266" s="46"/>
      <c r="K266" s="46"/>
      <c r="L266" s="46"/>
      <c r="M266" s="46" t="s">
        <v>5250</v>
      </c>
    </row>
    <row r="267" customFormat="false" ht="25.5" hidden="false" customHeight="true" outlineLevel="0" collapsed="false">
      <c r="B267" s="46" t="s">
        <v>1</v>
      </c>
      <c r="C267" s="46" t="s">
        <v>5251</v>
      </c>
      <c r="D267" s="46" t="n">
        <f aca="false">IFERROR(IF(G267="VAL", VLOOKUP(C267,'Input data'!C:D,2,0)/coef!$I$3, VLOOKUP(C267,'Input data'!C:D,2,0)),)</f>
        <v>0</v>
      </c>
      <c r="E267" s="46" t="s">
        <v>7042</v>
      </c>
      <c r="F267" s="46" t="s">
        <v>7043</v>
      </c>
      <c r="G267" s="46" t="s">
        <v>6820</v>
      </c>
      <c r="H267" s="46"/>
      <c r="I267" s="46" t="s">
        <v>6983</v>
      </c>
      <c r="J267" s="46"/>
      <c r="K267" s="46"/>
      <c r="L267" s="46"/>
      <c r="M267" s="46" t="s">
        <v>5251</v>
      </c>
    </row>
    <row r="268" customFormat="false" ht="63.75" hidden="false" customHeight="true" outlineLevel="0" collapsed="false">
      <c r="B268" s="46" t="s">
        <v>1</v>
      </c>
      <c r="C268" s="46" t="s">
        <v>7044</v>
      </c>
      <c r="D268" s="46" t="n">
        <f aca="false">IFERROR(IF(G268="VAL", VLOOKUP(C268,'Input data'!C:D,2,0)/coef!$I$3, VLOOKUP(C268,'Input data'!C:D,2,0)),)</f>
        <v>0</v>
      </c>
      <c r="E268" s="46" t="s">
        <v>7045</v>
      </c>
      <c r="F268" s="46" t="s">
        <v>7046</v>
      </c>
      <c r="G268" s="46" t="s">
        <v>6820</v>
      </c>
      <c r="H268" s="46"/>
      <c r="I268" s="46" t="s">
        <v>6983</v>
      </c>
      <c r="J268" s="46"/>
      <c r="K268" s="46"/>
      <c r="L268" s="46"/>
      <c r="M268" s="46" t="s">
        <v>7044</v>
      </c>
    </row>
    <row r="269" customFormat="false" ht="15" hidden="false" customHeight="true" outlineLevel="0" collapsed="false">
      <c r="B269" s="46" t="s">
        <v>1</v>
      </c>
      <c r="C269" s="46" t="s">
        <v>5252</v>
      </c>
      <c r="D269" s="46" t="n">
        <f aca="false">IFERROR(IF(G269="VAL", VLOOKUP(C269,'Input data'!C:D,2,0)/coef!$I$3, VLOOKUP(C269,'Input data'!C:D,2,0)),)</f>
        <v>0</v>
      </c>
      <c r="E269" s="46" t="s">
        <v>7047</v>
      </c>
      <c r="F269" s="46" t="s">
        <v>7048</v>
      </c>
      <c r="G269" s="46" t="s">
        <v>6820</v>
      </c>
      <c r="H269" s="46"/>
      <c r="I269" s="46" t="s">
        <v>6983</v>
      </c>
      <c r="J269" s="46"/>
      <c r="K269" s="46"/>
      <c r="L269" s="46"/>
      <c r="M269" s="46" t="s">
        <v>5252</v>
      </c>
    </row>
    <row r="270" customFormat="false" ht="25.5" hidden="false" customHeight="true" outlineLevel="0" collapsed="false">
      <c r="B270" s="46" t="s">
        <v>1</v>
      </c>
      <c r="C270" s="46" t="s">
        <v>5253</v>
      </c>
      <c r="D270" s="46" t="n">
        <f aca="false">IFERROR(IF(G270="VAL", VLOOKUP(C270,'Input data'!C:D,2,0)/coef!$I$3, VLOOKUP(C270,'Input data'!C:D,2,0)),)</f>
        <v>0</v>
      </c>
      <c r="E270" s="46" t="s">
        <v>7049</v>
      </c>
      <c r="F270" s="46" t="s">
        <v>7050</v>
      </c>
      <c r="G270" s="46" t="s">
        <v>6820</v>
      </c>
      <c r="H270" s="46"/>
      <c r="I270" s="46" t="s">
        <v>6983</v>
      </c>
      <c r="J270" s="46"/>
      <c r="K270" s="46"/>
      <c r="L270" s="46"/>
      <c r="M270" s="46" t="s">
        <v>5253</v>
      </c>
    </row>
    <row r="271" customFormat="false" ht="25.5" hidden="false" customHeight="true" outlineLevel="0" collapsed="false">
      <c r="B271" s="46" t="s">
        <v>1</v>
      </c>
      <c r="C271" s="46" t="s">
        <v>5254</v>
      </c>
      <c r="D271" s="46" t="n">
        <f aca="false">IFERROR(IF(G271="VAL", VLOOKUP(C271,'Input data'!C:D,2,0)/coef!$I$3, VLOOKUP(C271,'Input data'!C:D,2,0)),)</f>
        <v>0</v>
      </c>
      <c r="E271" s="46" t="s">
        <v>7051</v>
      </c>
      <c r="F271" s="46" t="s">
        <v>7052</v>
      </c>
      <c r="G271" s="46" t="s">
        <v>6820</v>
      </c>
      <c r="H271" s="46"/>
      <c r="I271" s="46" t="s">
        <v>6983</v>
      </c>
      <c r="J271" s="46"/>
      <c r="K271" s="46"/>
      <c r="L271" s="46"/>
      <c r="M271" s="46" t="s">
        <v>5254</v>
      </c>
    </row>
    <row r="272" customFormat="false" ht="15" hidden="false" customHeight="true" outlineLevel="0" collapsed="false">
      <c r="B272" s="46" t="s">
        <v>1</v>
      </c>
      <c r="C272" s="46" t="s">
        <v>4678</v>
      </c>
      <c r="D272" s="46" t="n">
        <f aca="false">IFERROR(IF(G272="VAL", VLOOKUP(C272,'Input data'!C:D,2,0)/coef!$I$3, VLOOKUP(C272,'Input data'!C:D,2,0)),)</f>
        <v>0</v>
      </c>
      <c r="E272" s="46" t="s">
        <v>7053</v>
      </c>
      <c r="F272" s="46" t="s">
        <v>7054</v>
      </c>
      <c r="G272" s="46" t="s">
        <v>6820</v>
      </c>
      <c r="H272" s="46"/>
      <c r="I272" s="46" t="s">
        <v>6983</v>
      </c>
      <c r="J272" s="46"/>
      <c r="K272" s="46"/>
      <c r="L272" s="46"/>
      <c r="M272" s="46" t="s">
        <v>4678</v>
      </c>
    </row>
    <row r="273" customFormat="false" ht="38.25" hidden="false" customHeight="true" outlineLevel="0" collapsed="false">
      <c r="B273" s="46" t="s">
        <v>1</v>
      </c>
      <c r="C273" s="46" t="s">
        <v>7055</v>
      </c>
      <c r="D273" s="46" t="n">
        <f aca="false">IFERROR(IF(G273="VAL", VLOOKUP(C273,'Input data'!C:D,2,0)/coef!$I$3, VLOOKUP(C273,'Input data'!C:D,2,0)),)</f>
        <v>0</v>
      </c>
      <c r="E273" s="46" t="s">
        <v>7056</v>
      </c>
      <c r="F273" s="46" t="s">
        <v>7057</v>
      </c>
      <c r="G273" s="46" t="s">
        <v>6820</v>
      </c>
      <c r="H273" s="46"/>
      <c r="I273" s="46" t="s">
        <v>6983</v>
      </c>
      <c r="J273" s="46"/>
      <c r="K273" s="46"/>
      <c r="L273" s="46"/>
      <c r="M273" s="46" t="s">
        <v>7055</v>
      </c>
    </row>
    <row r="274" customFormat="false" ht="25.5" hidden="false" customHeight="true" outlineLevel="0" collapsed="false">
      <c r="B274" s="46" t="s">
        <v>1</v>
      </c>
      <c r="C274" s="46" t="s">
        <v>7058</v>
      </c>
      <c r="D274" s="46" t="n">
        <f aca="false">IFERROR(IF(G274="VAL", VLOOKUP(C274,'Input data'!C:D,2,0)/coef!$I$3, VLOOKUP(C274,'Input data'!C:D,2,0)),)</f>
        <v>0</v>
      </c>
      <c r="E274" s="46" t="s">
        <v>7059</v>
      </c>
      <c r="F274" s="46" t="s">
        <v>7060</v>
      </c>
      <c r="G274" s="46" t="s">
        <v>6820</v>
      </c>
      <c r="H274" s="46"/>
      <c r="I274" s="46" t="s">
        <v>6983</v>
      </c>
      <c r="J274" s="46"/>
      <c r="K274" s="46"/>
      <c r="L274" s="46"/>
      <c r="M274" s="46" t="s">
        <v>7058</v>
      </c>
    </row>
    <row r="275" customFormat="false" ht="15" hidden="false" customHeight="true" outlineLevel="0" collapsed="false">
      <c r="B275" s="46" t="s">
        <v>1</v>
      </c>
      <c r="C275" s="46" t="s">
        <v>7061</v>
      </c>
      <c r="D275" s="46" t="n">
        <f aca="false">IFERROR(IF(G275="VAL", VLOOKUP(C275,'Input data'!C:D,2,0)/coef!$I$3, VLOOKUP(C275,'Input data'!C:D,2,0)),)</f>
        <v>0</v>
      </c>
      <c r="E275" s="46" t="s">
        <v>7062</v>
      </c>
      <c r="F275" s="46" t="s">
        <v>7063</v>
      </c>
      <c r="G275" s="46" t="s">
        <v>6820</v>
      </c>
      <c r="H275" s="46"/>
      <c r="I275" s="46" t="s">
        <v>6983</v>
      </c>
      <c r="J275" s="46"/>
      <c r="K275" s="46"/>
      <c r="L275" s="46"/>
      <c r="M275" s="46" t="s">
        <v>7061</v>
      </c>
    </row>
    <row r="276" customFormat="false" ht="15" hidden="false" customHeight="true" outlineLevel="0" collapsed="false">
      <c r="B276" s="46" t="s">
        <v>1</v>
      </c>
      <c r="C276" s="46" t="s">
        <v>7064</v>
      </c>
      <c r="D276" s="46" t="n">
        <f aca="false">IFERROR(IF(G276="VAL", VLOOKUP(C276,'Input data'!C:D,2,0)/coef!$I$3, VLOOKUP(C276,'Input data'!C:D,2,0)),)</f>
        <v>0</v>
      </c>
      <c r="E276" s="46" t="s">
        <v>7065</v>
      </c>
      <c r="F276" s="46" t="s">
        <v>7066</v>
      </c>
      <c r="G276" s="46" t="s">
        <v>6820</v>
      </c>
      <c r="H276" s="46"/>
      <c r="I276" s="46" t="s">
        <v>6983</v>
      </c>
      <c r="J276" s="46"/>
      <c r="K276" s="46"/>
      <c r="L276" s="46"/>
      <c r="M276" s="46" t="s">
        <v>7064</v>
      </c>
    </row>
    <row r="277" customFormat="false" ht="76.5" hidden="false" customHeight="true" outlineLevel="0" collapsed="false">
      <c r="B277" s="46" t="s">
        <v>1</v>
      </c>
      <c r="C277" s="46" t="s">
        <v>7067</v>
      </c>
      <c r="D277" s="46" t="n">
        <f aca="false">IFERROR(IF(G277="VAL", VLOOKUP(C277,'Input data'!C:D,2,0)/coef!$I$3, VLOOKUP(C277,'Input data'!C:D,2,0)),)</f>
        <v>0</v>
      </c>
      <c r="E277" s="46" t="s">
        <v>7068</v>
      </c>
      <c r="F277" s="46" t="s">
        <v>7069</v>
      </c>
      <c r="G277" s="46" t="s">
        <v>6820</v>
      </c>
      <c r="H277" s="46"/>
      <c r="I277" s="46" t="s">
        <v>6983</v>
      </c>
      <c r="J277" s="46"/>
      <c r="K277" s="46"/>
      <c r="L277" s="46"/>
      <c r="M277" s="46" t="s">
        <v>7067</v>
      </c>
    </row>
    <row r="278" customFormat="false" ht="25.5" hidden="false" customHeight="true" outlineLevel="0" collapsed="false">
      <c r="B278" s="46" t="s">
        <v>1</v>
      </c>
      <c r="C278" s="46" t="s">
        <v>7070</v>
      </c>
      <c r="D278" s="46" t="n">
        <f aca="false">IFERROR(IF(G278="VAL", VLOOKUP(C278,'Input data'!C:D,2,0)/coef!$I$3, VLOOKUP(C278,'Input data'!C:D,2,0)),)</f>
        <v>0</v>
      </c>
      <c r="E278" s="46" t="s">
        <v>7071</v>
      </c>
      <c r="F278" s="46" t="s">
        <v>7072</v>
      </c>
      <c r="G278" s="46" t="s">
        <v>6820</v>
      </c>
      <c r="H278" s="46"/>
      <c r="I278" s="46" t="s">
        <v>6983</v>
      </c>
      <c r="J278" s="46"/>
      <c r="K278" s="46"/>
      <c r="L278" s="46"/>
      <c r="M278" s="46" t="s">
        <v>7070</v>
      </c>
    </row>
    <row r="279" customFormat="false" ht="25.5" hidden="false" customHeight="true" outlineLevel="0" collapsed="false">
      <c r="B279" s="46" t="s">
        <v>1</v>
      </c>
      <c r="C279" s="46" t="s">
        <v>5255</v>
      </c>
      <c r="D279" s="46" t="n">
        <f aca="false">IFERROR(IF(G279="VAL", VLOOKUP(C279,'Input data'!C:D,2,0)/coef!$I$3, VLOOKUP(C279,'Input data'!C:D,2,0)),)</f>
        <v>0</v>
      </c>
      <c r="E279" s="46" t="s">
        <v>7073</v>
      </c>
      <c r="F279" s="46" t="s">
        <v>7074</v>
      </c>
      <c r="G279" s="46" t="s">
        <v>6820</v>
      </c>
      <c r="H279" s="46"/>
      <c r="I279" s="46" t="s">
        <v>6983</v>
      </c>
      <c r="J279" s="46"/>
      <c r="K279" s="46"/>
      <c r="L279" s="46"/>
      <c r="M279" s="46" t="s">
        <v>5255</v>
      </c>
    </row>
    <row r="280" customFormat="false" ht="25.5" hidden="false" customHeight="true" outlineLevel="0" collapsed="false">
      <c r="B280" s="46" t="s">
        <v>1</v>
      </c>
      <c r="C280" s="46" t="s">
        <v>7075</v>
      </c>
      <c r="D280" s="46" t="n">
        <f aca="false">IFERROR(IF(G280="VAL", VLOOKUP(C280,'Input data'!C:D,2,0)/coef!$I$3, VLOOKUP(C280,'Input data'!C:D,2,0)),)</f>
        <v>0</v>
      </c>
      <c r="E280" s="46" t="s">
        <v>7076</v>
      </c>
      <c r="F280" s="46" t="s">
        <v>7077</v>
      </c>
      <c r="G280" s="46" t="s">
        <v>7078</v>
      </c>
      <c r="H280" s="46"/>
      <c r="I280" s="46" t="s">
        <v>6983</v>
      </c>
      <c r="J280" s="46"/>
      <c r="K280" s="46"/>
      <c r="L280" s="46"/>
      <c r="M280" s="46" t="s">
        <v>7075</v>
      </c>
    </row>
    <row r="281" customFormat="false" ht="25.5" hidden="false" customHeight="true" outlineLevel="0" collapsed="false">
      <c r="B281" s="46" t="s">
        <v>1</v>
      </c>
      <c r="C281" s="46" t="s">
        <v>7079</v>
      </c>
      <c r="D281" s="46" t="n">
        <f aca="false">IFERROR(IF(G281="VAL", VLOOKUP(C281,'Input data'!C:D,2,0)/coef!$I$3, VLOOKUP(C281,'Input data'!C:D,2,0)),)</f>
        <v>0</v>
      </c>
      <c r="E281" s="46" t="s">
        <v>7080</v>
      </c>
      <c r="F281" s="46" t="s">
        <v>7081</v>
      </c>
      <c r="G281" s="46" t="s">
        <v>6820</v>
      </c>
      <c r="H281" s="46"/>
      <c r="I281" s="46" t="s">
        <v>6983</v>
      </c>
      <c r="J281" s="46"/>
      <c r="K281" s="46"/>
      <c r="L281" s="46"/>
      <c r="M281" s="46" t="s">
        <v>7079</v>
      </c>
    </row>
    <row r="282" customFormat="false" ht="15" hidden="false" customHeight="true" outlineLevel="0" collapsed="false">
      <c r="B282" s="46" t="s">
        <v>1</v>
      </c>
      <c r="C282" s="46" t="s">
        <v>5256</v>
      </c>
      <c r="D282" s="46" t="n">
        <f aca="false">IFERROR(IF(G282="VAL", VLOOKUP(C282,'Input data'!C:D,2,0)/coef!$I$3, VLOOKUP(C282,'Input data'!C:D,2,0)),)</f>
        <v>328108.925869894</v>
      </c>
      <c r="E282" s="46" t="s">
        <v>7082</v>
      </c>
      <c r="F282" s="46" t="s">
        <v>4944</v>
      </c>
      <c r="G282" s="46" t="s">
        <v>6820</v>
      </c>
      <c r="H282" s="46"/>
      <c r="I282" s="46" t="s">
        <v>6983</v>
      </c>
      <c r="J282" s="46"/>
      <c r="K282" s="46"/>
      <c r="L282" s="46"/>
      <c r="M282" s="46" t="s">
        <v>5256</v>
      </c>
    </row>
    <row r="283" customFormat="false" ht="25.5" hidden="false" customHeight="true" outlineLevel="0" collapsed="false">
      <c r="B283" s="46" t="s">
        <v>1</v>
      </c>
      <c r="C283" s="46" t="s">
        <v>5257</v>
      </c>
      <c r="D283" s="46" t="n">
        <f aca="false">IFERROR(IF(G283="VAL", VLOOKUP(C283,'Input data'!C:D,2,0)/coef!$I$3, VLOOKUP(C283,'Input data'!C:D,2,0)),)</f>
        <v>0</v>
      </c>
      <c r="E283" s="46" t="s">
        <v>7083</v>
      </c>
      <c r="F283" s="46" t="s">
        <v>7084</v>
      </c>
      <c r="G283" s="46" t="s">
        <v>6820</v>
      </c>
      <c r="H283" s="46"/>
      <c r="I283" s="46" t="s">
        <v>6983</v>
      </c>
      <c r="J283" s="46"/>
      <c r="K283" s="46"/>
      <c r="L283" s="46"/>
      <c r="M283" s="46" t="s">
        <v>5257</v>
      </c>
    </row>
    <row r="284" customFormat="false" ht="15" hidden="false" customHeight="true" outlineLevel="0" collapsed="false">
      <c r="B284" s="46" t="s">
        <v>1</v>
      </c>
      <c r="C284" s="46" t="s">
        <v>5258</v>
      </c>
      <c r="D284" s="46" t="n">
        <f aca="false">IFERROR(IF(G284="VAL", VLOOKUP(C284,'Input data'!C:D,2,0)/coef!$I$3, VLOOKUP(C284,'Input data'!C:D,2,0)),)</f>
        <v>22692.8895612708</v>
      </c>
      <c r="E284" s="46" t="s">
        <v>7085</v>
      </c>
      <c r="F284" s="108" t="s">
        <v>7086</v>
      </c>
      <c r="G284" s="46" t="s">
        <v>6820</v>
      </c>
      <c r="H284" s="46"/>
      <c r="I284" s="46" t="s">
        <v>6983</v>
      </c>
      <c r="J284" s="46"/>
      <c r="K284" s="46"/>
      <c r="L284" s="46"/>
      <c r="M284" s="46" t="s">
        <v>5258</v>
      </c>
    </row>
    <row r="285" customFormat="false" ht="38.25" hidden="false" customHeight="true" outlineLevel="0" collapsed="false">
      <c r="B285" s="46" t="s">
        <v>1</v>
      </c>
      <c r="C285" s="46" t="s">
        <v>5259</v>
      </c>
      <c r="D285" s="46" t="n">
        <f aca="false">IFERROR(IF(G285="VAL", VLOOKUP(C285,'Input data'!C:D,2,0)/coef!$I$3, VLOOKUP(C285,'Input data'!C:D,2,0)),)</f>
        <v>0</v>
      </c>
      <c r="E285" s="46" t="s">
        <v>7087</v>
      </c>
      <c r="F285" s="46" t="s">
        <v>7088</v>
      </c>
      <c r="G285" s="46" t="s">
        <v>6820</v>
      </c>
      <c r="H285" s="46"/>
      <c r="I285" s="46" t="s">
        <v>6983</v>
      </c>
      <c r="J285" s="46"/>
      <c r="K285" s="46"/>
      <c r="L285" s="46"/>
      <c r="M285" s="46" t="s">
        <v>5259</v>
      </c>
    </row>
    <row r="286" customFormat="false" ht="38.25" hidden="false" customHeight="true" outlineLevel="0" collapsed="false">
      <c r="B286" s="46" t="s">
        <v>1</v>
      </c>
      <c r="C286" s="46" t="s">
        <v>5260</v>
      </c>
      <c r="D286" s="46" t="n">
        <f aca="false">IFERROR(IF(G286="VAL", VLOOKUP(C286,'Input data'!C:D,2,0)/coef!$I$3, VLOOKUP(C286,'Input data'!C:D,2,0)),)</f>
        <v>0</v>
      </c>
      <c r="E286" s="46" t="s">
        <v>7089</v>
      </c>
      <c r="F286" s="46" t="s">
        <v>7090</v>
      </c>
      <c r="G286" s="46" t="s">
        <v>6820</v>
      </c>
      <c r="H286" s="46"/>
      <c r="I286" s="46" t="s">
        <v>6983</v>
      </c>
      <c r="J286" s="46"/>
      <c r="K286" s="46"/>
      <c r="L286" s="46"/>
      <c r="M286" s="46" t="s">
        <v>5260</v>
      </c>
    </row>
    <row r="287" customFormat="false" ht="38.25" hidden="false" customHeight="true" outlineLevel="0" collapsed="false">
      <c r="B287" s="46" t="s">
        <v>1</v>
      </c>
      <c r="C287" s="46" t="s">
        <v>5261</v>
      </c>
      <c r="D287" s="46" t="n">
        <f aca="false">IFERROR(IF(G287="VAL", VLOOKUP(C287,'Input data'!C:D,2,0)/coef!$I$3, VLOOKUP(C287,'Input data'!C:D,2,0)),)</f>
        <v>0</v>
      </c>
      <c r="E287" s="46" t="s">
        <v>7091</v>
      </c>
      <c r="F287" s="46" t="s">
        <v>7092</v>
      </c>
      <c r="G287" s="46" t="s">
        <v>6820</v>
      </c>
      <c r="H287" s="46"/>
      <c r="I287" s="46" t="s">
        <v>6983</v>
      </c>
      <c r="J287" s="46"/>
      <c r="K287" s="46"/>
      <c r="L287" s="46"/>
      <c r="M287" s="46" t="s">
        <v>5261</v>
      </c>
    </row>
    <row r="288" customFormat="false" ht="51" hidden="false" customHeight="true" outlineLevel="0" collapsed="false">
      <c r="B288" s="46" t="s">
        <v>1</v>
      </c>
      <c r="C288" s="46" t="s">
        <v>5262</v>
      </c>
      <c r="D288" s="46" t="n">
        <f aca="false">IFERROR(IF(G288="VAL", VLOOKUP(C288,'Input data'!C:D,2,0)/coef!$I$3, VLOOKUP(C288,'Input data'!C:D,2,0)),)</f>
        <v>0</v>
      </c>
      <c r="E288" s="46" t="s">
        <v>7093</v>
      </c>
      <c r="F288" s="46" t="s">
        <v>7094</v>
      </c>
      <c r="G288" s="46" t="s">
        <v>6820</v>
      </c>
      <c r="H288" s="46"/>
      <c r="I288" s="46" t="s">
        <v>6983</v>
      </c>
      <c r="J288" s="46"/>
      <c r="K288" s="46"/>
      <c r="L288" s="46"/>
      <c r="M288" s="46" t="s">
        <v>5262</v>
      </c>
    </row>
    <row r="289" customFormat="false" ht="38.25" hidden="false" customHeight="true" outlineLevel="0" collapsed="false">
      <c r="B289" s="46" t="s">
        <v>1</v>
      </c>
      <c r="C289" s="46" t="s">
        <v>7095</v>
      </c>
      <c r="D289" s="46" t="n">
        <f aca="false">IFERROR(IF(G289="VAL", VLOOKUP(C289,'Input data'!C:D,2,0)/coef!$I$3, VLOOKUP(C289,'Input data'!C:D,2,0)),)</f>
        <v>0</v>
      </c>
      <c r="E289" s="46" t="s">
        <v>7096</v>
      </c>
      <c r="F289" s="46" t="s">
        <v>7097</v>
      </c>
      <c r="G289" s="46" t="s">
        <v>6820</v>
      </c>
      <c r="H289" s="46"/>
      <c r="I289" s="46" t="s">
        <v>6983</v>
      </c>
      <c r="J289" s="46"/>
      <c r="K289" s="46"/>
      <c r="L289" s="46"/>
      <c r="M289" s="46" t="s">
        <v>7095</v>
      </c>
    </row>
    <row r="290" customFormat="false" ht="15" hidden="false" customHeight="true" outlineLevel="0" collapsed="false">
      <c r="B290" s="46" t="s">
        <v>1</v>
      </c>
      <c r="C290" s="46" t="s">
        <v>5263</v>
      </c>
      <c r="D290" s="46" t="n">
        <f aca="false">IFERROR(IF(G290="VAL", VLOOKUP(C290,'Input data'!C:D,2,0)/coef!$I$3, VLOOKUP(C290,'Input data'!C:D,2,0)),)</f>
        <v>0</v>
      </c>
      <c r="E290" s="46" t="s">
        <v>7098</v>
      </c>
      <c r="F290" s="46" t="s">
        <v>7099</v>
      </c>
      <c r="G290" s="46" t="s">
        <v>6820</v>
      </c>
      <c r="H290" s="46"/>
      <c r="I290" s="46" t="s">
        <v>6983</v>
      </c>
      <c r="J290" s="46"/>
      <c r="K290" s="46"/>
      <c r="L290" s="46"/>
      <c r="M290" s="46" t="s">
        <v>5263</v>
      </c>
    </row>
    <row r="291" customFormat="false" ht="15" hidden="false" customHeight="true" outlineLevel="0" collapsed="false">
      <c r="B291" s="46" t="s">
        <v>1</v>
      </c>
      <c r="C291" s="46" t="s">
        <v>7100</v>
      </c>
      <c r="D291" s="46" t="n">
        <f aca="false">IFERROR(IF(G291="VAL", VLOOKUP(C291,'Input data'!C:D,2,0)/coef!$I$3, VLOOKUP(C291,'Input data'!C:D,2,0)),)</f>
        <v>0</v>
      </c>
      <c r="E291" s="46" t="s">
        <v>7101</v>
      </c>
      <c r="F291" s="46" t="s">
        <v>7102</v>
      </c>
      <c r="G291" s="46" t="s">
        <v>6820</v>
      </c>
      <c r="H291" s="46"/>
      <c r="I291" s="46" t="s">
        <v>6983</v>
      </c>
      <c r="J291" s="46"/>
      <c r="K291" s="46"/>
      <c r="L291" s="46"/>
      <c r="M291" s="46" t="s">
        <v>7100</v>
      </c>
    </row>
    <row r="292" customFormat="false" ht="51" hidden="false" customHeight="true" outlineLevel="0" collapsed="false">
      <c r="B292" s="46" t="s">
        <v>1</v>
      </c>
      <c r="C292" s="46" t="s">
        <v>7103</v>
      </c>
      <c r="D292" s="46" t="n">
        <f aca="false">IFERROR(IF(G292="VAL", VLOOKUP(C292,'Input data'!C:D,2,0)/coef!$I$3, VLOOKUP(C292,'Input data'!C:D,2,0)),)</f>
        <v>0</v>
      </c>
      <c r="E292" s="46" t="s">
        <v>7104</v>
      </c>
      <c r="F292" s="46" t="s">
        <v>7105</v>
      </c>
      <c r="G292" s="46" t="s">
        <v>6820</v>
      </c>
      <c r="H292" s="46"/>
      <c r="I292" s="46" t="s">
        <v>6983</v>
      </c>
      <c r="J292" s="46"/>
      <c r="K292" s="46"/>
      <c r="L292" s="46"/>
      <c r="M292" s="46" t="s">
        <v>7103</v>
      </c>
    </row>
    <row r="293" customFormat="false" ht="51" hidden="false" customHeight="true" outlineLevel="0" collapsed="false">
      <c r="B293" s="46" t="s">
        <v>1</v>
      </c>
      <c r="C293" s="46" t="s">
        <v>5264</v>
      </c>
      <c r="D293" s="46" t="n">
        <f aca="false">IFERROR(IF(G293="VAL", VLOOKUP(C293,'Input data'!C:D,2,0)/coef!$I$3, VLOOKUP(C293,'Input data'!C:D,2,0)),)</f>
        <v>0</v>
      </c>
      <c r="E293" s="46" t="s">
        <v>7106</v>
      </c>
      <c r="F293" s="46" t="s">
        <v>7107</v>
      </c>
      <c r="G293" s="46" t="s">
        <v>6820</v>
      </c>
      <c r="H293" s="46"/>
      <c r="I293" s="46" t="s">
        <v>6983</v>
      </c>
      <c r="J293" s="46"/>
      <c r="K293" s="46"/>
      <c r="L293" s="46"/>
      <c r="M293" s="46" t="s">
        <v>5264</v>
      </c>
    </row>
    <row r="294" customFormat="false" ht="38.25" hidden="false" customHeight="true" outlineLevel="0" collapsed="false">
      <c r="B294" s="46" t="s">
        <v>1</v>
      </c>
      <c r="C294" s="46" t="s">
        <v>7108</v>
      </c>
      <c r="D294" s="46" t="n">
        <f aca="false">IFERROR(IF(G294="VAL", VLOOKUP(C294,'Input data'!C:D,2,0)/coef!$I$3, VLOOKUP(C294,'Input data'!C:D,2,0)),)</f>
        <v>0</v>
      </c>
      <c r="E294" s="46" t="s">
        <v>7109</v>
      </c>
      <c r="F294" s="46" t="s">
        <v>7110</v>
      </c>
      <c r="G294" s="46" t="s">
        <v>6820</v>
      </c>
      <c r="H294" s="46"/>
      <c r="I294" s="46" t="s">
        <v>6983</v>
      </c>
      <c r="J294" s="46"/>
      <c r="K294" s="46"/>
      <c r="L294" s="46"/>
      <c r="M294" s="46" t="s">
        <v>7108</v>
      </c>
    </row>
    <row r="295" customFormat="false" ht="25.5" hidden="false" customHeight="true" outlineLevel="0" collapsed="false">
      <c r="B295" s="46" t="s">
        <v>1</v>
      </c>
      <c r="C295" s="46" t="s">
        <v>7111</v>
      </c>
      <c r="D295" s="46" t="n">
        <f aca="false">IFERROR(IF(G295="VAL", VLOOKUP(C295,'Input data'!C:D,2,0)/coef!$I$3, VLOOKUP(C295,'Input data'!C:D,2,0)),)</f>
        <v>0</v>
      </c>
      <c r="E295" s="46" t="s">
        <v>7112</v>
      </c>
      <c r="F295" s="46" t="s">
        <v>7113</v>
      </c>
      <c r="G295" s="46" t="s">
        <v>6820</v>
      </c>
      <c r="H295" s="46"/>
      <c r="I295" s="46" t="s">
        <v>6983</v>
      </c>
      <c r="J295" s="46"/>
      <c r="K295" s="46"/>
      <c r="L295" s="46"/>
      <c r="M295" s="46" t="s">
        <v>7111</v>
      </c>
    </row>
    <row r="296" customFormat="false" ht="38.25" hidden="false" customHeight="true" outlineLevel="0" collapsed="false">
      <c r="B296" s="46" t="s">
        <v>1</v>
      </c>
      <c r="C296" s="46" t="s">
        <v>5265</v>
      </c>
      <c r="D296" s="46" t="n">
        <f aca="false">IFERROR(IF(G296="VAL", VLOOKUP(C296,'Input data'!C:D,2,0)/coef!$I$3, VLOOKUP(C296,'Input data'!C:D,2,0)),)</f>
        <v>0</v>
      </c>
      <c r="E296" s="46" t="s">
        <v>7114</v>
      </c>
      <c r="F296" s="46" t="s">
        <v>7115</v>
      </c>
      <c r="G296" s="46" t="s">
        <v>6820</v>
      </c>
      <c r="H296" s="46"/>
      <c r="I296" s="46" t="s">
        <v>6983</v>
      </c>
      <c r="J296" s="46"/>
      <c r="K296" s="46"/>
      <c r="L296" s="46"/>
      <c r="M296" s="46" t="s">
        <v>5265</v>
      </c>
    </row>
    <row r="297" customFormat="false" ht="25.5" hidden="false" customHeight="true" outlineLevel="0" collapsed="false">
      <c r="A297" s="1"/>
      <c r="B297" s="46" t="s">
        <v>1</v>
      </c>
      <c r="C297" s="46" t="s">
        <v>5266</v>
      </c>
      <c r="D297" s="46" t="n">
        <f aca="false">IFERROR(IF(G297="VAL", VLOOKUP(C297,'Input data'!C:D,2,0)/coef!$I$3, VLOOKUP(C297,'Input data'!C:D,2,0)),)</f>
        <v>0</v>
      </c>
      <c r="E297" s="46" t="s">
        <v>7116</v>
      </c>
      <c r="F297" s="46" t="s">
        <v>7117</v>
      </c>
      <c r="G297" s="46" t="s">
        <v>6820</v>
      </c>
      <c r="H297" s="108"/>
      <c r="I297" s="46" t="s">
        <v>7118</v>
      </c>
      <c r="J297" s="108"/>
      <c r="K297" s="108"/>
      <c r="L297" s="108"/>
      <c r="M297" s="46" t="s">
        <v>5266</v>
      </c>
    </row>
    <row r="298" customFormat="false" ht="25.5" hidden="false" customHeight="true" outlineLevel="0" collapsed="false">
      <c r="A298" s="1"/>
      <c r="B298" s="46" t="s">
        <v>1</v>
      </c>
      <c r="C298" s="46" t="s">
        <v>5267</v>
      </c>
      <c r="D298" s="46" t="n">
        <f aca="false">IFERROR(IF(G298="VAL", VLOOKUP(C298,'Input data'!C:D,2,0)/coef!$I$3, VLOOKUP(C298,'Input data'!C:D,2,0)),)</f>
        <v>0</v>
      </c>
      <c r="E298" s="46" t="s">
        <v>7119</v>
      </c>
      <c r="F298" s="46" t="s">
        <v>7120</v>
      </c>
      <c r="G298" s="46" t="s">
        <v>6820</v>
      </c>
      <c r="H298" s="108"/>
      <c r="I298" s="46" t="s">
        <v>7118</v>
      </c>
      <c r="J298" s="108"/>
      <c r="K298" s="108"/>
      <c r="L298" s="108"/>
      <c r="M298" s="46" t="s">
        <v>5267</v>
      </c>
    </row>
  </sheetData>
  <printOptions headings="false" gridLines="true" gridLinesSet="true" horizontalCentered="true" verticalCentered="false"/>
  <pageMargins left="0.39375" right="0.39375" top="0.39375" bottom="0.39375" header="0" footer="0"/>
  <pageSetup paperSize="9" scale="100" fitToWidth="1" fitToHeight="0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Roman,Regular"&amp;A</oddHeader>
    <oddFooter>&amp;R Pag. &amp;P di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5" min="5" style="1" width="32.14"/>
    <col collapsed="false" customWidth="true" hidden="false" outlineLevel="0" max="6" min="6" style="1" width="35"/>
    <col collapsed="false" customWidth="true" hidden="false" outlineLevel="0" max="10" min="10" style="1" width="13.71"/>
    <col collapsed="false" customWidth="true" hidden="false" outlineLevel="0" max="11" min="11" style="1" width="16.85"/>
  </cols>
  <sheetData>
    <row r="1" s="51" customFormat="true" ht="28.5" hidden="false" customHeight="true" outlineLevel="0" collapsed="false">
      <c r="A1" s="2" t="s">
        <v>7121</v>
      </c>
    </row>
    <row r="2" customFormat="false" ht="25.5" hidden="false" customHeight="true" outlineLevel="0" collapsed="false">
      <c r="B2" s="46" t="s">
        <v>6761</v>
      </c>
      <c r="C2" s="46" t="s">
        <v>6762</v>
      </c>
      <c r="D2" s="46" t="s">
        <v>7122</v>
      </c>
      <c r="E2" s="46" t="s">
        <v>6763</v>
      </c>
      <c r="F2" s="46" t="s">
        <v>6764</v>
      </c>
      <c r="G2" s="46" t="s">
        <v>6765</v>
      </c>
      <c r="H2" s="46" t="s">
        <v>6766</v>
      </c>
      <c r="I2" s="46" t="s">
        <v>6767</v>
      </c>
      <c r="J2" s="46" t="s">
        <v>6768</v>
      </c>
      <c r="K2" s="46" t="s">
        <v>6769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16" activeCellId="0" sqref="B1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63.29"/>
    <col collapsed="false" customWidth="true" hidden="false" outlineLevel="0" max="2" min="2" style="1" width="22.43"/>
    <col collapsed="false" customWidth="true" hidden="false" outlineLevel="0" max="3" min="3" style="1" width="24.57"/>
    <col collapsed="false" customWidth="true" hidden="false" outlineLevel="0" max="4" min="4" style="1" width="21.71"/>
    <col collapsed="false" customWidth="true" hidden="false" outlineLevel="0" max="5" min="5" style="1" width="15.57"/>
    <col collapsed="false" customWidth="true" hidden="false" outlineLevel="0" max="6" min="6" style="1" width="18.85"/>
    <col collapsed="false" customWidth="true" hidden="false" outlineLevel="0" max="8" min="8" style="1" width="10.57"/>
    <col collapsed="false" customWidth="true" hidden="false" outlineLevel="0" max="10" min="10" style="1" width="21.57"/>
    <col collapsed="false" customWidth="true" hidden="false" outlineLevel="0" max="12" min="11" style="1" width="15.14"/>
  </cols>
  <sheetData>
    <row r="1" s="2" customFormat="true" ht="29.25" hidden="false" customHeight="true" outlineLevel="0" collapsed="false">
      <c r="A1" s="2" t="s">
        <v>7123</v>
      </c>
      <c r="J1" s="2" t="s">
        <v>7124</v>
      </c>
      <c r="K1" s="2" t="n">
        <v>1</v>
      </c>
    </row>
    <row r="2" customFormat="false" ht="30.75" hidden="false" customHeight="true" outlineLevel="0" collapsed="false">
      <c r="A2" s="1" t="s">
        <v>7125</v>
      </c>
      <c r="C2" s="78" t="s">
        <v>7126</v>
      </c>
      <c r="D2" s="78" t="s">
        <v>7127</v>
      </c>
    </row>
    <row r="3" customFormat="false" ht="30.75" hidden="false" customHeight="true" outlineLevel="0" collapsed="false">
      <c r="B3" s="78" t="s">
        <v>7128</v>
      </c>
      <c r="C3" s="78" t="s">
        <v>4887</v>
      </c>
      <c r="D3" s="78" t="s">
        <v>4888</v>
      </c>
      <c r="E3" s="109" t="s">
        <v>7129</v>
      </c>
    </row>
    <row r="4" customFormat="false" ht="30.75" hidden="false" customHeight="true" outlineLevel="0" collapsed="false">
      <c r="A4" s="63" t="s">
        <v>4699</v>
      </c>
      <c r="B4" s="110" t="n">
        <f aca="false">VLOOKUP(A4,Indicators!B:E,4,0)</f>
        <v>0</v>
      </c>
      <c r="C4" s="110" t="str">
        <f aca="false">IF(INDEX(Normalita!$B$3:$J$32,3,MATCH($A4,Normalita!$B$3:$J$3,0)) = C$3,INDEX(Normalita!$B$3:$J$32,'Cluster determination'!$D$1+3,MATCH($A4,Normalita!$B$3:$J$3,0)),"")</f>
        <v/>
      </c>
      <c r="D4" s="110" t="n">
        <f aca="false">IF(INDEX(Normalita!$B$3:$J$32,3,MATCH($A4,Normalita!$B$3:$J$3,0)) = D$3,INDEX(Normalita!$B$3:$J$32,'Cluster determination'!$D$1+3,MATCH($A4,Normalita!$B$3:$J$3,0)),"")</f>
        <v>25</v>
      </c>
      <c r="E4" s="111" t="n">
        <f aca="false">IF(B4="не заполнено","",IF(AND(C4&lt;&gt;"",D4&lt;&gt;""),    IF(AND(B4&gt;=C4,B4&lt;=D4),1,0),    IF(AND(C4&lt;&gt;"",D4=""),    IF(B4&gt;=C4,1,0),    IF(AND(C4="",D4&lt;&gt;""),    IF(B4&lt;=D4,1,0),0   )  )  ))</f>
        <v>1</v>
      </c>
      <c r="F4" s="112" t="str">
        <f aca="false">VLOOKUP(A4,Indicators!B:C,2,0)</f>
        <v>Индекс амортизация на стоимость амортизируемого оборудования</v>
      </c>
    </row>
    <row r="5" customFormat="false" ht="30.75" hidden="false" customHeight="true" outlineLevel="0" collapsed="false">
      <c r="A5" s="63" t="s">
        <v>4702</v>
      </c>
      <c r="B5" s="110" t="str">
        <f aca="false">VLOOKUP(A5,Indicators!B:E,4,0)</f>
        <v>не заполнено</v>
      </c>
      <c r="C5" s="110" t="str">
        <f aca="false">IF(INDEX(Normalita!$B$3:$J$32,3,MATCH($A5,Normalita!$B$3:$J$3,0)) = C$3,INDEX(Normalita!$B$3:$J$32,'Cluster determination'!$D$1+3,MATCH($A5,Normalita!$B$3:$J$3,0)),"")</f>
        <v/>
      </c>
      <c r="D5" s="110" t="n">
        <f aca="false">IF(INDEX(Normalita!$B$3:$J$32,3,MATCH($A5,Normalita!$B$3:$J$3,0)) = D$3,INDEX(Normalita!$B$3:$J$32,'Cluster determination'!$D$1+3,MATCH($A5,Normalita!$B$3:$J$3,0)),"")</f>
        <v>55</v>
      </c>
      <c r="E5" s="111" t="str">
        <f aca="false">IF(B5="не заполнено","",IF(AND(C5&lt;&gt;"",D5&lt;&gt;""),    IF(AND(B5&gt;=C5,B5&lt;=D5),1,0),    IF(AND(C5&lt;&gt;"",D5=""),    IF(B5&gt;=C5,1,0),    IF(AND(C5="",D5&lt;&gt;""),    IF(B5&lt;=D5,1,0),0   )  )  ))</f>
        <v/>
      </c>
      <c r="F5" s="112" t="str">
        <f aca="false">VLOOKUP(A5,Indicators!B:C,2,0)</f>
        <v>Индекс расходов на лизинг и аренду оборудования на стоимость этого оборудования</v>
      </c>
    </row>
    <row r="6" customFormat="false" ht="15.75" hidden="false" customHeight="true" outlineLevel="0" collapsed="false">
      <c r="A6" s="63" t="s">
        <v>4705</v>
      </c>
      <c r="B6" s="110" t="n">
        <f aca="false">VLOOKUP(A6,Indicators!B:E,4,0)</f>
        <v>0</v>
      </c>
      <c r="C6" s="110" t="str">
        <f aca="false">IF(INDEX(Normalita!$B$3:$J$32,3,MATCH($A6,Normalita!$B$3:$J$3,0)) = C$3,INDEX(Normalita!$B$3:$J$32,'Cluster determination'!$D$1+3,MATCH($A6,Normalita!$B$3:$J$3,0)),"")</f>
        <v/>
      </c>
      <c r="D6" s="110" t="n">
        <f aca="false">IF(INDEX(Normalita!$B$3:$J$32,3,MATCH($A6,Normalita!$B$3:$J$3,0)) = D$3,INDEX(Normalita!$B$3:$J$32,'Cluster determination'!$D$1+3,MATCH($A6,Normalita!$B$3:$J$3,0)),"")</f>
        <v>3.22</v>
      </c>
      <c r="E6" s="111" t="n">
        <f aca="false">IF(B6="не заполнено","",IF(AND(C6&lt;&gt;"",D6&lt;&gt;""),    IF(AND(B6&gt;=C6,B6&lt;=D6),1,0),    IF(AND(C6&lt;&gt;"",D6=""),    IF(B6&gt;=C6,1,0),    IF(AND(C6="",D6&lt;&gt;""),    IF(B6&lt;=D6,1,0),0   )  )  ))</f>
        <v>1</v>
      </c>
      <c r="F6" s="112" t="str">
        <f aca="false">VLOOKUP(A6,Indicators!B:C,2,0)</f>
        <v>Индекс прочих расходов на доходы</v>
      </c>
    </row>
    <row r="7" customFormat="false" ht="30.75" hidden="false" customHeight="true" outlineLevel="0" collapsed="false">
      <c r="A7" s="63" t="s">
        <v>4708</v>
      </c>
      <c r="B7" s="110" t="str">
        <f aca="false">VLOOKUP(A7,Indicators!B:E,4,0)</f>
        <v>не заполнено</v>
      </c>
      <c r="C7" s="110" t="n">
        <f aca="false">IF(INDEX(Normalita!$B$3:$J$32,3,MATCH($A7,Normalita!$B$3:$J$3,0)) = C$3,INDEX(Normalita!$B$3:$J$32,'Cluster determination'!$D$1+3,MATCH($A7,Normalita!$B$3:$J$3,0)),"")</f>
        <v>1</v>
      </c>
      <c r="D7" s="110" t="str">
        <f aca="false">IF(INDEX(Normalita!$B$3:$J$32,3,MATCH($A7,Normalita!$B$3:$J$3,0)) = D$3,INDEX(Normalita!$B$3:$J$32,'Cluster determination'!$D$1+3,MATCH($A7,Normalita!$B$3:$J$3,0)),"")</f>
        <v/>
      </c>
      <c r="E7" s="111" t="str">
        <f aca="false">IF(B7="не заполнено","",IF(AND(C7&lt;&gt;"",D7&lt;&gt;""),    IF(AND(B7&gt;=C7,B7&lt;=D7),1,0),    IF(AND(C7&lt;&gt;"",D7=""),    IF(B7&gt;=C7,1,0),    IF(AND(C7="",D7&lt;&gt;""),    IF(B7&lt;=D7,1,0),0   )  )  ))</f>
        <v/>
      </c>
      <c r="F7" s="112" t="str">
        <f aca="false">VLOOKUP(A7,Indicators!B:C,2,0)</f>
        <v>Индекс покрытия маржой затрат на аренду и амортизацию основных средств</v>
      </c>
    </row>
    <row r="8" customFormat="false" ht="30.75" hidden="false" customHeight="true" outlineLevel="0" collapsed="false">
      <c r="A8" s="63" t="s">
        <v>4711</v>
      </c>
      <c r="B8" s="110" t="n">
        <f aca="false">VLOOKUP(A8,Indicators!B:E,4,0)</f>
        <v>40.4761904761905</v>
      </c>
      <c r="C8" s="110" t="n">
        <f aca="false">IF(INDEX(Normalita!$B$3:$J$32,3,MATCH($A8,Normalita!$B$3:$J$3,0)) = C$3,INDEX(Normalita!$B$3:$J$32,'Cluster determination'!$D$1+3,MATCH($A8,Normalita!$B$3:$J$3,0)),"")</f>
        <v>0</v>
      </c>
      <c r="D8" s="110" t="str">
        <f aca="false">IF(INDEX(Normalita!$B$3:$J$32,3,MATCH($A8,Normalita!$B$3:$J$3,0)) = D$3,INDEX(Normalita!$B$3:$J$32,'Cluster determination'!$D$1+3,MATCH($A8,Normalita!$B$3:$J$3,0)),"")</f>
        <v/>
      </c>
      <c r="E8" s="111" t="n">
        <f aca="false">IF(AND(C8&lt;&gt;"",D8&lt;&gt;""),    IF(AND(B8&gt;C8,B8&lt;=D8),1,0),    IF(AND(C8&lt;&gt;"",D8=""),    IF(B8&gt;C8,1,0),    IF(AND(C8="",D8&lt;&gt;""),    IF(B8&lt;=D8,1,0),0   )  )  )</f>
        <v>1</v>
      </c>
      <c r="F8" s="112" t="str">
        <f aca="false">VLOOKUP(A8,Indicators!B:C,2,0)</f>
        <v>Индекс стоимости продаж и стоимости производства услуг на доходы</v>
      </c>
    </row>
    <row r="9" customFormat="false" ht="15" hidden="false" customHeight="true" outlineLevel="0" collapsed="false"/>
    <row r="10" customFormat="false" ht="15" hidden="false" customHeight="true" outlineLevel="0" collapsed="false">
      <c r="E10" s="110"/>
    </row>
    <row r="11" customFormat="false" ht="15.75" hidden="false" customHeight="true" outlineLevel="0" collapsed="false">
      <c r="E11" s="110"/>
    </row>
    <row r="12" customFormat="false" ht="30.75" hidden="false" customHeight="true" outlineLevel="0" collapsed="false">
      <c r="A12" s="1" t="s">
        <v>7130</v>
      </c>
      <c r="E12" s="78" t="s">
        <v>7131</v>
      </c>
      <c r="F12" s="78" t="s">
        <v>7132</v>
      </c>
    </row>
    <row r="13" customFormat="false" ht="15.75" hidden="false" customHeight="true" outlineLevel="0" collapsed="false">
      <c r="A13" s="62" t="s">
        <v>4692</v>
      </c>
      <c r="B13" s="110" t="n">
        <f aca="false">IF(VLOOKUP(A13,Indicators!B:E,4,0) = "не заполнено", "не заполнено", VLOOKUP(A13,Indicators!B:E,4,0))</f>
        <v>2.47058823529412</v>
      </c>
      <c r="C13" s="52" t="n">
        <f aca="false">INDEX(Coerenza!$C$3:$CC$39,'Cluster determination'!$D$1+3,MATCH($A13,Coerenza!$C$3:$CC$3,0))</f>
        <v>1.23</v>
      </c>
      <c r="D13" s="52" t="n">
        <f aca="false">INDEX(Coerenza!$C$3:$CC$39,'Cluster determination'!$D$1+3,MATCH($A13,Coerenza!$C$3:$CC$3,0)+1)</f>
        <v>3.98</v>
      </c>
      <c r="E13" s="111" t="n">
        <f aca="false">IF(B13 = "не заполнено", "", IF(AND(C13&lt;&gt;"",D13&lt;&gt;""),    IF(AND(B13&gt;=C13,B13&lt;=D13),1,0),    IF(AND(C13&lt;&gt;"",D13=""),    IF(B13&gt;=C13,1,0),    IF(AND(C13="",D13&lt;&gt;""),    IF(B13&lt;=D13,1,0),0   )  )  ))</f>
        <v>1</v>
      </c>
      <c r="F13" s="113" t="n">
        <f aca="false">IFERROR(IF(E13=1,1,IF(B13="не заполнено","",IF(D13&gt;=999999,B13/C13,(D13-C13)/MAX(ABS(C13-B13),ABS(D13-B13))))),0)</f>
        <v>1</v>
      </c>
      <c r="G13" s="112" t="str">
        <f aca="false">VLOOKUP(A13,Indicators!B:C,2,0)</f>
        <v>Наценка</v>
      </c>
    </row>
    <row r="14" customFormat="false" ht="15.75" hidden="false" customHeight="true" outlineLevel="0" collapsed="false">
      <c r="A14" s="62" t="s">
        <v>4695</v>
      </c>
      <c r="B14" s="110" t="n">
        <f aca="false">IF(VLOOKUP(A14,Indicators!B:E,4,0) = "не заполнено", "не заполнено", VLOOKUP(A14,Indicators!B:E,4,0)*coef!$I$3)</f>
        <v>2748.44444444444</v>
      </c>
      <c r="C14" s="52" t="n">
        <f aca="false">INDEX(Coerenza!$C$3:$CC$39,'Cluster determination'!$D$1+3,MATCH($A14,Coerenza!$C$3:$CC$3,0))*coef!$I$3</f>
        <v>1542.36244864911</v>
      </c>
      <c r="D14" s="52" t="n">
        <f aca="false">INDEX(Coerenza!$C$3:$CC$39,'Cluster determination'!$D$1+3,MATCH($A14,Coerenza!$C$3:$CC$3,0)+1)*coef!$I$3</f>
        <v>12554.2817930576</v>
      </c>
      <c r="E14" s="111" t="n">
        <f aca="false">IF(B14 = "не заполнено", "", IF(AND(C14&lt;&gt;"",D14&lt;&gt;""),    IF(AND(B14&gt;=C14,B14&lt;=D14),1,0),    IF(AND(C14&lt;&gt;"",D14=""),    IF(B14&gt;=C14,1,0),    IF(AND(C14="",D14&lt;&gt;""),    IF(B14&lt;=D14,1,0),0   )  )  ))</f>
        <v>1</v>
      </c>
      <c r="F14" s="113" t="n">
        <f aca="false">IFERROR(IF(E14=1,1,IF(B14="не заполнено","",IF(D14&gt;=999999,B14/C14,(D14-C14)/MAX(ABS(C14-B14),ABS(D14-B14))))),0)</f>
        <v>1</v>
      </c>
      <c r="G14" s="112" t="str">
        <f aca="false">VLOOKUP(A14,Indicators!B:C,2,0)</f>
        <v>Валовая добавленная стоимость  на сотрудника</v>
      </c>
    </row>
    <row r="15" customFormat="false" ht="15" hidden="false" customHeight="true" outlineLevel="0" collapsed="false">
      <c r="A15" s="114" t="s">
        <v>4715</v>
      </c>
      <c r="B15" s="110" t="n">
        <f aca="false">IF(VLOOKUP(A15,Indicators!B:E,4,0) = "не заполнено", "не заполнено", VLOOKUP(A15,Indicators!B:E,4,0)*coef!$I$3)</f>
        <v>31750</v>
      </c>
      <c r="C15" s="52" t="n">
        <f aca="false">INDEX(Coerenza!$C$3:$CC$39,'Cluster determination'!$D$1+3,MATCH($A15,Coerenza!$C$3:$CC$3,0))*coef!$I$3</f>
        <v>30509.641484175</v>
      </c>
      <c r="D15" s="52" t="n">
        <f aca="false">INDEX(Coerenza!$C$3:$CC$39,'Cluster determination'!$D$1+3,MATCH($A15,Coerenza!$C$3:$CC$3,0)+1)*coef!$I$3</f>
        <v>999999</v>
      </c>
      <c r="E15" s="111" t="n">
        <f aca="false">IF(B15 = "не заполнено", "", IF(AND(C15&lt;&gt;"",D15&lt;&gt;""),    IF(AND(B15&gt;=C15,B15&lt;=D15),1,0),    IF(AND(C15&lt;&gt;"",D15=""),    IF(B15&gt;=C15,1,0),    IF(AND(C15="",D15&lt;&gt;""),    IF(B15&lt;=D15,1,0),0   )  )  ))</f>
        <v>1</v>
      </c>
      <c r="F15" s="113" t="n">
        <f aca="false">IFERROR(IF(E15=1,1,IF(B15="не заполнено","",IF(D15&gt;=999999,B15/C15,(D15-C15)/MAX(ABS(C15-B15),ABS(D15-B15))))),0)</f>
        <v>1</v>
      </c>
      <c r="G15" s="112" t="n">
        <f aca="false">VLOOKUP(A15,Indicators!B:C,2,0)</f>
        <v>0</v>
      </c>
    </row>
    <row r="16" customFormat="false" ht="15" hidden="false" customHeight="true" outlineLevel="0" collapsed="false">
      <c r="A16" s="114" t="s">
        <v>4717</v>
      </c>
      <c r="B16" s="110" t="n">
        <f aca="false">VLOOKUP(A16,Indicators!B:E,4,0)</f>
        <v>1</v>
      </c>
      <c r="C16" s="52" t="n">
        <f aca="false">INDEX(Coerenza!$C$3:$CC$39,'Cluster determination'!$D$1+3,MATCH($A16,Coerenza!$C$3:$CC$3,0))</f>
        <v>0.95</v>
      </c>
      <c r="D16" s="52" t="n">
        <f aca="false">INDEX(Coerenza!$C$3:$CC$39,'Cluster determination'!$D$1+3,MATCH($A16,Coerenza!$C$3:$CC$3,0)+1)</f>
        <v>1.05</v>
      </c>
      <c r="E16" s="111" t="n">
        <f aca="false">IF(B16 = "не заполнено", "", IF(AND(C16&lt;&gt;"",D16&lt;&gt;""),    IF(AND(B16&gt;=C16,B16&lt;=D16),1,0),    IF(AND(C16&lt;&gt;"",D16=""),    IF(B16&gt;=C16,1,0),    IF(AND(C16="",D16&lt;&gt;""),    IF(B16&lt;=D16,1,0),0   )  )  ))</f>
        <v>1</v>
      </c>
      <c r="F16" s="113" t="n">
        <f aca="false">IF(E16=1,1,IFERROR((D16-C16)/MAX(ABS(C16-B16),ABS(D16-B16)),0))</f>
        <v>1</v>
      </c>
      <c r="G16" s="112" t="n">
        <f aca="false">VLOOKUP(A16,Indicators!B:C,2,0)</f>
        <v>0</v>
      </c>
    </row>
    <row r="17" customFormat="false" ht="15" hidden="false" customHeight="true" outlineLevel="0" collapsed="false">
      <c r="A17" s="114" t="s">
        <v>4719</v>
      </c>
      <c r="B17" s="110" t="n">
        <f aca="false">VLOOKUP(A17,Indicators!B:E,4,0)</f>
        <v>0.516380952380952</v>
      </c>
      <c r="C17" s="1" t="n">
        <f aca="false">($B23*$C28-VLOOKUP("F02501",'Q fields (current)'!$C:$D,2,0))/$B23 - 0.03</f>
        <v>0.0580630992150021</v>
      </c>
      <c r="D17" s="1" t="n">
        <f aca="false">($B23*$C28-VLOOKUP("F02501",'Q fields (current)'!$C:$D,2,0))/$B23 + 0.03</f>
        <v>0.118063099215002</v>
      </c>
      <c r="E17" s="111" t="n">
        <f aca="false">IF(B17 = "не заполнено", "", IF(AND(C17&lt;&gt;"",D17&lt;&gt;""),    IF(AND(B17&gt;=C17,B17&lt;=D17),1,0),    IF(AND(C17&lt;&gt;"",D17=""),    IF(B17&gt;=C17,1,0),    IF(AND(C17="",D17&lt;&gt;""),    IF(B17&lt;=D17,1,0),0   )  )  ))</f>
        <v>0</v>
      </c>
      <c r="F17" s="113" t="n">
        <f aca="false">IF(E17=1,1,IFERROR((D17-C17)/MAX(ABS(C17-B17),ABS(D17-B17)),0))</f>
        <v>0.130913512501279</v>
      </c>
      <c r="G17" s="112" t="n">
        <f aca="false">VLOOKUP(A17,Indicators!B:C,2,0)</f>
        <v>0</v>
      </c>
    </row>
    <row r="18" customFormat="false" ht="15" hidden="false" customHeight="true" outlineLevel="0" collapsed="false">
      <c r="J18" s="115"/>
    </row>
    <row r="19" customFormat="false" ht="15.75" hidden="false" customHeight="true" outlineLevel="0" collapsed="false">
      <c r="J19" s="115"/>
    </row>
    <row r="20" customFormat="false" ht="15.75" hidden="false" customHeight="true" outlineLevel="0" collapsed="false">
      <c r="A20" s="116" t="s">
        <v>7129</v>
      </c>
      <c r="B20" s="1" t="n">
        <f aca="false">SUM(E4:E8,E13:E17)/COUNT(E4:E8,E13:E17)</f>
        <v>0.875</v>
      </c>
      <c r="C20" s="1" t="n">
        <f aca="false">Settings!$N$4</f>
        <v>0.75</v>
      </c>
      <c r="J20" s="115"/>
    </row>
    <row r="21" customFormat="false" ht="15" hidden="false" customHeight="true" outlineLevel="0" collapsed="false">
      <c r="A21" s="116" t="s">
        <v>7131</v>
      </c>
      <c r="B21" s="1" t="n">
        <f aca="false">AVERAGE(F13:F17)</f>
        <v>0.826182702500256</v>
      </c>
      <c r="C21" s="1" t="n">
        <f aca="false">Settings!$N$5</f>
        <v>0.75</v>
      </c>
      <c r="J21" s="115"/>
    </row>
    <row r="22" customFormat="false" ht="15.75" hidden="false" customHeight="true" outlineLevel="0" collapsed="false">
      <c r="F22" s="1" t="s">
        <v>7133</v>
      </c>
      <c r="J22" s="115"/>
    </row>
    <row r="23" customFormat="false" ht="15.75" hidden="false" customHeight="true" outlineLevel="0" collapsed="false">
      <c r="A23" s="116" t="s">
        <v>7134</v>
      </c>
      <c r="B23" s="7" t="n">
        <f aca="false">Ricavo!D1*coef!$I$3*E23</f>
        <v>34475428.4694571</v>
      </c>
      <c r="D23" s="116" t="s">
        <v>7135</v>
      </c>
      <c r="E23" s="1" t="n">
        <f aca="false">VLOOKUP(coef!$G$2,coef!$C$3:$D$2394,2,0)*F23</f>
        <v>1.4644627912404</v>
      </c>
      <c r="F23" s="1" t="n">
        <v>1.2</v>
      </c>
      <c r="J23" s="115"/>
    </row>
    <row r="24" customFormat="false" ht="15.75" hidden="false" customHeight="true" outlineLevel="0" collapsed="false">
      <c r="A24" s="62" t="s">
        <v>7136</v>
      </c>
      <c r="B24" s="52" t="n">
        <v>3.764076292165</v>
      </c>
      <c r="J24" s="115"/>
    </row>
    <row r="25" customFormat="false" ht="15.75" hidden="false" customHeight="true" outlineLevel="0" collapsed="false">
      <c r="A25" s="62" t="s">
        <v>7137</v>
      </c>
      <c r="B25" s="1" t="n">
        <f aca="false">B23*(100-B24)/100</f>
        <v>33177747.039816</v>
      </c>
      <c r="J25" s="115"/>
    </row>
    <row r="26" customFormat="false" ht="15.75" hidden="false" customHeight="true" outlineLevel="0" collapsed="false">
      <c r="A26" s="62" t="s">
        <v>7138</v>
      </c>
      <c r="B26" s="1" t="n">
        <f aca="false">B23*(100+B24)/100</f>
        <v>35773109.8990983</v>
      </c>
      <c r="J26" s="115"/>
    </row>
    <row r="27" customFormat="false" ht="15.75" hidden="false" customHeight="true" outlineLevel="0" collapsed="false">
      <c r="J27" s="115"/>
    </row>
    <row r="28" customFormat="false" ht="15.75" hidden="false" customHeight="true" outlineLevel="0" collapsed="false">
      <c r="A28" s="62" t="s">
        <v>7139</v>
      </c>
      <c r="B28" s="1" t="n">
        <f aca="false">C28</f>
        <v>0.0880630992150021</v>
      </c>
      <c r="C28" s="1" t="n">
        <f aca="false">_xlfn.IFS(B23&gt;D38*coef!$I$3,D43,B23&lt;B38*coef!$I$3,B43,B42=MIN(B42:D42),B43+B42*ABS(B43-D43),D42=MIN(B42:D42),D43+D42*ABS(B43-D43),C42=MIN(B42:D42),C43+C42*ABS(B43-D43))</f>
        <v>0.0880630992150021</v>
      </c>
      <c r="J28" s="115"/>
    </row>
    <row r="29" customFormat="false" ht="15.75" hidden="false" customHeight="true" outlineLevel="0" collapsed="false">
      <c r="A29" s="62" t="s">
        <v>7140</v>
      </c>
      <c r="B29" s="117" t="n">
        <f aca="false">B25*B$28*0.975-IF((VLOOKUP("F02201",'Q fields (current)'!$C:$D,2,0)-$D$6*$B$23/100)&gt;0,(VLOOKUP("F02201",'Q fields (current)'!$C:$D,2,0)-$D$6*$B$23/100),0)-VLOOKUP("F02501",'Q fields (current)'!$C:$D,2,0)</f>
        <v>2848691.84856512</v>
      </c>
      <c r="J29" s="115"/>
    </row>
    <row r="30" customFormat="false" ht="15.75" hidden="false" customHeight="true" outlineLevel="0" collapsed="false">
      <c r="A30" s="62" t="s">
        <v>7141</v>
      </c>
      <c r="B30" s="117" t="n">
        <f aca="false">B26*B$28*1.025-IF((VLOOKUP("F02201",'Q fields (current)'!$C:$D,2,0)-$D$6*$B$23/100)&gt;0,(VLOOKUP("F02201",'Q fields (current)'!$C:$D,2,0)-$D$6*$B$23/100),0)-VLOOKUP("F02501",'Q fields (current)'!$C:$D,2,0)</f>
        <v>3229048.1994303</v>
      </c>
      <c r="J30" s="115"/>
      <c r="M30" s="118"/>
      <c r="N30" s="1" t="s">
        <v>7142</v>
      </c>
      <c r="O30" s="1" t="s">
        <v>7143</v>
      </c>
    </row>
    <row r="31" customFormat="false" ht="15.75" hidden="false" customHeight="true" outlineLevel="0" collapsed="false">
      <c r="J31" s="115"/>
      <c r="K31" s="119" t="s">
        <v>7144</v>
      </c>
      <c r="L31" s="119" t="s">
        <v>7145</v>
      </c>
      <c r="N31" s="1" t="s">
        <v>4675</v>
      </c>
      <c r="O31" s="1" t="s">
        <v>5245</v>
      </c>
    </row>
    <row r="32" customFormat="false" ht="15.75" hidden="false" customHeight="true" outlineLevel="0" collapsed="false">
      <c r="B32" s="120" t="s">
        <v>7144</v>
      </c>
      <c r="C32" s="120" t="s">
        <v>7145</v>
      </c>
      <c r="D32" s="62" t="s">
        <v>7146</v>
      </c>
      <c r="J32" s="121" t="s">
        <v>7147</v>
      </c>
      <c r="K32" s="122" t="n">
        <f aca="false">B25</f>
        <v>33177747.039816</v>
      </c>
      <c r="L32" s="117" t="n">
        <f aca="false">B26</f>
        <v>35773109.8990983</v>
      </c>
      <c r="N32" s="1" t="s">
        <v>5241</v>
      </c>
      <c r="O32" s="1" t="s">
        <v>4898</v>
      </c>
    </row>
    <row r="33" customFormat="false" ht="15.75" hidden="false" customHeight="true" outlineLevel="0" collapsed="false">
      <c r="A33" s="116" t="s">
        <v>7147</v>
      </c>
      <c r="B33" s="117" t="n">
        <f aca="false">K32</f>
        <v>33177747.039816</v>
      </c>
      <c r="C33" s="117" t="n">
        <f aca="false">L32</f>
        <v>35773109.8990983</v>
      </c>
      <c r="D33" s="117" t="n">
        <f aca="false">(VLOOKUP("F00101",'Q fields (current)'!$C:$E,2,0)+VLOOKUP("F00201",'Q fields (current)'!$C:$E,2,0))*coef!$I$3</f>
        <v>42000000</v>
      </c>
      <c r="J33" s="121" t="s">
        <v>7148</v>
      </c>
      <c r="K33" s="117" t="n">
        <f aca="false">VLOOKUP($N31,'Q fields (current)'!$C:$D,2,0)*coef!$I$3</f>
        <v>17000000</v>
      </c>
      <c r="L33" s="117" t="n">
        <f aca="false">VLOOKUP($N31,'Q fields (current)'!$C:$D,2,0)*coef!$I$3</f>
        <v>17000000</v>
      </c>
      <c r="N33" s="1" t="s">
        <v>5242</v>
      </c>
      <c r="O33" s="1" t="s">
        <v>5252</v>
      </c>
    </row>
    <row r="34" customFormat="false" ht="15.75" hidden="false" customHeight="true" outlineLevel="0" collapsed="false">
      <c r="A34" s="62" t="s">
        <v>7149</v>
      </c>
      <c r="B34" s="117" t="n">
        <f aca="false">AVERAGE(K38,B29)</f>
        <v>9670402.48115028</v>
      </c>
      <c r="C34" s="117" t="n">
        <f aca="false">AVERAGE(L38,B30)</f>
        <v>10624853.2242877</v>
      </c>
      <c r="D34" s="117" t="n">
        <f aca="false">VLOOKUP("F02801",'Q fields (current)'!$C:$E,2,0)*coef!$I$3</f>
        <v>21688000</v>
      </c>
      <c r="J34" s="121" t="s">
        <v>7150</v>
      </c>
      <c r="K34" s="117" t="n">
        <f aca="false">IFERROR(K32/IF(B13&lt;C13,C13,IF(B13&gt;D13,D13,B13)),0)</f>
        <v>13429088.0875446</v>
      </c>
      <c r="L34" s="117" t="n">
        <f aca="false">IFERROR(L32/IF(B13&lt;C13,C13,IF(B13&gt;D13,D13,B13)),0)</f>
        <v>14479592.102016</v>
      </c>
      <c r="N34" s="1" t="s">
        <v>5244</v>
      </c>
      <c r="O34" s="1" t="s">
        <v>5254</v>
      </c>
    </row>
    <row r="35" customFormat="false" ht="15.75" hidden="false" customHeight="true" outlineLevel="0" collapsed="false">
      <c r="J35" s="123" t="s">
        <v>7151</v>
      </c>
      <c r="K35" s="117" t="n">
        <f aca="false">(IFERROR(VLOOKUP($N$31,'Q fields (current)'!$C:$D,2,0),0)+IFERROR(VLOOKUP($N$32,'Q fields (current)'!$C:$D,2,0),0)+IFERROR(VLOOKUP($N$33,'Q fields (current)'!$C:$D,2,0),0)+IFERROR(VLOOKUP($N$34,'Q fields (current)'!$C:$D,2,0),0))*coef!$I$3</f>
        <v>17264000</v>
      </c>
      <c r="L35" s="117" t="n">
        <f aca="false">(IFERROR(VLOOKUP($N$31,'Q fields (current)'!$C:$D,2,0),0)+IFERROR(VLOOKUP($N$32,'Q fields (current)'!$C:$D,2,0),0)+IFERROR(VLOOKUP($N$33,'Q fields (current)'!$C:$D,2,0),0)+IFERROR(VLOOKUP($N$34,'Q fields (current)'!$C:$D,2,0),0))*coef!$I$3</f>
        <v>17264000</v>
      </c>
      <c r="O35" s="1" t="s">
        <v>4678</v>
      </c>
    </row>
    <row r="36" customFormat="false" ht="30.75" hidden="false" customHeight="true" outlineLevel="0" collapsed="false">
      <c r="A36" s="41" t="s">
        <v>7152</v>
      </c>
      <c r="B36" s="115" t="s">
        <v>7153</v>
      </c>
      <c r="C36" s="115" t="s">
        <v>7154</v>
      </c>
      <c r="D36" s="115" t="s">
        <v>7155</v>
      </c>
      <c r="E36" s="115" t="s">
        <v>7156</v>
      </c>
      <c r="J36" s="124" t="s">
        <v>7157</v>
      </c>
      <c r="K36" s="117" t="n">
        <f aca="false">IF(K33 = 0, K35, K35*K34/K33)</f>
        <v>13637633.9260806</v>
      </c>
      <c r="L36" s="117" t="n">
        <f aca="false">IF(L33 = 0, L35, L35*L34/L33)</f>
        <v>14704451.6499532</v>
      </c>
      <c r="O36" s="1" t="s">
        <v>5255</v>
      </c>
    </row>
    <row r="37" customFormat="false" ht="15.75" hidden="false" customHeight="true" outlineLevel="0" collapsed="false">
      <c r="A37" s="41" t="s">
        <v>7158</v>
      </c>
      <c r="J37" s="124" t="s">
        <v>7159</v>
      </c>
      <c r="K37" s="117" t="n">
        <f aca="false">(IFERROR(VLOOKUP(O36,'Q fields (current)'!$C:$D,2,0),0)+IFERROR(VLOOKUP(O31,'Q fields (current)'!$C:$D,2,0),0)+IFERROR(VLOOKUP(O32,'Q fields (current)'!$C:$D,2,0),0)+IFERROR(VLOOKUP(O33,'Q fields (current)'!$C:$D,2,0),0)+IFERROR(VLOOKUP(O34,'Q fields (current)'!$C:$D,2,0),0)+IFERROR(VLOOKUP(O35,'Q fields (current)'!$C:$D,2,0),0))*coef!$I$3</f>
        <v>3048000</v>
      </c>
      <c r="L37" s="117" t="n">
        <f aca="false">(IFERROR(VLOOKUP(O36,'Q fields (current)'!$C:$D,2,0),0)+IFERROR(VLOOKUP(O31,'Q fields (current)'!$C:$D,2,0),0)+IFERROR(VLOOKUP(O32,'Q fields (current)'!$C:$D,2,0),0)+IFERROR(VLOOKUP(O33,'Q fields (current)'!$C:$D,2,0),0)+IFERROR(VLOOKUP(O34,'Q fields (current)'!$C:$D,2,0),0)+IFERROR(VLOOKUP(O35,'Q fields (current)'!$C:$D,2,0),0))*coef!$I$3</f>
        <v>3048000</v>
      </c>
    </row>
    <row r="38" customFormat="false" ht="15.75" hidden="false" customHeight="true" outlineLevel="0" collapsed="false">
      <c r="A38" s="41" t="s">
        <v>7160</v>
      </c>
      <c r="B38" s="115" t="s">
        <v>7161</v>
      </c>
      <c r="C38" s="115" t="s">
        <v>7162</v>
      </c>
      <c r="D38" s="115" t="s">
        <v>7163</v>
      </c>
      <c r="E38" s="115" t="s">
        <v>7164</v>
      </c>
      <c r="J38" s="124" t="s">
        <v>7149</v>
      </c>
      <c r="K38" s="117" t="n">
        <f aca="false">MAX(K32-K36-K37,0)</f>
        <v>16492113.1137354</v>
      </c>
      <c r="L38" s="117" t="n">
        <f aca="false">MAX(L32-L36-L37,0)</f>
        <v>18020658.2491451</v>
      </c>
    </row>
    <row r="39" customFormat="false" ht="15.75" hidden="false" customHeight="true" outlineLevel="0" collapsed="false">
      <c r="A39" s="41" t="s">
        <v>7165</v>
      </c>
      <c r="J39" s="123" t="s">
        <v>7139</v>
      </c>
      <c r="K39" s="1" t="n">
        <f aca="false">K38/K32</f>
        <v>0.497083575142808</v>
      </c>
      <c r="L39" s="1" t="n">
        <f aca="false">L38/L32</f>
        <v>0.503748717960899</v>
      </c>
    </row>
    <row r="40" customFormat="false" ht="15.75" hidden="false" customHeight="true" outlineLevel="0" collapsed="false">
      <c r="A40" s="41" t="s">
        <v>7166</v>
      </c>
      <c r="B40" s="115" t="s">
        <v>7167</v>
      </c>
      <c r="C40" s="115" t="s">
        <v>7168</v>
      </c>
      <c r="D40" s="115" t="s">
        <v>7169</v>
      </c>
      <c r="E40" s="115" t="s">
        <v>7170</v>
      </c>
      <c r="J40" s="115"/>
    </row>
    <row r="41" customFormat="false" ht="15" hidden="false" customHeight="true" outlineLevel="0" collapsed="false">
      <c r="B41" s="1" t="n">
        <f aca="false">$B$23/(B38*coef!$I$3)</f>
        <v>3.79958131277459</v>
      </c>
      <c r="C41" s="1" t="n">
        <f aca="false">$B$23/(C38*coef!$I$3)</f>
        <v>1.98480368379229</v>
      </c>
      <c r="D41" s="1" t="n">
        <f aca="false">$B$23/(D38*coef!$I$3)</f>
        <v>0.842135330778858</v>
      </c>
      <c r="J41" s="115"/>
    </row>
    <row r="42" customFormat="false" ht="15" hidden="false" customHeight="true" outlineLevel="0" collapsed="false">
      <c r="B42" s="1" t="n">
        <f aca="false">ABS(B41-1)</f>
        <v>2.79958131277459</v>
      </c>
      <c r="C42" s="1" t="n">
        <f aca="false">ABS(C41-1)</f>
        <v>0.984803683792292</v>
      </c>
      <c r="D42" s="1" t="n">
        <f aca="false">ABS(D41-1)</f>
        <v>0.157864669221142</v>
      </c>
      <c r="J42" s="115"/>
    </row>
    <row r="43" customFormat="false" ht="18.75" hidden="false" customHeight="true" outlineLevel="0" collapsed="false">
      <c r="A43" s="50" t="s">
        <v>7171</v>
      </c>
      <c r="B43" s="51" t="n">
        <f aca="false">B40/B38</f>
        <v>0.165674697127538</v>
      </c>
      <c r="C43" s="51" t="n">
        <f aca="false">C40/C38</f>
        <v>0.128499613743868</v>
      </c>
      <c r="D43" s="51" t="n">
        <f aca="false">D40/D38</f>
        <v>0.0735142152240464</v>
      </c>
      <c r="J43" s="115"/>
    </row>
    <row r="44" customFormat="false" ht="15" hidden="false" customHeight="true" outlineLevel="0" collapsed="false">
      <c r="J44" s="115"/>
    </row>
    <row r="45" customFormat="false" ht="15.75" hidden="false" customHeight="true" outlineLevel="0" collapsed="false">
      <c r="J45" s="115"/>
    </row>
    <row r="46" customFormat="false" ht="18" hidden="false" customHeight="true" outlineLevel="0" collapsed="false">
      <c r="B46" s="125" t="s">
        <v>7172</v>
      </c>
      <c r="C46" s="125" t="s">
        <v>7173</v>
      </c>
      <c r="D46" s="125" t="s">
        <v>7174</v>
      </c>
      <c r="E46" s="125" t="s">
        <v>7175</v>
      </c>
      <c r="J46" s="115"/>
    </row>
    <row r="47" customFormat="false" ht="18" hidden="false" customHeight="true" outlineLevel="0" collapsed="false">
      <c r="B47" s="126" t="s">
        <v>7176</v>
      </c>
      <c r="C47" s="126" t="s">
        <v>7177</v>
      </c>
      <c r="D47" s="126" t="s">
        <v>7178</v>
      </c>
      <c r="E47" s="126" t="s">
        <v>7179</v>
      </c>
      <c r="J47" s="115"/>
    </row>
    <row r="48" customFormat="false" ht="15" hidden="false" customHeight="true" outlineLevel="0" collapsed="false">
      <c r="J48" s="115"/>
    </row>
    <row r="49" customFormat="false" ht="15" hidden="false" customHeight="true" outlineLevel="0" collapsed="false">
      <c r="B49" s="1" t="str">
        <f aca="false">LEFT(B46,SEARCH(".",B46)-1) &amp; RIGHT(B46,LEN(B46)-SEARCH(".",B46))</f>
        <v>124008</v>
      </c>
      <c r="C49" s="1" t="str">
        <f aca="false">LEFT(C46,SEARCH(".",C46)-1) &amp; RIGHT(C46,LEN(C46)-SEARCH(".",C46))</f>
        <v>258340</v>
      </c>
      <c r="D49" s="1" t="str">
        <f aca="false">LEFT(D46,SEARCH(".",D46)-1) &amp; RIGHT(D46,LEN(D46)-SEARCH(".",D46))</f>
        <v>618263</v>
      </c>
      <c r="E49" s="1" t="str">
        <f aca="false">LEFT(E46,SEARCH(".",E46)-1) &amp; RIGHT(E46,LEN(E46)-SEARCH(".",E46))</f>
        <v>269157</v>
      </c>
      <c r="J49" s="115"/>
    </row>
    <row r="50" customFormat="false" ht="15" hidden="false" customHeight="true" outlineLevel="0" collapsed="false">
      <c r="J50" s="115"/>
    </row>
    <row r="51" customFormat="false" ht="15" hidden="false" customHeight="true" outlineLevel="0" collapsed="false">
      <c r="B51" s="1" t="str">
        <f aca="false">LEFT(B47,SEARCH(".",B47)-1) &amp; RIGHT(B47,LEN(B47)-SEARCH(".",B47))</f>
        <v>18501</v>
      </c>
      <c r="C51" s="1" t="str">
        <f aca="false">LEFT(C47,SEARCH(".",C47)-1) &amp; RIGHT(C47,LEN(C47)-SEARCH(".",C47))</f>
        <v>29228</v>
      </c>
      <c r="D51" s="1" t="str">
        <f aca="false">LEFT(D47,SEARCH(".",D47)-1) &amp; RIGHT(D47,LEN(D47)-SEARCH(".",D47))</f>
        <v>37905</v>
      </c>
      <c r="E51" s="1" t="str">
        <f aca="false">LEFT(E47,SEARCH(".",E47)-1) &amp; RIGHT(E47,LEN(E47)-SEARCH(".",E47))</f>
        <v>25301</v>
      </c>
      <c r="J51" s="115"/>
    </row>
  </sheetData>
  <conditionalFormatting sqref="E4:E7">
    <cfRule type="cellIs" priority="2" operator="equal" aboveAverage="0" equalAverage="0" bottom="0" percent="0" rank="0" text="" dxfId="0">
      <formula>0</formula>
    </cfRule>
    <cfRule type="cellIs" priority="3" operator="equal" aboveAverage="0" equalAverage="0" bottom="0" percent="0" rank="0" text="" dxfId="1">
      <formula>1</formula>
    </cfRule>
  </conditionalFormatting>
  <conditionalFormatting sqref="E13:E17">
    <cfRule type="cellIs" priority="4" operator="equal" aboveAverage="0" equalAverage="0" bottom="0" percent="0" rank="0" text="" dxfId="0">
      <formula>0</formula>
    </cfRule>
    <cfRule type="cellIs" priority="5" operator="equal" aboveAverage="0" equalAverage="0" bottom="0" percent="0" rank="0" text="" dxfId="1">
      <formula>1</formula>
    </cfRule>
  </conditionalFormatting>
  <conditionalFormatting sqref="E8">
    <cfRule type="cellIs" priority="6" operator="equal" aboveAverage="0" equalAverage="0" bottom="0" percent="0" rank="0" text="" dxfId="0">
      <formula>0</formula>
    </cfRule>
    <cfRule type="cellIs" priority="7" operator="equal" aboveAverage="0" equalAverage="0" bottom="0" percent="0" rank="0" text="" dxfId="1">
      <formula>1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4"/>
  <sheetViews>
    <sheetView showFormulas="false" showGridLines="true" showRowColHeaders="true" showZeros="true" rightToLeft="false" tabSelected="false" showOutlineSymbols="true" defaultGridColor="true" view="normal" topLeftCell="A8" colorId="64" zoomScale="60" zoomScaleNormal="60" zoomScalePageLayoutView="100" workbookViewId="0">
      <selection pane="topLeft" activeCell="K38" activeCellId="0" sqref="K38"/>
    </sheetView>
  </sheetViews>
  <sheetFormatPr defaultColWidth="8.703125" defaultRowHeight="12.75" zeroHeight="false" outlineLevelRow="0" outlineLevelCol="0"/>
  <cols>
    <col collapsed="false" customWidth="true" hidden="false" outlineLevel="0" max="1" min="1" style="127" width="1.14"/>
    <col collapsed="false" customWidth="true" hidden="false" outlineLevel="0" max="2" min="2" style="127" width="10.85"/>
    <col collapsed="false" customWidth="true" hidden="false" outlineLevel="0" max="3" min="3" style="127" width="27.15"/>
    <col collapsed="false" customWidth="true" hidden="false" outlineLevel="0" max="4" min="4" style="127" width="34.43"/>
    <col collapsed="false" customWidth="true" hidden="false" outlineLevel="0" max="5" min="5" style="127" width="18"/>
    <col collapsed="false" customWidth="true" hidden="false" outlineLevel="0" max="6" min="6" style="127" width="17.43"/>
    <col collapsed="false" customWidth="false" hidden="false" outlineLevel="0" max="9" min="7" style="127" width="8.7"/>
    <col collapsed="false" customWidth="true" hidden="false" outlineLevel="0" max="12" min="10" style="127" width="15.14"/>
    <col collapsed="false" customWidth="false" hidden="false" outlineLevel="0" max="256" min="13" style="127" width="8.7"/>
    <col collapsed="false" customWidth="true" hidden="false" outlineLevel="0" max="257" min="257" style="127" width="1.14"/>
    <col collapsed="false" customWidth="true" hidden="false" outlineLevel="0" max="258" min="258" style="127" width="10.85"/>
    <col collapsed="false" customWidth="true" hidden="false" outlineLevel="0" max="259" min="259" style="127" width="27.15"/>
    <col collapsed="false" customWidth="true" hidden="false" outlineLevel="0" max="260" min="260" style="127" width="34.43"/>
    <col collapsed="false" customWidth="true" hidden="false" outlineLevel="0" max="261" min="261" style="127" width="18"/>
    <col collapsed="false" customWidth="true" hidden="false" outlineLevel="0" max="262" min="262" style="127" width="17.43"/>
    <col collapsed="false" customWidth="false" hidden="false" outlineLevel="0" max="265" min="263" style="127" width="8.7"/>
    <col collapsed="false" customWidth="true" hidden="false" outlineLevel="0" max="266" min="266" style="127" width="14.85"/>
    <col collapsed="false" customWidth="true" hidden="false" outlineLevel="0" max="267" min="267" style="127" width="14.28"/>
    <col collapsed="false" customWidth="true" hidden="false" outlineLevel="0" max="268" min="268" style="127" width="11"/>
    <col collapsed="false" customWidth="false" hidden="false" outlineLevel="0" max="512" min="269" style="127" width="8.7"/>
    <col collapsed="false" customWidth="true" hidden="false" outlineLevel="0" max="513" min="513" style="127" width="1.14"/>
    <col collapsed="false" customWidth="true" hidden="false" outlineLevel="0" max="514" min="514" style="127" width="10.85"/>
    <col collapsed="false" customWidth="true" hidden="false" outlineLevel="0" max="515" min="515" style="127" width="27.15"/>
    <col collapsed="false" customWidth="true" hidden="false" outlineLevel="0" max="516" min="516" style="127" width="34.43"/>
    <col collapsed="false" customWidth="true" hidden="false" outlineLevel="0" max="517" min="517" style="127" width="18"/>
    <col collapsed="false" customWidth="true" hidden="false" outlineLevel="0" max="518" min="518" style="127" width="17.43"/>
    <col collapsed="false" customWidth="false" hidden="false" outlineLevel="0" max="521" min="519" style="127" width="8.7"/>
    <col collapsed="false" customWidth="true" hidden="false" outlineLevel="0" max="522" min="522" style="127" width="14.85"/>
    <col collapsed="false" customWidth="true" hidden="false" outlineLevel="0" max="523" min="523" style="127" width="14.28"/>
    <col collapsed="false" customWidth="true" hidden="false" outlineLevel="0" max="524" min="524" style="127" width="11"/>
    <col collapsed="false" customWidth="false" hidden="false" outlineLevel="0" max="768" min="525" style="127" width="8.7"/>
    <col collapsed="false" customWidth="true" hidden="false" outlineLevel="0" max="769" min="769" style="127" width="1.14"/>
    <col collapsed="false" customWidth="true" hidden="false" outlineLevel="0" max="770" min="770" style="127" width="10.85"/>
    <col collapsed="false" customWidth="true" hidden="false" outlineLevel="0" max="771" min="771" style="127" width="27.15"/>
    <col collapsed="false" customWidth="true" hidden="false" outlineLevel="0" max="772" min="772" style="127" width="34.43"/>
    <col collapsed="false" customWidth="true" hidden="false" outlineLevel="0" max="773" min="773" style="127" width="18"/>
    <col collapsed="false" customWidth="true" hidden="false" outlineLevel="0" max="774" min="774" style="127" width="17.43"/>
    <col collapsed="false" customWidth="false" hidden="false" outlineLevel="0" max="777" min="775" style="127" width="8.7"/>
    <col collapsed="false" customWidth="true" hidden="false" outlineLevel="0" max="778" min="778" style="127" width="14.85"/>
    <col collapsed="false" customWidth="true" hidden="false" outlineLevel="0" max="779" min="779" style="127" width="14.28"/>
    <col collapsed="false" customWidth="true" hidden="false" outlineLevel="0" max="780" min="780" style="127" width="11"/>
    <col collapsed="false" customWidth="false" hidden="false" outlineLevel="0" max="1024" min="781" style="127" width="8.7"/>
  </cols>
  <sheetData>
    <row r="1" s="1" customFormat="true" ht="30" hidden="false" customHeight="true" outlineLevel="0" collapsed="false">
      <c r="A1" s="1" t="s">
        <v>7180</v>
      </c>
    </row>
    <row r="2" customFormat="false" ht="93" hidden="false" customHeight="true" outlineLevel="0" collapsed="false"/>
    <row r="3" customFormat="false" ht="40.5" hidden="false" customHeight="true" outlineLevel="0" collapsed="false">
      <c r="B3" s="128" t="s">
        <v>7181</v>
      </c>
      <c r="C3" s="128"/>
      <c r="D3" s="128"/>
      <c r="E3" s="128"/>
      <c r="F3" s="128"/>
    </row>
    <row r="4" customFormat="false" ht="24.75" hidden="false" customHeight="true" outlineLevel="0" collapsed="false">
      <c r="B4" s="129" t="s">
        <v>7182</v>
      </c>
      <c r="C4" s="129"/>
      <c r="D4" s="129"/>
      <c r="E4" s="129"/>
      <c r="F4" s="129"/>
    </row>
    <row r="5" customFormat="false" ht="39.75" hidden="false" customHeight="true" outlineLevel="0" collapsed="false">
      <c r="B5" s="130" t="str">
        <f aca="false">"Имя компании" &amp; "
" &amp; "Регион компании"</f>
        <v>Имя компании
Регион компании</v>
      </c>
      <c r="C5" s="130"/>
      <c r="D5" s="130"/>
      <c r="E5" s="130"/>
      <c r="F5" s="130"/>
    </row>
    <row r="6" customFormat="false" ht="26.25" hidden="false" customHeight="true" outlineLevel="0" collapsed="false">
      <c r="B6" s="130" t="str">
        <f aca="false">"Специализация: Вид деятельности компании"</f>
        <v>Специализация: Вид деятельности компании</v>
      </c>
      <c r="C6" s="130"/>
      <c r="D6" s="130"/>
      <c r="E6" s="130"/>
      <c r="F6" s="130"/>
    </row>
    <row r="7" customFormat="false" ht="9.75" hidden="true" customHeight="true" outlineLevel="0" collapsed="false">
      <c r="B7" s="131"/>
      <c r="C7" s="131"/>
      <c r="D7" s="131"/>
      <c r="E7" s="131"/>
      <c r="F7" s="1"/>
    </row>
    <row r="8" customFormat="false" ht="34.5" hidden="false" customHeight="true" outlineLevel="0" collapsed="false">
      <c r="B8" s="132" t="s">
        <v>7183</v>
      </c>
      <c r="C8" s="132"/>
      <c r="D8" s="132"/>
      <c r="E8" s="132"/>
      <c r="F8" s="132"/>
    </row>
    <row r="9" customFormat="false" ht="32.25" hidden="false" customHeight="true" outlineLevel="0" collapsed="false">
      <c r="F9" s="103" t="s">
        <v>7184</v>
      </c>
    </row>
    <row r="10" customFormat="false" ht="69" hidden="false" customHeight="true" outlineLevel="0" collapsed="false">
      <c r="B10" s="133" t="s">
        <v>7185</v>
      </c>
      <c r="C10" s="133"/>
      <c r="D10" s="133"/>
      <c r="E10" s="134" t="n">
        <f aca="false">VLOOKUP("Нормальность",'Formated results'!$A:$B,2,0)</f>
        <v>0.875</v>
      </c>
      <c r="F10" s="134" t="n">
        <f aca="false">Settings!$N$4</f>
        <v>0.75</v>
      </c>
    </row>
    <row r="11" customFormat="false" ht="9.75" hidden="false" customHeight="true" outlineLevel="0" collapsed="false">
      <c r="B11" s="135"/>
      <c r="C11" s="135"/>
      <c r="D11" s="135"/>
      <c r="E11" s="135"/>
      <c r="F11" s="135"/>
    </row>
    <row r="12" customFormat="false" ht="68.25" hidden="false" customHeight="true" outlineLevel="0" collapsed="false">
      <c r="B12" s="133" t="s">
        <v>7186</v>
      </c>
      <c r="C12" s="133"/>
      <c r="D12" s="133"/>
      <c r="E12" s="134" t="n">
        <f aca="false">VLOOKUP("Когерентность",'Formated results'!$A:$B,2,0)</f>
        <v>0.826182702500256</v>
      </c>
      <c r="F12" s="134" t="n">
        <f aca="false">Settings!$N$5</f>
        <v>0.75</v>
      </c>
    </row>
    <row r="13" customFormat="false" ht="10.5" hidden="false" customHeight="true" outlineLevel="0" collapsed="false">
      <c r="B13" s="1"/>
      <c r="C13" s="1"/>
      <c r="D13" s="1"/>
      <c r="E13" s="4"/>
      <c r="F13" s="4"/>
    </row>
    <row r="14" customFormat="false" ht="6.75" hidden="false" customHeight="true" outlineLevel="0" collapsed="false">
      <c r="B14" s="133"/>
      <c r="C14" s="133"/>
      <c r="D14" s="133"/>
      <c r="E14" s="134"/>
      <c r="F14" s="134"/>
    </row>
    <row r="15" customFormat="false" ht="93" hidden="false" customHeight="true" outlineLevel="0" collapsed="false">
      <c r="B15" s="1" t="n">
        <f aca="false">IF(OR(E10&lt;F10,E12&lt;F12),1,0)</f>
        <v>0</v>
      </c>
      <c r="C15" s="136" t="str">
        <f aca="false">IF('Input data'!D4 &gt; Settings!A6,Settings!B5,IF(Settings!N7=1,Settings!B2,IF(Settings!N7=0,Settings!B3,Settings!B4)))</f>
        <v>Качество входных данных соответствует установленному Банком уровню – осуществлен расчет предполагаемого годового дохода и прибыли</v>
      </c>
      <c r="D15" s="136"/>
      <c r="E15" s="136"/>
      <c r="F15" s="136"/>
    </row>
    <row r="16" customFormat="false" ht="6.75" hidden="false" customHeight="true" outlineLevel="0" collapsed="false">
      <c r="B16" s="137"/>
      <c r="C16" s="137"/>
      <c r="D16" s="137"/>
      <c r="E16" s="137"/>
      <c r="F16" s="137"/>
    </row>
    <row r="17" customFormat="false" ht="4.5" hidden="true" customHeight="true" outlineLevel="0" collapsed="false">
      <c r="B17" s="104"/>
      <c r="C17" s="1"/>
      <c r="D17" s="1"/>
      <c r="E17" s="1"/>
      <c r="F17" s="1"/>
    </row>
    <row r="18" customFormat="false" ht="38.25" hidden="false" customHeight="true" outlineLevel="0" collapsed="false">
      <c r="B18" s="132" t="s">
        <v>7187</v>
      </c>
      <c r="C18" s="132"/>
      <c r="D18" s="132"/>
      <c r="E18" s="132"/>
      <c r="F18" s="132"/>
    </row>
    <row r="19" customFormat="false" ht="18" hidden="false" customHeight="true" outlineLevel="0" collapsed="false">
      <c r="B19" s="99"/>
      <c r="C19" s="34" t="s">
        <v>7188</v>
      </c>
      <c r="D19" s="1"/>
      <c r="E19" s="1"/>
      <c r="F19" s="1"/>
    </row>
    <row r="20" customFormat="false" ht="20.25" hidden="false" customHeight="true" outlineLevel="0" collapsed="false">
      <c r="B20" s="138"/>
      <c r="C20" s="138"/>
      <c r="D20" s="139"/>
      <c r="E20" s="140"/>
      <c r="F20" s="141"/>
    </row>
    <row r="21" customFormat="false" ht="26.25" hidden="false" customHeight="true" outlineLevel="0" collapsed="false">
      <c r="B21" s="142"/>
      <c r="C21" s="4"/>
      <c r="D21" s="4"/>
      <c r="E21" s="4"/>
      <c r="F21" s="142"/>
    </row>
    <row r="22" customFormat="false" ht="127.5" hidden="false" customHeight="true" outlineLevel="0" collapsed="false">
      <c r="B22" s="4"/>
      <c r="C22" s="4"/>
      <c r="D22" s="4"/>
      <c r="E22" s="4"/>
      <c r="F22" s="4"/>
    </row>
    <row r="23" customFormat="false" ht="57.75" hidden="false" customHeight="true" outlineLevel="0" collapsed="false">
      <c r="B23" s="128" t="s">
        <v>7189</v>
      </c>
      <c r="C23" s="128"/>
      <c r="D23" s="41" t="s">
        <v>7190</v>
      </c>
      <c r="E23" s="128" t="s">
        <v>7191</v>
      </c>
      <c r="F23" s="128"/>
    </row>
    <row r="24" customFormat="false" ht="12.75" hidden="false" customHeight="true" outlineLevel="0" collapsed="false">
      <c r="E24" s="104"/>
      <c r="F24" s="104"/>
    </row>
    <row r="27" customFormat="false" ht="15" hidden="false" customHeight="true" outlineLevel="0" collapsed="false">
      <c r="J27" s="143" t="s">
        <v>7144</v>
      </c>
      <c r="K27" s="143" t="s">
        <v>7145</v>
      </c>
    </row>
    <row r="28" customFormat="false" ht="15" hidden="false" customHeight="true" outlineLevel="0" collapsed="false">
      <c r="I28" s="1" t="s">
        <v>7147</v>
      </c>
      <c r="J28" s="1" t="n">
        <f aca="false">VLOOKUP("Estimated revenue",'Formated results'!$A:$D,2,0)</f>
        <v>33177747.039816</v>
      </c>
      <c r="K28" s="1" t="n">
        <f aca="false">VLOOKUP("Estimated revenue",'Formated results'!$A:$D,3,0)</f>
        <v>35773109.8990983</v>
      </c>
      <c r="L28" s="1" t="n">
        <f aca="false">VLOOKUP("Estimated revenue",'Formated results'!$A:$D,4,0)</f>
        <v>42000000</v>
      </c>
    </row>
    <row r="29" customFormat="false" ht="15" hidden="false" customHeight="true" outlineLevel="0" collapsed="false">
      <c r="I29" s="1" t="s">
        <v>7149</v>
      </c>
      <c r="J29" s="1" t="n">
        <f aca="false">VLOOKUP("Estimated profit",'Formated results'!$A:$D,2,0)</f>
        <v>9670402.48115028</v>
      </c>
      <c r="K29" s="1" t="n">
        <f aca="false">VLOOKUP("Estimated profit",'Formated results'!$A:$D,3,0)</f>
        <v>10624853.2242877</v>
      </c>
      <c r="L29" s="1" t="n">
        <f aca="false">VLOOKUP("Estimated profit",'Formated results'!$A:$D,4,0)</f>
        <v>21688000</v>
      </c>
    </row>
    <row r="38" customFormat="false" ht="15" hidden="false" customHeight="true" outlineLevel="0" collapsed="false">
      <c r="K38" s="117" t="n">
        <f aca="false">MAX(K32-K36-K37,0)</f>
        <v>0</v>
      </c>
      <c r="L38" s="117" t="n">
        <f aca="false">MAX(L32-L36-L37,0)</f>
        <v>0</v>
      </c>
    </row>
    <row r="92" customFormat="false" ht="12.75" hidden="false" customHeight="true" outlineLevel="0" collapsed="false">
      <c r="J92" s="4"/>
      <c r="K92" s="4"/>
    </row>
    <row r="93" customFormat="false" ht="12.75" hidden="false" customHeight="true" outlineLevel="0" collapsed="false">
      <c r="J93" s="1"/>
      <c r="K93" s="1"/>
      <c r="L93" s="1"/>
    </row>
    <row r="94" customFormat="false" ht="12.75" hidden="false" customHeight="true" outlineLevel="0" collapsed="false">
      <c r="J94" s="1"/>
      <c r="K94" s="1"/>
      <c r="L94" s="1"/>
    </row>
  </sheetData>
  <mergeCells count="15">
    <mergeCell ref="B3:F3"/>
    <mergeCell ref="B4:F4"/>
    <mergeCell ref="B5:F5"/>
    <mergeCell ref="B6:F6"/>
    <mergeCell ref="B7:E7"/>
    <mergeCell ref="B8:F8"/>
    <mergeCell ref="B10:D10"/>
    <mergeCell ref="B12:D12"/>
    <mergeCell ref="B14:D14"/>
    <mergeCell ref="C15:F15"/>
    <mergeCell ref="B16:F16"/>
    <mergeCell ref="B18:F18"/>
    <mergeCell ref="B20:C20"/>
    <mergeCell ref="B23:C23"/>
    <mergeCell ref="E23:F23"/>
  </mergeCells>
  <conditionalFormatting sqref="E14 E12">
    <cfRule type="cellIs" priority="2" operator="greaterThanOrEqual" aboveAverage="0" equalAverage="0" bottom="0" percent="0" rank="0" text="" dxfId="2">
      <formula>F12</formula>
    </cfRule>
  </conditionalFormatting>
  <conditionalFormatting sqref="E10">
    <cfRule type="cellIs" priority="3" operator="greaterThanOrEqual" aboveAverage="0" equalAverage="0" bottom="0" percent="0" rank="0" text="" dxfId="2">
      <formula>F10</formula>
    </cfRule>
  </conditionalFormatting>
  <printOptions headings="false" gridLines="false" gridLinesSet="true" horizontalCentered="false" verticalCentered="false"/>
  <pageMargins left="0.275694444444444" right="0.236111111111111" top="0.0395833333333333" bottom="0.747916666666667" header="0.511811023622047" footer="0.511811023622047"/>
  <pageSetup paperSize="9" scale="9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52.14"/>
    <col collapsed="false" customWidth="true" hidden="false" outlineLevel="0" max="3" min="3" style="1" width="18.43"/>
  </cols>
  <sheetData>
    <row r="1" customFormat="false" ht="15" hidden="false" customHeight="true" outlineLevel="0" collapsed="false"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 customFormat="false" ht="60" hidden="false" customHeight="true" outlineLevel="0" collapsed="false">
      <c r="B2" s="104" t="s">
        <v>7192</v>
      </c>
      <c r="D2" s="144" t="s">
        <v>7193</v>
      </c>
      <c r="E2" s="144" t="s">
        <v>7194</v>
      </c>
      <c r="F2" s="144" t="s">
        <v>7195</v>
      </c>
      <c r="G2" s="144" t="s">
        <v>7196</v>
      </c>
      <c r="H2" s="144" t="s">
        <v>7197</v>
      </c>
      <c r="I2" s="144" t="s">
        <v>7198</v>
      </c>
      <c r="J2" s="144" t="s">
        <v>7199</v>
      </c>
      <c r="K2" s="144" t="s">
        <v>7200</v>
      </c>
      <c r="L2" s="144" t="s">
        <v>7201</v>
      </c>
      <c r="N2" s="145" t="s">
        <v>7202</v>
      </c>
    </row>
    <row r="3" customFormat="false" ht="45" hidden="false" customHeight="true" outlineLevel="0" collapsed="false">
      <c r="B3" s="104" t="s">
        <v>7203</v>
      </c>
      <c r="C3" s="144"/>
      <c r="D3" s="144" t="s">
        <v>7204</v>
      </c>
      <c r="E3" s="144" t="s">
        <v>7205</v>
      </c>
      <c r="F3" s="144" t="s">
        <v>7206</v>
      </c>
      <c r="G3" s="144" t="s">
        <v>7196</v>
      </c>
      <c r="H3" s="144" t="s">
        <v>7197</v>
      </c>
      <c r="I3" s="144" t="s">
        <v>7198</v>
      </c>
      <c r="J3" s="144" t="s">
        <v>7207</v>
      </c>
      <c r="K3" s="144" t="s">
        <v>7208</v>
      </c>
      <c r="L3" s="144" t="s">
        <v>7209</v>
      </c>
      <c r="N3" s="1" t="str">
        <f aca="false" t="array" ref="N3:N3">INDEX($D$1:$L$6,ROW(),'Formated results'!$K$1)</f>
        <v>OTP</v>
      </c>
    </row>
    <row r="4" customFormat="false" ht="60" hidden="false" customHeight="true" outlineLevel="0" collapsed="false">
      <c r="B4" s="104" t="s">
        <v>7210</v>
      </c>
      <c r="C4" s="104" t="s">
        <v>7211</v>
      </c>
      <c r="D4" s="146" t="n">
        <v>0.75</v>
      </c>
      <c r="E4" s="146" t="n">
        <v>0.75</v>
      </c>
      <c r="F4" s="146" t="n">
        <v>0.7</v>
      </c>
      <c r="G4" s="146" t="n">
        <v>0.65</v>
      </c>
      <c r="H4" s="146" t="n">
        <v>0.75</v>
      </c>
      <c r="I4" s="146" t="n">
        <v>0.75</v>
      </c>
      <c r="J4" s="146" t="n">
        <v>0.7</v>
      </c>
      <c r="K4" s="146" t="n">
        <v>0.7</v>
      </c>
      <c r="L4" s="146" t="n">
        <v>0.75</v>
      </c>
      <c r="N4" s="1" t="n">
        <f aca="false" t="array" ref="N4:N4">INDEX($D$1:$L$6,ROW(),'Formated results'!$K$1)</f>
        <v>0.75</v>
      </c>
    </row>
    <row r="5" customFormat="false" ht="60" hidden="false" customHeight="true" outlineLevel="0" collapsed="false">
      <c r="B5" s="104" t="str">
        <f aca="false">"Заявленный клиентом доход составляет более " &amp; B6 &amp; " млн. руб. Расчет не произведен."</f>
        <v>Заявленный клиентом доход составляет более 10000 млн. руб. Расчет не произведен.</v>
      </c>
      <c r="C5" s="104" t="s">
        <v>7212</v>
      </c>
      <c r="D5" s="146" t="n">
        <v>0.75</v>
      </c>
      <c r="E5" s="146" t="n">
        <v>0.75</v>
      </c>
      <c r="F5" s="146" t="n">
        <v>0.7</v>
      </c>
      <c r="G5" s="146" t="n">
        <v>0.65</v>
      </c>
      <c r="H5" s="146" t="n">
        <v>0.75</v>
      </c>
      <c r="I5" s="146" t="n">
        <v>0.75</v>
      </c>
      <c r="J5" s="146" t="n">
        <v>0.7</v>
      </c>
      <c r="K5" s="146" t="n">
        <v>0.7</v>
      </c>
      <c r="L5" s="146" t="n">
        <v>0.75</v>
      </c>
      <c r="N5" s="1" t="n">
        <f aca="false" t="array" ref="N5:N5">INDEX($D$1:$L$6,ROW(),'Formated results'!$K$1)</f>
        <v>0.75</v>
      </c>
    </row>
    <row r="6" customFormat="false" ht="75" hidden="false" customHeight="true" outlineLevel="0" collapsed="false">
      <c r="A6" s="1" t="n">
        <v>10000000000</v>
      </c>
      <c r="B6" s="1" t="n">
        <f aca="false">A6/1000000</f>
        <v>10000</v>
      </c>
      <c r="C6" s="104" t="s">
        <v>7213</v>
      </c>
      <c r="D6" s="146" t="n">
        <v>0.8</v>
      </c>
      <c r="E6" s="146" t="n">
        <v>0.8</v>
      </c>
      <c r="F6" s="146" t="n">
        <v>0.8</v>
      </c>
      <c r="G6" s="146" t="n">
        <v>0.7</v>
      </c>
      <c r="H6" s="146" t="n">
        <v>0.8</v>
      </c>
      <c r="I6" s="146" t="n">
        <v>0.8</v>
      </c>
      <c r="J6" s="146" t="n">
        <v>0.7</v>
      </c>
      <c r="K6" s="146" t="n">
        <v>0.6</v>
      </c>
      <c r="L6" s="146" t="n">
        <v>0.75</v>
      </c>
      <c r="N6" s="1" t="n">
        <f aca="false" t="array" ref="N6:N6">INDEX($D$1:$L$6,ROW(),'Formated results'!$K$1)</f>
        <v>0.8</v>
      </c>
    </row>
    <row r="7" customFormat="false" ht="15" hidden="false" customHeight="true" outlineLevel="0" collapsed="false">
      <c r="N7" s="1" t="n">
        <f aca="false">IF('Formated results'!$K$1&lt;&gt;8,IF(OR('Report '!E10&lt;'Report '!F10,'Report '!E12&lt;'Report '!F12),1,0),IF(OR('Report '!E10&lt;Settings!N6,'Report '!E12&lt;Settings!N6),1,IF(OR('Report '!E10&lt;'Report '!F10,'Report '!E12&lt;'Report '!F12),2,0)))</f>
        <v>0</v>
      </c>
    </row>
    <row r="38" customFormat="false" ht="15" hidden="false" customHeight="true" outlineLevel="0" collapsed="false">
      <c r="K38" s="117" t="n">
        <f aca="false">MAX(K32-K36-K37,0)</f>
        <v>0</v>
      </c>
      <c r="L38" s="117" t="n">
        <f aca="false">MAX(L32-L36-L37,0)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2021-07-15T15:58:26Z</dcterms:created>
  <dc:creator>Олег Мельник</dc:creator>
  <dc:description/>
  <dc:language>en-US</dc:language>
  <cp:lastModifiedBy/>
  <cp:lastPrinted>2021-07-19T09:03:13Z</cp:lastPrinted>
  <dcterms:modified xsi:type="dcterms:W3CDTF">2022-07-16T15:55:47Z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