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4.xml" ContentType="application/vnd.openxmlformats-officedocument.spreadsheetml.comment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11.xml.rels" ContentType="application/vnd.openxmlformats-package.relationships+xml"/>
  <Override PartName="/xl/worksheets/_rels/sheet2.xml.rels" ContentType="application/vnd.openxmlformats-package.relationships+xml"/>
  <Override PartName="/xl/worksheets/_rels/sheet10.xml.rels" ContentType="application/vnd.openxmlformats-package.relationships+xml"/>
  <Override PartName="/xl/worksheets/_rels/sheet1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_rels/externalLink2.xml.rels" ContentType="application/vnd.openxmlformats-package.relationships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5.xml" ContentType="application/vnd.openxmlformats-officedocument.spreadsheetml.comments+xml"/>
  <Override PartName="/xl/charts/chart2.xml" ContentType="application/vnd.openxmlformats-officedocument.drawingml.char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drawings/vmlDrawing4.vml" ContentType="application/vnd.openxmlformats-officedocument.vmlDrawing"/>
  <Override PartName="/xl/drawings/vmlDrawing5.vml" ContentType="application/vnd.openxmlformats-officedocument.vmlDrawi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omments10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9"/>
  </bookViews>
  <sheets>
    <sheet name="coef" sheetId="1" state="visible" r:id="rId2"/>
    <sheet name="Indicators" sheetId="2" state="visible" r:id="rId3"/>
    <sheet name="Cluster determination" sheetId="3" state="visible" r:id="rId4"/>
    <sheet name="Coerenza" sheetId="4" state="visible" r:id="rId5"/>
    <sheet name="Normalita" sheetId="5" state="visible" r:id="rId6"/>
    <sheet name="Ricavo" sheetId="6" state="visible" r:id="rId7"/>
    <sheet name="Input data" sheetId="7" state="visible" r:id="rId8"/>
    <sheet name="Q fields (current)" sheetId="8" state="visible" r:id="rId9"/>
    <sheet name="Q fields to be added" sheetId="9" state="visible" r:id="rId10"/>
    <sheet name="Formated results" sheetId="10" state="visible" r:id="rId11"/>
    <sheet name="Report " sheetId="11" state="visible" r:id="rId12"/>
    <sheet name="Settings" sheetId="12" state="visible" r:id="rId13"/>
  </sheets>
  <externalReferences>
    <externalReference r:id="rId14"/>
    <externalReference r:id="rId15"/>
  </externalReferences>
  <definedNames>
    <definedName function="false" hidden="false" localSheetId="10" name="_xlnm.Print_Area" vbProcedure="false">'Report '!$B$2:$F$27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dr="http://schemas.openxmlformats.org/drawingml/2006/spreadsheetDrawing" xmlns:v2="http://schemas.openxmlformats.org/spreadsheetml/2006/main/v2" mc:Ignorable="v2">
  <authors>
    <author> </author>
  </authors>
  <commentList>
    <comment ref="D3" authorId="0">
      <text>
        <r>
          <rPr>
            <sz val="10"/>
            <color rgb="FF000000"/>
            <rFont val="Times New Roman"/>
            <family val="0"/>
            <charset val="204"/>
          </rPr>
          <t xml:space="preserve">коэффициенты подгружаются из общей таблицы с региональными коэффициентами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</xdr:col>
                <xdr:colOff>17</xdr:colOff>
                <xdr:row>0</xdr:row>
                <xdr:rowOff>2</xdr:rowOff>
              </xdr:from>
              <xdr:to>
                <xdr:col>2</xdr:col>
                <xdr:colOff>99</xdr:colOff>
                <xdr:row>2</xdr:row>
                <xdr:rowOff>9</xdr:rowOff>
              </xdr:to>
            </anchor>
          </commentPr>
        </mc:Choice>
        <mc:Fallback/>
      </mc:AlternateContent>
    </comment>
  </commentList>
</comments>
</file>

<file path=xl/comments2.xml><?xml version="1.0" encoding="utf-8"?>
<comments xmlns="http://schemas.openxmlformats.org/spreadsheetml/2006/main" xmlns:mc="http://schemas.openxmlformats.org/markup-compatibility/2006" xmlns:xdr="http://schemas.openxmlformats.org/drawingml/2006/spreadsheetDrawing" xmlns:v2="http://schemas.openxmlformats.org/spreadsheetml/2006/main/v2" mc:Ignorable="v2">
  <authors>
    <author> </author>
  </authors>
  <commentList>
    <comment ref="B9" authorId="0">
      <text>
        <r>
          <rPr>
            <sz val="10"/>
            <color rgb="FF000000"/>
            <rFont val="Times New Roman"/>
            <family val="0"/>
            <charset val="204"/>
          </rPr>
          <t xml:space="preserve">Такое есть не во всех анкетах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</xdr:col>
                <xdr:colOff>17</xdr:colOff>
                <xdr:row>0</xdr:row>
                <xdr:rowOff>2</xdr:rowOff>
              </xdr:from>
              <xdr:to>
                <xdr:col>2</xdr:col>
                <xdr:colOff>-260</xdr:colOff>
                <xdr:row>3</xdr:row>
                <xdr:rowOff>4</xdr:rowOff>
              </xdr:to>
            </anchor>
          </commentPr>
        </mc:Choice>
        <mc:Fallback/>
      </mc:AlternateContent>
    </comment>
    <comment ref="B14" authorId="0">
      <text>
        <r>
          <rPr>
            <sz val="10"/>
            <color rgb="FF000000"/>
            <rFont val="Times New Roman"/>
            <family val="0"/>
            <charset val="204"/>
          </rPr>
          <t xml:space="preserve">Такое есть не во всех анкетах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</xdr:col>
                <xdr:colOff>17</xdr:colOff>
                <xdr:row>0</xdr:row>
                <xdr:rowOff>2</xdr:rowOff>
              </xdr:from>
              <xdr:to>
                <xdr:col>2</xdr:col>
                <xdr:colOff>-260</xdr:colOff>
                <xdr:row>3</xdr:row>
                <xdr:rowOff>4</xdr:rowOff>
              </xdr:to>
            </anchor>
          </commentPr>
        </mc:Choice>
        <mc:Fallback/>
      </mc:AlternateContent>
    </comment>
    <comment ref="D7" authorId="0">
      <text>
        <r>
          <rPr>
            <sz val="10"/>
            <color rgb="FF000000"/>
            <rFont val="Times New Roman"/>
            <family val="0"/>
            <charset val="204"/>
          </rPr>
          <t xml:space="preserve">Здесь у них идет развилка в формуле: для компаний с одним владельцем и компаний с 2 и более владельцами, использую второе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</xdr:col>
                <xdr:colOff>17</xdr:colOff>
                <xdr:row>0</xdr:row>
                <xdr:rowOff>2</xdr:rowOff>
              </xdr:from>
              <xdr:to>
                <xdr:col>2</xdr:col>
                <xdr:colOff>-260</xdr:colOff>
                <xdr:row>3</xdr:row>
                <xdr:rowOff>36</xdr:rowOff>
              </xdr:to>
            </anchor>
          </commentPr>
        </mc:Choice>
        <mc:Fallback/>
      </mc:AlternateContent>
    </comment>
    <comment ref="E7" authorId="0">
      <text>
        <r>
          <rPr>
            <sz val="10"/>
            <color rgb="FF000000"/>
            <rFont val="Times New Roman"/>
            <family val="0"/>
            <charset val="204"/>
          </rPr>
          <t xml:space="preserve">Здесь у них идет развилка в формуле: для компаний с одним владельцем и компаний с 2 и более владельцами, использую второе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</xdr:col>
                <xdr:colOff>17</xdr:colOff>
                <xdr:row>0</xdr:row>
                <xdr:rowOff>2</xdr:rowOff>
              </xdr:from>
              <xdr:to>
                <xdr:col>2</xdr:col>
                <xdr:colOff>-260</xdr:colOff>
                <xdr:row>3</xdr:row>
                <xdr:rowOff>36</xdr:rowOff>
              </xdr:to>
            </anchor>
          </commentPr>
        </mc:Choice>
        <mc:Fallback/>
      </mc:AlternateContent>
    </comment>
    <comment ref="E25" authorId="0">
      <text>
        <r>
          <rPr>
            <sz val="10"/>
            <color rgb="FF000000"/>
            <rFont val="Times New Roman"/>
            <family val="0"/>
            <charset val="204"/>
          </rPr>
          <t xml:space="preserve">Корректировать пропорционально на кол-во использованных месяцев (если меньше 12)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</xdr:col>
                <xdr:colOff>17</xdr:colOff>
                <xdr:row>0</xdr:row>
                <xdr:rowOff>2</xdr:rowOff>
              </xdr:from>
              <xdr:to>
                <xdr:col>2</xdr:col>
                <xdr:colOff>-260</xdr:colOff>
                <xdr:row>3</xdr:row>
                <xdr:rowOff>7</xdr:rowOff>
              </xdr:to>
            </anchor>
          </commentPr>
        </mc:Choice>
        <mc:Fallback/>
      </mc:AlternateContent>
    </comment>
    <comment ref="E26" authorId="0">
      <text>
        <r>
          <rPr>
            <sz val="10"/>
            <color rgb="FF000000"/>
            <rFont val="Times New Roman"/>
            <family val="0"/>
            <charset val="204"/>
          </rPr>
          <t xml:space="preserve">Корректировать пропорционально на кол-во использованных месяцев (если меньше 12)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</xdr:col>
                <xdr:colOff>17</xdr:colOff>
                <xdr:row>0</xdr:row>
                <xdr:rowOff>2</xdr:rowOff>
              </xdr:from>
              <xdr:to>
                <xdr:col>2</xdr:col>
                <xdr:colOff>-260</xdr:colOff>
                <xdr:row>3</xdr:row>
                <xdr:rowOff>7</xdr:rowOff>
              </xdr:to>
            </anchor>
          </commentPr>
        </mc:Choice>
        <mc:Fallback/>
      </mc:AlternateContent>
    </comment>
    <comment ref="E27" authorId="0">
      <text>
        <r>
          <rPr>
            <sz val="10"/>
            <color rgb="FF000000"/>
            <rFont val="Times New Roman"/>
            <family val="0"/>
            <charset val="204"/>
          </rPr>
          <t xml:space="preserve">Корректировать пропорционально на кол-во использованных месяцев (если меньше 12)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</xdr:col>
                <xdr:colOff>17</xdr:colOff>
                <xdr:row>0</xdr:row>
                <xdr:rowOff>2</xdr:rowOff>
              </xdr:from>
              <xdr:to>
                <xdr:col>2</xdr:col>
                <xdr:colOff>-260</xdr:colOff>
                <xdr:row>3</xdr:row>
                <xdr:rowOff>7</xdr:rowOff>
              </xdr:to>
            </anchor>
          </commentPr>
        </mc:Choice>
        <mc:Fallback/>
      </mc:AlternateContent>
    </comment>
  </commentList>
</comments>
</file>

<file path=xl/comments4.xml><?xml version="1.0" encoding="utf-8"?>
<comments xmlns="http://schemas.openxmlformats.org/spreadsheetml/2006/main" xmlns:mc="http://schemas.openxmlformats.org/markup-compatibility/2006" xmlns:xdr="http://schemas.openxmlformats.org/drawingml/2006/spreadsheetDrawing" xmlns:v2="http://schemas.openxmlformats.org/spreadsheetml/2006/main/v2" mc:Ignorable="v2">
  <authors>
    <author> </author>
  </authors>
  <commentList>
    <comment ref="G6" authorId="0">
      <text>
        <r>
          <rPr>
            <sz val="10"/>
            <color rgb="FF000000"/>
            <rFont val="Times New Roman"/>
            <family val="0"/>
            <charset val="204"/>
          </rPr>
          <t xml:space="preserve">Выделены регионально чувствительные показатели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</xdr:col>
                <xdr:colOff>8</xdr:colOff>
                <xdr:row>0</xdr:row>
                <xdr:rowOff>2</xdr:rowOff>
              </xdr:from>
              <xdr:to>
                <xdr:col>2</xdr:col>
                <xdr:colOff>22</xdr:colOff>
                <xdr:row>2</xdr:row>
                <xdr:rowOff>3</xdr:rowOff>
              </xdr:to>
            </anchor>
          </commentPr>
        </mc:Choice>
        <mc:Fallback/>
      </mc:AlternateContent>
    </comment>
    <comment ref="J5" authorId="0">
      <text>
        <r>
          <rPr>
            <sz val="10"/>
            <color rgb="FF000000"/>
            <rFont val="Times New Roman"/>
            <family val="0"/>
            <charset val="204"/>
          </rPr>
          <t xml:space="preserve">Диапазон этой красоты тоже откорректируй на свое усмотрение, Леш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</xdr:col>
                <xdr:colOff>8</xdr:colOff>
                <xdr:row>0</xdr:row>
                <xdr:rowOff>2</xdr:rowOff>
              </xdr:from>
              <xdr:to>
                <xdr:col>2</xdr:col>
                <xdr:colOff>22</xdr:colOff>
                <xdr:row>2</xdr:row>
                <xdr:rowOff>3</xdr:rowOff>
              </xdr:to>
            </anchor>
          </commentPr>
        </mc:Choice>
        <mc:Fallback/>
      </mc:AlternateContent>
    </comment>
    <comment ref="L5" authorId="0">
      <text>
        <r>
          <rPr>
            <sz val="10"/>
            <color rgb="FF000000"/>
            <rFont val="Times New Roman"/>
            <family val="0"/>
            <charset val="204"/>
          </rPr>
          <t xml:space="preserve">Диапазон этой красоты тоже откорректируй на свое усмотрение, Леш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</xdr:col>
                <xdr:colOff>8</xdr:colOff>
                <xdr:row>0</xdr:row>
                <xdr:rowOff>2</xdr:rowOff>
              </xdr:from>
              <xdr:to>
                <xdr:col>2</xdr:col>
                <xdr:colOff>22</xdr:colOff>
                <xdr:row>2</xdr:row>
                <xdr:rowOff>3</xdr:rowOff>
              </xdr:to>
            </anchor>
          </commentPr>
        </mc:Choice>
        <mc:Fallback/>
      </mc:AlternateContent>
    </comment>
  </commentList>
</comments>
</file>

<file path=xl/comments5.xml><?xml version="1.0" encoding="utf-8"?>
<comments xmlns="http://schemas.openxmlformats.org/spreadsheetml/2006/main" xmlns:mc="http://schemas.openxmlformats.org/markup-compatibility/2006" xmlns:xdr="http://schemas.openxmlformats.org/drawingml/2006/spreadsheetDrawing" xmlns:v2="http://schemas.openxmlformats.org/spreadsheetml/2006/main/v2" mc:Ignorable="v2">
  <authors>
    <author> </author>
  </authors>
  <commentList>
    <comment ref="C6" authorId="0">
      <text>
        <r>
          <rPr>
            <sz val="10"/>
            <color rgb="FF000000"/>
            <rFont val="Times New Roman"/>
            <family val="0"/>
            <charset val="204"/>
          </rPr>
          <t xml:space="preserve">Это значит, что все территории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</xdr:col>
                <xdr:colOff>17</xdr:colOff>
                <xdr:row>0</xdr:row>
                <xdr:rowOff>2</xdr:rowOff>
              </xdr:from>
              <xdr:to>
                <xdr:col>2</xdr:col>
                <xdr:colOff>31</xdr:colOff>
                <xdr:row>2</xdr:row>
                <xdr:rowOff>21</xdr:rowOff>
              </xdr:to>
            </anchor>
          </commentPr>
        </mc:Choice>
        <mc:Fallback/>
      </mc:AlternateContent>
    </comment>
  </commentList>
</comments>
</file>

<file path=xl/comments10.xml><?xml version="1.0" encoding="utf-8"?>
<comments xmlns="http://schemas.openxmlformats.org/spreadsheetml/2006/main" xmlns:mc="http://schemas.openxmlformats.org/markup-compatibility/2006" xmlns:xdr="http://schemas.openxmlformats.org/drawingml/2006/spreadsheetDrawing" xmlns:v2="http://schemas.openxmlformats.org/spreadsheetml/2006/main/v2" mc:Ignorable="v2">
  <authors>
    <author> </author>
  </authors>
  <commentList>
    <comment ref="A20" authorId="0">
      <text>
        <r>
          <rPr>
            <sz val="10"/>
            <color rgb="FF000000"/>
            <rFont val="Times New Roman"/>
            <family val="0"/>
            <charset val="204"/>
          </rPr>
          <t xml:space="preserve">Вычисление нормальности анкеты через нормальность индикаторов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0</xdr:col>
                <xdr:colOff>79</xdr:colOff>
                <xdr:row>0</xdr:row>
                <xdr:rowOff>2</xdr:rowOff>
              </xdr:from>
              <xdr:to>
                <xdr:col>1</xdr:col>
                <xdr:colOff>-268</xdr:colOff>
                <xdr:row>2</xdr:row>
                <xdr:rowOff>1</xdr:rowOff>
              </xdr:to>
            </anchor>
          </commentPr>
        </mc:Choice>
        <mc:Fallback/>
      </mc:AlternateContent>
    </comment>
    <comment ref="A21" authorId="0">
      <text>
        <r>
          <rPr>
            <sz val="10"/>
            <color rgb="FF000000"/>
            <rFont val="Times New Roman"/>
            <family val="0"/>
            <charset val="204"/>
          </rPr>
          <t xml:space="preserve">Вычисление когерентности анкеты через когерентность индикаторов и/или точность попадания индикаторов в границы интервалов когерентности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0</xdr:col>
                <xdr:colOff>79</xdr:colOff>
                <xdr:row>0</xdr:row>
                <xdr:rowOff>2</xdr:rowOff>
              </xdr:from>
              <xdr:to>
                <xdr:col>1</xdr:col>
                <xdr:colOff>-268</xdr:colOff>
                <xdr:row>3</xdr:row>
                <xdr:rowOff>7</xdr:rowOff>
              </xdr:to>
            </anchor>
          </commentPr>
        </mc:Choice>
        <mc:Fallback/>
      </mc:AlternateContent>
    </comment>
    <comment ref="A23" authorId="0">
      <text>
        <r>
          <rPr>
            <sz val="10"/>
            <color rgb="FF000000"/>
            <rFont val="Times New Roman"/>
            <family val="0"/>
            <charset val="204"/>
          </rPr>
          <t xml:space="preserve">Расчитанный доход из вкладки Ricavo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0</xdr:col>
                <xdr:colOff>79</xdr:colOff>
                <xdr:row>0</xdr:row>
                <xdr:rowOff>2</xdr:rowOff>
              </xdr:from>
              <xdr:to>
                <xdr:col>1</xdr:col>
                <xdr:colOff>-268</xdr:colOff>
                <xdr:row>2</xdr:row>
                <xdr:rowOff>1</xdr:rowOff>
              </xdr:to>
            </anchor>
          </commentPr>
        </mc:Choice>
        <mc:Fallback/>
      </mc:AlternateContent>
    </comment>
    <comment ref="A24" authorId="0">
      <text>
        <r>
          <rPr>
            <sz val="10"/>
            <color rgb="FF000000"/>
            <rFont val="Times New Roman"/>
            <family val="0"/>
            <charset val="204"/>
          </rPr>
          <t xml:space="preserve">Вычисление степени отклонения от верней и нижней границ расчитанного дохода через значения нормальности и когерентности анкеты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0</xdr:col>
                <xdr:colOff>79</xdr:colOff>
                <xdr:row>0</xdr:row>
                <xdr:rowOff>2</xdr:rowOff>
              </xdr:from>
              <xdr:to>
                <xdr:col>1</xdr:col>
                <xdr:colOff>-268</xdr:colOff>
                <xdr:row>3</xdr:row>
                <xdr:rowOff>22</xdr:rowOff>
              </xdr:to>
            </anchor>
          </commentPr>
        </mc:Choice>
        <mc:Fallback/>
      </mc:AlternateContent>
    </comment>
    <comment ref="A25" authorId="0">
      <text>
        <r>
          <rPr>
            <sz val="10"/>
            <color rgb="FF000000"/>
            <rFont val="Times New Roman"/>
            <family val="0"/>
            <charset val="204"/>
          </rPr>
          <t xml:space="preserve">Нижняя расчитанная граница дохода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0</xdr:col>
                <xdr:colOff>79</xdr:colOff>
                <xdr:row>0</xdr:row>
                <xdr:rowOff>2</xdr:rowOff>
              </xdr:from>
              <xdr:to>
                <xdr:col>1</xdr:col>
                <xdr:colOff>-268</xdr:colOff>
                <xdr:row>2</xdr:row>
                <xdr:rowOff>1</xdr:rowOff>
              </xdr:to>
            </anchor>
          </commentPr>
        </mc:Choice>
        <mc:Fallback/>
      </mc:AlternateContent>
    </comment>
    <comment ref="A26" authorId="0">
      <text>
        <r>
          <rPr>
            <sz val="10"/>
            <color rgb="FF000000"/>
            <rFont val="Times New Roman"/>
            <family val="0"/>
            <charset val="204"/>
          </rPr>
          <t xml:space="preserve">Верхняя расчитанная граница дохода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0</xdr:col>
                <xdr:colOff>79</xdr:colOff>
                <xdr:row>0</xdr:row>
                <xdr:rowOff>2</xdr:rowOff>
              </xdr:from>
              <xdr:to>
                <xdr:col>1</xdr:col>
                <xdr:colOff>-268</xdr:colOff>
                <xdr:row>2</xdr:row>
                <xdr:rowOff>1</xdr:rowOff>
              </xdr:to>
            </anchor>
          </commentPr>
        </mc:Choice>
        <mc:Fallback/>
      </mc:AlternateContent>
    </comment>
    <comment ref="A28" authorId="0">
      <text>
        <r>
          <rPr>
            <sz val="10"/>
            <color rgb="FF000000"/>
            <rFont val="Times New Roman"/>
            <family val="0"/>
            <charset val="204"/>
          </rPr>
          <t xml:space="preserve">Фиксированный показатель для анкеты D09U с ISA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0</xdr:col>
                <xdr:colOff>79</xdr:colOff>
                <xdr:row>0</xdr:row>
                <xdr:rowOff>2</xdr:rowOff>
              </xdr:from>
              <xdr:to>
                <xdr:col>1</xdr:col>
                <xdr:colOff>-268</xdr:colOff>
                <xdr:row>2</xdr:row>
                <xdr:rowOff>3</xdr:rowOff>
              </xdr:to>
            </anchor>
          </commentPr>
        </mc:Choice>
        <mc:Fallback/>
      </mc:AlternateContent>
    </comment>
    <comment ref="A33" authorId="0">
      <text>
        <r>
          <rPr>
            <sz val="10"/>
            <color rgb="FF000000"/>
            <rFont val="Times New Roman"/>
            <family val="0"/>
            <charset val="204"/>
          </rPr>
          <t xml:space="preserve">Расчет границ дохода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0</xdr:col>
                <xdr:colOff>79</xdr:colOff>
                <xdr:row>0</xdr:row>
                <xdr:rowOff>2</xdr:rowOff>
              </xdr:from>
              <xdr:to>
                <xdr:col>1</xdr:col>
                <xdr:colOff>-268</xdr:colOff>
                <xdr:row>2</xdr:row>
                <xdr:rowOff>1</xdr:rowOff>
              </xdr:to>
            </anchor>
          </commentPr>
        </mc:Choice>
        <mc:Fallback/>
      </mc:AlternateContent>
    </comment>
    <comment ref="A34" authorId="0">
      <text>
        <r>
          <rPr>
            <sz val="10"/>
            <color rgb="FF000000"/>
            <rFont val="Times New Roman"/>
            <family val="0"/>
            <charset val="204"/>
          </rPr>
          <t xml:space="preserve">Расчет границ прибыли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0</xdr:col>
                <xdr:colOff>79</xdr:colOff>
                <xdr:row>0</xdr:row>
                <xdr:rowOff>2</xdr:rowOff>
              </xdr:from>
              <xdr:to>
                <xdr:col>1</xdr:col>
                <xdr:colOff>-268</xdr:colOff>
                <xdr:row>2</xdr:row>
                <xdr:rowOff>1</xdr:rowOff>
              </xdr:to>
            </anchor>
          </commentPr>
        </mc:Choice>
        <mc:Fallback/>
      </mc:AlternateContent>
    </comment>
    <comment ref="B3" authorId="0">
      <text>
        <r>
          <rPr>
            <sz val="10"/>
            <color rgb="FF000000"/>
            <rFont val="Times New Roman"/>
            <family val="0"/>
            <charset val="204"/>
          </rPr>
          <t xml:space="preserve">Значения из вкладки Indicators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0</xdr:col>
                <xdr:colOff>79</xdr:colOff>
                <xdr:row>0</xdr:row>
                <xdr:rowOff>2</xdr:rowOff>
              </xdr:from>
              <xdr:to>
                <xdr:col>1</xdr:col>
                <xdr:colOff>-268</xdr:colOff>
                <xdr:row>2</xdr:row>
                <xdr:rowOff>1</xdr:rowOff>
              </xdr:to>
            </anchor>
          </commentPr>
        </mc:Choice>
        <mc:Fallback/>
      </mc:AlternateContent>
    </comment>
    <comment ref="C3" authorId="0">
      <text>
        <r>
          <rPr>
            <sz val="10"/>
            <color rgb="FF000000"/>
            <rFont val="Times New Roman"/>
            <family val="0"/>
            <charset val="204"/>
          </rPr>
          <t xml:space="preserve">Границы из вкладки Normalita с учетом ранее определенного кластера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0</xdr:col>
                <xdr:colOff>79</xdr:colOff>
                <xdr:row>0</xdr:row>
                <xdr:rowOff>2</xdr:rowOff>
              </xdr:from>
              <xdr:to>
                <xdr:col>1</xdr:col>
                <xdr:colOff>-268</xdr:colOff>
                <xdr:row>2</xdr:row>
                <xdr:rowOff>1</xdr:rowOff>
              </xdr:to>
            </anchor>
          </commentPr>
        </mc:Choice>
        <mc:Fallback/>
      </mc:AlternateContent>
    </comment>
  </commentList>
</comments>
</file>

<file path=xl/sharedStrings.xml><?xml version="1.0" encoding="utf-8"?>
<sst xmlns="http://schemas.openxmlformats.org/spreadsheetml/2006/main" count="9782" uniqueCount="7347">
  <si>
    <t xml:space="preserve">Региональные коэфициенты и курс евро</t>
  </si>
  <si>
    <t xml:space="preserve">VM11U</t>
  </si>
  <si>
    <t xml:space="preserve">г Курск</t>
  </si>
  <si>
    <t xml:space="preserve">0001</t>
  </si>
  <si>
    <t xml:space="preserve">Алтайский край</t>
  </si>
  <si>
    <t xml:space="preserve">Курс евро</t>
  </si>
  <si>
    <t xml:space="preserve">0001001</t>
  </si>
  <si>
    <t xml:space="preserve">Алейский район</t>
  </si>
  <si>
    <t xml:space="preserve">0001002</t>
  </si>
  <si>
    <t xml:space="preserve">Алтайский район</t>
  </si>
  <si>
    <t xml:space="preserve">0001003</t>
  </si>
  <si>
    <t xml:space="preserve">Баевский район</t>
  </si>
  <si>
    <t xml:space="preserve">0001004</t>
  </si>
  <si>
    <t xml:space="preserve">Бийский район</t>
  </si>
  <si>
    <t xml:space="preserve">0001005</t>
  </si>
  <si>
    <t xml:space="preserve">Благовещенский район</t>
  </si>
  <si>
    <t xml:space="preserve">0001006</t>
  </si>
  <si>
    <t xml:space="preserve">Бурлинский район</t>
  </si>
  <si>
    <t xml:space="preserve">0001007</t>
  </si>
  <si>
    <t xml:space="preserve">Быстроистокский район</t>
  </si>
  <si>
    <t xml:space="preserve">0001008</t>
  </si>
  <si>
    <t xml:space="preserve">Волчихинский район</t>
  </si>
  <si>
    <t xml:space="preserve">0001009</t>
  </si>
  <si>
    <t xml:space="preserve">Егорьевский район</t>
  </si>
  <si>
    <t xml:space="preserve">0001010</t>
  </si>
  <si>
    <t xml:space="preserve">Ельцовский район</t>
  </si>
  <si>
    <t xml:space="preserve">0001011</t>
  </si>
  <si>
    <t xml:space="preserve">Завьяловский район</t>
  </si>
  <si>
    <t xml:space="preserve">0001012</t>
  </si>
  <si>
    <t xml:space="preserve">Залесовский район</t>
  </si>
  <si>
    <t xml:space="preserve">0001013</t>
  </si>
  <si>
    <t xml:space="preserve">Заринский район</t>
  </si>
  <si>
    <t xml:space="preserve">0001014</t>
  </si>
  <si>
    <t xml:space="preserve">Змеиногорский район</t>
  </si>
  <si>
    <t xml:space="preserve">0001015</t>
  </si>
  <si>
    <t xml:space="preserve">Калманский район</t>
  </si>
  <si>
    <t xml:space="preserve">0001025</t>
  </si>
  <si>
    <t xml:space="preserve">Локтевский район</t>
  </si>
  <si>
    <t xml:space="preserve">0001016</t>
  </si>
  <si>
    <t xml:space="preserve">Каменский район</t>
  </si>
  <si>
    <t xml:space="preserve">0001017</t>
  </si>
  <si>
    <t xml:space="preserve">Ключевский район</t>
  </si>
  <si>
    <t xml:space="preserve">0001018</t>
  </si>
  <si>
    <t xml:space="preserve">Косихинский район</t>
  </si>
  <si>
    <t xml:space="preserve">0001019</t>
  </si>
  <si>
    <t xml:space="preserve">Красногорский район</t>
  </si>
  <si>
    <t xml:space="preserve">0001020</t>
  </si>
  <si>
    <t xml:space="preserve">Краснощековский район</t>
  </si>
  <si>
    <t xml:space="preserve">0001021</t>
  </si>
  <si>
    <t xml:space="preserve">Крутихинский район</t>
  </si>
  <si>
    <t xml:space="preserve">0001022</t>
  </si>
  <si>
    <t xml:space="preserve">Кулундинский район</t>
  </si>
  <si>
    <t xml:space="preserve">0001023</t>
  </si>
  <si>
    <t xml:space="preserve">Курьинский район</t>
  </si>
  <si>
    <t xml:space="preserve">0001024</t>
  </si>
  <si>
    <t xml:space="preserve">Кытмановский район</t>
  </si>
  <si>
    <t xml:space="preserve">0001026</t>
  </si>
  <si>
    <t xml:space="preserve">Мамонтовский район</t>
  </si>
  <si>
    <t xml:space="preserve">0001027</t>
  </si>
  <si>
    <t xml:space="preserve">Михайловский район</t>
  </si>
  <si>
    <t xml:space="preserve">0001028</t>
  </si>
  <si>
    <t xml:space="preserve">Новичихинский район</t>
  </si>
  <si>
    <t xml:space="preserve">0001029</t>
  </si>
  <si>
    <t xml:space="preserve">Зональный район</t>
  </si>
  <si>
    <t xml:space="preserve">0001030</t>
  </si>
  <si>
    <t xml:space="preserve">Павловский район</t>
  </si>
  <si>
    <t xml:space="preserve">0001031</t>
  </si>
  <si>
    <t xml:space="preserve">Панкрушихинский район</t>
  </si>
  <si>
    <t xml:space="preserve">0001032</t>
  </si>
  <si>
    <t xml:space="preserve">Первомайский район</t>
  </si>
  <si>
    <t xml:space="preserve">0001033</t>
  </si>
  <si>
    <t xml:space="preserve">Петропавловский район</t>
  </si>
  <si>
    <t xml:space="preserve">0001034</t>
  </si>
  <si>
    <t xml:space="preserve">Поспелихинский район</t>
  </si>
  <si>
    <t xml:space="preserve">0001035</t>
  </si>
  <si>
    <t xml:space="preserve">Ребрихинский район</t>
  </si>
  <si>
    <t xml:space="preserve">0001036</t>
  </si>
  <si>
    <t xml:space="preserve">Родинский район</t>
  </si>
  <si>
    <t xml:space="preserve">0001037</t>
  </si>
  <si>
    <t xml:space="preserve">Романовский район</t>
  </si>
  <si>
    <t xml:space="preserve">0001038</t>
  </si>
  <si>
    <t xml:space="preserve">Рубцовский район</t>
  </si>
  <si>
    <t xml:space="preserve">0001039</t>
  </si>
  <si>
    <t xml:space="preserve">Смоленский район</t>
  </si>
  <si>
    <t xml:space="preserve">0001040</t>
  </si>
  <si>
    <t xml:space="preserve">Суетский район</t>
  </si>
  <si>
    <t xml:space="preserve">0001041</t>
  </si>
  <si>
    <t xml:space="preserve">Советский район</t>
  </si>
  <si>
    <t xml:space="preserve">0001042</t>
  </si>
  <si>
    <t xml:space="preserve">Солонешенский район</t>
  </si>
  <si>
    <t xml:space="preserve">0001043</t>
  </si>
  <si>
    <t xml:space="preserve">Солтонский район</t>
  </si>
  <si>
    <t xml:space="preserve">0001044</t>
  </si>
  <si>
    <t xml:space="preserve">Шелаболихинский район</t>
  </si>
  <si>
    <t xml:space="preserve">0001045</t>
  </si>
  <si>
    <t xml:space="preserve">Табунский район</t>
  </si>
  <si>
    <t xml:space="preserve">0001046</t>
  </si>
  <si>
    <t xml:space="preserve">Тальменский район</t>
  </si>
  <si>
    <t xml:space="preserve">0001047</t>
  </si>
  <si>
    <t xml:space="preserve">Тогульский район</t>
  </si>
  <si>
    <t xml:space="preserve">0001048</t>
  </si>
  <si>
    <t xml:space="preserve">Топчихинский район</t>
  </si>
  <si>
    <t xml:space="preserve">0001049</t>
  </si>
  <si>
    <t xml:space="preserve">Третьяковский район</t>
  </si>
  <si>
    <t xml:space="preserve">0001050</t>
  </si>
  <si>
    <t xml:space="preserve">Троицкий район</t>
  </si>
  <si>
    <t xml:space="preserve">0001051</t>
  </si>
  <si>
    <t xml:space="preserve">Тюменцевский район</t>
  </si>
  <si>
    <t xml:space="preserve">0001052</t>
  </si>
  <si>
    <t xml:space="preserve">Угловский район</t>
  </si>
  <si>
    <t xml:space="preserve">0001053</t>
  </si>
  <si>
    <t xml:space="preserve">Усть-Калманский район</t>
  </si>
  <si>
    <t xml:space="preserve">0001054</t>
  </si>
  <si>
    <t xml:space="preserve">Усть-Пристанский район</t>
  </si>
  <si>
    <t xml:space="preserve">0001055</t>
  </si>
  <si>
    <t xml:space="preserve">Хабарский район</t>
  </si>
  <si>
    <t xml:space="preserve">0001056</t>
  </si>
  <si>
    <t xml:space="preserve">Целинный район</t>
  </si>
  <si>
    <t xml:space="preserve">0001057</t>
  </si>
  <si>
    <t xml:space="preserve">Чарышский район</t>
  </si>
  <si>
    <t xml:space="preserve">0001058</t>
  </si>
  <si>
    <t xml:space="preserve">Шипуновский район</t>
  </si>
  <si>
    <t xml:space="preserve">0001059</t>
  </si>
  <si>
    <t xml:space="preserve">Немецкий национальный район</t>
  </si>
  <si>
    <t xml:space="preserve">0001060</t>
  </si>
  <si>
    <t xml:space="preserve">г Алейск</t>
  </si>
  <si>
    <t xml:space="preserve">0001061</t>
  </si>
  <si>
    <t xml:space="preserve">г Барнаул</t>
  </si>
  <si>
    <t xml:space="preserve">0001062</t>
  </si>
  <si>
    <t xml:space="preserve">г Белокуриха</t>
  </si>
  <si>
    <t xml:space="preserve">0001063</t>
  </si>
  <si>
    <t xml:space="preserve">г Бийск</t>
  </si>
  <si>
    <t xml:space="preserve">0001064</t>
  </si>
  <si>
    <t xml:space="preserve">г Заринск</t>
  </si>
  <si>
    <t xml:space="preserve">0001065</t>
  </si>
  <si>
    <t xml:space="preserve">г Змеиногорск</t>
  </si>
  <si>
    <t xml:space="preserve">0001066</t>
  </si>
  <si>
    <t xml:space="preserve">г Камень-на-Оби</t>
  </si>
  <si>
    <t xml:space="preserve">0001067</t>
  </si>
  <si>
    <t xml:space="preserve">г Новоалтайск</t>
  </si>
  <si>
    <t xml:space="preserve">0001068</t>
  </si>
  <si>
    <t xml:space="preserve">г Рубцовск</t>
  </si>
  <si>
    <t xml:space="preserve">0001069</t>
  </si>
  <si>
    <t xml:space="preserve">г Славгород</t>
  </si>
  <si>
    <t xml:space="preserve">0001070</t>
  </si>
  <si>
    <t xml:space="preserve">г Яровое</t>
  </si>
  <si>
    <t xml:space="preserve">0003</t>
  </si>
  <si>
    <t xml:space="preserve">Краснодарский край</t>
  </si>
  <si>
    <t xml:space="preserve">0003001</t>
  </si>
  <si>
    <t xml:space="preserve">Абинский район</t>
  </si>
  <si>
    <t xml:space="preserve">0003002</t>
  </si>
  <si>
    <t xml:space="preserve">Апшеронский район</t>
  </si>
  <si>
    <t xml:space="preserve">0003003</t>
  </si>
  <si>
    <t xml:space="preserve">Белоглинский район</t>
  </si>
  <si>
    <t xml:space="preserve">0003004</t>
  </si>
  <si>
    <t xml:space="preserve">Белореченский район</t>
  </si>
  <si>
    <t xml:space="preserve">0003005</t>
  </si>
  <si>
    <t xml:space="preserve">Брюховецкий район</t>
  </si>
  <si>
    <t xml:space="preserve">0003006</t>
  </si>
  <si>
    <t xml:space="preserve">Выселковский район</t>
  </si>
  <si>
    <t xml:space="preserve">0003007</t>
  </si>
  <si>
    <t xml:space="preserve">Гулькевичский район</t>
  </si>
  <si>
    <t xml:space="preserve">0003008</t>
  </si>
  <si>
    <t xml:space="preserve">Динской район</t>
  </si>
  <si>
    <t xml:space="preserve">0003009</t>
  </si>
  <si>
    <t xml:space="preserve">Ейский район</t>
  </si>
  <si>
    <t xml:space="preserve">0003010</t>
  </si>
  <si>
    <t xml:space="preserve">Кавказский район</t>
  </si>
  <si>
    <t xml:space="preserve">0003011</t>
  </si>
  <si>
    <t xml:space="preserve">Калининский район</t>
  </si>
  <si>
    <t xml:space="preserve">0003012</t>
  </si>
  <si>
    <t xml:space="preserve">Каневской район</t>
  </si>
  <si>
    <t xml:space="preserve">0003013</t>
  </si>
  <si>
    <t xml:space="preserve">Кореновский район</t>
  </si>
  <si>
    <t xml:space="preserve">0003014</t>
  </si>
  <si>
    <t xml:space="preserve">Красноармейский район</t>
  </si>
  <si>
    <t xml:space="preserve">0003015</t>
  </si>
  <si>
    <t xml:space="preserve">Крыловский район</t>
  </si>
  <si>
    <t xml:space="preserve">0003016</t>
  </si>
  <si>
    <t xml:space="preserve">Крымский район</t>
  </si>
  <si>
    <t xml:space="preserve">0003017</t>
  </si>
  <si>
    <t xml:space="preserve">Курганинский район</t>
  </si>
  <si>
    <t xml:space="preserve">0003018</t>
  </si>
  <si>
    <t xml:space="preserve">Кущевский район</t>
  </si>
  <si>
    <t xml:space="preserve">0003019</t>
  </si>
  <si>
    <t xml:space="preserve">Лабинский район</t>
  </si>
  <si>
    <t xml:space="preserve">0003020</t>
  </si>
  <si>
    <t xml:space="preserve">Ленинградский район</t>
  </si>
  <si>
    <t xml:space="preserve">0003021</t>
  </si>
  <si>
    <t xml:space="preserve">Мостовский район</t>
  </si>
  <si>
    <t xml:space="preserve">0003022</t>
  </si>
  <si>
    <t xml:space="preserve">Новокубанский район</t>
  </si>
  <si>
    <t xml:space="preserve">0003023</t>
  </si>
  <si>
    <t xml:space="preserve">Новопокровский район</t>
  </si>
  <si>
    <t xml:space="preserve">0003024</t>
  </si>
  <si>
    <t xml:space="preserve">Отрадненский район</t>
  </si>
  <si>
    <t xml:space="preserve">0003025</t>
  </si>
  <si>
    <t xml:space="preserve">0003026</t>
  </si>
  <si>
    <t xml:space="preserve">Приморско-Ахтарский район</t>
  </si>
  <si>
    <t xml:space="preserve">0003027</t>
  </si>
  <si>
    <t xml:space="preserve">Северский район</t>
  </si>
  <si>
    <t xml:space="preserve">0003028</t>
  </si>
  <si>
    <t xml:space="preserve">Славянский район</t>
  </si>
  <si>
    <t xml:space="preserve">0003029</t>
  </si>
  <si>
    <t xml:space="preserve">Староминский район</t>
  </si>
  <si>
    <t xml:space="preserve">0003030</t>
  </si>
  <si>
    <t xml:space="preserve">Тбилисский район</t>
  </si>
  <si>
    <t xml:space="preserve">0003031</t>
  </si>
  <si>
    <t xml:space="preserve">Темрюкский район</t>
  </si>
  <si>
    <t xml:space="preserve">0003032</t>
  </si>
  <si>
    <t xml:space="preserve">Тимашевский район</t>
  </si>
  <si>
    <t xml:space="preserve">0003033</t>
  </si>
  <si>
    <t xml:space="preserve">Тихорецкий район</t>
  </si>
  <si>
    <t xml:space="preserve">0003034</t>
  </si>
  <si>
    <t xml:space="preserve">Туапсинский район</t>
  </si>
  <si>
    <t xml:space="preserve">0003035</t>
  </si>
  <si>
    <t xml:space="preserve">Успенский район</t>
  </si>
  <si>
    <t xml:space="preserve">0003036</t>
  </si>
  <si>
    <t xml:space="preserve">Усть-Лабинский район</t>
  </si>
  <si>
    <t xml:space="preserve">0003037</t>
  </si>
  <si>
    <t xml:space="preserve">Щербиновский район</t>
  </si>
  <si>
    <t xml:space="preserve">0003038</t>
  </si>
  <si>
    <t xml:space="preserve">город-курорт Анапа</t>
  </si>
  <si>
    <t xml:space="preserve">0003039</t>
  </si>
  <si>
    <t xml:space="preserve">город-курорт Геленджик</t>
  </si>
  <si>
    <t xml:space="preserve">0003040</t>
  </si>
  <si>
    <t xml:space="preserve">город-курорт Сочи</t>
  </si>
  <si>
    <t xml:space="preserve">0003041</t>
  </si>
  <si>
    <t xml:space="preserve">г Армавир</t>
  </si>
  <si>
    <t xml:space="preserve">0003042</t>
  </si>
  <si>
    <t xml:space="preserve">г Горячий Ключ</t>
  </si>
  <si>
    <t xml:space="preserve">0003043</t>
  </si>
  <si>
    <t xml:space="preserve">г Ейск</t>
  </si>
  <si>
    <t xml:space="preserve">0003044</t>
  </si>
  <si>
    <t xml:space="preserve">г Краснодар</t>
  </si>
  <si>
    <t xml:space="preserve">0003045</t>
  </si>
  <si>
    <t xml:space="preserve">г Новороссийск</t>
  </si>
  <si>
    <t xml:space="preserve">0003046</t>
  </si>
  <si>
    <t xml:space="preserve">г Туапсе</t>
  </si>
  <si>
    <t xml:space="preserve">0004</t>
  </si>
  <si>
    <t xml:space="preserve">Красноярский край</t>
  </si>
  <si>
    <t xml:space="preserve">0004044</t>
  </si>
  <si>
    <t xml:space="preserve">Эвенкийский район</t>
  </si>
  <si>
    <t xml:space="preserve">0004036</t>
  </si>
  <si>
    <t xml:space="preserve">Таймырский Долгано-Ненецкий район</t>
  </si>
  <si>
    <t xml:space="preserve">0004001</t>
  </si>
  <si>
    <t xml:space="preserve">Абанский район</t>
  </si>
  <si>
    <t xml:space="preserve">0004002</t>
  </si>
  <si>
    <t xml:space="preserve">Ачинский район</t>
  </si>
  <si>
    <t xml:space="preserve">0004003</t>
  </si>
  <si>
    <t xml:space="preserve">Балахтинский район</t>
  </si>
  <si>
    <t xml:space="preserve">0004004</t>
  </si>
  <si>
    <t xml:space="preserve">Березовский район</t>
  </si>
  <si>
    <t xml:space="preserve">0004005</t>
  </si>
  <si>
    <t xml:space="preserve">Бирилюсский район</t>
  </si>
  <si>
    <t xml:space="preserve">0004006</t>
  </si>
  <si>
    <t xml:space="preserve">Боготольский район</t>
  </si>
  <si>
    <t xml:space="preserve">0004007</t>
  </si>
  <si>
    <t xml:space="preserve">Богучанский район</t>
  </si>
  <si>
    <t xml:space="preserve">0004008</t>
  </si>
  <si>
    <t xml:space="preserve">Большемуртинский район</t>
  </si>
  <si>
    <t xml:space="preserve">0004009</t>
  </si>
  <si>
    <t xml:space="preserve">Большеулуйский район</t>
  </si>
  <si>
    <t xml:space="preserve">0004010</t>
  </si>
  <si>
    <t xml:space="preserve">Дзержинский район</t>
  </si>
  <si>
    <t xml:space="preserve">0004011</t>
  </si>
  <si>
    <t xml:space="preserve">Емельяновский район</t>
  </si>
  <si>
    <t xml:space="preserve">0004012</t>
  </si>
  <si>
    <t xml:space="preserve">Енисейский район</t>
  </si>
  <si>
    <t xml:space="preserve">0004013</t>
  </si>
  <si>
    <t xml:space="preserve">Ермаковский район</t>
  </si>
  <si>
    <t xml:space="preserve">0004014</t>
  </si>
  <si>
    <t xml:space="preserve">Идринский район</t>
  </si>
  <si>
    <t xml:space="preserve">0004015</t>
  </si>
  <si>
    <t xml:space="preserve">Иланский район</t>
  </si>
  <si>
    <t xml:space="preserve">0004016</t>
  </si>
  <si>
    <t xml:space="preserve">Ирбейский район</t>
  </si>
  <si>
    <t xml:space="preserve">0004017</t>
  </si>
  <si>
    <t xml:space="preserve">Казачинский район</t>
  </si>
  <si>
    <t xml:space="preserve">0004018</t>
  </si>
  <si>
    <t xml:space="preserve">Канский район</t>
  </si>
  <si>
    <t xml:space="preserve">0004019</t>
  </si>
  <si>
    <t xml:space="preserve">Каратузский район</t>
  </si>
  <si>
    <t xml:space="preserve">0004020</t>
  </si>
  <si>
    <t xml:space="preserve">Кежемский район</t>
  </si>
  <si>
    <t xml:space="preserve">0004021</t>
  </si>
  <si>
    <t xml:space="preserve">Козульский район</t>
  </si>
  <si>
    <t xml:space="preserve">0004022</t>
  </si>
  <si>
    <t xml:space="preserve">Краснотуранский район</t>
  </si>
  <si>
    <t xml:space="preserve">0004023</t>
  </si>
  <si>
    <t xml:space="preserve">Курагинский район</t>
  </si>
  <si>
    <t xml:space="preserve">0004024</t>
  </si>
  <si>
    <t xml:space="preserve">Манский район</t>
  </si>
  <si>
    <t xml:space="preserve">0004025</t>
  </si>
  <si>
    <t xml:space="preserve">Минусинский район</t>
  </si>
  <si>
    <t xml:space="preserve">0004026</t>
  </si>
  <si>
    <t xml:space="preserve">Мотыгинский район</t>
  </si>
  <si>
    <t xml:space="preserve">0004027</t>
  </si>
  <si>
    <t xml:space="preserve">Назаровский район</t>
  </si>
  <si>
    <t xml:space="preserve">0004028</t>
  </si>
  <si>
    <t xml:space="preserve">Нижнеингашский район</t>
  </si>
  <si>
    <t xml:space="preserve">0004029</t>
  </si>
  <si>
    <t xml:space="preserve">Новоселовский район</t>
  </si>
  <si>
    <t xml:space="preserve">0004030</t>
  </si>
  <si>
    <t xml:space="preserve">Партизанский район</t>
  </si>
  <si>
    <t xml:space="preserve">0005011</t>
  </si>
  <si>
    <t xml:space="preserve">0004031</t>
  </si>
  <si>
    <t xml:space="preserve">Пировский район</t>
  </si>
  <si>
    <t xml:space="preserve">0004032</t>
  </si>
  <si>
    <t xml:space="preserve">Рыбинский район</t>
  </si>
  <si>
    <t xml:space="preserve">0004033</t>
  </si>
  <si>
    <t xml:space="preserve">Саянский район</t>
  </si>
  <si>
    <t xml:space="preserve">0004034</t>
  </si>
  <si>
    <t xml:space="preserve">Северо-Енисейский район</t>
  </si>
  <si>
    <t xml:space="preserve">0004035</t>
  </si>
  <si>
    <t xml:space="preserve">Сухобузимский район</t>
  </si>
  <si>
    <t xml:space="preserve">0004037</t>
  </si>
  <si>
    <t xml:space="preserve">Тасеевский район</t>
  </si>
  <si>
    <t xml:space="preserve">0004038</t>
  </si>
  <si>
    <t xml:space="preserve">Туруханский район</t>
  </si>
  <si>
    <t xml:space="preserve">0004039</t>
  </si>
  <si>
    <t xml:space="preserve">Тюхтетский район</t>
  </si>
  <si>
    <t xml:space="preserve">0004040</t>
  </si>
  <si>
    <t xml:space="preserve">Ужурский район</t>
  </si>
  <si>
    <t xml:space="preserve">0004041</t>
  </si>
  <si>
    <t xml:space="preserve">Уярский район</t>
  </si>
  <si>
    <t xml:space="preserve">0004042</t>
  </si>
  <si>
    <t xml:space="preserve">Шарыповский район</t>
  </si>
  <si>
    <t xml:space="preserve">0004043</t>
  </si>
  <si>
    <t xml:space="preserve">Шушенский район</t>
  </si>
  <si>
    <t xml:space="preserve">0004045</t>
  </si>
  <si>
    <t xml:space="preserve">г Ачинск</t>
  </si>
  <si>
    <t xml:space="preserve">0004046</t>
  </si>
  <si>
    <t xml:space="preserve">г Боготол</t>
  </si>
  <si>
    <t xml:space="preserve">0004047</t>
  </si>
  <si>
    <t xml:space="preserve">г Бородино</t>
  </si>
  <si>
    <t xml:space="preserve">0004048</t>
  </si>
  <si>
    <t xml:space="preserve">г Дивногорск</t>
  </si>
  <si>
    <t xml:space="preserve">0004049</t>
  </si>
  <si>
    <t xml:space="preserve">г Енисейск</t>
  </si>
  <si>
    <t xml:space="preserve">0004050</t>
  </si>
  <si>
    <t xml:space="preserve">г Канск</t>
  </si>
  <si>
    <t xml:space="preserve">0004051</t>
  </si>
  <si>
    <t xml:space="preserve">г Красноярск</t>
  </si>
  <si>
    <t xml:space="preserve">0004052</t>
  </si>
  <si>
    <t xml:space="preserve">г Лесосибирск</t>
  </si>
  <si>
    <t xml:space="preserve">0004053</t>
  </si>
  <si>
    <t xml:space="preserve">г Минусинск</t>
  </si>
  <si>
    <t xml:space="preserve">0004054</t>
  </si>
  <si>
    <t xml:space="preserve">г Назарово</t>
  </si>
  <si>
    <t xml:space="preserve">0004055</t>
  </si>
  <si>
    <t xml:space="preserve">г Норильск</t>
  </si>
  <si>
    <t xml:space="preserve">0004056</t>
  </si>
  <si>
    <t xml:space="preserve">г Сосновоборск</t>
  </si>
  <si>
    <t xml:space="preserve">0004057</t>
  </si>
  <si>
    <t xml:space="preserve">г Шарыпово</t>
  </si>
  <si>
    <t xml:space="preserve">0004058</t>
  </si>
  <si>
    <t xml:space="preserve">поселок Кедровый</t>
  </si>
  <si>
    <t xml:space="preserve">0005</t>
  </si>
  <si>
    <t xml:space="preserve">Приморский край</t>
  </si>
  <si>
    <t xml:space="preserve">0005001</t>
  </si>
  <si>
    <t xml:space="preserve">Анучинский район</t>
  </si>
  <si>
    <t xml:space="preserve">0005002</t>
  </si>
  <si>
    <t xml:space="preserve">Дальнереченский район</t>
  </si>
  <si>
    <t xml:space="preserve">0005003</t>
  </si>
  <si>
    <t xml:space="preserve">Кавалеровский район</t>
  </si>
  <si>
    <t xml:space="preserve">0005004</t>
  </si>
  <si>
    <t xml:space="preserve">Кировский район</t>
  </si>
  <si>
    <t xml:space="preserve">0007011</t>
  </si>
  <si>
    <t xml:space="preserve">0005005</t>
  </si>
  <si>
    <t xml:space="preserve">0005006</t>
  </si>
  <si>
    <t xml:space="preserve">Лазовский район</t>
  </si>
  <si>
    <t xml:space="preserve">0005007</t>
  </si>
  <si>
    <t xml:space="preserve">0005008</t>
  </si>
  <si>
    <t xml:space="preserve">Надеждинский район</t>
  </si>
  <si>
    <t xml:space="preserve">0005009</t>
  </si>
  <si>
    <t xml:space="preserve">Октябрьский район</t>
  </si>
  <si>
    <t xml:space="preserve">0010012</t>
  </si>
  <si>
    <t xml:space="preserve">0005010</t>
  </si>
  <si>
    <t xml:space="preserve">Ольгинский район</t>
  </si>
  <si>
    <t xml:space="preserve">0005012</t>
  </si>
  <si>
    <t xml:space="preserve">Пограничный район</t>
  </si>
  <si>
    <t xml:space="preserve">0005013</t>
  </si>
  <si>
    <t xml:space="preserve">Пожарский район</t>
  </si>
  <si>
    <t xml:space="preserve">0005014</t>
  </si>
  <si>
    <t xml:space="preserve">Спасский район</t>
  </si>
  <si>
    <t xml:space="preserve">0022033</t>
  </si>
  <si>
    <t xml:space="preserve">0005015</t>
  </si>
  <si>
    <t xml:space="preserve">Тернейский район</t>
  </si>
  <si>
    <t xml:space="preserve">0005016</t>
  </si>
  <si>
    <t xml:space="preserve">Ханкайский район</t>
  </si>
  <si>
    <t xml:space="preserve">0005017</t>
  </si>
  <si>
    <t xml:space="preserve">Хасанский район</t>
  </si>
  <si>
    <t xml:space="preserve">0005018</t>
  </si>
  <si>
    <t xml:space="preserve">Хорольский район</t>
  </si>
  <si>
    <t xml:space="preserve">0005019</t>
  </si>
  <si>
    <t xml:space="preserve">Черниговский район</t>
  </si>
  <si>
    <t xml:space="preserve">0005020</t>
  </si>
  <si>
    <t xml:space="preserve">Чугуевский район</t>
  </si>
  <si>
    <t xml:space="preserve">0005021</t>
  </si>
  <si>
    <t xml:space="preserve">Шкотовский район</t>
  </si>
  <si>
    <t xml:space="preserve">0005022</t>
  </si>
  <si>
    <t xml:space="preserve">Яковлевский район</t>
  </si>
  <si>
    <t xml:space="preserve">0005023</t>
  </si>
  <si>
    <t xml:space="preserve">г Арсеньев</t>
  </si>
  <si>
    <t xml:space="preserve">0005024</t>
  </si>
  <si>
    <t xml:space="preserve">г Артем</t>
  </si>
  <si>
    <t xml:space="preserve">0005025</t>
  </si>
  <si>
    <t xml:space="preserve">г Большой Камень</t>
  </si>
  <si>
    <t xml:space="preserve">0005026</t>
  </si>
  <si>
    <t xml:space="preserve">г Владивосток</t>
  </si>
  <si>
    <t xml:space="preserve">0005027</t>
  </si>
  <si>
    <t xml:space="preserve">г Дальнегорск</t>
  </si>
  <si>
    <t xml:space="preserve">0005028</t>
  </si>
  <si>
    <t xml:space="preserve">г Дальнереченск</t>
  </si>
  <si>
    <t xml:space="preserve">0005029</t>
  </si>
  <si>
    <t xml:space="preserve">г Лесозаводск</t>
  </si>
  <si>
    <t xml:space="preserve">0005030</t>
  </si>
  <si>
    <t xml:space="preserve">г Находка</t>
  </si>
  <si>
    <t xml:space="preserve">0005031</t>
  </si>
  <si>
    <t xml:space="preserve">г Партизанск</t>
  </si>
  <si>
    <t xml:space="preserve">0005032</t>
  </si>
  <si>
    <t xml:space="preserve">г Спасск-Дальний</t>
  </si>
  <si>
    <t xml:space="preserve">0005033</t>
  </si>
  <si>
    <t xml:space="preserve">г Уссурийск</t>
  </si>
  <si>
    <t xml:space="preserve">0007</t>
  </si>
  <si>
    <t xml:space="preserve">Ставропольский край</t>
  </si>
  <si>
    <t xml:space="preserve">0007001</t>
  </si>
  <si>
    <t xml:space="preserve">Александровский район</t>
  </si>
  <si>
    <t xml:space="preserve">0007002</t>
  </si>
  <si>
    <t xml:space="preserve">Андроповский район</t>
  </si>
  <si>
    <t xml:space="preserve">0007003</t>
  </si>
  <si>
    <t xml:space="preserve">Апанасенковский район</t>
  </si>
  <si>
    <t xml:space="preserve">0007004</t>
  </si>
  <si>
    <t xml:space="preserve">Арзгирский район</t>
  </si>
  <si>
    <t xml:space="preserve">0007005</t>
  </si>
  <si>
    <t xml:space="preserve">Благодарненский район</t>
  </si>
  <si>
    <t xml:space="preserve">0007006</t>
  </si>
  <si>
    <t xml:space="preserve">Будённовский район</t>
  </si>
  <si>
    <t xml:space="preserve">0007007</t>
  </si>
  <si>
    <t xml:space="preserve">Георгиевский район</t>
  </si>
  <si>
    <t xml:space="preserve">0007008</t>
  </si>
  <si>
    <t xml:space="preserve">Грачевский район</t>
  </si>
  <si>
    <t xml:space="preserve">0007009</t>
  </si>
  <si>
    <t xml:space="preserve">Изобильненский район</t>
  </si>
  <si>
    <t xml:space="preserve">0007010</t>
  </si>
  <si>
    <t xml:space="preserve">Ипатовский район</t>
  </si>
  <si>
    <t xml:space="preserve">0007012</t>
  </si>
  <si>
    <t xml:space="preserve">Кочубеевский район</t>
  </si>
  <si>
    <t xml:space="preserve">0007013</t>
  </si>
  <si>
    <t xml:space="preserve">Красногвардейский район</t>
  </si>
  <si>
    <t xml:space="preserve">0007014</t>
  </si>
  <si>
    <t xml:space="preserve">Курский район</t>
  </si>
  <si>
    <t xml:space="preserve">0007015</t>
  </si>
  <si>
    <t xml:space="preserve">Левокумский район</t>
  </si>
  <si>
    <t xml:space="preserve">0007032</t>
  </si>
  <si>
    <t xml:space="preserve">г Минеральные воды</t>
  </si>
  <si>
    <t xml:space="preserve">0007016</t>
  </si>
  <si>
    <t xml:space="preserve">Нефтекумский район</t>
  </si>
  <si>
    <t xml:space="preserve">0007017</t>
  </si>
  <si>
    <t xml:space="preserve">Новоалександровский район</t>
  </si>
  <si>
    <t xml:space="preserve">0007018</t>
  </si>
  <si>
    <t xml:space="preserve">Новоселицкий район</t>
  </si>
  <si>
    <t xml:space="preserve">0007019</t>
  </si>
  <si>
    <t xml:space="preserve">Петровский район</t>
  </si>
  <si>
    <t xml:space="preserve">0007020</t>
  </si>
  <si>
    <t xml:space="preserve">Предгорный район</t>
  </si>
  <si>
    <t xml:space="preserve">0007021</t>
  </si>
  <si>
    <t xml:space="preserve">0007022</t>
  </si>
  <si>
    <t xml:space="preserve">Степновский район</t>
  </si>
  <si>
    <t xml:space="preserve">0007023</t>
  </si>
  <si>
    <t xml:space="preserve">Труновский район</t>
  </si>
  <si>
    <t xml:space="preserve">0007024</t>
  </si>
  <si>
    <t xml:space="preserve">Туркменский район</t>
  </si>
  <si>
    <t xml:space="preserve">0007025</t>
  </si>
  <si>
    <t xml:space="preserve">Шпаковский район</t>
  </si>
  <si>
    <t xml:space="preserve">0007026</t>
  </si>
  <si>
    <t xml:space="preserve">Город-курорт Ессентуки</t>
  </si>
  <si>
    <t xml:space="preserve">0007027</t>
  </si>
  <si>
    <t xml:space="preserve">Город-курорт Железноводск</t>
  </si>
  <si>
    <t xml:space="preserve">0007028</t>
  </si>
  <si>
    <t xml:space="preserve">Город-курорт Кисловодск</t>
  </si>
  <si>
    <t xml:space="preserve">0007029</t>
  </si>
  <si>
    <t xml:space="preserve">Город-курорт Пятигорск</t>
  </si>
  <si>
    <t xml:space="preserve">0007030</t>
  </si>
  <si>
    <t xml:space="preserve">г Георгиевск</t>
  </si>
  <si>
    <t xml:space="preserve">0007031</t>
  </si>
  <si>
    <t xml:space="preserve">г Лермонтов</t>
  </si>
  <si>
    <t xml:space="preserve">0007033</t>
  </si>
  <si>
    <t xml:space="preserve">г Невинномысск</t>
  </si>
  <si>
    <t xml:space="preserve">0007034</t>
  </si>
  <si>
    <t xml:space="preserve">г Ставрополь</t>
  </si>
  <si>
    <t xml:space="preserve">0008</t>
  </si>
  <si>
    <t xml:space="preserve">Хабаровский край</t>
  </si>
  <si>
    <t xml:space="preserve">0008001</t>
  </si>
  <si>
    <t xml:space="preserve">Амурский район</t>
  </si>
  <si>
    <t xml:space="preserve">0008002</t>
  </si>
  <si>
    <t xml:space="preserve">Аяно-Майский район</t>
  </si>
  <si>
    <t xml:space="preserve">0008003</t>
  </si>
  <si>
    <t xml:space="preserve">Бикинский район</t>
  </si>
  <si>
    <t xml:space="preserve">0008004</t>
  </si>
  <si>
    <t xml:space="preserve">Ванинский район</t>
  </si>
  <si>
    <t xml:space="preserve">0008005</t>
  </si>
  <si>
    <t xml:space="preserve">Верхнебуреинский район</t>
  </si>
  <si>
    <t xml:space="preserve">0008006</t>
  </si>
  <si>
    <t xml:space="preserve">Вяземский район</t>
  </si>
  <si>
    <t xml:space="preserve">0008009</t>
  </si>
  <si>
    <t xml:space="preserve">Комсомольский район</t>
  </si>
  <si>
    <t xml:space="preserve">0008010</t>
  </si>
  <si>
    <t xml:space="preserve">Нанайский район</t>
  </si>
  <si>
    <t xml:space="preserve">0008011</t>
  </si>
  <si>
    <t xml:space="preserve">Николаевский район</t>
  </si>
  <si>
    <t xml:space="preserve">0008007</t>
  </si>
  <si>
    <t xml:space="preserve">Им Лазо район</t>
  </si>
  <si>
    <t xml:space="preserve">0008008</t>
  </si>
  <si>
    <t xml:space="preserve">Им Полины Осипенко район</t>
  </si>
  <si>
    <t xml:space="preserve">0008012</t>
  </si>
  <si>
    <t xml:space="preserve">Охотский район</t>
  </si>
  <si>
    <t xml:space="preserve">0008013</t>
  </si>
  <si>
    <t xml:space="preserve">Советско-Гаванский район</t>
  </si>
  <si>
    <t xml:space="preserve">0008014</t>
  </si>
  <si>
    <t xml:space="preserve">Солнечный район</t>
  </si>
  <si>
    <t xml:space="preserve">0008015</t>
  </si>
  <si>
    <t xml:space="preserve">Тугуро-Чумиканский район</t>
  </si>
  <si>
    <t xml:space="preserve">0008016</t>
  </si>
  <si>
    <t xml:space="preserve">Ульчский район</t>
  </si>
  <si>
    <t xml:space="preserve">0008017</t>
  </si>
  <si>
    <t xml:space="preserve">Хабаровский район</t>
  </si>
  <si>
    <t xml:space="preserve">0008018</t>
  </si>
  <si>
    <t xml:space="preserve">г Комсомольск-на-Амуре</t>
  </si>
  <si>
    <t xml:space="preserve">0008019</t>
  </si>
  <si>
    <t xml:space="preserve">г Хабаровск</t>
  </si>
  <si>
    <t xml:space="preserve">0010</t>
  </si>
  <si>
    <t xml:space="preserve">Амурская область</t>
  </si>
  <si>
    <t xml:space="preserve">0010001</t>
  </si>
  <si>
    <t xml:space="preserve">Архаринский район</t>
  </si>
  <si>
    <t xml:space="preserve">0010002</t>
  </si>
  <si>
    <t xml:space="preserve">Белогорский район</t>
  </si>
  <si>
    <t xml:space="preserve">0010003</t>
  </si>
  <si>
    <t xml:space="preserve">0010004</t>
  </si>
  <si>
    <t xml:space="preserve">Бурейский район</t>
  </si>
  <si>
    <t xml:space="preserve">0010005</t>
  </si>
  <si>
    <t xml:space="preserve">Завитинский район</t>
  </si>
  <si>
    <t xml:space="preserve">0010006</t>
  </si>
  <si>
    <t xml:space="preserve">Зейский район</t>
  </si>
  <si>
    <t xml:space="preserve">0010007</t>
  </si>
  <si>
    <t xml:space="preserve">Ивановский район</t>
  </si>
  <si>
    <t xml:space="preserve">0010008</t>
  </si>
  <si>
    <t xml:space="preserve">Константиновский район</t>
  </si>
  <si>
    <t xml:space="preserve">0010009</t>
  </si>
  <si>
    <t xml:space="preserve">Магдагачинский район</t>
  </si>
  <si>
    <t xml:space="preserve">0010010</t>
  </si>
  <si>
    <t xml:space="preserve">Мазановский район</t>
  </si>
  <si>
    <t xml:space="preserve">0010011</t>
  </si>
  <si>
    <t xml:space="preserve">0010013</t>
  </si>
  <si>
    <t xml:space="preserve">Ромненский район</t>
  </si>
  <si>
    <t xml:space="preserve">0010014</t>
  </si>
  <si>
    <t xml:space="preserve">Свободненский район</t>
  </si>
  <si>
    <t xml:space="preserve">0010015</t>
  </si>
  <si>
    <t xml:space="preserve">Селемджинский район</t>
  </si>
  <si>
    <t xml:space="preserve">0010016</t>
  </si>
  <si>
    <t xml:space="preserve">Серышевский район</t>
  </si>
  <si>
    <t xml:space="preserve">0010017</t>
  </si>
  <si>
    <t xml:space="preserve">Сковородинский район</t>
  </si>
  <si>
    <t xml:space="preserve">0010018</t>
  </si>
  <si>
    <t xml:space="preserve">Тамбовский район</t>
  </si>
  <si>
    <t xml:space="preserve">0010019</t>
  </si>
  <si>
    <t xml:space="preserve">Тындинский район</t>
  </si>
  <si>
    <t xml:space="preserve">0010020</t>
  </si>
  <si>
    <t xml:space="preserve">Шимановский район</t>
  </si>
  <si>
    <t xml:space="preserve">0010021</t>
  </si>
  <si>
    <t xml:space="preserve">г Благовещенск</t>
  </si>
  <si>
    <t xml:space="preserve">0010022</t>
  </si>
  <si>
    <t xml:space="preserve">г Белогорск</t>
  </si>
  <si>
    <t xml:space="preserve">0010023</t>
  </si>
  <si>
    <t xml:space="preserve">г Зея</t>
  </si>
  <si>
    <t xml:space="preserve">0010024</t>
  </si>
  <si>
    <t xml:space="preserve">г Завитинск</t>
  </si>
  <si>
    <t xml:space="preserve">0010025</t>
  </si>
  <si>
    <t xml:space="preserve">г Райчихинск</t>
  </si>
  <si>
    <t xml:space="preserve">0010026</t>
  </si>
  <si>
    <t xml:space="preserve">г Свободный</t>
  </si>
  <si>
    <t xml:space="preserve">0010027</t>
  </si>
  <si>
    <t xml:space="preserve">г Тында</t>
  </si>
  <si>
    <t xml:space="preserve">0010028</t>
  </si>
  <si>
    <t xml:space="preserve">г Шимановск</t>
  </si>
  <si>
    <t xml:space="preserve">0011</t>
  </si>
  <si>
    <t xml:space="preserve">Архангельская область</t>
  </si>
  <si>
    <t xml:space="preserve">0011001</t>
  </si>
  <si>
    <t xml:space="preserve">Вельский район</t>
  </si>
  <si>
    <t xml:space="preserve">0011002</t>
  </si>
  <si>
    <t xml:space="preserve">Верхнетоемский район</t>
  </si>
  <si>
    <t xml:space="preserve">0011003</t>
  </si>
  <si>
    <t xml:space="preserve">Вилегодский район</t>
  </si>
  <si>
    <t xml:space="preserve">0011004</t>
  </si>
  <si>
    <t xml:space="preserve">Виноградовский район</t>
  </si>
  <si>
    <t xml:space="preserve">0011005</t>
  </si>
  <si>
    <t xml:space="preserve">Каргопольский район</t>
  </si>
  <si>
    <t xml:space="preserve">0011006</t>
  </si>
  <si>
    <t xml:space="preserve">Коношский район</t>
  </si>
  <si>
    <t xml:space="preserve">0011007</t>
  </si>
  <si>
    <t xml:space="preserve">Котласский район</t>
  </si>
  <si>
    <t xml:space="preserve">0011008</t>
  </si>
  <si>
    <t xml:space="preserve">Красноборский район</t>
  </si>
  <si>
    <t xml:space="preserve">0011009</t>
  </si>
  <si>
    <t xml:space="preserve">Ленский район</t>
  </si>
  <si>
    <t xml:space="preserve">0011010</t>
  </si>
  <si>
    <t xml:space="preserve">Лешуконский район</t>
  </si>
  <si>
    <t xml:space="preserve">0011011</t>
  </si>
  <si>
    <t xml:space="preserve">Мезенский район</t>
  </si>
  <si>
    <t xml:space="preserve">0011012</t>
  </si>
  <si>
    <t xml:space="preserve">Няндомский район</t>
  </si>
  <si>
    <t xml:space="preserve">0011013</t>
  </si>
  <si>
    <t xml:space="preserve">Онежский район</t>
  </si>
  <si>
    <t xml:space="preserve">0011014</t>
  </si>
  <si>
    <t xml:space="preserve">Пинежский район</t>
  </si>
  <si>
    <t xml:space="preserve">0011015</t>
  </si>
  <si>
    <t xml:space="preserve">Плесецкий район</t>
  </si>
  <si>
    <t xml:space="preserve">0011016</t>
  </si>
  <si>
    <t xml:space="preserve">Приморский район</t>
  </si>
  <si>
    <t xml:space="preserve">0011017</t>
  </si>
  <si>
    <t xml:space="preserve">Устьянский район</t>
  </si>
  <si>
    <t xml:space="preserve">0011018</t>
  </si>
  <si>
    <t xml:space="preserve">Холмогорский район</t>
  </si>
  <si>
    <t xml:space="preserve">0011019</t>
  </si>
  <si>
    <t xml:space="preserve">Шенкурский район</t>
  </si>
  <si>
    <t xml:space="preserve">0011020</t>
  </si>
  <si>
    <t xml:space="preserve">Заполярный район</t>
  </si>
  <si>
    <t xml:space="preserve">0085001</t>
  </si>
  <si>
    <t xml:space="preserve">0011021</t>
  </si>
  <si>
    <t xml:space="preserve">г Архангельск</t>
  </si>
  <si>
    <t xml:space="preserve">0011022</t>
  </si>
  <si>
    <t xml:space="preserve">г Коряжма</t>
  </si>
  <si>
    <t xml:space="preserve">0011023</t>
  </si>
  <si>
    <t xml:space="preserve">г Котлас</t>
  </si>
  <si>
    <t xml:space="preserve">0011025</t>
  </si>
  <si>
    <t xml:space="preserve">г Новодвинск</t>
  </si>
  <si>
    <t xml:space="preserve">0011026</t>
  </si>
  <si>
    <t xml:space="preserve">г Северодвинск</t>
  </si>
  <si>
    <t xml:space="preserve">0011027</t>
  </si>
  <si>
    <t xml:space="preserve">Новая Земля</t>
  </si>
  <si>
    <t xml:space="preserve">0012</t>
  </si>
  <si>
    <t xml:space="preserve">Астраханская область</t>
  </si>
  <si>
    <t xml:space="preserve">0012001</t>
  </si>
  <si>
    <t xml:space="preserve">Ахтубинский район</t>
  </si>
  <si>
    <t xml:space="preserve">0012002</t>
  </si>
  <si>
    <t xml:space="preserve">Володарский район</t>
  </si>
  <si>
    <t xml:space="preserve">0012003</t>
  </si>
  <si>
    <t xml:space="preserve">Енотаевский район</t>
  </si>
  <si>
    <t xml:space="preserve">0012004</t>
  </si>
  <si>
    <t xml:space="preserve">Икрянинский район</t>
  </si>
  <si>
    <t xml:space="preserve">0012005</t>
  </si>
  <si>
    <t xml:space="preserve">Камызякский район</t>
  </si>
  <si>
    <t xml:space="preserve">0012006</t>
  </si>
  <si>
    <t xml:space="preserve">Красноярский район</t>
  </si>
  <si>
    <t xml:space="preserve">0012007</t>
  </si>
  <si>
    <t xml:space="preserve">Лиманский район</t>
  </si>
  <si>
    <t xml:space="preserve">0012008</t>
  </si>
  <si>
    <t xml:space="preserve">Наримановский район</t>
  </si>
  <si>
    <t xml:space="preserve">0012009</t>
  </si>
  <si>
    <t xml:space="preserve">Приволжский район</t>
  </si>
  <si>
    <t xml:space="preserve">0012010</t>
  </si>
  <si>
    <t xml:space="preserve">Харабалинский район</t>
  </si>
  <si>
    <t xml:space="preserve">0012011</t>
  </si>
  <si>
    <t xml:space="preserve">Черноярский район</t>
  </si>
  <si>
    <t xml:space="preserve">0012012</t>
  </si>
  <si>
    <t xml:space="preserve">г Астрахань</t>
  </si>
  <si>
    <t xml:space="preserve">0013</t>
  </si>
  <si>
    <t xml:space="preserve">Республика Калмыкия</t>
  </si>
  <si>
    <t xml:space="preserve">0013001</t>
  </si>
  <si>
    <t xml:space="preserve">Городовиковский район</t>
  </si>
  <si>
    <t xml:space="preserve">0013002</t>
  </si>
  <si>
    <t xml:space="preserve">Ики-Бурульский район</t>
  </si>
  <si>
    <t xml:space="preserve">0013003</t>
  </si>
  <si>
    <t xml:space="preserve">Лаганский район</t>
  </si>
  <si>
    <t xml:space="preserve">0013004</t>
  </si>
  <si>
    <t xml:space="preserve">Малодербетовский район</t>
  </si>
  <si>
    <t xml:space="preserve">0013005</t>
  </si>
  <si>
    <t xml:space="preserve">0013006</t>
  </si>
  <si>
    <t xml:space="preserve">Кетченеровский район</t>
  </si>
  <si>
    <t xml:space="preserve">0013007</t>
  </si>
  <si>
    <t xml:space="preserve">Приютненский район</t>
  </si>
  <si>
    <t xml:space="preserve">0013008</t>
  </si>
  <si>
    <t xml:space="preserve">Сарпинский район</t>
  </si>
  <si>
    <t xml:space="preserve">0013009</t>
  </si>
  <si>
    <t xml:space="preserve">0013010</t>
  </si>
  <si>
    <t xml:space="preserve">Черноземельский район</t>
  </si>
  <si>
    <t xml:space="preserve">0013011</t>
  </si>
  <si>
    <t xml:space="preserve">Юстинский район</t>
  </si>
  <si>
    <t xml:space="preserve">0013012</t>
  </si>
  <si>
    <t xml:space="preserve">Яшалтинский район</t>
  </si>
  <si>
    <t xml:space="preserve">0013013</t>
  </si>
  <si>
    <t xml:space="preserve">Яшкульский район</t>
  </si>
  <si>
    <t xml:space="preserve">0013014</t>
  </si>
  <si>
    <t xml:space="preserve">г Элиста</t>
  </si>
  <si>
    <t xml:space="preserve">0014</t>
  </si>
  <si>
    <t xml:space="preserve">Белгородская область</t>
  </si>
  <si>
    <t xml:space="preserve">0014001</t>
  </si>
  <si>
    <t xml:space="preserve">Алексеевский район</t>
  </si>
  <si>
    <t xml:space="preserve">0014002</t>
  </si>
  <si>
    <t xml:space="preserve">Белгородский район</t>
  </si>
  <si>
    <t xml:space="preserve">0014003</t>
  </si>
  <si>
    <t xml:space="preserve">Борисовский район</t>
  </si>
  <si>
    <t xml:space="preserve">0014004</t>
  </si>
  <si>
    <t xml:space="preserve">Валуйский район</t>
  </si>
  <si>
    <t xml:space="preserve">0014005</t>
  </si>
  <si>
    <t xml:space="preserve">Вейделевский район</t>
  </si>
  <si>
    <t xml:space="preserve">0014006</t>
  </si>
  <si>
    <t xml:space="preserve">Волоконовский район</t>
  </si>
  <si>
    <t xml:space="preserve">0014007</t>
  </si>
  <si>
    <t xml:space="preserve">Грайворонский район</t>
  </si>
  <si>
    <t xml:space="preserve">0014008</t>
  </si>
  <si>
    <t xml:space="preserve">Ивнянский район</t>
  </si>
  <si>
    <t xml:space="preserve">0014009</t>
  </si>
  <si>
    <t xml:space="preserve">Корочанский район</t>
  </si>
  <si>
    <t xml:space="preserve">0014010</t>
  </si>
  <si>
    <t xml:space="preserve">Красненский район</t>
  </si>
  <si>
    <t xml:space="preserve">0014011</t>
  </si>
  <si>
    <t xml:space="preserve">0014012</t>
  </si>
  <si>
    <t xml:space="preserve">Краснояружский район</t>
  </si>
  <si>
    <t xml:space="preserve">0014013</t>
  </si>
  <si>
    <t xml:space="preserve">Новооскольский район</t>
  </si>
  <si>
    <t xml:space="preserve">0014014</t>
  </si>
  <si>
    <t xml:space="preserve">Прохоровский район</t>
  </si>
  <si>
    <t xml:space="preserve">0014015</t>
  </si>
  <si>
    <t xml:space="preserve">Ракитянский район</t>
  </si>
  <si>
    <t xml:space="preserve">0014016</t>
  </si>
  <si>
    <t xml:space="preserve">Ровеньский район</t>
  </si>
  <si>
    <t xml:space="preserve">0014017</t>
  </si>
  <si>
    <t xml:space="preserve">Чернянский район</t>
  </si>
  <si>
    <t xml:space="preserve">0014018</t>
  </si>
  <si>
    <t xml:space="preserve">Шебекинский район</t>
  </si>
  <si>
    <t xml:space="preserve">0014019</t>
  </si>
  <si>
    <t xml:space="preserve">0014020</t>
  </si>
  <si>
    <t xml:space="preserve">г Белгород</t>
  </si>
  <si>
    <t xml:space="preserve">0014021</t>
  </si>
  <si>
    <t xml:space="preserve">г Губкин</t>
  </si>
  <si>
    <t xml:space="preserve">0014022</t>
  </si>
  <si>
    <t xml:space="preserve">г Старый Оскол</t>
  </si>
  <si>
    <t xml:space="preserve">0015</t>
  </si>
  <si>
    <t xml:space="preserve">Брянская область</t>
  </si>
  <si>
    <t xml:space="preserve">0015001</t>
  </si>
  <si>
    <t xml:space="preserve">Брасовский район</t>
  </si>
  <si>
    <t xml:space="preserve">0015002</t>
  </si>
  <si>
    <t xml:space="preserve">Брянский район</t>
  </si>
  <si>
    <t xml:space="preserve">0015003</t>
  </si>
  <si>
    <t xml:space="preserve">Выгоничский район</t>
  </si>
  <si>
    <t xml:space="preserve">0015004</t>
  </si>
  <si>
    <t xml:space="preserve">Гордеевский район</t>
  </si>
  <si>
    <t xml:space="preserve">0015005</t>
  </si>
  <si>
    <t xml:space="preserve">Дубровский район</t>
  </si>
  <si>
    <t xml:space="preserve">0015006</t>
  </si>
  <si>
    <t xml:space="preserve">Дятьковский район</t>
  </si>
  <si>
    <t xml:space="preserve">0015007</t>
  </si>
  <si>
    <t xml:space="preserve">Жирятинский район</t>
  </si>
  <si>
    <t xml:space="preserve">0015008</t>
  </si>
  <si>
    <t xml:space="preserve">Жуковский район</t>
  </si>
  <si>
    <t xml:space="preserve">0015009</t>
  </si>
  <si>
    <t xml:space="preserve">Злынковский район</t>
  </si>
  <si>
    <t xml:space="preserve">0015010</t>
  </si>
  <si>
    <t xml:space="preserve">Карачевский район</t>
  </si>
  <si>
    <t xml:space="preserve">0015011</t>
  </si>
  <si>
    <t xml:space="preserve">Клетнянский район</t>
  </si>
  <si>
    <t xml:space="preserve">0015012</t>
  </si>
  <si>
    <t xml:space="preserve">Климовский район</t>
  </si>
  <si>
    <t xml:space="preserve">0015013</t>
  </si>
  <si>
    <t xml:space="preserve">Клинцовский район</t>
  </si>
  <si>
    <t xml:space="preserve">0015014</t>
  </si>
  <si>
    <t xml:space="preserve">Комаричский район</t>
  </si>
  <si>
    <t xml:space="preserve">0015015</t>
  </si>
  <si>
    <t xml:space="preserve">0015016</t>
  </si>
  <si>
    <t xml:space="preserve">Мглинский район</t>
  </si>
  <si>
    <t xml:space="preserve">0015017</t>
  </si>
  <si>
    <t xml:space="preserve">Навлинский район</t>
  </si>
  <si>
    <t xml:space="preserve">0015018</t>
  </si>
  <si>
    <t xml:space="preserve">Новозыбковский район</t>
  </si>
  <si>
    <t xml:space="preserve">0015019</t>
  </si>
  <si>
    <t xml:space="preserve">Погарский район</t>
  </si>
  <si>
    <t xml:space="preserve">0015020</t>
  </si>
  <si>
    <t xml:space="preserve">Почепский район</t>
  </si>
  <si>
    <t xml:space="preserve">0015021</t>
  </si>
  <si>
    <t xml:space="preserve">Рогнединский район</t>
  </si>
  <si>
    <t xml:space="preserve">0015022</t>
  </si>
  <si>
    <t xml:space="preserve">Севский район</t>
  </si>
  <si>
    <t xml:space="preserve">0015023</t>
  </si>
  <si>
    <t xml:space="preserve">Стародубский район</t>
  </si>
  <si>
    <t xml:space="preserve">0015024</t>
  </si>
  <si>
    <t xml:space="preserve">Суземский район</t>
  </si>
  <si>
    <t xml:space="preserve">0015025</t>
  </si>
  <si>
    <t xml:space="preserve">Суражский район</t>
  </si>
  <si>
    <t xml:space="preserve">0015026</t>
  </si>
  <si>
    <t xml:space="preserve">Трубчевский район</t>
  </si>
  <si>
    <t xml:space="preserve">0015027</t>
  </si>
  <si>
    <t xml:space="preserve">Унечский район</t>
  </si>
  <si>
    <t xml:space="preserve">0015028</t>
  </si>
  <si>
    <t xml:space="preserve">г Брянск</t>
  </si>
  <si>
    <t xml:space="preserve">0015029</t>
  </si>
  <si>
    <t xml:space="preserve">г Клинцы</t>
  </si>
  <si>
    <t xml:space="preserve">0015030</t>
  </si>
  <si>
    <t xml:space="preserve">г Новозыбков</t>
  </si>
  <si>
    <t xml:space="preserve">0015031</t>
  </si>
  <si>
    <t xml:space="preserve">г Сельцо</t>
  </si>
  <si>
    <t xml:space="preserve">0015032</t>
  </si>
  <si>
    <t xml:space="preserve">г Стародуб</t>
  </si>
  <si>
    <t xml:space="preserve">0015033</t>
  </si>
  <si>
    <t xml:space="preserve">г Фокино</t>
  </si>
  <si>
    <t xml:space="preserve">0017</t>
  </si>
  <si>
    <t xml:space="preserve">Владимирская область</t>
  </si>
  <si>
    <t xml:space="preserve">0017001</t>
  </si>
  <si>
    <t xml:space="preserve">0017002</t>
  </si>
  <si>
    <t xml:space="preserve">Вязниковский район</t>
  </si>
  <si>
    <t xml:space="preserve">0017003</t>
  </si>
  <si>
    <t xml:space="preserve">Гороховецкий район</t>
  </si>
  <si>
    <t xml:space="preserve">0017004</t>
  </si>
  <si>
    <t xml:space="preserve">Гусь-Хрустальный район</t>
  </si>
  <si>
    <t xml:space="preserve">0017005</t>
  </si>
  <si>
    <t xml:space="preserve">Камешковский район</t>
  </si>
  <si>
    <t xml:space="preserve">0017006</t>
  </si>
  <si>
    <t xml:space="preserve">Киржачский район</t>
  </si>
  <si>
    <t xml:space="preserve">0017007</t>
  </si>
  <si>
    <t xml:space="preserve">Ковровский район</t>
  </si>
  <si>
    <t xml:space="preserve">0017008</t>
  </si>
  <si>
    <t xml:space="preserve">Кольчугинский район</t>
  </si>
  <si>
    <t xml:space="preserve">0017009</t>
  </si>
  <si>
    <t xml:space="preserve">Меленковский район</t>
  </si>
  <si>
    <t xml:space="preserve">0017010</t>
  </si>
  <si>
    <t xml:space="preserve">Муромский район</t>
  </si>
  <si>
    <t xml:space="preserve">0017011</t>
  </si>
  <si>
    <t xml:space="preserve">Петушинский район</t>
  </si>
  <si>
    <t xml:space="preserve">0017012</t>
  </si>
  <si>
    <t xml:space="preserve">Селивановский район</t>
  </si>
  <si>
    <t xml:space="preserve">0017013</t>
  </si>
  <si>
    <t xml:space="preserve">Собинский район</t>
  </si>
  <si>
    <t xml:space="preserve">0017014</t>
  </si>
  <si>
    <t xml:space="preserve">Судогодский район</t>
  </si>
  <si>
    <t xml:space="preserve">0017015</t>
  </si>
  <si>
    <t xml:space="preserve">Суздальский район</t>
  </si>
  <si>
    <t xml:space="preserve">0017016</t>
  </si>
  <si>
    <t xml:space="preserve">Юрьев-Польский район</t>
  </si>
  <si>
    <t xml:space="preserve">0017017</t>
  </si>
  <si>
    <t xml:space="preserve">г Владимир</t>
  </si>
  <si>
    <t xml:space="preserve">0017018</t>
  </si>
  <si>
    <t xml:space="preserve">г Гусь-Хрустальный</t>
  </si>
  <si>
    <t xml:space="preserve">0017019</t>
  </si>
  <si>
    <t xml:space="preserve">г Ковров</t>
  </si>
  <si>
    <t xml:space="preserve">0017020</t>
  </si>
  <si>
    <t xml:space="preserve">г Муром</t>
  </si>
  <si>
    <t xml:space="preserve">0018</t>
  </si>
  <si>
    <t xml:space="preserve">Волгоградская область</t>
  </si>
  <si>
    <t xml:space="preserve">0018001</t>
  </si>
  <si>
    <t xml:space="preserve">0018002</t>
  </si>
  <si>
    <t xml:space="preserve">Быковский район</t>
  </si>
  <si>
    <t xml:space="preserve">0018003</t>
  </si>
  <si>
    <t xml:space="preserve">Городищенский район</t>
  </si>
  <si>
    <t xml:space="preserve">0018004</t>
  </si>
  <si>
    <t xml:space="preserve">Даниловский район</t>
  </si>
  <si>
    <t xml:space="preserve">0018005</t>
  </si>
  <si>
    <t xml:space="preserve">Дубовский район</t>
  </si>
  <si>
    <t xml:space="preserve">0018006</t>
  </si>
  <si>
    <t xml:space="preserve">Еланский район</t>
  </si>
  <si>
    <t xml:space="preserve">0018007</t>
  </si>
  <si>
    <t xml:space="preserve">Жирновский район</t>
  </si>
  <si>
    <t xml:space="preserve">0018008</t>
  </si>
  <si>
    <t xml:space="preserve">Иловлинский район</t>
  </si>
  <si>
    <t xml:space="preserve">0018009</t>
  </si>
  <si>
    <t xml:space="preserve">Калачевский район</t>
  </si>
  <si>
    <t xml:space="preserve">0018010</t>
  </si>
  <si>
    <t xml:space="preserve">Камышинский район</t>
  </si>
  <si>
    <t xml:space="preserve">0018011</t>
  </si>
  <si>
    <t xml:space="preserve">Киквидзенский район</t>
  </si>
  <si>
    <t xml:space="preserve">0018012</t>
  </si>
  <si>
    <t xml:space="preserve">Клетский район</t>
  </si>
  <si>
    <t xml:space="preserve">0018013</t>
  </si>
  <si>
    <t xml:space="preserve">Котельниковский район</t>
  </si>
  <si>
    <t xml:space="preserve">0018014</t>
  </si>
  <si>
    <t xml:space="preserve">Котовский район</t>
  </si>
  <si>
    <t xml:space="preserve">0018015</t>
  </si>
  <si>
    <t xml:space="preserve">Ленинский район</t>
  </si>
  <si>
    <t xml:space="preserve">0018016</t>
  </si>
  <si>
    <t xml:space="preserve">Нехаевский район</t>
  </si>
  <si>
    <t xml:space="preserve">0018017</t>
  </si>
  <si>
    <t xml:space="preserve">0018018</t>
  </si>
  <si>
    <t xml:space="preserve">Новоаннинский район</t>
  </si>
  <si>
    <t xml:space="preserve">0018019</t>
  </si>
  <si>
    <t xml:space="preserve">Новониколаевский район</t>
  </si>
  <si>
    <t xml:space="preserve">0018020</t>
  </si>
  <si>
    <t xml:space="preserve">0018021</t>
  </si>
  <si>
    <t xml:space="preserve">Ольховский район</t>
  </si>
  <si>
    <t xml:space="preserve">0018022</t>
  </si>
  <si>
    <t xml:space="preserve">Палласовский район</t>
  </si>
  <si>
    <t xml:space="preserve">0018023</t>
  </si>
  <si>
    <t xml:space="preserve">Кумылженский район</t>
  </si>
  <si>
    <t xml:space="preserve">0018024</t>
  </si>
  <si>
    <t xml:space="preserve">Руднянский район</t>
  </si>
  <si>
    <t xml:space="preserve">0018025</t>
  </si>
  <si>
    <t xml:space="preserve">Светлоярский район</t>
  </si>
  <si>
    <t xml:space="preserve">0018026</t>
  </si>
  <si>
    <t xml:space="preserve">Серафимовичский район</t>
  </si>
  <si>
    <t xml:space="preserve">0018027</t>
  </si>
  <si>
    <t xml:space="preserve">Среднеахтубинский район</t>
  </si>
  <si>
    <t xml:space="preserve">0018028</t>
  </si>
  <si>
    <t xml:space="preserve">Старополтавский район</t>
  </si>
  <si>
    <t xml:space="preserve">0018029</t>
  </si>
  <si>
    <t xml:space="preserve">Суровикинский район</t>
  </si>
  <si>
    <t xml:space="preserve">0018030</t>
  </si>
  <si>
    <t xml:space="preserve">Урюпинский район</t>
  </si>
  <si>
    <t xml:space="preserve">0018031</t>
  </si>
  <si>
    <t xml:space="preserve">Фроловский район</t>
  </si>
  <si>
    <t xml:space="preserve">0018032</t>
  </si>
  <si>
    <t xml:space="preserve">Чернышковский район</t>
  </si>
  <si>
    <t xml:space="preserve">0018033</t>
  </si>
  <si>
    <t xml:space="preserve">г Волгоград</t>
  </si>
  <si>
    <t xml:space="preserve">0018034</t>
  </si>
  <si>
    <t xml:space="preserve">г Волжский</t>
  </si>
  <si>
    <t xml:space="preserve">0018035</t>
  </si>
  <si>
    <t xml:space="preserve">г Камышин</t>
  </si>
  <si>
    <t xml:space="preserve">0018036</t>
  </si>
  <si>
    <t xml:space="preserve">г Михайловка</t>
  </si>
  <si>
    <t xml:space="preserve">0018037</t>
  </si>
  <si>
    <t xml:space="preserve">г Урюпинск</t>
  </si>
  <si>
    <t xml:space="preserve">0018038</t>
  </si>
  <si>
    <t xml:space="preserve">г Фролово</t>
  </si>
  <si>
    <t xml:space="preserve">0019</t>
  </si>
  <si>
    <t xml:space="preserve">Вологодская область</t>
  </si>
  <si>
    <t xml:space="preserve">0019001</t>
  </si>
  <si>
    <t xml:space="preserve">Бабаевский район</t>
  </si>
  <si>
    <t xml:space="preserve">0019002</t>
  </si>
  <si>
    <t xml:space="preserve">Бабушкинский район</t>
  </si>
  <si>
    <t xml:space="preserve">0019003</t>
  </si>
  <si>
    <t xml:space="preserve">Белозерский район</t>
  </si>
  <si>
    <t xml:space="preserve">0019004</t>
  </si>
  <si>
    <t xml:space="preserve">Вашкинский район</t>
  </si>
  <si>
    <t xml:space="preserve">0019005</t>
  </si>
  <si>
    <t xml:space="preserve">Великоустюгский район</t>
  </si>
  <si>
    <t xml:space="preserve">0019006</t>
  </si>
  <si>
    <t xml:space="preserve">Верховажский район</t>
  </si>
  <si>
    <t xml:space="preserve">0019007</t>
  </si>
  <si>
    <t xml:space="preserve">Вожегородский район</t>
  </si>
  <si>
    <t xml:space="preserve">0019008</t>
  </si>
  <si>
    <t xml:space="preserve">Вологодский район</t>
  </si>
  <si>
    <t xml:space="preserve">0019009</t>
  </si>
  <si>
    <t xml:space="preserve">Вытегорский район</t>
  </si>
  <si>
    <t xml:space="preserve">0019010</t>
  </si>
  <si>
    <t xml:space="preserve">Грязовецкий район</t>
  </si>
  <si>
    <t xml:space="preserve">0019011</t>
  </si>
  <si>
    <t xml:space="preserve">Кадуйский район</t>
  </si>
  <si>
    <t xml:space="preserve">0019012</t>
  </si>
  <si>
    <t xml:space="preserve">Кирилловский район</t>
  </si>
  <si>
    <t xml:space="preserve">0019013</t>
  </si>
  <si>
    <t xml:space="preserve">Кичименгско-городецкий район</t>
  </si>
  <si>
    <t xml:space="preserve">0019014</t>
  </si>
  <si>
    <t xml:space="preserve">Междуреченский район</t>
  </si>
  <si>
    <t xml:space="preserve">0019015</t>
  </si>
  <si>
    <t xml:space="preserve">Никольский район</t>
  </si>
  <si>
    <t xml:space="preserve">0019016</t>
  </si>
  <si>
    <t xml:space="preserve">Нюксенский район</t>
  </si>
  <si>
    <t xml:space="preserve">0019017</t>
  </si>
  <si>
    <t xml:space="preserve">Сокольский район</t>
  </si>
  <si>
    <t xml:space="preserve">0019018</t>
  </si>
  <si>
    <t xml:space="preserve">Сямженский район</t>
  </si>
  <si>
    <t xml:space="preserve">0019019</t>
  </si>
  <si>
    <t xml:space="preserve">Тарногский район</t>
  </si>
  <si>
    <t xml:space="preserve">0019020</t>
  </si>
  <si>
    <t xml:space="preserve">Тотемский район</t>
  </si>
  <si>
    <t xml:space="preserve">0019021</t>
  </si>
  <si>
    <t xml:space="preserve">Усть-кубинский район</t>
  </si>
  <si>
    <t xml:space="preserve">0019022</t>
  </si>
  <si>
    <t xml:space="preserve">Устюженский район</t>
  </si>
  <si>
    <t xml:space="preserve">0019023</t>
  </si>
  <si>
    <t xml:space="preserve">Харовский район</t>
  </si>
  <si>
    <t xml:space="preserve">0019024</t>
  </si>
  <si>
    <t xml:space="preserve">Чагодощенский район</t>
  </si>
  <si>
    <t xml:space="preserve">0019025</t>
  </si>
  <si>
    <t xml:space="preserve">Череповецкий район</t>
  </si>
  <si>
    <t xml:space="preserve">0019026</t>
  </si>
  <si>
    <t xml:space="preserve">Шекснинский район</t>
  </si>
  <si>
    <t xml:space="preserve">0019027</t>
  </si>
  <si>
    <t xml:space="preserve">г Вологда</t>
  </si>
  <si>
    <t xml:space="preserve">0019028</t>
  </si>
  <si>
    <t xml:space="preserve">г Череповец</t>
  </si>
  <si>
    <t xml:space="preserve">0020</t>
  </si>
  <si>
    <t xml:space="preserve">Воронежская область</t>
  </si>
  <si>
    <t xml:space="preserve">0020001</t>
  </si>
  <si>
    <t xml:space="preserve">Аннинский район</t>
  </si>
  <si>
    <t xml:space="preserve">0020002</t>
  </si>
  <si>
    <t xml:space="preserve">Бобровский район</t>
  </si>
  <si>
    <t xml:space="preserve">0020003</t>
  </si>
  <si>
    <t xml:space="preserve">Богучарский район</t>
  </si>
  <si>
    <t xml:space="preserve">0020004</t>
  </si>
  <si>
    <t xml:space="preserve">Бутурлиновский район</t>
  </si>
  <si>
    <t xml:space="preserve">0020005</t>
  </si>
  <si>
    <t xml:space="preserve">Верхнемамонский район</t>
  </si>
  <si>
    <t xml:space="preserve">0020006</t>
  </si>
  <si>
    <t xml:space="preserve">Верхнехавский район</t>
  </si>
  <si>
    <t xml:space="preserve">0020007</t>
  </si>
  <si>
    <t xml:space="preserve">Воробьевский район</t>
  </si>
  <si>
    <t xml:space="preserve">0020008</t>
  </si>
  <si>
    <t xml:space="preserve">Грибановский район</t>
  </si>
  <si>
    <t xml:space="preserve">0020009</t>
  </si>
  <si>
    <t xml:space="preserve">Калачеевский район</t>
  </si>
  <si>
    <t xml:space="preserve">0020010</t>
  </si>
  <si>
    <t xml:space="preserve">0020011</t>
  </si>
  <si>
    <t xml:space="preserve">Кантемировский район</t>
  </si>
  <si>
    <t xml:space="preserve">0020012</t>
  </si>
  <si>
    <t xml:space="preserve">Каширский район</t>
  </si>
  <si>
    <t xml:space="preserve">0020013</t>
  </si>
  <si>
    <t xml:space="preserve">Лискинский район</t>
  </si>
  <si>
    <t xml:space="preserve">0020014</t>
  </si>
  <si>
    <t xml:space="preserve">Нижнедевицкий район</t>
  </si>
  <si>
    <t xml:space="preserve">0020015</t>
  </si>
  <si>
    <t xml:space="preserve">Новоусманский район</t>
  </si>
  <si>
    <t xml:space="preserve">0020016</t>
  </si>
  <si>
    <t xml:space="preserve">Новохоперский район</t>
  </si>
  <si>
    <t xml:space="preserve">0020017</t>
  </si>
  <si>
    <t xml:space="preserve">Ольховатский район</t>
  </si>
  <si>
    <t xml:space="preserve">0020018</t>
  </si>
  <si>
    <t xml:space="preserve">Острогожский район</t>
  </si>
  <si>
    <t xml:space="preserve">0020019</t>
  </si>
  <si>
    <t xml:space="preserve">0020020</t>
  </si>
  <si>
    <t xml:space="preserve">Панинский район</t>
  </si>
  <si>
    <t xml:space="preserve">0020021</t>
  </si>
  <si>
    <t xml:space="preserve">0020022</t>
  </si>
  <si>
    <t xml:space="preserve">Поворинский район</t>
  </si>
  <si>
    <t xml:space="preserve">0020023</t>
  </si>
  <si>
    <t xml:space="preserve">Подгоренский район</t>
  </si>
  <si>
    <t xml:space="preserve">0020024</t>
  </si>
  <si>
    <t xml:space="preserve">Рамонский район</t>
  </si>
  <si>
    <t xml:space="preserve">0020025</t>
  </si>
  <si>
    <t xml:space="preserve">Репьевский район</t>
  </si>
  <si>
    <t xml:space="preserve">0020026</t>
  </si>
  <si>
    <t xml:space="preserve">Россошанский район</t>
  </si>
  <si>
    <t xml:space="preserve">0020027</t>
  </si>
  <si>
    <t xml:space="preserve">Семилукский район</t>
  </si>
  <si>
    <t xml:space="preserve">0020028</t>
  </si>
  <si>
    <t xml:space="preserve">Таловский район</t>
  </si>
  <si>
    <t xml:space="preserve">0020029</t>
  </si>
  <si>
    <t xml:space="preserve">Терновский район</t>
  </si>
  <si>
    <t xml:space="preserve">0020030</t>
  </si>
  <si>
    <t xml:space="preserve">Хохольский район</t>
  </si>
  <si>
    <t xml:space="preserve">0020031</t>
  </si>
  <si>
    <t xml:space="preserve">Эртильский район</t>
  </si>
  <si>
    <t xml:space="preserve">0020032</t>
  </si>
  <si>
    <t xml:space="preserve">г Борисоглебск</t>
  </si>
  <si>
    <t xml:space="preserve">0020033</t>
  </si>
  <si>
    <t xml:space="preserve">г Воронеж</t>
  </si>
  <si>
    <t xml:space="preserve">0020034</t>
  </si>
  <si>
    <t xml:space="preserve">г Нововоронеж</t>
  </si>
  <si>
    <t xml:space="preserve">0022</t>
  </si>
  <si>
    <t xml:space="preserve">Нижегородская область</t>
  </si>
  <si>
    <t xml:space="preserve">0022001</t>
  </si>
  <si>
    <t xml:space="preserve">Ардатовский район</t>
  </si>
  <si>
    <t xml:space="preserve">0022002</t>
  </si>
  <si>
    <t xml:space="preserve">Арзамасский район</t>
  </si>
  <si>
    <t xml:space="preserve">0022003</t>
  </si>
  <si>
    <t xml:space="preserve">Балахнинский район</t>
  </si>
  <si>
    <t xml:space="preserve">0022004</t>
  </si>
  <si>
    <t xml:space="preserve">Богородский район</t>
  </si>
  <si>
    <t xml:space="preserve">0022005</t>
  </si>
  <si>
    <t xml:space="preserve">Большеболдинский район</t>
  </si>
  <si>
    <t xml:space="preserve">0022006</t>
  </si>
  <si>
    <t xml:space="preserve">Большемурашкинский район</t>
  </si>
  <si>
    <t xml:space="preserve">0022007</t>
  </si>
  <si>
    <t xml:space="preserve">Бутурлинский район</t>
  </si>
  <si>
    <t xml:space="preserve">0022008</t>
  </si>
  <si>
    <t xml:space="preserve">Вадский район</t>
  </si>
  <si>
    <t xml:space="preserve">0022009</t>
  </si>
  <si>
    <t xml:space="preserve">Варнавинский район</t>
  </si>
  <si>
    <t xml:space="preserve">0022010</t>
  </si>
  <si>
    <t xml:space="preserve">Вачский район</t>
  </si>
  <si>
    <t xml:space="preserve">0022011</t>
  </si>
  <si>
    <t xml:space="preserve">Ветлужский район</t>
  </si>
  <si>
    <t xml:space="preserve">0022012</t>
  </si>
  <si>
    <t xml:space="preserve">Вознесенский район</t>
  </si>
  <si>
    <t xml:space="preserve">0022013</t>
  </si>
  <si>
    <t xml:space="preserve">Воротынский район</t>
  </si>
  <si>
    <t xml:space="preserve">0022014</t>
  </si>
  <si>
    <t xml:space="preserve">Воскресенский район</t>
  </si>
  <si>
    <t xml:space="preserve">0022015</t>
  </si>
  <si>
    <t xml:space="preserve">Гагинский район</t>
  </si>
  <si>
    <t xml:space="preserve">0022016</t>
  </si>
  <si>
    <t xml:space="preserve">Городецкий район</t>
  </si>
  <si>
    <t xml:space="preserve">0022017</t>
  </si>
  <si>
    <t xml:space="preserve">Дальнеконстантиновский район</t>
  </si>
  <si>
    <t xml:space="preserve">0022018</t>
  </si>
  <si>
    <t xml:space="preserve">0022019</t>
  </si>
  <si>
    <t xml:space="preserve">Дивеевский район</t>
  </si>
  <si>
    <t xml:space="preserve">0022020</t>
  </si>
  <si>
    <t xml:space="preserve">Княгининский район</t>
  </si>
  <si>
    <t xml:space="preserve">0022021</t>
  </si>
  <si>
    <t xml:space="preserve">Ковернинский район</t>
  </si>
  <si>
    <t xml:space="preserve">0022022</t>
  </si>
  <si>
    <t xml:space="preserve">Краснобаковский район</t>
  </si>
  <si>
    <t xml:space="preserve">0022023</t>
  </si>
  <si>
    <t xml:space="preserve">Краснооктябрьский район</t>
  </si>
  <si>
    <t xml:space="preserve">0022024</t>
  </si>
  <si>
    <t xml:space="preserve">Кстовский район</t>
  </si>
  <si>
    <t xml:space="preserve">0022039</t>
  </si>
  <si>
    <t xml:space="preserve">Городской округ Кулебакский</t>
  </si>
  <si>
    <t xml:space="preserve">0022025</t>
  </si>
  <si>
    <t xml:space="preserve">Лукояновский район</t>
  </si>
  <si>
    <t xml:space="preserve">0022026</t>
  </si>
  <si>
    <t xml:space="preserve">Лысковский район</t>
  </si>
  <si>
    <t xml:space="preserve">0022040</t>
  </si>
  <si>
    <t xml:space="preserve">Городской округ Навашинский</t>
  </si>
  <si>
    <t xml:space="preserve">0022027</t>
  </si>
  <si>
    <t xml:space="preserve">0022041</t>
  </si>
  <si>
    <t xml:space="preserve">Городской округ Перевозский</t>
  </si>
  <si>
    <t xml:space="preserve">0022042</t>
  </si>
  <si>
    <t xml:space="preserve">Городской округ Семеновский</t>
  </si>
  <si>
    <t xml:space="preserve">0022028</t>
  </si>
  <si>
    <t xml:space="preserve">Пильнинский район</t>
  </si>
  <si>
    <t xml:space="preserve">0022029</t>
  </si>
  <si>
    <t xml:space="preserve">Починковский район</t>
  </si>
  <si>
    <t xml:space="preserve">0022030</t>
  </si>
  <si>
    <t xml:space="preserve">Сергачский район</t>
  </si>
  <si>
    <t xml:space="preserve">0022031</t>
  </si>
  <si>
    <t xml:space="preserve">Сеченовский район</t>
  </si>
  <si>
    <t xml:space="preserve">0022032</t>
  </si>
  <si>
    <t xml:space="preserve">Сосновский район</t>
  </si>
  <si>
    <t xml:space="preserve">0022034</t>
  </si>
  <si>
    <t xml:space="preserve">Тонкинский район</t>
  </si>
  <si>
    <t xml:space="preserve">0022035</t>
  </si>
  <si>
    <t xml:space="preserve">Тоншаевский район</t>
  </si>
  <si>
    <t xml:space="preserve">0022036</t>
  </si>
  <si>
    <t xml:space="preserve">Уренский район</t>
  </si>
  <si>
    <t xml:space="preserve">0022050</t>
  </si>
  <si>
    <t xml:space="preserve">г Чкаловск</t>
  </si>
  <si>
    <t xml:space="preserve">0022037</t>
  </si>
  <si>
    <t xml:space="preserve">Шарангский район</t>
  </si>
  <si>
    <t xml:space="preserve">0022038</t>
  </si>
  <si>
    <t xml:space="preserve">Шатковский район</t>
  </si>
  <si>
    <t xml:space="preserve">0022043</t>
  </si>
  <si>
    <t xml:space="preserve">Городской округ Сокольский</t>
  </si>
  <si>
    <t xml:space="preserve">0022044</t>
  </si>
  <si>
    <t xml:space="preserve">г Арзамас</t>
  </si>
  <si>
    <t xml:space="preserve">0022045</t>
  </si>
  <si>
    <t xml:space="preserve">г Бор</t>
  </si>
  <si>
    <t xml:space="preserve">0022046</t>
  </si>
  <si>
    <t xml:space="preserve">г Выкса</t>
  </si>
  <si>
    <t xml:space="preserve">0022047</t>
  </si>
  <si>
    <t xml:space="preserve">г Дзержинск</t>
  </si>
  <si>
    <t xml:space="preserve">0022048</t>
  </si>
  <si>
    <t xml:space="preserve">г Нижний Новгород</t>
  </si>
  <si>
    <t xml:space="preserve">0022049</t>
  </si>
  <si>
    <t xml:space="preserve">г Первомайск</t>
  </si>
  <si>
    <t xml:space="preserve">0022051</t>
  </si>
  <si>
    <t xml:space="preserve">г Шахунья</t>
  </si>
  <si>
    <t xml:space="preserve">0024</t>
  </si>
  <si>
    <t xml:space="preserve">Ивановская область</t>
  </si>
  <si>
    <t xml:space="preserve">0024001</t>
  </si>
  <si>
    <t xml:space="preserve">Вичугский район</t>
  </si>
  <si>
    <t xml:space="preserve">0024002</t>
  </si>
  <si>
    <t xml:space="preserve">Верхнеландеховский район</t>
  </si>
  <si>
    <t xml:space="preserve">0024003</t>
  </si>
  <si>
    <t xml:space="preserve">Гаврилово-Посадский район</t>
  </si>
  <si>
    <t xml:space="preserve">0024004</t>
  </si>
  <si>
    <t xml:space="preserve">Заволжский район</t>
  </si>
  <si>
    <t xml:space="preserve">0024005</t>
  </si>
  <si>
    <t xml:space="preserve">0024006</t>
  </si>
  <si>
    <t xml:space="preserve">Ильинский район</t>
  </si>
  <si>
    <t xml:space="preserve">0024007</t>
  </si>
  <si>
    <t xml:space="preserve">Кинешемский район</t>
  </si>
  <si>
    <t xml:space="preserve">0024008</t>
  </si>
  <si>
    <t xml:space="preserve">0024009</t>
  </si>
  <si>
    <t xml:space="preserve">Лежневский район</t>
  </si>
  <si>
    <t xml:space="preserve">0024010</t>
  </si>
  <si>
    <t xml:space="preserve">Лухский район</t>
  </si>
  <si>
    <t xml:space="preserve">0024011</t>
  </si>
  <si>
    <t xml:space="preserve">Палехский район</t>
  </si>
  <si>
    <t xml:space="preserve">0024012</t>
  </si>
  <si>
    <t xml:space="preserve">Пестяковский район</t>
  </si>
  <si>
    <t xml:space="preserve">0024013</t>
  </si>
  <si>
    <t xml:space="preserve">0024014</t>
  </si>
  <si>
    <t xml:space="preserve">Пучежский район</t>
  </si>
  <si>
    <t xml:space="preserve">0024015</t>
  </si>
  <si>
    <t xml:space="preserve">Родниковский район</t>
  </si>
  <si>
    <t xml:space="preserve">0024016</t>
  </si>
  <si>
    <t xml:space="preserve">Савинский район</t>
  </si>
  <si>
    <t xml:space="preserve">0024017</t>
  </si>
  <si>
    <t xml:space="preserve">Тейковский район</t>
  </si>
  <si>
    <t xml:space="preserve">0024018</t>
  </si>
  <si>
    <t xml:space="preserve">Фурмановский район</t>
  </si>
  <si>
    <t xml:space="preserve">0024019</t>
  </si>
  <si>
    <t xml:space="preserve">Шуйский район</t>
  </si>
  <si>
    <t xml:space="preserve">0024020</t>
  </si>
  <si>
    <t xml:space="preserve">Южский район</t>
  </si>
  <si>
    <t xml:space="preserve">0024021</t>
  </si>
  <si>
    <t xml:space="preserve">Юрьевецкий район</t>
  </si>
  <si>
    <t xml:space="preserve">0024022</t>
  </si>
  <si>
    <t xml:space="preserve">г Вичуга</t>
  </si>
  <si>
    <t xml:space="preserve">0024023</t>
  </si>
  <si>
    <t xml:space="preserve">г Иваново</t>
  </si>
  <si>
    <t xml:space="preserve">0024024</t>
  </si>
  <si>
    <t xml:space="preserve">г Кинешма</t>
  </si>
  <si>
    <t xml:space="preserve">0024025</t>
  </si>
  <si>
    <t xml:space="preserve">г Кохма</t>
  </si>
  <si>
    <t xml:space="preserve">0024026</t>
  </si>
  <si>
    <t xml:space="preserve">г Тейково</t>
  </si>
  <si>
    <t xml:space="preserve">0024027</t>
  </si>
  <si>
    <t xml:space="preserve">г Шуя</t>
  </si>
  <si>
    <t xml:space="preserve">0025</t>
  </si>
  <si>
    <t xml:space="preserve">Иркутская область</t>
  </si>
  <si>
    <t xml:space="preserve">0025003</t>
  </si>
  <si>
    <t xml:space="preserve">Балаганский район</t>
  </si>
  <si>
    <t xml:space="preserve">0025005</t>
  </si>
  <si>
    <t xml:space="preserve">Бодайбинский район</t>
  </si>
  <si>
    <t xml:space="preserve">0025002</t>
  </si>
  <si>
    <t xml:space="preserve">Ангарский район</t>
  </si>
  <si>
    <t xml:space="preserve">0025007</t>
  </si>
  <si>
    <t xml:space="preserve">Братский район</t>
  </si>
  <si>
    <t xml:space="preserve">0025001</t>
  </si>
  <si>
    <t xml:space="preserve">Аларский район</t>
  </si>
  <si>
    <t xml:space="preserve">0025008</t>
  </si>
  <si>
    <t xml:space="preserve">Жигаловский район</t>
  </si>
  <si>
    <t xml:space="preserve">0025004</t>
  </si>
  <si>
    <t xml:space="preserve">Баяндаевский район </t>
  </si>
  <si>
    <t xml:space="preserve">0025009</t>
  </si>
  <si>
    <t xml:space="preserve">Заларинский район</t>
  </si>
  <si>
    <t xml:space="preserve">0025006</t>
  </si>
  <si>
    <t xml:space="preserve">Боханский район</t>
  </si>
  <si>
    <t xml:space="preserve">0025010</t>
  </si>
  <si>
    <t xml:space="preserve">Зиминский район</t>
  </si>
  <si>
    <t xml:space="preserve">0025011</t>
  </si>
  <si>
    <t xml:space="preserve">Иркутский район</t>
  </si>
  <si>
    <t xml:space="preserve">0025012</t>
  </si>
  <si>
    <t xml:space="preserve">Казачинско-Ленский район</t>
  </si>
  <si>
    <t xml:space="preserve">0025013</t>
  </si>
  <si>
    <t xml:space="preserve">Катангский район</t>
  </si>
  <si>
    <t xml:space="preserve">0025014</t>
  </si>
  <si>
    <t xml:space="preserve">Качугский район</t>
  </si>
  <si>
    <t xml:space="preserve">0025015</t>
  </si>
  <si>
    <t xml:space="preserve">Киренский район</t>
  </si>
  <si>
    <t xml:space="preserve">0025016</t>
  </si>
  <si>
    <t xml:space="preserve">Куйтунский район</t>
  </si>
  <si>
    <t xml:space="preserve">0025017</t>
  </si>
  <si>
    <t xml:space="preserve">Мамско-Чуйский район</t>
  </si>
  <si>
    <t xml:space="preserve">0025018</t>
  </si>
  <si>
    <t xml:space="preserve">Нижнеилимский район</t>
  </si>
  <si>
    <t xml:space="preserve">0025019</t>
  </si>
  <si>
    <t xml:space="preserve">Нижнеудинский район</t>
  </si>
  <si>
    <t xml:space="preserve">0025020</t>
  </si>
  <si>
    <t xml:space="preserve">Нукутский район </t>
  </si>
  <si>
    <t xml:space="preserve">0025021</t>
  </si>
  <si>
    <t xml:space="preserve">Ольхонский район</t>
  </si>
  <si>
    <t xml:space="preserve">0025022</t>
  </si>
  <si>
    <t xml:space="preserve">Осинский район</t>
  </si>
  <si>
    <t xml:space="preserve">0025023</t>
  </si>
  <si>
    <t xml:space="preserve">Слюдянский район</t>
  </si>
  <si>
    <t xml:space="preserve">0025024</t>
  </si>
  <si>
    <t xml:space="preserve">Тайшетский район</t>
  </si>
  <si>
    <t xml:space="preserve">0025025</t>
  </si>
  <si>
    <t xml:space="preserve">Тулунский район</t>
  </si>
  <si>
    <t xml:space="preserve">0025026</t>
  </si>
  <si>
    <t xml:space="preserve">Усольский район</t>
  </si>
  <si>
    <t xml:space="preserve">0025027</t>
  </si>
  <si>
    <t xml:space="preserve">Усть-Илимский район</t>
  </si>
  <si>
    <t xml:space="preserve">0025028</t>
  </si>
  <si>
    <t xml:space="preserve">Усть-Кутский район</t>
  </si>
  <si>
    <t xml:space="preserve">0025029</t>
  </si>
  <si>
    <t xml:space="preserve">Усть-Удинский район</t>
  </si>
  <si>
    <t xml:space="preserve">0025030</t>
  </si>
  <si>
    <t xml:space="preserve">Черемховский район</t>
  </si>
  <si>
    <t xml:space="preserve">0025031</t>
  </si>
  <si>
    <t xml:space="preserve">Чунский район</t>
  </si>
  <si>
    <t xml:space="preserve">0025032</t>
  </si>
  <si>
    <t xml:space="preserve">Шелеховский район</t>
  </si>
  <si>
    <t xml:space="preserve">0025033</t>
  </si>
  <si>
    <t xml:space="preserve">Эхирит-Булагатский район</t>
  </si>
  <si>
    <t xml:space="preserve">0025034</t>
  </si>
  <si>
    <t xml:space="preserve">г Братск</t>
  </si>
  <si>
    <t xml:space="preserve">0025035</t>
  </si>
  <si>
    <t xml:space="preserve">г Зима</t>
  </si>
  <si>
    <t xml:space="preserve">0025036</t>
  </si>
  <si>
    <t xml:space="preserve">г Иркутск</t>
  </si>
  <si>
    <t xml:space="preserve">0025037</t>
  </si>
  <si>
    <t xml:space="preserve">г Саянск</t>
  </si>
  <si>
    <t xml:space="preserve">0025038</t>
  </si>
  <si>
    <t xml:space="preserve">г Тулун</t>
  </si>
  <si>
    <t xml:space="preserve">0025039</t>
  </si>
  <si>
    <t xml:space="preserve">г Усолье-Сибирское</t>
  </si>
  <si>
    <t xml:space="preserve">0025040</t>
  </si>
  <si>
    <t xml:space="preserve">г Усть-Илимск</t>
  </si>
  <si>
    <t xml:space="preserve">0025041</t>
  </si>
  <si>
    <t xml:space="preserve">г Черемхово</t>
  </si>
  <si>
    <t xml:space="preserve">0025042</t>
  </si>
  <si>
    <t xml:space="preserve">г Свирск</t>
  </si>
  <si>
    <t xml:space="preserve">0026</t>
  </si>
  <si>
    <t xml:space="preserve">Республика Ингушетия</t>
  </si>
  <si>
    <t xml:space="preserve">0026001</t>
  </si>
  <si>
    <t xml:space="preserve">Назрановский район</t>
  </si>
  <si>
    <t xml:space="preserve">0026002</t>
  </si>
  <si>
    <t xml:space="preserve">Сунженский район</t>
  </si>
  <si>
    <t xml:space="preserve">0026003</t>
  </si>
  <si>
    <t xml:space="preserve">Малгобекский район</t>
  </si>
  <si>
    <t xml:space="preserve">0026004</t>
  </si>
  <si>
    <t xml:space="preserve">Джейрахский район</t>
  </si>
  <si>
    <t xml:space="preserve">0026005</t>
  </si>
  <si>
    <t xml:space="preserve">г Магас</t>
  </si>
  <si>
    <t xml:space="preserve">0026006</t>
  </si>
  <si>
    <t xml:space="preserve">г Назрань</t>
  </si>
  <si>
    <t xml:space="preserve">0026007</t>
  </si>
  <si>
    <t xml:space="preserve">г Карабулак</t>
  </si>
  <si>
    <t xml:space="preserve">0026008</t>
  </si>
  <si>
    <t xml:space="preserve">г Малгобек</t>
  </si>
  <si>
    <t xml:space="preserve">0027</t>
  </si>
  <si>
    <t xml:space="preserve">Калининградская область</t>
  </si>
  <si>
    <t xml:space="preserve">0027001</t>
  </si>
  <si>
    <t xml:space="preserve">Гвардейский район</t>
  </si>
  <si>
    <t xml:space="preserve">0027002</t>
  </si>
  <si>
    <t xml:space="preserve">Багратионовский район</t>
  </si>
  <si>
    <t xml:space="preserve">0027003</t>
  </si>
  <si>
    <t xml:space="preserve">Балтийский район</t>
  </si>
  <si>
    <t xml:space="preserve">0027004</t>
  </si>
  <si>
    <t xml:space="preserve">Зеленоградский район</t>
  </si>
  <si>
    <t xml:space="preserve">0027005</t>
  </si>
  <si>
    <t xml:space="preserve">Правдинский район</t>
  </si>
  <si>
    <t xml:space="preserve">0027006</t>
  </si>
  <si>
    <t xml:space="preserve">Краснознаменский район</t>
  </si>
  <si>
    <t xml:space="preserve">0027007</t>
  </si>
  <si>
    <t xml:space="preserve">Неманский район</t>
  </si>
  <si>
    <t xml:space="preserve">0027008</t>
  </si>
  <si>
    <t xml:space="preserve">Нестеровский район</t>
  </si>
  <si>
    <t xml:space="preserve">0027009</t>
  </si>
  <si>
    <t xml:space="preserve">Полесский район</t>
  </si>
  <si>
    <t xml:space="preserve">0027020</t>
  </si>
  <si>
    <t xml:space="preserve">г Светлогорск</t>
  </si>
  <si>
    <t xml:space="preserve">0027010</t>
  </si>
  <si>
    <t xml:space="preserve">Славский район</t>
  </si>
  <si>
    <t xml:space="preserve">0027011</t>
  </si>
  <si>
    <t xml:space="preserve">Черняховский район</t>
  </si>
  <si>
    <t xml:space="preserve">0027012</t>
  </si>
  <si>
    <t xml:space="preserve">Городской округ Янтарный</t>
  </si>
  <si>
    <t xml:space="preserve">0027013</t>
  </si>
  <si>
    <t xml:space="preserve">г Гурьевск</t>
  </si>
  <si>
    <t xml:space="preserve">0027014</t>
  </si>
  <si>
    <t xml:space="preserve">г Гусев</t>
  </si>
  <si>
    <t xml:space="preserve">0027015</t>
  </si>
  <si>
    <t xml:space="preserve">г Калининград</t>
  </si>
  <si>
    <t xml:space="preserve">0027016</t>
  </si>
  <si>
    <t xml:space="preserve">г Ладушкин</t>
  </si>
  <si>
    <t xml:space="preserve">0027017</t>
  </si>
  <si>
    <t xml:space="preserve">г Мамоново</t>
  </si>
  <si>
    <t xml:space="preserve">0027018</t>
  </si>
  <si>
    <t xml:space="preserve">г Озерск</t>
  </si>
  <si>
    <t xml:space="preserve">0027019</t>
  </si>
  <si>
    <t xml:space="preserve">г Пионерский</t>
  </si>
  <si>
    <t xml:space="preserve">0027021</t>
  </si>
  <si>
    <t xml:space="preserve">г Светлый</t>
  </si>
  <si>
    <t xml:space="preserve">0027022</t>
  </si>
  <si>
    <t xml:space="preserve">г Советск</t>
  </si>
  <si>
    <t xml:space="preserve">0028</t>
  </si>
  <si>
    <t xml:space="preserve">Тверская область</t>
  </si>
  <si>
    <t xml:space="preserve">0028001</t>
  </si>
  <si>
    <t xml:space="preserve">Андреапольский район</t>
  </si>
  <si>
    <t xml:space="preserve">0028002</t>
  </si>
  <si>
    <t xml:space="preserve">Бежецкий район</t>
  </si>
  <si>
    <t xml:space="preserve">0028003</t>
  </si>
  <si>
    <t xml:space="preserve">Бельский район</t>
  </si>
  <si>
    <t xml:space="preserve">0028004</t>
  </si>
  <si>
    <t xml:space="preserve">Бологовский район</t>
  </si>
  <si>
    <t xml:space="preserve">0028005</t>
  </si>
  <si>
    <t xml:space="preserve">Весьегонский район</t>
  </si>
  <si>
    <t xml:space="preserve">0028006</t>
  </si>
  <si>
    <t xml:space="preserve">Вышневолоцкий район</t>
  </si>
  <si>
    <t xml:space="preserve">0028007</t>
  </si>
  <si>
    <t xml:space="preserve">Жарковский район</t>
  </si>
  <si>
    <t xml:space="preserve">0028008</t>
  </si>
  <si>
    <t xml:space="preserve">Западнодвинский район</t>
  </si>
  <si>
    <t xml:space="preserve">0028009</t>
  </si>
  <si>
    <t xml:space="preserve">Зубцовский район</t>
  </si>
  <si>
    <t xml:space="preserve">0028010</t>
  </si>
  <si>
    <t xml:space="preserve">0028011</t>
  </si>
  <si>
    <t xml:space="preserve">Калязинский район</t>
  </si>
  <si>
    <t xml:space="preserve">0028012</t>
  </si>
  <si>
    <t xml:space="preserve">Кашинский район</t>
  </si>
  <si>
    <t xml:space="preserve">0028013</t>
  </si>
  <si>
    <t xml:space="preserve">Кесовогорский район</t>
  </si>
  <si>
    <t xml:space="preserve">0028014</t>
  </si>
  <si>
    <t xml:space="preserve">Кимрский район</t>
  </si>
  <si>
    <t xml:space="preserve">0028015</t>
  </si>
  <si>
    <t xml:space="preserve">Конаковский район</t>
  </si>
  <si>
    <t xml:space="preserve">0028016</t>
  </si>
  <si>
    <t xml:space="preserve">Краснохолмский район</t>
  </si>
  <si>
    <t xml:space="preserve">0028017</t>
  </si>
  <si>
    <t xml:space="preserve">Кувшиновский район</t>
  </si>
  <si>
    <t xml:space="preserve">0028018</t>
  </si>
  <si>
    <t xml:space="preserve">Лесной район</t>
  </si>
  <si>
    <t xml:space="preserve">0028019</t>
  </si>
  <si>
    <t xml:space="preserve">Лихославльский район</t>
  </si>
  <si>
    <t xml:space="preserve">0028020</t>
  </si>
  <si>
    <t xml:space="preserve">Максатихинский район</t>
  </si>
  <si>
    <t xml:space="preserve">0028021</t>
  </si>
  <si>
    <t xml:space="preserve">Молоковский район</t>
  </si>
  <si>
    <t xml:space="preserve">0028022</t>
  </si>
  <si>
    <t xml:space="preserve">Нелидовский район</t>
  </si>
  <si>
    <t xml:space="preserve">0028023</t>
  </si>
  <si>
    <t xml:space="preserve">Оленинский район</t>
  </si>
  <si>
    <t xml:space="preserve">0028024</t>
  </si>
  <si>
    <t xml:space="preserve">Осташковский район</t>
  </si>
  <si>
    <t xml:space="preserve">0028025</t>
  </si>
  <si>
    <t xml:space="preserve">Пеновский район</t>
  </si>
  <si>
    <t xml:space="preserve">0028026</t>
  </si>
  <si>
    <t xml:space="preserve">Рамешковский район</t>
  </si>
  <si>
    <t xml:space="preserve">0028027</t>
  </si>
  <si>
    <t xml:space="preserve">Ржевский район</t>
  </si>
  <si>
    <t xml:space="preserve">0028028</t>
  </si>
  <si>
    <t xml:space="preserve">Сандовский район</t>
  </si>
  <si>
    <t xml:space="preserve">0028029</t>
  </si>
  <si>
    <t xml:space="preserve">Селижаровский район</t>
  </si>
  <si>
    <t xml:space="preserve">0028030</t>
  </si>
  <si>
    <t xml:space="preserve">Сонковский район</t>
  </si>
  <si>
    <t xml:space="preserve">0028031</t>
  </si>
  <si>
    <t xml:space="preserve">Спировский район</t>
  </si>
  <si>
    <t xml:space="preserve">0028032</t>
  </si>
  <si>
    <t xml:space="preserve">Старицкий район</t>
  </si>
  <si>
    <t xml:space="preserve">0028033</t>
  </si>
  <si>
    <t xml:space="preserve">Торжокский район</t>
  </si>
  <si>
    <t xml:space="preserve">0028034</t>
  </si>
  <si>
    <t xml:space="preserve">Торопецкий район</t>
  </si>
  <si>
    <t xml:space="preserve">0028035</t>
  </si>
  <si>
    <t xml:space="preserve">Удомельский район</t>
  </si>
  <si>
    <t xml:space="preserve">0028036</t>
  </si>
  <si>
    <t xml:space="preserve">Фировский район</t>
  </si>
  <si>
    <t xml:space="preserve">0028037</t>
  </si>
  <si>
    <t xml:space="preserve">г Вышний Волочек</t>
  </si>
  <si>
    <t xml:space="preserve">0028038</t>
  </si>
  <si>
    <t xml:space="preserve">г Кимры</t>
  </si>
  <si>
    <t xml:space="preserve">0028039</t>
  </si>
  <si>
    <t xml:space="preserve">г Ржев</t>
  </si>
  <si>
    <t xml:space="preserve">0028040</t>
  </si>
  <si>
    <t xml:space="preserve">г Тверь</t>
  </si>
  <si>
    <t xml:space="preserve">0028041</t>
  </si>
  <si>
    <t xml:space="preserve">г Торжок</t>
  </si>
  <si>
    <t xml:space="preserve">0029</t>
  </si>
  <si>
    <t xml:space="preserve">Калужская область</t>
  </si>
  <si>
    <t xml:space="preserve">0029001</t>
  </si>
  <si>
    <t xml:space="preserve">Бабынинский район</t>
  </si>
  <si>
    <t xml:space="preserve">0029002</t>
  </si>
  <si>
    <t xml:space="preserve">Барятинский район</t>
  </si>
  <si>
    <t xml:space="preserve">0029003</t>
  </si>
  <si>
    <t xml:space="preserve">Боровский район</t>
  </si>
  <si>
    <t xml:space="preserve">0029004</t>
  </si>
  <si>
    <t xml:space="preserve">0029005</t>
  </si>
  <si>
    <t xml:space="preserve">Думиничский район</t>
  </si>
  <si>
    <t xml:space="preserve">0029006</t>
  </si>
  <si>
    <t xml:space="preserve">Жиздринский район</t>
  </si>
  <si>
    <t xml:space="preserve">0029007</t>
  </si>
  <si>
    <t xml:space="preserve">0029008</t>
  </si>
  <si>
    <t xml:space="preserve">0029009</t>
  </si>
  <si>
    <t xml:space="preserve">Износковский район</t>
  </si>
  <si>
    <t xml:space="preserve">0029010</t>
  </si>
  <si>
    <t xml:space="preserve">Козельский район</t>
  </si>
  <si>
    <t xml:space="preserve">0029011</t>
  </si>
  <si>
    <t xml:space="preserve">Куйбышевский район</t>
  </si>
  <si>
    <t xml:space="preserve">0029012</t>
  </si>
  <si>
    <t xml:space="preserve">Людиновский район</t>
  </si>
  <si>
    <t xml:space="preserve">0029013</t>
  </si>
  <si>
    <t xml:space="preserve">Малоярославецкий район</t>
  </si>
  <si>
    <t xml:space="preserve">0029014</t>
  </si>
  <si>
    <t xml:space="preserve">Медынский район</t>
  </si>
  <si>
    <t xml:space="preserve">0029015</t>
  </si>
  <si>
    <t xml:space="preserve">Мещовский район</t>
  </si>
  <si>
    <t xml:space="preserve">0029016</t>
  </si>
  <si>
    <t xml:space="preserve">Мосальский район</t>
  </si>
  <si>
    <t xml:space="preserve">0029017</t>
  </si>
  <si>
    <t xml:space="preserve">Перемышльский район</t>
  </si>
  <si>
    <t xml:space="preserve">0029018</t>
  </si>
  <si>
    <t xml:space="preserve">Спас-Деменский район</t>
  </si>
  <si>
    <t xml:space="preserve">0029019</t>
  </si>
  <si>
    <t xml:space="preserve">Сухиничский район</t>
  </si>
  <si>
    <t xml:space="preserve">0029020</t>
  </si>
  <si>
    <t xml:space="preserve">Тарусский район</t>
  </si>
  <si>
    <t xml:space="preserve">0029021</t>
  </si>
  <si>
    <t xml:space="preserve">Ульяновский район</t>
  </si>
  <si>
    <t xml:space="preserve">0029022</t>
  </si>
  <si>
    <t xml:space="preserve">Ферзиковский район</t>
  </si>
  <si>
    <t xml:space="preserve">0029023</t>
  </si>
  <si>
    <t xml:space="preserve">Хвастовичский район</t>
  </si>
  <si>
    <t xml:space="preserve">0029024</t>
  </si>
  <si>
    <t xml:space="preserve">Юхновский район</t>
  </si>
  <si>
    <t xml:space="preserve">0029025</t>
  </si>
  <si>
    <t xml:space="preserve">г Калуга</t>
  </si>
  <si>
    <t xml:space="preserve">0029026</t>
  </si>
  <si>
    <t xml:space="preserve">г Обнинск</t>
  </si>
  <si>
    <t xml:space="preserve">0030</t>
  </si>
  <si>
    <t xml:space="preserve">Камчатский край</t>
  </si>
  <si>
    <t xml:space="preserve">0030001</t>
  </si>
  <si>
    <t xml:space="preserve">Алеутский район</t>
  </si>
  <si>
    <t xml:space="preserve">0030002</t>
  </si>
  <si>
    <t xml:space="preserve">Быстринский район</t>
  </si>
  <si>
    <t xml:space="preserve">0030003</t>
  </si>
  <si>
    <t xml:space="preserve">Елизовский район</t>
  </si>
  <si>
    <t xml:space="preserve">0030004</t>
  </si>
  <si>
    <t xml:space="preserve">Мильковский район</t>
  </si>
  <si>
    <t xml:space="preserve">0030005</t>
  </si>
  <si>
    <t xml:space="preserve">Соболевский район</t>
  </si>
  <si>
    <t xml:space="preserve">0030006</t>
  </si>
  <si>
    <t xml:space="preserve">Усть-Большерецкий район</t>
  </si>
  <si>
    <t xml:space="preserve">0030007</t>
  </si>
  <si>
    <t xml:space="preserve">Усть-Камчатский район</t>
  </si>
  <si>
    <t xml:space="preserve">0030008</t>
  </si>
  <si>
    <t xml:space="preserve">Карагинский район</t>
  </si>
  <si>
    <t xml:space="preserve">0030009</t>
  </si>
  <si>
    <t xml:space="preserve">Олюторский район</t>
  </si>
  <si>
    <t xml:space="preserve">0030010</t>
  </si>
  <si>
    <t xml:space="preserve">Пенжинский район</t>
  </si>
  <si>
    <t xml:space="preserve">0030011</t>
  </si>
  <si>
    <t xml:space="preserve">Тигильский район</t>
  </si>
  <si>
    <t xml:space="preserve">0030012</t>
  </si>
  <si>
    <t xml:space="preserve">г Петропавловск-Камчатский</t>
  </si>
  <si>
    <t xml:space="preserve">0030013</t>
  </si>
  <si>
    <t xml:space="preserve">поселок городского типа Палана</t>
  </si>
  <si>
    <t xml:space="preserve">0032</t>
  </si>
  <si>
    <t xml:space="preserve">Кемеровская область</t>
  </si>
  <si>
    <t xml:space="preserve">0032001</t>
  </si>
  <si>
    <t xml:space="preserve">Беловский район</t>
  </si>
  <si>
    <t xml:space="preserve">0032002</t>
  </si>
  <si>
    <t xml:space="preserve">Гурьевский район</t>
  </si>
  <si>
    <t xml:space="preserve">0032003</t>
  </si>
  <si>
    <t xml:space="preserve">Ижморский район</t>
  </si>
  <si>
    <t xml:space="preserve">0032004</t>
  </si>
  <si>
    <t xml:space="preserve">Кемеровский район</t>
  </si>
  <si>
    <t xml:space="preserve">0032005</t>
  </si>
  <si>
    <t xml:space="preserve">Крапивинский район</t>
  </si>
  <si>
    <t xml:space="preserve">0032006</t>
  </si>
  <si>
    <t xml:space="preserve">Ленинск-Кузнецкий район</t>
  </si>
  <si>
    <t xml:space="preserve">0032007</t>
  </si>
  <si>
    <t xml:space="preserve">Мариинский район</t>
  </si>
  <si>
    <t xml:space="preserve">0032008</t>
  </si>
  <si>
    <t xml:space="preserve">Новокузнецкий район</t>
  </si>
  <si>
    <t xml:space="preserve">0032009</t>
  </si>
  <si>
    <t xml:space="preserve">Прокопьевский район</t>
  </si>
  <si>
    <t xml:space="preserve">0032010</t>
  </si>
  <si>
    <t xml:space="preserve">Промышленновский район</t>
  </si>
  <si>
    <t xml:space="preserve">0032011</t>
  </si>
  <si>
    <t xml:space="preserve">Таштагольский район</t>
  </si>
  <si>
    <t xml:space="preserve">0032012</t>
  </si>
  <si>
    <t xml:space="preserve">Тисульский район</t>
  </si>
  <si>
    <t xml:space="preserve">0032013</t>
  </si>
  <si>
    <t xml:space="preserve">Топкинский район</t>
  </si>
  <si>
    <t xml:space="preserve">0032014</t>
  </si>
  <si>
    <t xml:space="preserve">Тяжинский район</t>
  </si>
  <si>
    <t xml:space="preserve">0032015</t>
  </si>
  <si>
    <t xml:space="preserve">Чебулинский район</t>
  </si>
  <si>
    <t xml:space="preserve">0032016</t>
  </si>
  <si>
    <t xml:space="preserve">Юргинский район</t>
  </si>
  <si>
    <t xml:space="preserve">0032017</t>
  </si>
  <si>
    <t xml:space="preserve">Яйский район</t>
  </si>
  <si>
    <t xml:space="preserve">0032018</t>
  </si>
  <si>
    <t xml:space="preserve">Яшкинский район</t>
  </si>
  <si>
    <t xml:space="preserve">0032019</t>
  </si>
  <si>
    <t xml:space="preserve">Городской округ Краснобродский</t>
  </si>
  <si>
    <t xml:space="preserve">0032020</t>
  </si>
  <si>
    <t xml:space="preserve">г Анжеро-Судженск</t>
  </si>
  <si>
    <t xml:space="preserve">0032021</t>
  </si>
  <si>
    <t xml:space="preserve">г Белово</t>
  </si>
  <si>
    <t xml:space="preserve">0032022</t>
  </si>
  <si>
    <t xml:space="preserve">г Березовский</t>
  </si>
  <si>
    <t xml:space="preserve">0032023</t>
  </si>
  <si>
    <t xml:space="preserve">г Калтан</t>
  </si>
  <si>
    <t xml:space="preserve">0032024</t>
  </si>
  <si>
    <t xml:space="preserve">г Кемерово</t>
  </si>
  <si>
    <t xml:space="preserve">0032025</t>
  </si>
  <si>
    <t xml:space="preserve">г Киселевск</t>
  </si>
  <si>
    <t xml:space="preserve">0032026</t>
  </si>
  <si>
    <t xml:space="preserve">г Ленинск-Кузнецкий</t>
  </si>
  <si>
    <t xml:space="preserve">0032027</t>
  </si>
  <si>
    <t xml:space="preserve">г Междуреченск</t>
  </si>
  <si>
    <t xml:space="preserve">0032028</t>
  </si>
  <si>
    <t xml:space="preserve">г Мыски</t>
  </si>
  <si>
    <t xml:space="preserve">0032029</t>
  </si>
  <si>
    <t xml:space="preserve">г Новокузнецк</t>
  </si>
  <si>
    <t xml:space="preserve">0032030</t>
  </si>
  <si>
    <t xml:space="preserve">г Полысаево</t>
  </si>
  <si>
    <t xml:space="preserve">0032031</t>
  </si>
  <si>
    <t xml:space="preserve">г Осинники</t>
  </si>
  <si>
    <t xml:space="preserve">0032032</t>
  </si>
  <si>
    <t xml:space="preserve">г Прокопьевск</t>
  </si>
  <si>
    <t xml:space="preserve">0032033</t>
  </si>
  <si>
    <t xml:space="preserve">г Тайга</t>
  </si>
  <si>
    <t xml:space="preserve">0032034</t>
  </si>
  <si>
    <t xml:space="preserve">г Юрга</t>
  </si>
  <si>
    <t xml:space="preserve">0033</t>
  </si>
  <si>
    <t xml:space="preserve">Кировская область</t>
  </si>
  <si>
    <t xml:space="preserve">0033001</t>
  </si>
  <si>
    <t xml:space="preserve">Арбажский район</t>
  </si>
  <si>
    <t xml:space="preserve">0033002</t>
  </si>
  <si>
    <t xml:space="preserve">Афанасьевский район</t>
  </si>
  <si>
    <t xml:space="preserve">0033003</t>
  </si>
  <si>
    <t xml:space="preserve">Белохолуницкий район</t>
  </si>
  <si>
    <t xml:space="preserve">0033004</t>
  </si>
  <si>
    <t xml:space="preserve">0033005</t>
  </si>
  <si>
    <t xml:space="preserve">Верхнекамский район</t>
  </si>
  <si>
    <t xml:space="preserve">0033006</t>
  </si>
  <si>
    <t xml:space="preserve">Верхошижемский район</t>
  </si>
  <si>
    <t xml:space="preserve">0033007</t>
  </si>
  <si>
    <t xml:space="preserve">Вятскополянский район</t>
  </si>
  <si>
    <t xml:space="preserve">0033008</t>
  </si>
  <si>
    <t xml:space="preserve">Даровской район</t>
  </si>
  <si>
    <t xml:space="preserve">0033009</t>
  </si>
  <si>
    <t xml:space="preserve">Зуевский район</t>
  </si>
  <si>
    <t xml:space="preserve">0033010</t>
  </si>
  <si>
    <t xml:space="preserve">Кикнурский район</t>
  </si>
  <si>
    <t xml:space="preserve">0033011</t>
  </si>
  <si>
    <t xml:space="preserve">Кильмезский район</t>
  </si>
  <si>
    <t xml:space="preserve">0033012</t>
  </si>
  <si>
    <t xml:space="preserve">Кирово-Чепецкий район</t>
  </si>
  <si>
    <t xml:space="preserve">0033013</t>
  </si>
  <si>
    <t xml:space="preserve">Котельничский район</t>
  </si>
  <si>
    <t xml:space="preserve">0033014</t>
  </si>
  <si>
    <t xml:space="preserve">Куменский район</t>
  </si>
  <si>
    <t xml:space="preserve">0033015</t>
  </si>
  <si>
    <t xml:space="preserve">Лебяжский район</t>
  </si>
  <si>
    <t xml:space="preserve">0033016</t>
  </si>
  <si>
    <t xml:space="preserve">Лузский район</t>
  </si>
  <si>
    <t xml:space="preserve">0033017</t>
  </si>
  <si>
    <t xml:space="preserve">Малмыжский район</t>
  </si>
  <si>
    <t xml:space="preserve">0033018</t>
  </si>
  <si>
    <t xml:space="preserve">Мурашинский район</t>
  </si>
  <si>
    <t xml:space="preserve">0033019</t>
  </si>
  <si>
    <t xml:space="preserve">Нагорский район</t>
  </si>
  <si>
    <t xml:space="preserve">0033020</t>
  </si>
  <si>
    <t xml:space="preserve">Немский район</t>
  </si>
  <si>
    <t xml:space="preserve">0033021</t>
  </si>
  <si>
    <t xml:space="preserve">Нолинский район</t>
  </si>
  <si>
    <t xml:space="preserve">0033022</t>
  </si>
  <si>
    <t xml:space="preserve">Омутнинский район</t>
  </si>
  <si>
    <t xml:space="preserve">0033023</t>
  </si>
  <si>
    <t xml:space="preserve">Опаринский район</t>
  </si>
  <si>
    <t xml:space="preserve">0033024</t>
  </si>
  <si>
    <t xml:space="preserve">Оричевский район</t>
  </si>
  <si>
    <t xml:space="preserve">0033025</t>
  </si>
  <si>
    <t xml:space="preserve">Орловский район</t>
  </si>
  <si>
    <t xml:space="preserve">0033026</t>
  </si>
  <si>
    <t xml:space="preserve">Пижанский район</t>
  </si>
  <si>
    <t xml:space="preserve">0033027</t>
  </si>
  <si>
    <t xml:space="preserve">Подосиновский район</t>
  </si>
  <si>
    <t xml:space="preserve">0033028</t>
  </si>
  <si>
    <t xml:space="preserve">Санчурский район</t>
  </si>
  <si>
    <t xml:space="preserve">0033029</t>
  </si>
  <si>
    <t xml:space="preserve">Свечинский район</t>
  </si>
  <si>
    <t xml:space="preserve">0033030</t>
  </si>
  <si>
    <t xml:space="preserve">Слободской район</t>
  </si>
  <si>
    <t xml:space="preserve">0033031</t>
  </si>
  <si>
    <t xml:space="preserve">0033032</t>
  </si>
  <si>
    <t xml:space="preserve">Сунский район</t>
  </si>
  <si>
    <t xml:space="preserve">0033033</t>
  </si>
  <si>
    <t xml:space="preserve">Тужинский район</t>
  </si>
  <si>
    <t xml:space="preserve">0033034</t>
  </si>
  <si>
    <t xml:space="preserve">Унинский район</t>
  </si>
  <si>
    <t xml:space="preserve">0033035</t>
  </si>
  <si>
    <t xml:space="preserve">Уржумский район</t>
  </si>
  <si>
    <t xml:space="preserve">0033036</t>
  </si>
  <si>
    <t xml:space="preserve">Фаленский район</t>
  </si>
  <si>
    <t xml:space="preserve">0033037</t>
  </si>
  <si>
    <t xml:space="preserve">Шабалинский район</t>
  </si>
  <si>
    <t xml:space="preserve">0033038</t>
  </si>
  <si>
    <t xml:space="preserve">Юрьянский район</t>
  </si>
  <si>
    <t xml:space="preserve">0033039</t>
  </si>
  <si>
    <t xml:space="preserve">Яранский район</t>
  </si>
  <si>
    <t xml:space="preserve">0033040</t>
  </si>
  <si>
    <t xml:space="preserve">г Вятские Поляны</t>
  </si>
  <si>
    <t xml:space="preserve">0033041</t>
  </si>
  <si>
    <t xml:space="preserve">г Киров</t>
  </si>
  <si>
    <t xml:space="preserve">0033042</t>
  </si>
  <si>
    <t xml:space="preserve">г Кирово-Чепецк</t>
  </si>
  <si>
    <t xml:space="preserve">0033043</t>
  </si>
  <si>
    <t xml:space="preserve">г Котельнич</t>
  </si>
  <si>
    <t xml:space="preserve">0033044</t>
  </si>
  <si>
    <t xml:space="preserve">г Слободской</t>
  </si>
  <si>
    <t xml:space="preserve">0034</t>
  </si>
  <si>
    <t xml:space="preserve">Костромская область</t>
  </si>
  <si>
    <t xml:space="preserve">0034001</t>
  </si>
  <si>
    <t xml:space="preserve">Антроповский район</t>
  </si>
  <si>
    <t xml:space="preserve">0034002</t>
  </si>
  <si>
    <t xml:space="preserve">Буйский район</t>
  </si>
  <si>
    <t xml:space="preserve">0034003</t>
  </si>
  <si>
    <t xml:space="preserve">Вохомский район</t>
  </si>
  <si>
    <t xml:space="preserve">0034004</t>
  </si>
  <si>
    <t xml:space="preserve">Галичский район</t>
  </si>
  <si>
    <t xml:space="preserve">0034005</t>
  </si>
  <si>
    <t xml:space="preserve">Кадыйский район</t>
  </si>
  <si>
    <t xml:space="preserve">0034006</t>
  </si>
  <si>
    <t xml:space="preserve">Кологривский район</t>
  </si>
  <si>
    <t xml:space="preserve">0034007</t>
  </si>
  <si>
    <t xml:space="preserve">Костромской район</t>
  </si>
  <si>
    <t xml:space="preserve">0034008</t>
  </si>
  <si>
    <t xml:space="preserve">Красносельский район</t>
  </si>
  <si>
    <t xml:space="preserve">0034009</t>
  </si>
  <si>
    <t xml:space="preserve">Макарьевский район</t>
  </si>
  <si>
    <t xml:space="preserve">0034010</t>
  </si>
  <si>
    <t xml:space="preserve">Мантуровский район</t>
  </si>
  <si>
    <t xml:space="preserve">0034011</t>
  </si>
  <si>
    <t xml:space="preserve">Межевской район</t>
  </si>
  <si>
    <t xml:space="preserve">0034012</t>
  </si>
  <si>
    <t xml:space="preserve">Нейский район</t>
  </si>
  <si>
    <t xml:space="preserve">0034013</t>
  </si>
  <si>
    <t xml:space="preserve">Нерехтский район</t>
  </si>
  <si>
    <t xml:space="preserve">0034014</t>
  </si>
  <si>
    <t xml:space="preserve">0034015</t>
  </si>
  <si>
    <t xml:space="preserve">Островский район</t>
  </si>
  <si>
    <t xml:space="preserve">0034016</t>
  </si>
  <si>
    <t xml:space="preserve">Павинский район</t>
  </si>
  <si>
    <t xml:space="preserve">0034017</t>
  </si>
  <si>
    <t xml:space="preserve">Парфеньевский район</t>
  </si>
  <si>
    <t xml:space="preserve">0034018</t>
  </si>
  <si>
    <t xml:space="preserve">Поназыревский район</t>
  </si>
  <si>
    <t xml:space="preserve">0034019</t>
  </si>
  <si>
    <t xml:space="preserve">Пыщугский район</t>
  </si>
  <si>
    <t xml:space="preserve">0034020</t>
  </si>
  <si>
    <t xml:space="preserve">Солигаличский район</t>
  </si>
  <si>
    <t xml:space="preserve">0034021</t>
  </si>
  <si>
    <t xml:space="preserve">Судиславский район</t>
  </si>
  <si>
    <t xml:space="preserve">0034022</t>
  </si>
  <si>
    <t xml:space="preserve">Сусанинский район</t>
  </si>
  <si>
    <t xml:space="preserve">0034023</t>
  </si>
  <si>
    <t xml:space="preserve">Чухломский район</t>
  </si>
  <si>
    <t xml:space="preserve">0034024</t>
  </si>
  <si>
    <t xml:space="preserve">Шарьинский район</t>
  </si>
  <si>
    <t xml:space="preserve">0034025</t>
  </si>
  <si>
    <t xml:space="preserve">г Буй</t>
  </si>
  <si>
    <t xml:space="preserve">0034026</t>
  </si>
  <si>
    <t xml:space="preserve">г Волгореченск</t>
  </si>
  <si>
    <t xml:space="preserve">0034027</t>
  </si>
  <si>
    <t xml:space="preserve">г Галич</t>
  </si>
  <si>
    <t xml:space="preserve">0034028</t>
  </si>
  <si>
    <t xml:space="preserve">г Кострома</t>
  </si>
  <si>
    <t xml:space="preserve">0034029</t>
  </si>
  <si>
    <t xml:space="preserve">г Мантурово</t>
  </si>
  <si>
    <t xml:space="preserve">0034030</t>
  </si>
  <si>
    <t xml:space="preserve">г Шарья</t>
  </si>
  <si>
    <t xml:space="preserve">0036</t>
  </si>
  <si>
    <t xml:space="preserve">Самарская область</t>
  </si>
  <si>
    <t xml:space="preserve">0036001</t>
  </si>
  <si>
    <t xml:space="preserve">0036002</t>
  </si>
  <si>
    <t xml:space="preserve">Безенчукский район</t>
  </si>
  <si>
    <t xml:space="preserve">0036003</t>
  </si>
  <si>
    <t xml:space="preserve">Богатовский район</t>
  </si>
  <si>
    <t xml:space="preserve">0036004</t>
  </si>
  <si>
    <t xml:space="preserve">Большеглушицкий район</t>
  </si>
  <si>
    <t xml:space="preserve">0036005</t>
  </si>
  <si>
    <t xml:space="preserve">Большечерниговский район</t>
  </si>
  <si>
    <t xml:space="preserve">0036006</t>
  </si>
  <si>
    <t xml:space="preserve">Борский район</t>
  </si>
  <si>
    <t xml:space="preserve">0036007</t>
  </si>
  <si>
    <t xml:space="preserve">Волжский район</t>
  </si>
  <si>
    <t xml:space="preserve">0036008</t>
  </si>
  <si>
    <t xml:space="preserve">Елховский район</t>
  </si>
  <si>
    <t xml:space="preserve">0036009</t>
  </si>
  <si>
    <t xml:space="preserve">Исаклинский район</t>
  </si>
  <si>
    <t xml:space="preserve">0036010</t>
  </si>
  <si>
    <t xml:space="preserve">Камышлинский район</t>
  </si>
  <si>
    <t xml:space="preserve">0036011</t>
  </si>
  <si>
    <t xml:space="preserve">Кинельский район</t>
  </si>
  <si>
    <t xml:space="preserve">0036012</t>
  </si>
  <si>
    <t xml:space="preserve">Кинель-Черкасский район</t>
  </si>
  <si>
    <t xml:space="preserve">0036013</t>
  </si>
  <si>
    <t xml:space="preserve">Клявлинский район</t>
  </si>
  <si>
    <t xml:space="preserve">0036014</t>
  </si>
  <si>
    <t xml:space="preserve">Кошкинский район</t>
  </si>
  <si>
    <t xml:space="preserve">0036015</t>
  </si>
  <si>
    <t xml:space="preserve">0036016</t>
  </si>
  <si>
    <t xml:space="preserve">0036017</t>
  </si>
  <si>
    <t xml:space="preserve">Нефтегорский район</t>
  </si>
  <si>
    <t xml:space="preserve">0036018</t>
  </si>
  <si>
    <t xml:space="preserve">Пестравский район</t>
  </si>
  <si>
    <t xml:space="preserve">0036019</t>
  </si>
  <si>
    <t xml:space="preserve">Похвистневский район</t>
  </si>
  <si>
    <t xml:space="preserve">0036020</t>
  </si>
  <si>
    <t xml:space="preserve">0036021</t>
  </si>
  <si>
    <t xml:space="preserve">Сергиевский район</t>
  </si>
  <si>
    <t xml:space="preserve">0036022</t>
  </si>
  <si>
    <t xml:space="preserve">Ставропольский район</t>
  </si>
  <si>
    <t xml:space="preserve">0036023</t>
  </si>
  <si>
    <t xml:space="preserve">Сызранский район</t>
  </si>
  <si>
    <t xml:space="preserve">0036024</t>
  </si>
  <si>
    <t xml:space="preserve">Хворостянский район</t>
  </si>
  <si>
    <t xml:space="preserve">0036025</t>
  </si>
  <si>
    <t xml:space="preserve">Челно-Вершинский район</t>
  </si>
  <si>
    <t xml:space="preserve">0036026</t>
  </si>
  <si>
    <t xml:space="preserve">Шенталинский район</t>
  </si>
  <si>
    <t xml:space="preserve">0036027</t>
  </si>
  <si>
    <t xml:space="preserve">Шигонский район</t>
  </si>
  <si>
    <t xml:space="preserve">0036028</t>
  </si>
  <si>
    <t xml:space="preserve">г Жигулевск</t>
  </si>
  <si>
    <t xml:space="preserve">0036029</t>
  </si>
  <si>
    <t xml:space="preserve">г Кинель</t>
  </si>
  <si>
    <t xml:space="preserve">0036030</t>
  </si>
  <si>
    <t xml:space="preserve">г Новокуйбышевск</t>
  </si>
  <si>
    <t xml:space="preserve">0036031</t>
  </si>
  <si>
    <t xml:space="preserve">г Октябрьск</t>
  </si>
  <si>
    <t xml:space="preserve">0036032</t>
  </si>
  <si>
    <t xml:space="preserve">г Отрадный</t>
  </si>
  <si>
    <t xml:space="preserve">0036033</t>
  </si>
  <si>
    <t xml:space="preserve">г Похвистнево</t>
  </si>
  <si>
    <t xml:space="preserve">0036034</t>
  </si>
  <si>
    <t xml:space="preserve">г Самара</t>
  </si>
  <si>
    <t xml:space="preserve">0036035</t>
  </si>
  <si>
    <t xml:space="preserve">г Сызрань</t>
  </si>
  <si>
    <t xml:space="preserve">0036036</t>
  </si>
  <si>
    <t xml:space="preserve">г Тольятти</t>
  </si>
  <si>
    <t xml:space="preserve">0036037</t>
  </si>
  <si>
    <t xml:space="preserve">г Чапаевск</t>
  </si>
  <si>
    <t xml:space="preserve">0037</t>
  </si>
  <si>
    <t xml:space="preserve">Курганская область</t>
  </si>
  <si>
    <t xml:space="preserve">0037001</t>
  </si>
  <si>
    <t xml:space="preserve">Альменевский район</t>
  </si>
  <si>
    <t xml:space="preserve">0037002</t>
  </si>
  <si>
    <t xml:space="preserve">0037003</t>
  </si>
  <si>
    <t xml:space="preserve">Варгашинский район</t>
  </si>
  <si>
    <t xml:space="preserve">0037004</t>
  </si>
  <si>
    <t xml:space="preserve">Далматовский район</t>
  </si>
  <si>
    <t xml:space="preserve">0037005</t>
  </si>
  <si>
    <t xml:space="preserve">Звериноголовский район</t>
  </si>
  <si>
    <t xml:space="preserve">0037006</t>
  </si>
  <si>
    <t xml:space="preserve">Каргапольский район</t>
  </si>
  <si>
    <t xml:space="preserve">0037007</t>
  </si>
  <si>
    <t xml:space="preserve">Катайский район</t>
  </si>
  <si>
    <t xml:space="preserve">0037008</t>
  </si>
  <si>
    <t xml:space="preserve">Кетовский район</t>
  </si>
  <si>
    <t xml:space="preserve">0037009</t>
  </si>
  <si>
    <t xml:space="preserve">Куртамышский район</t>
  </si>
  <si>
    <t xml:space="preserve">0037010</t>
  </si>
  <si>
    <t xml:space="preserve">Лебяжьевский район</t>
  </si>
  <si>
    <t xml:space="preserve">0037011</t>
  </si>
  <si>
    <t xml:space="preserve">Макушинский район</t>
  </si>
  <si>
    <t xml:space="preserve">0037012</t>
  </si>
  <si>
    <t xml:space="preserve">Мишкинский район</t>
  </si>
  <si>
    <t xml:space="preserve">0037013</t>
  </si>
  <si>
    <t xml:space="preserve">Мокроусовский район</t>
  </si>
  <si>
    <t xml:space="preserve">0037014</t>
  </si>
  <si>
    <t xml:space="preserve">Петуховский район</t>
  </si>
  <si>
    <t xml:space="preserve">0037015</t>
  </si>
  <si>
    <t xml:space="preserve">Половинский район</t>
  </si>
  <si>
    <t xml:space="preserve">0037016</t>
  </si>
  <si>
    <t xml:space="preserve">Притобольный район</t>
  </si>
  <si>
    <t xml:space="preserve">0037017</t>
  </si>
  <si>
    <t xml:space="preserve">Сафакулевский район</t>
  </si>
  <si>
    <t xml:space="preserve">0037018</t>
  </si>
  <si>
    <t xml:space="preserve">0037019</t>
  </si>
  <si>
    <t xml:space="preserve">Частоозерский район</t>
  </si>
  <si>
    <t xml:space="preserve">0037020</t>
  </si>
  <si>
    <t xml:space="preserve">Шадринский район</t>
  </si>
  <si>
    <t xml:space="preserve">0037021</t>
  </si>
  <si>
    <t xml:space="preserve">Шатровский район</t>
  </si>
  <si>
    <t xml:space="preserve">0037022</t>
  </si>
  <si>
    <t xml:space="preserve">Шумихинский район</t>
  </si>
  <si>
    <t xml:space="preserve">0037023</t>
  </si>
  <si>
    <t xml:space="preserve">Щучанский район</t>
  </si>
  <si>
    <t xml:space="preserve">0037024</t>
  </si>
  <si>
    <t xml:space="preserve">Юргамышский район</t>
  </si>
  <si>
    <t xml:space="preserve">0037025</t>
  </si>
  <si>
    <t xml:space="preserve">г Курган</t>
  </si>
  <si>
    <t xml:space="preserve">0037026</t>
  </si>
  <si>
    <t xml:space="preserve">г Шадринск</t>
  </si>
  <si>
    <t xml:space="preserve">0038</t>
  </si>
  <si>
    <t xml:space="preserve">Курская область</t>
  </si>
  <si>
    <t xml:space="preserve">0038001</t>
  </si>
  <si>
    <t xml:space="preserve">0038002</t>
  </si>
  <si>
    <t xml:space="preserve">Большесолдатский район</t>
  </si>
  <si>
    <t xml:space="preserve">0038003</t>
  </si>
  <si>
    <t xml:space="preserve">Глушковский район</t>
  </si>
  <si>
    <t xml:space="preserve">0038004</t>
  </si>
  <si>
    <t xml:space="preserve">Горшеченский район</t>
  </si>
  <si>
    <t xml:space="preserve">0038005</t>
  </si>
  <si>
    <t xml:space="preserve">Дмитриевский район</t>
  </si>
  <si>
    <t xml:space="preserve">0038006</t>
  </si>
  <si>
    <t xml:space="preserve">Железногорский район</t>
  </si>
  <si>
    <t xml:space="preserve">0038007</t>
  </si>
  <si>
    <t xml:space="preserve">Золотухинский район</t>
  </si>
  <si>
    <t xml:space="preserve">0038008</t>
  </si>
  <si>
    <t xml:space="preserve">Касторенский район</t>
  </si>
  <si>
    <t xml:space="preserve">0038009</t>
  </si>
  <si>
    <t xml:space="preserve">Конышевский район</t>
  </si>
  <si>
    <t xml:space="preserve">0038010</t>
  </si>
  <si>
    <t xml:space="preserve">Кореневский район</t>
  </si>
  <si>
    <t xml:space="preserve">0038011</t>
  </si>
  <si>
    <t xml:space="preserve">0038012</t>
  </si>
  <si>
    <t xml:space="preserve">Курчатовский район</t>
  </si>
  <si>
    <t xml:space="preserve">0038013</t>
  </si>
  <si>
    <t xml:space="preserve">Льговский район</t>
  </si>
  <si>
    <t xml:space="preserve">0038014</t>
  </si>
  <si>
    <t xml:space="preserve">0038015</t>
  </si>
  <si>
    <t xml:space="preserve">Медвенский район</t>
  </si>
  <si>
    <t xml:space="preserve">0038016</t>
  </si>
  <si>
    <t xml:space="preserve">Обоянский район</t>
  </si>
  <si>
    <t xml:space="preserve">0038017</t>
  </si>
  <si>
    <t xml:space="preserve">0038018</t>
  </si>
  <si>
    <t xml:space="preserve">Поныровский район</t>
  </si>
  <si>
    <t xml:space="preserve">0038019</t>
  </si>
  <si>
    <t xml:space="preserve">Пристенский район</t>
  </si>
  <si>
    <t xml:space="preserve">0038020</t>
  </si>
  <si>
    <t xml:space="preserve">Рыльский район</t>
  </si>
  <si>
    <t xml:space="preserve">0038021</t>
  </si>
  <si>
    <t xml:space="preserve">0038022</t>
  </si>
  <si>
    <t xml:space="preserve">Солнцевский район</t>
  </si>
  <si>
    <t xml:space="preserve">0038023</t>
  </si>
  <si>
    <t xml:space="preserve">Суджанский район</t>
  </si>
  <si>
    <t xml:space="preserve">0038024</t>
  </si>
  <si>
    <t xml:space="preserve">Тимский район</t>
  </si>
  <si>
    <t xml:space="preserve">0038025</t>
  </si>
  <si>
    <t xml:space="preserve">Фатежский район</t>
  </si>
  <si>
    <t xml:space="preserve">0038026</t>
  </si>
  <si>
    <t xml:space="preserve">Хомутовский район</t>
  </si>
  <si>
    <t xml:space="preserve">0038027</t>
  </si>
  <si>
    <t xml:space="preserve">Черемисиновский район</t>
  </si>
  <si>
    <t xml:space="preserve">0038028</t>
  </si>
  <si>
    <t xml:space="preserve">Щигровский район</t>
  </si>
  <si>
    <t xml:space="preserve">0038029</t>
  </si>
  <si>
    <t xml:space="preserve">г Железногорск</t>
  </si>
  <si>
    <t xml:space="preserve">0038030</t>
  </si>
  <si>
    <t xml:space="preserve">0038031</t>
  </si>
  <si>
    <t xml:space="preserve">г Курчатов</t>
  </si>
  <si>
    <t xml:space="preserve">0038032</t>
  </si>
  <si>
    <t xml:space="preserve">г Льгов</t>
  </si>
  <si>
    <t xml:space="preserve">0038033</t>
  </si>
  <si>
    <t xml:space="preserve">г Щигры</t>
  </si>
  <si>
    <t xml:space="preserve">0040</t>
  </si>
  <si>
    <t xml:space="preserve">г Санкт-Петербург</t>
  </si>
  <si>
    <t xml:space="preserve">0041</t>
  </si>
  <si>
    <t xml:space="preserve">Ленинградская область</t>
  </si>
  <si>
    <t xml:space="preserve">0041001</t>
  </si>
  <si>
    <t xml:space="preserve">Бокситогорский район</t>
  </si>
  <si>
    <t xml:space="preserve">0041002</t>
  </si>
  <si>
    <t xml:space="preserve">Волосовский район</t>
  </si>
  <si>
    <t xml:space="preserve">0041003</t>
  </si>
  <si>
    <t xml:space="preserve">Волховский район</t>
  </si>
  <si>
    <t xml:space="preserve">0041004</t>
  </si>
  <si>
    <t xml:space="preserve">Всеволожский район</t>
  </si>
  <si>
    <t xml:space="preserve">0041005</t>
  </si>
  <si>
    <t xml:space="preserve">Выборгский район</t>
  </si>
  <si>
    <t xml:space="preserve">0041006</t>
  </si>
  <si>
    <t xml:space="preserve">Гатчинский район</t>
  </si>
  <si>
    <t xml:space="preserve">0041007</t>
  </si>
  <si>
    <t xml:space="preserve">Кингисеппский район</t>
  </si>
  <si>
    <t xml:space="preserve">0041008</t>
  </si>
  <si>
    <t xml:space="preserve">Киришский район</t>
  </si>
  <si>
    <t xml:space="preserve">0041009</t>
  </si>
  <si>
    <t xml:space="preserve">0041010</t>
  </si>
  <si>
    <t xml:space="preserve">Лодейнопольский район</t>
  </si>
  <si>
    <t xml:space="preserve">0041011</t>
  </si>
  <si>
    <t xml:space="preserve">Ломоносовский район</t>
  </si>
  <si>
    <t xml:space="preserve">0041012</t>
  </si>
  <si>
    <t xml:space="preserve">Лужский район</t>
  </si>
  <si>
    <t xml:space="preserve">0041013</t>
  </si>
  <si>
    <t xml:space="preserve">Подпорожский район</t>
  </si>
  <si>
    <t xml:space="preserve">0041014</t>
  </si>
  <si>
    <t xml:space="preserve">Приозерский район</t>
  </si>
  <si>
    <t xml:space="preserve">0041015</t>
  </si>
  <si>
    <t xml:space="preserve">Сланцевский район</t>
  </si>
  <si>
    <t xml:space="preserve">0041016</t>
  </si>
  <si>
    <t xml:space="preserve">Тихвинский район</t>
  </si>
  <si>
    <t xml:space="preserve">0041017</t>
  </si>
  <si>
    <t xml:space="preserve">Тосненский район</t>
  </si>
  <si>
    <t xml:space="preserve">0041018</t>
  </si>
  <si>
    <t xml:space="preserve">г Сосновый Бор</t>
  </si>
  <si>
    <t xml:space="preserve">0042</t>
  </si>
  <si>
    <t xml:space="preserve">Липецкая область</t>
  </si>
  <si>
    <t xml:space="preserve">0042001</t>
  </si>
  <si>
    <t xml:space="preserve">Воловский район</t>
  </si>
  <si>
    <t xml:space="preserve">0042002</t>
  </si>
  <si>
    <t xml:space="preserve">Грязинский район</t>
  </si>
  <si>
    <t xml:space="preserve">0042003</t>
  </si>
  <si>
    <t xml:space="preserve">Данковский район</t>
  </si>
  <si>
    <t xml:space="preserve">0042004</t>
  </si>
  <si>
    <t xml:space="preserve">Добринский район</t>
  </si>
  <si>
    <t xml:space="preserve">0042005</t>
  </si>
  <si>
    <t xml:space="preserve">Добровский район</t>
  </si>
  <si>
    <t xml:space="preserve">0042006</t>
  </si>
  <si>
    <t xml:space="preserve">Долгоруковский район</t>
  </si>
  <si>
    <t xml:space="preserve">0042007</t>
  </si>
  <si>
    <t xml:space="preserve">Елецкий район</t>
  </si>
  <si>
    <t xml:space="preserve">0042008</t>
  </si>
  <si>
    <t xml:space="preserve">Задонский район</t>
  </si>
  <si>
    <t xml:space="preserve">0042009</t>
  </si>
  <si>
    <t xml:space="preserve">Измалковский район</t>
  </si>
  <si>
    <t xml:space="preserve">0042010</t>
  </si>
  <si>
    <t xml:space="preserve">Краснинский район</t>
  </si>
  <si>
    <t xml:space="preserve">0066011</t>
  </si>
  <si>
    <t xml:space="preserve">0042011</t>
  </si>
  <si>
    <t xml:space="preserve">Лебедянский район</t>
  </si>
  <si>
    <t xml:space="preserve">0042012</t>
  </si>
  <si>
    <t xml:space="preserve">Лев-Толстовский район</t>
  </si>
  <si>
    <t xml:space="preserve">0042013</t>
  </si>
  <si>
    <t xml:space="preserve">Липецкий район</t>
  </si>
  <si>
    <t xml:space="preserve">0042014</t>
  </si>
  <si>
    <t xml:space="preserve">Становлянский район</t>
  </si>
  <si>
    <t xml:space="preserve">0042015</t>
  </si>
  <si>
    <t xml:space="preserve">Тербунский район</t>
  </si>
  <si>
    <t xml:space="preserve">0042016</t>
  </si>
  <si>
    <t xml:space="preserve">Усманский район</t>
  </si>
  <si>
    <t xml:space="preserve">0042017</t>
  </si>
  <si>
    <t xml:space="preserve">Хлевенский район</t>
  </si>
  <si>
    <t xml:space="preserve">0042018</t>
  </si>
  <si>
    <t xml:space="preserve">Чаплыгинский район</t>
  </si>
  <si>
    <t xml:space="preserve">0042019</t>
  </si>
  <si>
    <t xml:space="preserve">г Елец</t>
  </si>
  <si>
    <t xml:space="preserve">0042020</t>
  </si>
  <si>
    <t xml:space="preserve">г Липецк</t>
  </si>
  <si>
    <t xml:space="preserve">0044</t>
  </si>
  <si>
    <t xml:space="preserve">Магаданская область</t>
  </si>
  <si>
    <t xml:space="preserve">0044001</t>
  </si>
  <si>
    <t xml:space="preserve">Ольский район</t>
  </si>
  <si>
    <t xml:space="preserve">0044002</t>
  </si>
  <si>
    <t xml:space="preserve">Омсукчанский район</t>
  </si>
  <si>
    <t xml:space="preserve">0044003</t>
  </si>
  <si>
    <t xml:space="preserve">Северо-Эвенский район</t>
  </si>
  <si>
    <t xml:space="preserve">0044004</t>
  </si>
  <si>
    <t xml:space="preserve">Среднеканский район</t>
  </si>
  <si>
    <t xml:space="preserve">0044005</t>
  </si>
  <si>
    <t xml:space="preserve">Сусуманский район</t>
  </si>
  <si>
    <t xml:space="preserve">0044006</t>
  </si>
  <si>
    <t xml:space="preserve">Тенькинский район</t>
  </si>
  <si>
    <t xml:space="preserve">0044007</t>
  </si>
  <si>
    <t xml:space="preserve">Хасынский район</t>
  </si>
  <si>
    <t xml:space="preserve">0044008</t>
  </si>
  <si>
    <t xml:space="preserve">Ягоднинский район</t>
  </si>
  <si>
    <t xml:space="preserve">0044009</t>
  </si>
  <si>
    <t xml:space="preserve">г Магадан</t>
  </si>
  <si>
    <t xml:space="preserve">0045</t>
  </si>
  <si>
    <t xml:space="preserve">гМосква</t>
  </si>
  <si>
    <t xml:space="preserve">0046</t>
  </si>
  <si>
    <t xml:space="preserve">Московская область</t>
  </si>
  <si>
    <t xml:space="preserve">0046001</t>
  </si>
  <si>
    <t xml:space="preserve">Волоколамский район</t>
  </si>
  <si>
    <t xml:space="preserve">0046002</t>
  </si>
  <si>
    <t xml:space="preserve">0046003</t>
  </si>
  <si>
    <t xml:space="preserve">Дмитровский район</t>
  </si>
  <si>
    <t xml:space="preserve">0046004</t>
  </si>
  <si>
    <t xml:space="preserve">Сергиево-Посадский район</t>
  </si>
  <si>
    <t xml:space="preserve">0046005</t>
  </si>
  <si>
    <t xml:space="preserve">Зарайский район</t>
  </si>
  <si>
    <t xml:space="preserve">0046006</t>
  </si>
  <si>
    <t xml:space="preserve">Истринский район</t>
  </si>
  <si>
    <t xml:space="preserve">0046007</t>
  </si>
  <si>
    <t xml:space="preserve">Клинский район</t>
  </si>
  <si>
    <t xml:space="preserve">0046008</t>
  </si>
  <si>
    <t xml:space="preserve">Коломенский район</t>
  </si>
  <si>
    <t xml:space="preserve">0046009</t>
  </si>
  <si>
    <t xml:space="preserve">0046010</t>
  </si>
  <si>
    <t xml:space="preserve">0046011</t>
  </si>
  <si>
    <t xml:space="preserve">Лотошинский район</t>
  </si>
  <si>
    <t xml:space="preserve">0046012</t>
  </si>
  <si>
    <t xml:space="preserve">Луховицкий район</t>
  </si>
  <si>
    <t xml:space="preserve">0046013</t>
  </si>
  <si>
    <t xml:space="preserve">Люберецкий район</t>
  </si>
  <si>
    <t xml:space="preserve">0046014</t>
  </si>
  <si>
    <t xml:space="preserve">Можайский район</t>
  </si>
  <si>
    <t xml:space="preserve">0046048</t>
  </si>
  <si>
    <t xml:space="preserve">г Мытищи</t>
  </si>
  <si>
    <t xml:space="preserve">0046015</t>
  </si>
  <si>
    <t xml:space="preserve">Наро-Фоминский район</t>
  </si>
  <si>
    <t xml:space="preserve">0046016</t>
  </si>
  <si>
    <t xml:space="preserve">Ногинский район</t>
  </si>
  <si>
    <t xml:space="preserve">0046017</t>
  </si>
  <si>
    <t xml:space="preserve">Одинцовский район</t>
  </si>
  <si>
    <t xml:space="preserve">0046049</t>
  </si>
  <si>
    <t xml:space="preserve">г Озеры</t>
  </si>
  <si>
    <t xml:space="preserve">0046018</t>
  </si>
  <si>
    <t xml:space="preserve">Орехово-Зуевский район</t>
  </si>
  <si>
    <t xml:space="preserve">0046019</t>
  </si>
  <si>
    <t xml:space="preserve">Павлово-Посадский район</t>
  </si>
  <si>
    <t xml:space="preserve">0046020</t>
  </si>
  <si>
    <t xml:space="preserve">Пушкинский район</t>
  </si>
  <si>
    <t xml:space="preserve">0046021</t>
  </si>
  <si>
    <t xml:space="preserve">Раменский район</t>
  </si>
  <si>
    <t xml:space="preserve">0046022</t>
  </si>
  <si>
    <t xml:space="preserve">Рузский район</t>
  </si>
  <si>
    <t xml:space="preserve">0046056</t>
  </si>
  <si>
    <t xml:space="preserve">г Серебряные Пруды</t>
  </si>
  <si>
    <t xml:space="preserve">0046023</t>
  </si>
  <si>
    <t xml:space="preserve">Серпуховский район</t>
  </si>
  <si>
    <t xml:space="preserve">0046024</t>
  </si>
  <si>
    <t xml:space="preserve">Солнечногорский район</t>
  </si>
  <si>
    <t xml:space="preserve">0046025</t>
  </si>
  <si>
    <t xml:space="preserve">Ступинский район</t>
  </si>
  <si>
    <t xml:space="preserve">0046026</t>
  </si>
  <si>
    <t xml:space="preserve">Талдомский район</t>
  </si>
  <si>
    <t xml:space="preserve">0046027</t>
  </si>
  <si>
    <t xml:space="preserve">Чеховский район</t>
  </si>
  <si>
    <t xml:space="preserve">0046028</t>
  </si>
  <si>
    <t xml:space="preserve">Шатурский район</t>
  </si>
  <si>
    <t xml:space="preserve">0046061</t>
  </si>
  <si>
    <t xml:space="preserve">г Шаховская</t>
  </si>
  <si>
    <t xml:space="preserve">0046029</t>
  </si>
  <si>
    <t xml:space="preserve">Щелковский район</t>
  </si>
  <si>
    <t xml:space="preserve">0046030</t>
  </si>
  <si>
    <t xml:space="preserve">г Балашиха</t>
  </si>
  <si>
    <t xml:space="preserve">0046031</t>
  </si>
  <si>
    <t xml:space="preserve">г Бронницы</t>
  </si>
  <si>
    <t xml:space="preserve">0046032</t>
  </si>
  <si>
    <t xml:space="preserve">г Домодедово</t>
  </si>
  <si>
    <t xml:space="preserve">0046033</t>
  </si>
  <si>
    <t xml:space="preserve">г Дзержинский</t>
  </si>
  <si>
    <t xml:space="preserve">0046034</t>
  </si>
  <si>
    <t xml:space="preserve">г Долгопрудный</t>
  </si>
  <si>
    <t xml:space="preserve">0046035</t>
  </si>
  <si>
    <t xml:space="preserve">г Дубна</t>
  </si>
  <si>
    <t xml:space="preserve">0046036</t>
  </si>
  <si>
    <t xml:space="preserve">г Железнодорожный</t>
  </si>
  <si>
    <t xml:space="preserve">0046037</t>
  </si>
  <si>
    <t xml:space="preserve">г Жуковский</t>
  </si>
  <si>
    <t xml:space="preserve">0046038</t>
  </si>
  <si>
    <t xml:space="preserve">г Звенигород</t>
  </si>
  <si>
    <t xml:space="preserve">0046039</t>
  </si>
  <si>
    <t xml:space="preserve">г Ивантеевка</t>
  </si>
  <si>
    <t xml:space="preserve">0046040</t>
  </si>
  <si>
    <t xml:space="preserve">г Королев</t>
  </si>
  <si>
    <t xml:space="preserve">0046041</t>
  </si>
  <si>
    <t xml:space="preserve">г Климовск</t>
  </si>
  <si>
    <t xml:space="preserve">0046042</t>
  </si>
  <si>
    <t xml:space="preserve">г Коломна</t>
  </si>
  <si>
    <t xml:space="preserve">0046043</t>
  </si>
  <si>
    <t xml:space="preserve">г Котельники</t>
  </si>
  <si>
    <t xml:space="preserve">0046044</t>
  </si>
  <si>
    <t xml:space="preserve">г Красноармейск</t>
  </si>
  <si>
    <t xml:space="preserve">0046045</t>
  </si>
  <si>
    <t xml:space="preserve">г Лобня</t>
  </si>
  <si>
    <t xml:space="preserve">0046046</t>
  </si>
  <si>
    <t xml:space="preserve">г Лыткарино</t>
  </si>
  <si>
    <t xml:space="preserve">0046047</t>
  </si>
  <si>
    <t xml:space="preserve">г Лосино-Петровский</t>
  </si>
  <si>
    <t xml:space="preserve">0046050</t>
  </si>
  <si>
    <t xml:space="preserve">г Орехово-Зуево</t>
  </si>
  <si>
    <t xml:space="preserve">0046051</t>
  </si>
  <si>
    <t xml:space="preserve">г Подольск</t>
  </si>
  <si>
    <t xml:space="preserve">0046052</t>
  </si>
  <si>
    <t xml:space="preserve">г Протвино</t>
  </si>
  <si>
    <t xml:space="preserve">0046053</t>
  </si>
  <si>
    <t xml:space="preserve">г Пущино</t>
  </si>
  <si>
    <t xml:space="preserve">0046054</t>
  </si>
  <si>
    <t xml:space="preserve">г Реутов</t>
  </si>
  <si>
    <t xml:space="preserve">0046055</t>
  </si>
  <si>
    <t xml:space="preserve">г Рошаль</t>
  </si>
  <si>
    <t xml:space="preserve">0046057</t>
  </si>
  <si>
    <t xml:space="preserve">г Серпухов</t>
  </si>
  <si>
    <t xml:space="preserve">0046058</t>
  </si>
  <si>
    <t xml:space="preserve">г Фрязино</t>
  </si>
  <si>
    <t xml:space="preserve">0046059</t>
  </si>
  <si>
    <t xml:space="preserve">г Черноголовка</t>
  </si>
  <si>
    <t xml:space="preserve">0046060</t>
  </si>
  <si>
    <t xml:space="preserve">г Химки</t>
  </si>
  <si>
    <t xml:space="preserve">0046062</t>
  </si>
  <si>
    <t xml:space="preserve">г Электросталь</t>
  </si>
  <si>
    <t xml:space="preserve">0046063</t>
  </si>
  <si>
    <t xml:space="preserve">г Электрогорск</t>
  </si>
  <si>
    <t xml:space="preserve">0047</t>
  </si>
  <si>
    <t xml:space="preserve">Мурманская область</t>
  </si>
  <si>
    <t xml:space="preserve">0047001</t>
  </si>
  <si>
    <t xml:space="preserve">Кольский район</t>
  </si>
  <si>
    <t xml:space="preserve">0047002</t>
  </si>
  <si>
    <t xml:space="preserve">Кандалакшский район</t>
  </si>
  <si>
    <t xml:space="preserve">0047003</t>
  </si>
  <si>
    <t xml:space="preserve">Ловозерский район</t>
  </si>
  <si>
    <t xml:space="preserve">0047004</t>
  </si>
  <si>
    <t xml:space="preserve">Печенгский район</t>
  </si>
  <si>
    <t xml:space="preserve">0047005</t>
  </si>
  <si>
    <t xml:space="preserve">Терский район</t>
  </si>
  <si>
    <t xml:space="preserve">0047006</t>
  </si>
  <si>
    <t xml:space="preserve">Ковдорский район</t>
  </si>
  <si>
    <t xml:space="preserve">0047007</t>
  </si>
  <si>
    <t xml:space="preserve">г Апатиты</t>
  </si>
  <si>
    <t xml:space="preserve">0047008</t>
  </si>
  <si>
    <t xml:space="preserve">г Кировск</t>
  </si>
  <si>
    <t xml:space="preserve">0047009</t>
  </si>
  <si>
    <t xml:space="preserve">г Мончегорск</t>
  </si>
  <si>
    <t xml:space="preserve">0047010</t>
  </si>
  <si>
    <t xml:space="preserve">г Мурманск</t>
  </si>
  <si>
    <t xml:space="preserve">0047011</t>
  </si>
  <si>
    <t xml:space="preserve">г Оленегорск</t>
  </si>
  <si>
    <t xml:space="preserve">0047012</t>
  </si>
  <si>
    <t xml:space="preserve">г Полярные Зори</t>
  </si>
  <si>
    <t xml:space="preserve">0049</t>
  </si>
  <si>
    <t xml:space="preserve">Новгородская область</t>
  </si>
  <si>
    <t xml:space="preserve">0049001</t>
  </si>
  <si>
    <t xml:space="preserve">Батецкий район</t>
  </si>
  <si>
    <t xml:space="preserve">0049002</t>
  </si>
  <si>
    <t xml:space="preserve">Боровичский район</t>
  </si>
  <si>
    <t xml:space="preserve">0049003</t>
  </si>
  <si>
    <t xml:space="preserve">Валдайский район</t>
  </si>
  <si>
    <t xml:space="preserve">0049004</t>
  </si>
  <si>
    <t xml:space="preserve">Волотовский район</t>
  </si>
  <si>
    <t xml:space="preserve">0049005</t>
  </si>
  <si>
    <t xml:space="preserve">Демянский район</t>
  </si>
  <si>
    <t xml:space="preserve">0049006</t>
  </si>
  <si>
    <t xml:space="preserve">Крестецкий район</t>
  </si>
  <si>
    <t xml:space="preserve">0049007</t>
  </si>
  <si>
    <t xml:space="preserve">Любытинский район</t>
  </si>
  <si>
    <t xml:space="preserve">0049008</t>
  </si>
  <si>
    <t xml:space="preserve">Маловишерский район</t>
  </si>
  <si>
    <t xml:space="preserve">0049009</t>
  </si>
  <si>
    <t xml:space="preserve">Марёвский район</t>
  </si>
  <si>
    <t xml:space="preserve">0049010</t>
  </si>
  <si>
    <t xml:space="preserve">Мошенской район</t>
  </si>
  <si>
    <t xml:space="preserve">0049011</t>
  </si>
  <si>
    <t xml:space="preserve">Новгородский район</t>
  </si>
  <si>
    <t xml:space="preserve">0049012</t>
  </si>
  <si>
    <t xml:space="preserve">Окуловский район</t>
  </si>
  <si>
    <t xml:space="preserve">0049013</t>
  </si>
  <si>
    <t xml:space="preserve">Парфинский район</t>
  </si>
  <si>
    <t xml:space="preserve">0049014</t>
  </si>
  <si>
    <t xml:space="preserve">Пестовский район</t>
  </si>
  <si>
    <t xml:space="preserve">0049015</t>
  </si>
  <si>
    <t xml:space="preserve">Поддорский район</t>
  </si>
  <si>
    <t xml:space="preserve">0049016</t>
  </si>
  <si>
    <t xml:space="preserve">Солецкий район</t>
  </si>
  <si>
    <t xml:space="preserve">0049017</t>
  </si>
  <si>
    <t xml:space="preserve">Старорусский район</t>
  </si>
  <si>
    <t xml:space="preserve">0049018</t>
  </si>
  <si>
    <t xml:space="preserve">Хвойнинский район</t>
  </si>
  <si>
    <t xml:space="preserve">0049019</t>
  </si>
  <si>
    <t xml:space="preserve">Холмский район</t>
  </si>
  <si>
    <t xml:space="preserve">0049020</t>
  </si>
  <si>
    <t xml:space="preserve">Чудовский район</t>
  </si>
  <si>
    <t xml:space="preserve">0049021</t>
  </si>
  <si>
    <t xml:space="preserve">Шимский район</t>
  </si>
  <si>
    <t xml:space="preserve">0049022</t>
  </si>
  <si>
    <t xml:space="preserve">г Великий Новгород</t>
  </si>
  <si>
    <t xml:space="preserve">0050</t>
  </si>
  <si>
    <t xml:space="preserve">Новосибирская область</t>
  </si>
  <si>
    <t xml:space="preserve">0050001</t>
  </si>
  <si>
    <t xml:space="preserve">Баганский район</t>
  </si>
  <si>
    <t xml:space="preserve">0050002</t>
  </si>
  <si>
    <t xml:space="preserve">Барабинский район</t>
  </si>
  <si>
    <t xml:space="preserve">0050003</t>
  </si>
  <si>
    <t xml:space="preserve">Болотнинский район</t>
  </si>
  <si>
    <t xml:space="preserve">0050004</t>
  </si>
  <si>
    <t xml:space="preserve">Венгеровский район</t>
  </si>
  <si>
    <t xml:space="preserve">0050005</t>
  </si>
  <si>
    <t xml:space="preserve">Доволенский район</t>
  </si>
  <si>
    <t xml:space="preserve">0050006</t>
  </si>
  <si>
    <t xml:space="preserve">Здвинский район</t>
  </si>
  <si>
    <t xml:space="preserve">0050007</t>
  </si>
  <si>
    <t xml:space="preserve">Искитимский район</t>
  </si>
  <si>
    <t xml:space="preserve">0050008</t>
  </si>
  <si>
    <t xml:space="preserve">Карасукский район</t>
  </si>
  <si>
    <t xml:space="preserve">0050009</t>
  </si>
  <si>
    <t xml:space="preserve">Каргатский район</t>
  </si>
  <si>
    <t xml:space="preserve">0050010</t>
  </si>
  <si>
    <t xml:space="preserve">Колыванский район</t>
  </si>
  <si>
    <t xml:space="preserve">0050011</t>
  </si>
  <si>
    <t xml:space="preserve">Коченевский район</t>
  </si>
  <si>
    <t xml:space="preserve">0050012</t>
  </si>
  <si>
    <t xml:space="preserve">Кочковский район</t>
  </si>
  <si>
    <t xml:space="preserve">0050013</t>
  </si>
  <si>
    <t xml:space="preserve">Краснозерский район</t>
  </si>
  <si>
    <t xml:space="preserve">0050014</t>
  </si>
  <si>
    <t xml:space="preserve">0050015</t>
  </si>
  <si>
    <t xml:space="preserve">Купинский район</t>
  </si>
  <si>
    <t xml:space="preserve">0050016</t>
  </si>
  <si>
    <t xml:space="preserve">Кыштовский район</t>
  </si>
  <si>
    <t xml:space="preserve">0050017</t>
  </si>
  <si>
    <t xml:space="preserve">Маслянинский район</t>
  </si>
  <si>
    <t xml:space="preserve">0050018</t>
  </si>
  <si>
    <t xml:space="preserve">Мошковский район</t>
  </si>
  <si>
    <t xml:space="preserve">0050019</t>
  </si>
  <si>
    <t xml:space="preserve">Новосибирский район</t>
  </si>
  <si>
    <t xml:space="preserve">0050020</t>
  </si>
  <si>
    <t xml:space="preserve">Ордынский район</t>
  </si>
  <si>
    <t xml:space="preserve">0050021</t>
  </si>
  <si>
    <t xml:space="preserve">Северный район</t>
  </si>
  <si>
    <t xml:space="preserve">0053026</t>
  </si>
  <si>
    <t xml:space="preserve">0050022</t>
  </si>
  <si>
    <t xml:space="preserve">Сузунский район</t>
  </si>
  <si>
    <t xml:space="preserve">0050023</t>
  </si>
  <si>
    <t xml:space="preserve">Татарский район</t>
  </si>
  <si>
    <t xml:space="preserve">0050024</t>
  </si>
  <si>
    <t xml:space="preserve">Тогучинский район</t>
  </si>
  <si>
    <t xml:space="preserve">0050025</t>
  </si>
  <si>
    <t xml:space="preserve">Убинский район</t>
  </si>
  <si>
    <t xml:space="preserve">0050026</t>
  </si>
  <si>
    <t xml:space="preserve">Усть-Таркский район</t>
  </si>
  <si>
    <t xml:space="preserve">0050027</t>
  </si>
  <si>
    <t xml:space="preserve">Чановский район</t>
  </si>
  <si>
    <t xml:space="preserve">0050028</t>
  </si>
  <si>
    <t xml:space="preserve">Черепановский район</t>
  </si>
  <si>
    <t xml:space="preserve">0050029</t>
  </si>
  <si>
    <t xml:space="preserve">Чистоозерный район</t>
  </si>
  <si>
    <t xml:space="preserve">0050030</t>
  </si>
  <si>
    <t xml:space="preserve">Чулымский район</t>
  </si>
  <si>
    <t xml:space="preserve">0050031</t>
  </si>
  <si>
    <t xml:space="preserve">г Бердск</t>
  </si>
  <si>
    <t xml:space="preserve">0050032</t>
  </si>
  <si>
    <t xml:space="preserve">г Искитим</t>
  </si>
  <si>
    <t xml:space="preserve">0050033</t>
  </si>
  <si>
    <t xml:space="preserve">г Новосибирск</t>
  </si>
  <si>
    <t xml:space="preserve">0050034</t>
  </si>
  <si>
    <t xml:space="preserve">г Обь</t>
  </si>
  <si>
    <t xml:space="preserve">0050035</t>
  </si>
  <si>
    <t xml:space="preserve">рабочий поселок Кольцово</t>
  </si>
  <si>
    <t xml:space="preserve">0052</t>
  </si>
  <si>
    <t xml:space="preserve">Омская область</t>
  </si>
  <si>
    <t xml:space="preserve">0052001</t>
  </si>
  <si>
    <t xml:space="preserve">Азовский немецкий национальный район</t>
  </si>
  <si>
    <t xml:space="preserve">0052002</t>
  </si>
  <si>
    <t xml:space="preserve">Большереченский район</t>
  </si>
  <si>
    <t xml:space="preserve">0052003</t>
  </si>
  <si>
    <t xml:space="preserve">Большеуковский район</t>
  </si>
  <si>
    <t xml:space="preserve">0052004</t>
  </si>
  <si>
    <t xml:space="preserve">Горьковский район</t>
  </si>
  <si>
    <t xml:space="preserve">0052005</t>
  </si>
  <si>
    <t xml:space="preserve">Знаменский район</t>
  </si>
  <si>
    <t xml:space="preserve">0068004</t>
  </si>
  <si>
    <t xml:space="preserve">0052006</t>
  </si>
  <si>
    <t xml:space="preserve">Исилькульский район</t>
  </si>
  <si>
    <t xml:space="preserve">0052007</t>
  </si>
  <si>
    <t xml:space="preserve">Калачинский район</t>
  </si>
  <si>
    <t xml:space="preserve">0052008</t>
  </si>
  <si>
    <t xml:space="preserve">Колосовский район</t>
  </si>
  <si>
    <t xml:space="preserve">0052009</t>
  </si>
  <si>
    <t xml:space="preserve">Кормиловский район</t>
  </si>
  <si>
    <t xml:space="preserve">0052010</t>
  </si>
  <si>
    <t xml:space="preserve">Крутинский район</t>
  </si>
  <si>
    <t xml:space="preserve">0052011</t>
  </si>
  <si>
    <t xml:space="preserve">Любинский район</t>
  </si>
  <si>
    <t xml:space="preserve">0052012</t>
  </si>
  <si>
    <t xml:space="preserve">Марьяновский район</t>
  </si>
  <si>
    <t xml:space="preserve">0052013</t>
  </si>
  <si>
    <t xml:space="preserve">Москаленский район</t>
  </si>
  <si>
    <t xml:space="preserve">0052014</t>
  </si>
  <si>
    <t xml:space="preserve">Муромцевский район</t>
  </si>
  <si>
    <t xml:space="preserve">0052015</t>
  </si>
  <si>
    <t xml:space="preserve">Называевский район</t>
  </si>
  <si>
    <t xml:space="preserve">0052016</t>
  </si>
  <si>
    <t xml:space="preserve">Нижнеомский район</t>
  </si>
  <si>
    <t xml:space="preserve">0052017</t>
  </si>
  <si>
    <t xml:space="preserve">Нововаршавский район</t>
  </si>
  <si>
    <t xml:space="preserve">0052018</t>
  </si>
  <si>
    <t xml:space="preserve">Одесский район</t>
  </si>
  <si>
    <t xml:space="preserve">0052019</t>
  </si>
  <si>
    <t xml:space="preserve">Оконешниковский район</t>
  </si>
  <si>
    <t xml:space="preserve">0052020</t>
  </si>
  <si>
    <t xml:space="preserve">Омский район</t>
  </si>
  <si>
    <t xml:space="preserve">0052021</t>
  </si>
  <si>
    <t xml:space="preserve">Павлоградский район</t>
  </si>
  <si>
    <t xml:space="preserve">0052022</t>
  </si>
  <si>
    <t xml:space="preserve">Полтавский район</t>
  </si>
  <si>
    <t xml:space="preserve">0052023</t>
  </si>
  <si>
    <t xml:space="preserve">Русско-Полянский район</t>
  </si>
  <si>
    <t xml:space="preserve">0052024</t>
  </si>
  <si>
    <t xml:space="preserve">Саргатский район</t>
  </si>
  <si>
    <t xml:space="preserve">0052025</t>
  </si>
  <si>
    <t xml:space="preserve">Седельниковский район</t>
  </si>
  <si>
    <t xml:space="preserve">0052026</t>
  </si>
  <si>
    <t xml:space="preserve">Таврический район</t>
  </si>
  <si>
    <t xml:space="preserve">0052027</t>
  </si>
  <si>
    <t xml:space="preserve">Тарский район</t>
  </si>
  <si>
    <t xml:space="preserve">0052028</t>
  </si>
  <si>
    <t xml:space="preserve">Тевризский район</t>
  </si>
  <si>
    <t xml:space="preserve">0052029</t>
  </si>
  <si>
    <t xml:space="preserve">Тюкалинский район</t>
  </si>
  <si>
    <t xml:space="preserve">0052030</t>
  </si>
  <si>
    <t xml:space="preserve">Усть-Ишимский район</t>
  </si>
  <si>
    <t xml:space="preserve">0052031</t>
  </si>
  <si>
    <t xml:space="preserve">Черлакский район</t>
  </si>
  <si>
    <t xml:space="preserve">0052032</t>
  </si>
  <si>
    <t xml:space="preserve">Шербакульский район</t>
  </si>
  <si>
    <t xml:space="preserve">0052033</t>
  </si>
  <si>
    <t xml:space="preserve">г Омск</t>
  </si>
  <si>
    <t xml:space="preserve">0053</t>
  </si>
  <si>
    <t xml:space="preserve">Оренбургская область</t>
  </si>
  <si>
    <t xml:space="preserve">0053031</t>
  </si>
  <si>
    <t xml:space="preserve">Городской округ Абдулинский</t>
  </si>
  <si>
    <t xml:space="preserve">0053001</t>
  </si>
  <si>
    <t xml:space="preserve">Адамовский район</t>
  </si>
  <si>
    <t xml:space="preserve">0053002</t>
  </si>
  <si>
    <t xml:space="preserve">Акбулакский район</t>
  </si>
  <si>
    <t xml:space="preserve">0053003</t>
  </si>
  <si>
    <t xml:space="preserve">0053004</t>
  </si>
  <si>
    <t xml:space="preserve">Асекеевский район</t>
  </si>
  <si>
    <t xml:space="preserve">0053005</t>
  </si>
  <si>
    <t xml:space="preserve">Беляевский район</t>
  </si>
  <si>
    <t xml:space="preserve">0053006</t>
  </si>
  <si>
    <t xml:space="preserve">Бугурусланский район</t>
  </si>
  <si>
    <t xml:space="preserve">0053007</t>
  </si>
  <si>
    <t xml:space="preserve">Бузулукский район</t>
  </si>
  <si>
    <t xml:space="preserve">0053008</t>
  </si>
  <si>
    <t xml:space="preserve">Городской округ Гайский</t>
  </si>
  <si>
    <t xml:space="preserve">0053009</t>
  </si>
  <si>
    <t xml:space="preserve">0053010</t>
  </si>
  <si>
    <t xml:space="preserve">Домбаровский район</t>
  </si>
  <si>
    <t xml:space="preserve">0053011</t>
  </si>
  <si>
    <t xml:space="preserve">Илекский район</t>
  </si>
  <si>
    <t xml:space="preserve">0053012</t>
  </si>
  <si>
    <t xml:space="preserve">Кваркенский район</t>
  </si>
  <si>
    <t xml:space="preserve">0053013</t>
  </si>
  <si>
    <t xml:space="preserve">0053032</t>
  </si>
  <si>
    <t xml:space="preserve">Городской округ Кувандыкский</t>
  </si>
  <si>
    <t xml:space="preserve">0053014</t>
  </si>
  <si>
    <t xml:space="preserve">Курманаевский район</t>
  </si>
  <si>
    <t xml:space="preserve">0053015</t>
  </si>
  <si>
    <t xml:space="preserve">Матвеевский район</t>
  </si>
  <si>
    <t xml:space="preserve">0053016</t>
  </si>
  <si>
    <t xml:space="preserve">Новоорский район</t>
  </si>
  <si>
    <t xml:space="preserve">0053017</t>
  </si>
  <si>
    <t xml:space="preserve">Новосергиевский район</t>
  </si>
  <si>
    <t xml:space="preserve">0053018</t>
  </si>
  <si>
    <t xml:space="preserve">0053019</t>
  </si>
  <si>
    <t xml:space="preserve">Оренбургский район</t>
  </si>
  <si>
    <t xml:space="preserve">0053020</t>
  </si>
  <si>
    <t xml:space="preserve">0053021</t>
  </si>
  <si>
    <t xml:space="preserve">Переволоцкий район</t>
  </si>
  <si>
    <t xml:space="preserve">0053022</t>
  </si>
  <si>
    <t xml:space="preserve">Пономаревский район</t>
  </si>
  <si>
    <t xml:space="preserve">0053023</t>
  </si>
  <si>
    <t xml:space="preserve">Сакмарский район</t>
  </si>
  <si>
    <t xml:space="preserve">0053024</t>
  </si>
  <si>
    <t xml:space="preserve">Саракташский район</t>
  </si>
  <si>
    <t xml:space="preserve">0053025</t>
  </si>
  <si>
    <t xml:space="preserve">Светлинский район</t>
  </si>
  <si>
    <t xml:space="preserve">0053033</t>
  </si>
  <si>
    <t xml:space="preserve">Городской округ Соль-Илецкий</t>
  </si>
  <si>
    <t xml:space="preserve">0053034</t>
  </si>
  <si>
    <t xml:space="preserve">Городской округ Сорочинский</t>
  </si>
  <si>
    <t xml:space="preserve">0070022</t>
  </si>
  <si>
    <t xml:space="preserve">г Ефремов</t>
  </si>
  <si>
    <t xml:space="preserve">0053027</t>
  </si>
  <si>
    <t xml:space="preserve">Ташлинский район</t>
  </si>
  <si>
    <t xml:space="preserve">0053028</t>
  </si>
  <si>
    <t xml:space="preserve">Тоцкий район</t>
  </si>
  <si>
    <t xml:space="preserve">0053029</t>
  </si>
  <si>
    <t xml:space="preserve">Тюльганский район</t>
  </si>
  <si>
    <t xml:space="preserve">0053030</t>
  </si>
  <si>
    <t xml:space="preserve">Шарлыкский район</t>
  </si>
  <si>
    <t xml:space="preserve">0053035</t>
  </si>
  <si>
    <t xml:space="preserve">Городской округ Ясненский</t>
  </si>
  <si>
    <t xml:space="preserve">0053036</t>
  </si>
  <si>
    <t xml:space="preserve">п Комаровский</t>
  </si>
  <si>
    <t xml:space="preserve">0053037</t>
  </si>
  <si>
    <t xml:space="preserve">г Бугуруслан</t>
  </si>
  <si>
    <t xml:space="preserve">0053038</t>
  </si>
  <si>
    <t xml:space="preserve">г Бузулук</t>
  </si>
  <si>
    <t xml:space="preserve">0053039</t>
  </si>
  <si>
    <t xml:space="preserve">г Медногорск</t>
  </si>
  <si>
    <t xml:space="preserve">0053040</t>
  </si>
  <si>
    <t xml:space="preserve">г Новотроицк</t>
  </si>
  <si>
    <t xml:space="preserve">0053041</t>
  </si>
  <si>
    <t xml:space="preserve">г Оренбург</t>
  </si>
  <si>
    <t xml:space="preserve">0053042</t>
  </si>
  <si>
    <t xml:space="preserve">г Орск</t>
  </si>
  <si>
    <t xml:space="preserve">0054</t>
  </si>
  <si>
    <t xml:space="preserve">Орловская область</t>
  </si>
  <si>
    <t xml:space="preserve">0054001</t>
  </si>
  <si>
    <t xml:space="preserve">Болховский район</t>
  </si>
  <si>
    <t xml:space="preserve">0054002</t>
  </si>
  <si>
    <t xml:space="preserve">Верховский район</t>
  </si>
  <si>
    <t xml:space="preserve">0054003</t>
  </si>
  <si>
    <t xml:space="preserve">Глазуновский район</t>
  </si>
  <si>
    <t xml:space="preserve">0054004</t>
  </si>
  <si>
    <t xml:space="preserve">0054005</t>
  </si>
  <si>
    <t xml:space="preserve">Должанский район</t>
  </si>
  <si>
    <t xml:space="preserve">0054006</t>
  </si>
  <si>
    <t xml:space="preserve">Залегощенский район</t>
  </si>
  <si>
    <t xml:space="preserve">0054007</t>
  </si>
  <si>
    <t xml:space="preserve">0054008</t>
  </si>
  <si>
    <t xml:space="preserve">Колпнянский район</t>
  </si>
  <si>
    <t xml:space="preserve">0054009</t>
  </si>
  <si>
    <t xml:space="preserve">Краснозоренский район</t>
  </si>
  <si>
    <t xml:space="preserve">0054010</t>
  </si>
  <si>
    <t xml:space="preserve">Кромской район</t>
  </si>
  <si>
    <t xml:space="preserve">0054011</t>
  </si>
  <si>
    <t xml:space="preserve">Корсаковский район</t>
  </si>
  <si>
    <t xml:space="preserve">0054012</t>
  </si>
  <si>
    <t xml:space="preserve">Ливенский район</t>
  </si>
  <si>
    <t xml:space="preserve">0054013</t>
  </si>
  <si>
    <t xml:space="preserve">Малоархангельский район</t>
  </si>
  <si>
    <t xml:space="preserve">0054014</t>
  </si>
  <si>
    <t xml:space="preserve">Мценский район</t>
  </si>
  <si>
    <t xml:space="preserve">0054015</t>
  </si>
  <si>
    <t xml:space="preserve">Новодеревеньковский район</t>
  </si>
  <si>
    <t xml:space="preserve">0054016</t>
  </si>
  <si>
    <t xml:space="preserve">Новосильский район</t>
  </si>
  <si>
    <t xml:space="preserve">0054017</t>
  </si>
  <si>
    <t xml:space="preserve">0054018</t>
  </si>
  <si>
    <t xml:space="preserve">Покровский район</t>
  </si>
  <si>
    <t xml:space="preserve">0054019</t>
  </si>
  <si>
    <t xml:space="preserve">Свердловский район</t>
  </si>
  <si>
    <t xml:space="preserve">0054020</t>
  </si>
  <si>
    <t xml:space="preserve">Сосковский район</t>
  </si>
  <si>
    <t xml:space="preserve">0054021</t>
  </si>
  <si>
    <t xml:space="preserve">Троснянский район</t>
  </si>
  <si>
    <t xml:space="preserve">0054022</t>
  </si>
  <si>
    <t xml:space="preserve">Урицкий район</t>
  </si>
  <si>
    <t xml:space="preserve">0054023</t>
  </si>
  <si>
    <t xml:space="preserve">Хотынецкий район</t>
  </si>
  <si>
    <t xml:space="preserve">0054024</t>
  </si>
  <si>
    <t xml:space="preserve">Шаблыкинский район</t>
  </si>
  <si>
    <t xml:space="preserve">0054025</t>
  </si>
  <si>
    <t xml:space="preserve">г Ливны</t>
  </si>
  <si>
    <t xml:space="preserve">0054026</t>
  </si>
  <si>
    <t xml:space="preserve">г Мценск</t>
  </si>
  <si>
    <t xml:space="preserve">0054027</t>
  </si>
  <si>
    <t xml:space="preserve">г Орел</t>
  </si>
  <si>
    <t xml:space="preserve">0056</t>
  </si>
  <si>
    <t xml:space="preserve">Пензенская область</t>
  </si>
  <si>
    <t xml:space="preserve">0056001</t>
  </si>
  <si>
    <t xml:space="preserve">Башмаковский район</t>
  </si>
  <si>
    <t xml:space="preserve">0056002</t>
  </si>
  <si>
    <t xml:space="preserve">0056003</t>
  </si>
  <si>
    <t xml:space="preserve">Бековский район</t>
  </si>
  <si>
    <t xml:space="preserve">0056004</t>
  </si>
  <si>
    <t xml:space="preserve">Белинский район</t>
  </si>
  <si>
    <t xml:space="preserve">0056005</t>
  </si>
  <si>
    <t xml:space="preserve">Бессоновский район</t>
  </si>
  <si>
    <t xml:space="preserve">0056006</t>
  </si>
  <si>
    <t xml:space="preserve">Вадинский район</t>
  </si>
  <si>
    <t xml:space="preserve">0056007</t>
  </si>
  <si>
    <t xml:space="preserve">0056008</t>
  </si>
  <si>
    <t xml:space="preserve">Земетчинский район</t>
  </si>
  <si>
    <t xml:space="preserve">0056009</t>
  </si>
  <si>
    <t xml:space="preserve">Иссинский район</t>
  </si>
  <si>
    <t xml:space="preserve">0056010</t>
  </si>
  <si>
    <t xml:space="preserve">0056011</t>
  </si>
  <si>
    <t xml:space="preserve">Камешкирский район</t>
  </si>
  <si>
    <t xml:space="preserve">0056012</t>
  </si>
  <si>
    <t xml:space="preserve">Колышлейский район</t>
  </si>
  <si>
    <t xml:space="preserve">0056013</t>
  </si>
  <si>
    <t xml:space="preserve">Кузнецкий район</t>
  </si>
  <si>
    <t xml:space="preserve">0056014</t>
  </si>
  <si>
    <t xml:space="preserve">Лопатинский район</t>
  </si>
  <si>
    <t xml:space="preserve">0056015</t>
  </si>
  <si>
    <t xml:space="preserve">Лунинский район</t>
  </si>
  <si>
    <t xml:space="preserve">0056016</t>
  </si>
  <si>
    <t xml:space="preserve">Малосердобинский район</t>
  </si>
  <si>
    <t xml:space="preserve">0056017</t>
  </si>
  <si>
    <t xml:space="preserve">Мокшанский район</t>
  </si>
  <si>
    <t xml:space="preserve">0056018</t>
  </si>
  <si>
    <t xml:space="preserve">Наровчатский район</t>
  </si>
  <si>
    <t xml:space="preserve">0056019</t>
  </si>
  <si>
    <t xml:space="preserve">Неверкинский район</t>
  </si>
  <si>
    <t xml:space="preserve">0056020</t>
  </si>
  <si>
    <t xml:space="preserve">Нижнеломовский район</t>
  </si>
  <si>
    <t xml:space="preserve">0056021</t>
  </si>
  <si>
    <t xml:space="preserve">0056022</t>
  </si>
  <si>
    <t xml:space="preserve">Пачелмский район</t>
  </si>
  <si>
    <t xml:space="preserve">0056023</t>
  </si>
  <si>
    <t xml:space="preserve">Пензенский район</t>
  </si>
  <si>
    <t xml:space="preserve">0056024</t>
  </si>
  <si>
    <t xml:space="preserve">Сердобский район</t>
  </si>
  <si>
    <t xml:space="preserve">0056025</t>
  </si>
  <si>
    <t xml:space="preserve">Сосновоборский район</t>
  </si>
  <si>
    <t xml:space="preserve">0056026</t>
  </si>
  <si>
    <t xml:space="preserve">Тамалинский район</t>
  </si>
  <si>
    <t xml:space="preserve">0056027</t>
  </si>
  <si>
    <t xml:space="preserve">Шемышейский район</t>
  </si>
  <si>
    <t xml:space="preserve">0056028</t>
  </si>
  <si>
    <t xml:space="preserve">г Заречный</t>
  </si>
  <si>
    <t xml:space="preserve">0056029</t>
  </si>
  <si>
    <t xml:space="preserve">г Кузнецк</t>
  </si>
  <si>
    <t xml:space="preserve">0056030</t>
  </si>
  <si>
    <t xml:space="preserve">г Пенза</t>
  </si>
  <si>
    <t xml:space="preserve">0057</t>
  </si>
  <si>
    <t xml:space="preserve">Пермский край</t>
  </si>
  <si>
    <t xml:space="preserve">0057001</t>
  </si>
  <si>
    <t xml:space="preserve">0057002</t>
  </si>
  <si>
    <t xml:space="preserve">Бардымский район</t>
  </si>
  <si>
    <t xml:space="preserve">0057003</t>
  </si>
  <si>
    <t xml:space="preserve">0057004</t>
  </si>
  <si>
    <t xml:space="preserve">Большесосновский район</t>
  </si>
  <si>
    <t xml:space="preserve">0057005</t>
  </si>
  <si>
    <t xml:space="preserve">Верещагинский район</t>
  </si>
  <si>
    <t xml:space="preserve">0057006</t>
  </si>
  <si>
    <t xml:space="preserve">Горнозаводский район</t>
  </si>
  <si>
    <t xml:space="preserve">0057007</t>
  </si>
  <si>
    <t xml:space="preserve">Гремячинский район</t>
  </si>
  <si>
    <t xml:space="preserve">0057008</t>
  </si>
  <si>
    <t xml:space="preserve">Добрянский район</t>
  </si>
  <si>
    <t xml:space="preserve">0057009</t>
  </si>
  <si>
    <t xml:space="preserve">Еловский район</t>
  </si>
  <si>
    <t xml:space="preserve">0057010</t>
  </si>
  <si>
    <t xml:space="preserve">0057011</t>
  </si>
  <si>
    <t xml:space="preserve">Карагайский район</t>
  </si>
  <si>
    <t xml:space="preserve">0057012</t>
  </si>
  <si>
    <t xml:space="preserve">Кизеловский район</t>
  </si>
  <si>
    <t xml:space="preserve">0057013</t>
  </si>
  <si>
    <t xml:space="preserve">Кишертский район</t>
  </si>
  <si>
    <t xml:space="preserve">0057014</t>
  </si>
  <si>
    <t xml:space="preserve">Красновишерский район</t>
  </si>
  <si>
    <t xml:space="preserve">0057015</t>
  </si>
  <si>
    <t xml:space="preserve">Краснокамский район</t>
  </si>
  <si>
    <t xml:space="preserve">0057016</t>
  </si>
  <si>
    <t xml:space="preserve">Куединский район</t>
  </si>
  <si>
    <t xml:space="preserve">0057017</t>
  </si>
  <si>
    <t xml:space="preserve">Кунгурский район</t>
  </si>
  <si>
    <t xml:space="preserve">0057018</t>
  </si>
  <si>
    <t xml:space="preserve">Нытвенский район</t>
  </si>
  <si>
    <t xml:space="preserve">0057019</t>
  </si>
  <si>
    <t xml:space="preserve">0057020</t>
  </si>
  <si>
    <t xml:space="preserve">Ординский район</t>
  </si>
  <si>
    <t xml:space="preserve">0057021</t>
  </si>
  <si>
    <t xml:space="preserve">0057022</t>
  </si>
  <si>
    <t xml:space="preserve">Оханский район</t>
  </si>
  <si>
    <t xml:space="preserve">0057023</t>
  </si>
  <si>
    <t xml:space="preserve">Очерский район</t>
  </si>
  <si>
    <t xml:space="preserve">0057024</t>
  </si>
  <si>
    <t xml:space="preserve">Пермский район</t>
  </si>
  <si>
    <t xml:space="preserve">0057025</t>
  </si>
  <si>
    <t xml:space="preserve">Сивинский район</t>
  </si>
  <si>
    <t xml:space="preserve">0057026</t>
  </si>
  <si>
    <t xml:space="preserve">Соликамский район</t>
  </si>
  <si>
    <t xml:space="preserve">0057027</t>
  </si>
  <si>
    <t xml:space="preserve">Суксунский район</t>
  </si>
  <si>
    <t xml:space="preserve">0057028</t>
  </si>
  <si>
    <t xml:space="preserve">Уинский район</t>
  </si>
  <si>
    <t xml:space="preserve">0057029</t>
  </si>
  <si>
    <t xml:space="preserve">0057030</t>
  </si>
  <si>
    <t xml:space="preserve">Чайковский район</t>
  </si>
  <si>
    <t xml:space="preserve">0057031</t>
  </si>
  <si>
    <t xml:space="preserve">Частинский район</t>
  </si>
  <si>
    <t xml:space="preserve">0057032</t>
  </si>
  <si>
    <t xml:space="preserve">Чердынский район</t>
  </si>
  <si>
    <t xml:space="preserve">0057033</t>
  </si>
  <si>
    <t xml:space="preserve">Чернушинский район</t>
  </si>
  <si>
    <t xml:space="preserve">0057034</t>
  </si>
  <si>
    <t xml:space="preserve">Чусовской район</t>
  </si>
  <si>
    <t xml:space="preserve">0057035</t>
  </si>
  <si>
    <t xml:space="preserve">Гайнский район</t>
  </si>
  <si>
    <t xml:space="preserve">0057036</t>
  </si>
  <si>
    <t xml:space="preserve">Косинский район</t>
  </si>
  <si>
    <t xml:space="preserve">0057037</t>
  </si>
  <si>
    <t xml:space="preserve">Кочевский район</t>
  </si>
  <si>
    <t xml:space="preserve">0057038</t>
  </si>
  <si>
    <t xml:space="preserve">Кудымкарский район</t>
  </si>
  <si>
    <t xml:space="preserve">0057039</t>
  </si>
  <si>
    <t xml:space="preserve">Юрлинский район</t>
  </si>
  <si>
    <t xml:space="preserve">0057040</t>
  </si>
  <si>
    <t xml:space="preserve">Юсьвинский район</t>
  </si>
  <si>
    <t xml:space="preserve">0057041</t>
  </si>
  <si>
    <t xml:space="preserve">Коми-Пермяцкий округ</t>
  </si>
  <si>
    <t xml:space="preserve">0057042</t>
  </si>
  <si>
    <t xml:space="preserve">г Березники</t>
  </si>
  <si>
    <t xml:space="preserve">0057043</t>
  </si>
  <si>
    <t xml:space="preserve">г Губаха</t>
  </si>
  <si>
    <t xml:space="preserve">0057044</t>
  </si>
  <si>
    <t xml:space="preserve">г Кудымкар</t>
  </si>
  <si>
    <t xml:space="preserve">0057045</t>
  </si>
  <si>
    <t xml:space="preserve">г Кунгур</t>
  </si>
  <si>
    <t xml:space="preserve">0057046</t>
  </si>
  <si>
    <t xml:space="preserve">г Лысьва</t>
  </si>
  <si>
    <t xml:space="preserve">0057047</t>
  </si>
  <si>
    <t xml:space="preserve">г Пермь</t>
  </si>
  <si>
    <t xml:space="preserve">0057048</t>
  </si>
  <si>
    <t xml:space="preserve">г Соликамск</t>
  </si>
  <si>
    <t xml:space="preserve">0058</t>
  </si>
  <si>
    <t xml:space="preserve">Псковская область</t>
  </si>
  <si>
    <t xml:space="preserve">0058001</t>
  </si>
  <si>
    <t xml:space="preserve">Бежаницкий район</t>
  </si>
  <si>
    <t xml:space="preserve">0058002</t>
  </si>
  <si>
    <t xml:space="preserve">Великолукский район</t>
  </si>
  <si>
    <t xml:space="preserve">0058003</t>
  </si>
  <si>
    <t xml:space="preserve">Гдовский район</t>
  </si>
  <si>
    <t xml:space="preserve">0058004</t>
  </si>
  <si>
    <t xml:space="preserve">Дедовичский район</t>
  </si>
  <si>
    <t xml:space="preserve">0058005</t>
  </si>
  <si>
    <t xml:space="preserve">Дновский район</t>
  </si>
  <si>
    <t xml:space="preserve">0058006</t>
  </si>
  <si>
    <t xml:space="preserve">Красногородский район</t>
  </si>
  <si>
    <t xml:space="preserve">0058007</t>
  </si>
  <si>
    <t xml:space="preserve">Куньинский район</t>
  </si>
  <si>
    <t xml:space="preserve">0058008</t>
  </si>
  <si>
    <t xml:space="preserve">Локнянский район</t>
  </si>
  <si>
    <t xml:space="preserve">0058009</t>
  </si>
  <si>
    <t xml:space="preserve">Невельский район</t>
  </si>
  <si>
    <t xml:space="preserve">0058010</t>
  </si>
  <si>
    <t xml:space="preserve">Новоржевский район</t>
  </si>
  <si>
    <t xml:space="preserve">0058011</t>
  </si>
  <si>
    <t xml:space="preserve">Новосокольнический район</t>
  </si>
  <si>
    <t xml:space="preserve">0058012</t>
  </si>
  <si>
    <t xml:space="preserve">Опочецкий район</t>
  </si>
  <si>
    <t xml:space="preserve">0058013</t>
  </si>
  <si>
    <t xml:space="preserve">0058014</t>
  </si>
  <si>
    <t xml:space="preserve">Палкинский район</t>
  </si>
  <si>
    <t xml:space="preserve">0058015</t>
  </si>
  <si>
    <t xml:space="preserve">Печорский район</t>
  </si>
  <si>
    <t xml:space="preserve">0058016</t>
  </si>
  <si>
    <t xml:space="preserve">Плюсский район</t>
  </si>
  <si>
    <t xml:space="preserve">0058017</t>
  </si>
  <si>
    <t xml:space="preserve">Порховский район</t>
  </si>
  <si>
    <t xml:space="preserve">0058018</t>
  </si>
  <si>
    <t xml:space="preserve">Псковский район</t>
  </si>
  <si>
    <t xml:space="preserve">0058019</t>
  </si>
  <si>
    <t xml:space="preserve">Пустошкинский район</t>
  </si>
  <si>
    <t xml:space="preserve">0058020</t>
  </si>
  <si>
    <t xml:space="preserve">Пушкиногорский район</t>
  </si>
  <si>
    <t xml:space="preserve">0058021</t>
  </si>
  <si>
    <t xml:space="preserve">Пыталовский район</t>
  </si>
  <si>
    <t xml:space="preserve">0058022</t>
  </si>
  <si>
    <t xml:space="preserve">Себежский район</t>
  </si>
  <si>
    <t xml:space="preserve">0058023</t>
  </si>
  <si>
    <t xml:space="preserve">Струго-Красненский район</t>
  </si>
  <si>
    <t xml:space="preserve">0058024</t>
  </si>
  <si>
    <t xml:space="preserve">Усвятский район</t>
  </si>
  <si>
    <t xml:space="preserve">0058025</t>
  </si>
  <si>
    <t xml:space="preserve">г Великие Луки</t>
  </si>
  <si>
    <t xml:space="preserve">0058026</t>
  </si>
  <si>
    <t xml:space="preserve">г Псков</t>
  </si>
  <si>
    <t xml:space="preserve">0060</t>
  </si>
  <si>
    <t xml:space="preserve">Ростовская область</t>
  </si>
  <si>
    <t xml:space="preserve">0060001</t>
  </si>
  <si>
    <t xml:space="preserve">Азовский район</t>
  </si>
  <si>
    <t xml:space="preserve">0060002</t>
  </si>
  <si>
    <t xml:space="preserve">Аксайский район</t>
  </si>
  <si>
    <t xml:space="preserve">0060003</t>
  </si>
  <si>
    <t xml:space="preserve">Багаевский район</t>
  </si>
  <si>
    <t xml:space="preserve">0060004</t>
  </si>
  <si>
    <t xml:space="preserve">Белокалитвинский район</t>
  </si>
  <si>
    <t xml:space="preserve">0060005</t>
  </si>
  <si>
    <t xml:space="preserve">Боковский район</t>
  </si>
  <si>
    <t xml:space="preserve">0060006</t>
  </si>
  <si>
    <t xml:space="preserve">Верхнедонской район</t>
  </si>
  <si>
    <t xml:space="preserve">0060007</t>
  </si>
  <si>
    <t xml:space="preserve">Веселовский район</t>
  </si>
  <si>
    <t xml:space="preserve">0060008</t>
  </si>
  <si>
    <t xml:space="preserve">Волгодонской район</t>
  </si>
  <si>
    <t xml:space="preserve">0060009</t>
  </si>
  <si>
    <t xml:space="preserve">0060010</t>
  </si>
  <si>
    <t xml:space="preserve">Егорлыкский район</t>
  </si>
  <si>
    <t xml:space="preserve">0060011</t>
  </si>
  <si>
    <t xml:space="preserve">Заветинский район</t>
  </si>
  <si>
    <t xml:space="preserve">0060012</t>
  </si>
  <si>
    <t xml:space="preserve">Зерноградский район</t>
  </si>
  <si>
    <t xml:space="preserve">0060013</t>
  </si>
  <si>
    <t xml:space="preserve">Зимовниковский район</t>
  </si>
  <si>
    <t xml:space="preserve">0060014</t>
  </si>
  <si>
    <t xml:space="preserve">Кагальницкий район</t>
  </si>
  <si>
    <t xml:space="preserve">0060015</t>
  </si>
  <si>
    <t xml:space="preserve">0060016</t>
  </si>
  <si>
    <t xml:space="preserve">Кашарский район</t>
  </si>
  <si>
    <t xml:space="preserve">0060017</t>
  </si>
  <si>
    <t xml:space="preserve">0060018</t>
  </si>
  <si>
    <t xml:space="preserve">Красносулинский район</t>
  </si>
  <si>
    <t xml:space="preserve">0060019</t>
  </si>
  <si>
    <t xml:space="preserve">0060020</t>
  </si>
  <si>
    <t xml:space="preserve">Мартыновский район</t>
  </si>
  <si>
    <t xml:space="preserve">0060021</t>
  </si>
  <si>
    <t xml:space="preserve">Матвеево-Курганский район</t>
  </si>
  <si>
    <t xml:space="preserve">0060022</t>
  </si>
  <si>
    <t xml:space="preserve">Миллеровский район</t>
  </si>
  <si>
    <t xml:space="preserve">0060023</t>
  </si>
  <si>
    <t xml:space="preserve">Милютинский район</t>
  </si>
  <si>
    <t xml:space="preserve">0060024</t>
  </si>
  <si>
    <t xml:space="preserve">Морозовский район</t>
  </si>
  <si>
    <t xml:space="preserve">0060025</t>
  </si>
  <si>
    <t xml:space="preserve">Мясниковский район</t>
  </si>
  <si>
    <t xml:space="preserve">0060026</t>
  </si>
  <si>
    <t xml:space="preserve">Неклиновский район</t>
  </si>
  <si>
    <t xml:space="preserve">0060027</t>
  </si>
  <si>
    <t xml:space="preserve">Обливский район</t>
  </si>
  <si>
    <t xml:space="preserve">0060028</t>
  </si>
  <si>
    <t xml:space="preserve">0060029</t>
  </si>
  <si>
    <t xml:space="preserve">0060030</t>
  </si>
  <si>
    <t xml:space="preserve">Песчанокопский район</t>
  </si>
  <si>
    <t xml:space="preserve">0060031</t>
  </si>
  <si>
    <t xml:space="preserve">Пролетарский район</t>
  </si>
  <si>
    <t xml:space="preserve">0060032</t>
  </si>
  <si>
    <t xml:space="preserve">Ремонтненский район</t>
  </si>
  <si>
    <t xml:space="preserve">0060033</t>
  </si>
  <si>
    <t xml:space="preserve">Родионово-Несветайский район</t>
  </si>
  <si>
    <t xml:space="preserve">0060034</t>
  </si>
  <si>
    <t xml:space="preserve">Сальский район</t>
  </si>
  <si>
    <t xml:space="preserve">0060035</t>
  </si>
  <si>
    <t xml:space="preserve">Семикаракорский район</t>
  </si>
  <si>
    <t xml:space="preserve">0060036</t>
  </si>
  <si>
    <t xml:space="preserve">0060037</t>
  </si>
  <si>
    <t xml:space="preserve">Тарасовский район</t>
  </si>
  <si>
    <t xml:space="preserve">0060038</t>
  </si>
  <si>
    <t xml:space="preserve">Тацинский район</t>
  </si>
  <si>
    <t xml:space="preserve">0060039</t>
  </si>
  <si>
    <t xml:space="preserve">Усть-Донецкий район</t>
  </si>
  <si>
    <t xml:space="preserve">0060040</t>
  </si>
  <si>
    <t xml:space="preserve">Целинский район</t>
  </si>
  <si>
    <t xml:space="preserve">0060041</t>
  </si>
  <si>
    <t xml:space="preserve">Цимлянский район</t>
  </si>
  <si>
    <t xml:space="preserve">0060042</t>
  </si>
  <si>
    <t xml:space="preserve">Чертковский район</t>
  </si>
  <si>
    <t xml:space="preserve">0060043</t>
  </si>
  <si>
    <t xml:space="preserve">Шолоховский район</t>
  </si>
  <si>
    <t xml:space="preserve">0060044</t>
  </si>
  <si>
    <t xml:space="preserve">г Азов</t>
  </si>
  <si>
    <t xml:space="preserve">0060045</t>
  </si>
  <si>
    <t xml:space="preserve">г Батайск</t>
  </si>
  <si>
    <t xml:space="preserve">0060046</t>
  </si>
  <si>
    <t xml:space="preserve">г Волгодонск</t>
  </si>
  <si>
    <t xml:space="preserve">0060047</t>
  </si>
  <si>
    <t xml:space="preserve">г Гуково</t>
  </si>
  <si>
    <t xml:space="preserve">0060048</t>
  </si>
  <si>
    <t xml:space="preserve">г Донецк</t>
  </si>
  <si>
    <t xml:space="preserve">0060049</t>
  </si>
  <si>
    <t xml:space="preserve">г Зверево</t>
  </si>
  <si>
    <t xml:space="preserve">0060050</t>
  </si>
  <si>
    <t xml:space="preserve">г Каменск-Шахтинский</t>
  </si>
  <si>
    <t xml:space="preserve">0060051</t>
  </si>
  <si>
    <t xml:space="preserve">г Новочеркасск</t>
  </si>
  <si>
    <t xml:space="preserve">0060052</t>
  </si>
  <si>
    <t xml:space="preserve">г Новошахтинск</t>
  </si>
  <si>
    <t xml:space="preserve">0060053</t>
  </si>
  <si>
    <t xml:space="preserve">г Ростов-на-Дону</t>
  </si>
  <si>
    <t xml:space="preserve">0060054</t>
  </si>
  <si>
    <t xml:space="preserve">г Таганрог</t>
  </si>
  <si>
    <t xml:space="preserve">0060055</t>
  </si>
  <si>
    <t xml:space="preserve">г Шахты</t>
  </si>
  <si>
    <t xml:space="preserve">0061</t>
  </si>
  <si>
    <t xml:space="preserve">Рязанская область</t>
  </si>
  <si>
    <t xml:space="preserve">0061001</t>
  </si>
  <si>
    <t xml:space="preserve">Ермишинский район</t>
  </si>
  <si>
    <t xml:space="preserve">0061002</t>
  </si>
  <si>
    <t xml:space="preserve">Захаровский район</t>
  </si>
  <si>
    <t xml:space="preserve">0061003</t>
  </si>
  <si>
    <t xml:space="preserve">Кадомский район</t>
  </si>
  <si>
    <t xml:space="preserve">0061004</t>
  </si>
  <si>
    <t xml:space="preserve">Касимовский район</t>
  </si>
  <si>
    <t xml:space="preserve">0061005</t>
  </si>
  <si>
    <t xml:space="preserve">Клепиковский район</t>
  </si>
  <si>
    <t xml:space="preserve">0061006</t>
  </si>
  <si>
    <t xml:space="preserve">Кораблинский район</t>
  </si>
  <si>
    <t xml:space="preserve">0061007</t>
  </si>
  <si>
    <t xml:space="preserve">Милославский район</t>
  </si>
  <si>
    <t xml:space="preserve">0061008</t>
  </si>
  <si>
    <t xml:space="preserve">0061009</t>
  </si>
  <si>
    <t xml:space="preserve">Александро-Невский район</t>
  </si>
  <si>
    <t xml:space="preserve">0061010</t>
  </si>
  <si>
    <t xml:space="preserve">Пителинский район</t>
  </si>
  <si>
    <t xml:space="preserve">0061011</t>
  </si>
  <si>
    <t xml:space="preserve">Пронский район</t>
  </si>
  <si>
    <t xml:space="preserve">0061012</t>
  </si>
  <si>
    <t xml:space="preserve">Путятинский район</t>
  </si>
  <si>
    <t xml:space="preserve">0061013</t>
  </si>
  <si>
    <t xml:space="preserve">Рыбновский район</t>
  </si>
  <si>
    <t xml:space="preserve">0061014</t>
  </si>
  <si>
    <t xml:space="preserve">Ряжский район</t>
  </si>
  <si>
    <t xml:space="preserve">0061015</t>
  </si>
  <si>
    <t xml:space="preserve">Рязанский район</t>
  </si>
  <si>
    <t xml:space="preserve">0061016</t>
  </si>
  <si>
    <t xml:space="preserve">Сапожковский район</t>
  </si>
  <si>
    <t xml:space="preserve">0061017</t>
  </si>
  <si>
    <t xml:space="preserve">Сараевский район</t>
  </si>
  <si>
    <t xml:space="preserve">0061018</t>
  </si>
  <si>
    <t xml:space="preserve">Сасовский район</t>
  </si>
  <si>
    <t xml:space="preserve">0061019</t>
  </si>
  <si>
    <t xml:space="preserve">Скопинский район</t>
  </si>
  <si>
    <t xml:space="preserve">0061020</t>
  </si>
  <si>
    <t xml:space="preserve">0061021</t>
  </si>
  <si>
    <t xml:space="preserve">Старожиловский район</t>
  </si>
  <si>
    <t xml:space="preserve">0061022</t>
  </si>
  <si>
    <t xml:space="preserve">Ухоловский район</t>
  </si>
  <si>
    <t xml:space="preserve">0061023</t>
  </si>
  <si>
    <t xml:space="preserve">Чучковский район</t>
  </si>
  <si>
    <t xml:space="preserve">0061024</t>
  </si>
  <si>
    <t xml:space="preserve">Шацкий район</t>
  </si>
  <si>
    <t xml:space="preserve">0061025</t>
  </si>
  <si>
    <t xml:space="preserve">Шиловский район</t>
  </si>
  <si>
    <t xml:space="preserve">0061026</t>
  </si>
  <si>
    <t xml:space="preserve">г Касимов</t>
  </si>
  <si>
    <t xml:space="preserve">0061027</t>
  </si>
  <si>
    <t xml:space="preserve">г Рязань</t>
  </si>
  <si>
    <t xml:space="preserve">0061028</t>
  </si>
  <si>
    <t xml:space="preserve">г Сасово</t>
  </si>
  <si>
    <t xml:space="preserve">0061029</t>
  </si>
  <si>
    <t xml:space="preserve">г Скопин</t>
  </si>
  <si>
    <t xml:space="preserve">0063</t>
  </si>
  <si>
    <t xml:space="preserve">Саратовская область</t>
  </si>
  <si>
    <t xml:space="preserve">0063001</t>
  </si>
  <si>
    <t xml:space="preserve">Александрово-Гайский район</t>
  </si>
  <si>
    <t xml:space="preserve">0063002</t>
  </si>
  <si>
    <t xml:space="preserve">Аркадакский район</t>
  </si>
  <si>
    <t xml:space="preserve">0063003</t>
  </si>
  <si>
    <t xml:space="preserve">Аткарский район</t>
  </si>
  <si>
    <t xml:space="preserve">0063004</t>
  </si>
  <si>
    <t xml:space="preserve">Базарно-Карабулакский район</t>
  </si>
  <si>
    <t xml:space="preserve">0063005</t>
  </si>
  <si>
    <t xml:space="preserve">Балаковский район</t>
  </si>
  <si>
    <t xml:space="preserve">0063006</t>
  </si>
  <si>
    <t xml:space="preserve">Балашовский район</t>
  </si>
  <si>
    <t xml:space="preserve">0063007</t>
  </si>
  <si>
    <t xml:space="preserve">Балтайский район</t>
  </si>
  <si>
    <t xml:space="preserve">0063008</t>
  </si>
  <si>
    <t xml:space="preserve">Вольский район</t>
  </si>
  <si>
    <t xml:space="preserve">0063009</t>
  </si>
  <si>
    <t xml:space="preserve">0063010</t>
  </si>
  <si>
    <t xml:space="preserve">Дергачевский район</t>
  </si>
  <si>
    <t xml:space="preserve">0063011</t>
  </si>
  <si>
    <t xml:space="preserve">Духовницкий район</t>
  </si>
  <si>
    <t xml:space="preserve">0063012</t>
  </si>
  <si>
    <t xml:space="preserve">Екатериновский район</t>
  </si>
  <si>
    <t xml:space="preserve">0063013</t>
  </si>
  <si>
    <t xml:space="preserve">Ершовский район</t>
  </si>
  <si>
    <t xml:space="preserve">0063014</t>
  </si>
  <si>
    <t xml:space="preserve">Ивантеевский район</t>
  </si>
  <si>
    <t xml:space="preserve">0063015</t>
  </si>
  <si>
    <t xml:space="preserve">0063016</t>
  </si>
  <si>
    <t xml:space="preserve">0063017</t>
  </si>
  <si>
    <t xml:space="preserve">Краснокутский район</t>
  </si>
  <si>
    <t xml:space="preserve">0063018</t>
  </si>
  <si>
    <t xml:space="preserve">Краснопартизанский район</t>
  </si>
  <si>
    <t xml:space="preserve">0063019</t>
  </si>
  <si>
    <t xml:space="preserve">Лысогорский район</t>
  </si>
  <si>
    <t xml:space="preserve">0063020</t>
  </si>
  <si>
    <t xml:space="preserve">Марксовский район</t>
  </si>
  <si>
    <t xml:space="preserve">0063021</t>
  </si>
  <si>
    <t xml:space="preserve">Новобурасский район</t>
  </si>
  <si>
    <t xml:space="preserve">0063022</t>
  </si>
  <si>
    <t xml:space="preserve">Новоузенский район</t>
  </si>
  <si>
    <t xml:space="preserve">0063023</t>
  </si>
  <si>
    <t xml:space="preserve">Озинский район</t>
  </si>
  <si>
    <t xml:space="preserve">0063024</t>
  </si>
  <si>
    <t xml:space="preserve">Перелюбский район</t>
  </si>
  <si>
    <t xml:space="preserve">0063025</t>
  </si>
  <si>
    <t xml:space="preserve">0063026</t>
  </si>
  <si>
    <t xml:space="preserve">Питерский район</t>
  </si>
  <si>
    <t xml:space="preserve">0063027</t>
  </si>
  <si>
    <t xml:space="preserve">Пугачевский район</t>
  </si>
  <si>
    <t xml:space="preserve">0063028</t>
  </si>
  <si>
    <t xml:space="preserve">Ровенский район</t>
  </si>
  <si>
    <t xml:space="preserve">0063029</t>
  </si>
  <si>
    <t xml:space="preserve">0063030</t>
  </si>
  <si>
    <t xml:space="preserve">Ртищевский район</t>
  </si>
  <si>
    <t xml:space="preserve">0063031</t>
  </si>
  <si>
    <t xml:space="preserve">Самойловский район</t>
  </si>
  <si>
    <t xml:space="preserve">0063032</t>
  </si>
  <si>
    <t xml:space="preserve">Саратовский район</t>
  </si>
  <si>
    <t xml:space="preserve">0063033</t>
  </si>
  <si>
    <t xml:space="preserve">0063034</t>
  </si>
  <si>
    <t xml:space="preserve">Татищевский район</t>
  </si>
  <si>
    <t xml:space="preserve">0063035</t>
  </si>
  <si>
    <t xml:space="preserve">Турковский район</t>
  </si>
  <si>
    <t xml:space="preserve">0063036</t>
  </si>
  <si>
    <t xml:space="preserve">Федоровский район</t>
  </si>
  <si>
    <t xml:space="preserve">0063037</t>
  </si>
  <si>
    <t xml:space="preserve">Хвалынский район</t>
  </si>
  <si>
    <t xml:space="preserve">0063038</t>
  </si>
  <si>
    <t xml:space="preserve">Энгельсский район</t>
  </si>
  <si>
    <t xml:space="preserve">0063039</t>
  </si>
  <si>
    <t xml:space="preserve">п Михайловский</t>
  </si>
  <si>
    <t xml:space="preserve">0063040</t>
  </si>
  <si>
    <t xml:space="preserve">п Светлый</t>
  </si>
  <si>
    <t xml:space="preserve">0063041</t>
  </si>
  <si>
    <t xml:space="preserve">г Саратов</t>
  </si>
  <si>
    <t xml:space="preserve">0063042</t>
  </si>
  <si>
    <t xml:space="preserve">г Шиханы</t>
  </si>
  <si>
    <t xml:space="preserve">0064</t>
  </si>
  <si>
    <t xml:space="preserve">Сахалинская область</t>
  </si>
  <si>
    <t xml:space="preserve">0064001</t>
  </si>
  <si>
    <t xml:space="preserve">Александровск-Сахалинский район</t>
  </si>
  <si>
    <t xml:space="preserve">0064002</t>
  </si>
  <si>
    <t xml:space="preserve">Углегорский район</t>
  </si>
  <si>
    <t xml:space="preserve">0064003</t>
  </si>
  <si>
    <t xml:space="preserve">городской округ Ногликский</t>
  </si>
  <si>
    <t xml:space="preserve">0064004</t>
  </si>
  <si>
    <t xml:space="preserve">городской округ Смирныховский</t>
  </si>
  <si>
    <t xml:space="preserve">0064005</t>
  </si>
  <si>
    <t xml:space="preserve">городской округ Тымовский</t>
  </si>
  <si>
    <t xml:space="preserve">0064006</t>
  </si>
  <si>
    <t xml:space="preserve">городской округ Южно-Курильский</t>
  </si>
  <si>
    <t xml:space="preserve">0064007</t>
  </si>
  <si>
    <t xml:space="preserve">г Анива</t>
  </si>
  <si>
    <t xml:space="preserve">0064008</t>
  </si>
  <si>
    <t xml:space="preserve">г Долинск</t>
  </si>
  <si>
    <t xml:space="preserve">0064009</t>
  </si>
  <si>
    <t xml:space="preserve">г Корсаков</t>
  </si>
  <si>
    <t xml:space="preserve">0064010</t>
  </si>
  <si>
    <t xml:space="preserve">г Курильск</t>
  </si>
  <si>
    <t xml:space="preserve">0064011</t>
  </si>
  <si>
    <t xml:space="preserve">г Макаров</t>
  </si>
  <si>
    <t xml:space="preserve">0064012</t>
  </si>
  <si>
    <t xml:space="preserve">г Невельск</t>
  </si>
  <si>
    <t xml:space="preserve">0064013</t>
  </si>
  <si>
    <t xml:space="preserve">г Оха</t>
  </si>
  <si>
    <t xml:space="preserve">0064014</t>
  </si>
  <si>
    <t xml:space="preserve">г Поронайск</t>
  </si>
  <si>
    <t xml:space="preserve">0064015</t>
  </si>
  <si>
    <t xml:space="preserve">г Северо-Курильск</t>
  </si>
  <si>
    <t xml:space="preserve">0064016</t>
  </si>
  <si>
    <t xml:space="preserve">г Томари</t>
  </si>
  <si>
    <t xml:space="preserve">0064017</t>
  </si>
  <si>
    <t xml:space="preserve">г Холмск</t>
  </si>
  <si>
    <t xml:space="preserve">0064018</t>
  </si>
  <si>
    <t xml:space="preserve">г Южно-Сахалинск</t>
  </si>
  <si>
    <t xml:space="preserve">0065</t>
  </si>
  <si>
    <t xml:space="preserve">Свердловская область</t>
  </si>
  <si>
    <t xml:space="preserve">0065001</t>
  </si>
  <si>
    <t xml:space="preserve">Байкаловский район</t>
  </si>
  <si>
    <t xml:space="preserve">0065002</t>
  </si>
  <si>
    <t xml:space="preserve">Камышловский район</t>
  </si>
  <si>
    <t xml:space="preserve">0065003</t>
  </si>
  <si>
    <t xml:space="preserve">Нижнесергинский район</t>
  </si>
  <si>
    <t xml:space="preserve">0065004</t>
  </si>
  <si>
    <t xml:space="preserve">Слободо-Туринский район</t>
  </si>
  <si>
    <t xml:space="preserve">0065005</t>
  </si>
  <si>
    <t xml:space="preserve">Таборинский район</t>
  </si>
  <si>
    <t xml:space="preserve">0065006</t>
  </si>
  <si>
    <t xml:space="preserve">городской округ Алапаевское</t>
  </si>
  <si>
    <t xml:space="preserve">0065007</t>
  </si>
  <si>
    <t xml:space="preserve">городской округ Артинский</t>
  </si>
  <si>
    <t xml:space="preserve">0065008</t>
  </si>
  <si>
    <t xml:space="preserve">городской округ Ачитский</t>
  </si>
  <si>
    <t xml:space="preserve">0065009</t>
  </si>
  <si>
    <t xml:space="preserve">городской округ Белоярский</t>
  </si>
  <si>
    <t xml:space="preserve">0065010</t>
  </si>
  <si>
    <t xml:space="preserve">городской округ Бисертский</t>
  </si>
  <si>
    <t xml:space="preserve">0065011</t>
  </si>
  <si>
    <t xml:space="preserve">городской округ Верхнее Дуброво</t>
  </si>
  <si>
    <t xml:space="preserve">0065012</t>
  </si>
  <si>
    <t xml:space="preserve">городской округ Верх-Нейвинский</t>
  </si>
  <si>
    <t xml:space="preserve">0065013</t>
  </si>
  <si>
    <t xml:space="preserve">городской округ Гаринский</t>
  </si>
  <si>
    <t xml:space="preserve">0065014</t>
  </si>
  <si>
    <t xml:space="preserve">городской округ Горноуральский</t>
  </si>
  <si>
    <t xml:space="preserve">0065015</t>
  </si>
  <si>
    <t xml:space="preserve">городской округ Ирбитский</t>
  </si>
  <si>
    <t xml:space="preserve">0065016</t>
  </si>
  <si>
    <t xml:space="preserve">городской округ Каменский</t>
  </si>
  <si>
    <t xml:space="preserve">0065017</t>
  </si>
  <si>
    <t xml:space="preserve">городской округ Красноуфимский </t>
  </si>
  <si>
    <t xml:space="preserve">0065018</t>
  </si>
  <si>
    <t xml:space="preserve">городской округ Малышевский</t>
  </si>
  <si>
    <t xml:space="preserve">0065019</t>
  </si>
  <si>
    <t xml:space="preserve">городской округ Махнёвское</t>
  </si>
  <si>
    <t xml:space="preserve">0065020</t>
  </si>
  <si>
    <t xml:space="preserve">городской округ Нижнетуринский</t>
  </si>
  <si>
    <t xml:space="preserve">0065021</t>
  </si>
  <si>
    <t xml:space="preserve">городской округ Пелым</t>
  </si>
  <si>
    <t xml:space="preserve">0065022</t>
  </si>
  <si>
    <t xml:space="preserve">городской округ Пышминский</t>
  </si>
  <si>
    <t xml:space="preserve">0065023</t>
  </si>
  <si>
    <t xml:space="preserve">городской округ Рефтинский</t>
  </si>
  <si>
    <t xml:space="preserve">0065024</t>
  </si>
  <si>
    <t xml:space="preserve">городской округ Сосьвинский</t>
  </si>
  <si>
    <t xml:space="preserve">0065025</t>
  </si>
  <si>
    <t xml:space="preserve">городской округ Староуткинск</t>
  </si>
  <si>
    <t xml:space="preserve">0065026</t>
  </si>
  <si>
    <t xml:space="preserve">городской округ Тугулымский</t>
  </si>
  <si>
    <t xml:space="preserve">0065027</t>
  </si>
  <si>
    <t xml:space="preserve">городской округ Шалинский</t>
  </si>
  <si>
    <t xml:space="preserve">0065028</t>
  </si>
  <si>
    <t xml:space="preserve">г Алапаевск</t>
  </si>
  <si>
    <t xml:space="preserve">0065029</t>
  </si>
  <si>
    <t xml:space="preserve">г Арамиль</t>
  </si>
  <si>
    <t xml:space="preserve">0065030</t>
  </si>
  <si>
    <t xml:space="preserve">г Артемовский</t>
  </si>
  <si>
    <t xml:space="preserve">0065031</t>
  </si>
  <si>
    <t xml:space="preserve">г Асбест</t>
  </si>
  <si>
    <t xml:space="preserve">0065032</t>
  </si>
  <si>
    <t xml:space="preserve">0065033</t>
  </si>
  <si>
    <t xml:space="preserve">г Богданович</t>
  </si>
  <si>
    <t xml:space="preserve">0065034</t>
  </si>
  <si>
    <t xml:space="preserve">г Верхний Тагил</t>
  </si>
  <si>
    <t xml:space="preserve">0065035</t>
  </si>
  <si>
    <t xml:space="preserve">г Верхняя Пышма</t>
  </si>
  <si>
    <t xml:space="preserve">0065036</t>
  </si>
  <si>
    <t xml:space="preserve">г Верхняя Салда</t>
  </si>
  <si>
    <t xml:space="preserve">0065037</t>
  </si>
  <si>
    <t xml:space="preserve">г Верхняя Тура</t>
  </si>
  <si>
    <t xml:space="preserve">0065038</t>
  </si>
  <si>
    <t xml:space="preserve">г Верхотурье</t>
  </si>
  <si>
    <t xml:space="preserve">0065039</t>
  </si>
  <si>
    <t xml:space="preserve">г Волчанск</t>
  </si>
  <si>
    <t xml:space="preserve">0065040</t>
  </si>
  <si>
    <t xml:space="preserve">г Дегтярск</t>
  </si>
  <si>
    <t xml:space="preserve">0065041</t>
  </si>
  <si>
    <t xml:space="preserve">г Екатеринбург</t>
  </si>
  <si>
    <t xml:space="preserve">0065042</t>
  </si>
  <si>
    <t xml:space="preserve">0065043</t>
  </si>
  <si>
    <t xml:space="preserve">г Ивдель</t>
  </si>
  <si>
    <t xml:space="preserve">0065044</t>
  </si>
  <si>
    <t xml:space="preserve">г Ирбит</t>
  </si>
  <si>
    <t xml:space="preserve">0065045</t>
  </si>
  <si>
    <t xml:space="preserve">г Каменск-Уральский</t>
  </si>
  <si>
    <t xml:space="preserve">0065046</t>
  </si>
  <si>
    <t xml:space="preserve">г Камышлов</t>
  </si>
  <si>
    <t xml:space="preserve">0065047</t>
  </si>
  <si>
    <t xml:space="preserve">г Карпинск</t>
  </si>
  <si>
    <t xml:space="preserve">0065048</t>
  </si>
  <si>
    <t xml:space="preserve">г Качканар</t>
  </si>
  <si>
    <t xml:space="preserve">0065049</t>
  </si>
  <si>
    <t xml:space="preserve">г Кировград</t>
  </si>
  <si>
    <t xml:space="preserve">0065050</t>
  </si>
  <si>
    <t xml:space="preserve">г Краснотурьинск</t>
  </si>
  <si>
    <t xml:space="preserve">0065051</t>
  </si>
  <si>
    <t xml:space="preserve">г Красноуральск</t>
  </si>
  <si>
    <t xml:space="preserve">0065052</t>
  </si>
  <si>
    <t xml:space="preserve">г Красноуфимск</t>
  </si>
  <si>
    <t xml:space="preserve">0065053</t>
  </si>
  <si>
    <t xml:space="preserve">г Кушва</t>
  </si>
  <si>
    <t xml:space="preserve">0065054</t>
  </si>
  <si>
    <t xml:space="preserve">г Нижняя Салда</t>
  </si>
  <si>
    <t xml:space="preserve">0065055</t>
  </si>
  <si>
    <t xml:space="preserve">г Нижний Тагил</t>
  </si>
  <si>
    <t xml:space="preserve">0065056</t>
  </si>
  <si>
    <t xml:space="preserve">г Невьянск</t>
  </si>
  <si>
    <t xml:space="preserve">0065057</t>
  </si>
  <si>
    <t xml:space="preserve">г Новая Ляля</t>
  </si>
  <si>
    <t xml:space="preserve">0065058</t>
  </si>
  <si>
    <t xml:space="preserve">г Первоуральск</t>
  </si>
  <si>
    <t xml:space="preserve">0065059</t>
  </si>
  <si>
    <t xml:space="preserve">г Полевской</t>
  </si>
  <si>
    <t xml:space="preserve">0065060</t>
  </si>
  <si>
    <t xml:space="preserve">г Ревда</t>
  </si>
  <si>
    <t xml:space="preserve">0065061</t>
  </si>
  <si>
    <t xml:space="preserve">г Реж</t>
  </si>
  <si>
    <t xml:space="preserve">0065062</t>
  </si>
  <si>
    <t xml:space="preserve">г Североуральск</t>
  </si>
  <si>
    <t xml:space="preserve">0065063</t>
  </si>
  <si>
    <t xml:space="preserve">г Серов</t>
  </si>
  <si>
    <t xml:space="preserve">0065064</t>
  </si>
  <si>
    <t xml:space="preserve">г Среднеуральск</t>
  </si>
  <si>
    <t xml:space="preserve">0065065</t>
  </si>
  <si>
    <t xml:space="preserve">г Сухой Лог</t>
  </si>
  <si>
    <t xml:space="preserve">0065066</t>
  </si>
  <si>
    <t xml:space="preserve">г Сысерть</t>
  </si>
  <si>
    <t xml:space="preserve">0065067</t>
  </si>
  <si>
    <t xml:space="preserve">г Тавда</t>
  </si>
  <si>
    <t xml:space="preserve">0065068</t>
  </si>
  <si>
    <t xml:space="preserve">г Талица</t>
  </si>
  <si>
    <t xml:space="preserve">0065069</t>
  </si>
  <si>
    <t xml:space="preserve">г Туринск</t>
  </si>
  <si>
    <t xml:space="preserve">0066</t>
  </si>
  <si>
    <t xml:space="preserve">Смоленская область</t>
  </si>
  <si>
    <t xml:space="preserve">0066001</t>
  </si>
  <si>
    <t xml:space="preserve">Велижский район</t>
  </si>
  <si>
    <t xml:space="preserve">0066002</t>
  </si>
  <si>
    <t xml:space="preserve">0066003</t>
  </si>
  <si>
    <t xml:space="preserve">Гагаринский район</t>
  </si>
  <si>
    <t xml:space="preserve">0066004</t>
  </si>
  <si>
    <t xml:space="preserve">Глинковский район</t>
  </si>
  <si>
    <t xml:space="preserve">0066005</t>
  </si>
  <si>
    <t xml:space="preserve">Демидовский район</t>
  </si>
  <si>
    <t xml:space="preserve">0066006</t>
  </si>
  <si>
    <t xml:space="preserve">Дорогобужский район</t>
  </si>
  <si>
    <t xml:space="preserve">0066007</t>
  </si>
  <si>
    <t xml:space="preserve">Духовщинский район</t>
  </si>
  <si>
    <t xml:space="preserve">0066008</t>
  </si>
  <si>
    <t xml:space="preserve">Ельнинский район</t>
  </si>
  <si>
    <t xml:space="preserve">0066009</t>
  </si>
  <si>
    <t xml:space="preserve">Ершичский район</t>
  </si>
  <si>
    <t xml:space="preserve">0066010</t>
  </si>
  <si>
    <t xml:space="preserve">Кардымовский район</t>
  </si>
  <si>
    <t xml:space="preserve">0066012</t>
  </si>
  <si>
    <t xml:space="preserve">Монастырщинский район</t>
  </si>
  <si>
    <t xml:space="preserve">0066013</t>
  </si>
  <si>
    <t xml:space="preserve">Новодугинский район</t>
  </si>
  <si>
    <t xml:space="preserve">0066014</t>
  </si>
  <si>
    <t xml:space="preserve">0066015</t>
  </si>
  <si>
    <t xml:space="preserve">Рославльский район</t>
  </si>
  <si>
    <t xml:space="preserve">0066016</t>
  </si>
  <si>
    <t xml:space="preserve">0066017</t>
  </si>
  <si>
    <t xml:space="preserve">Сафоновский район</t>
  </si>
  <si>
    <t xml:space="preserve">0066018</t>
  </si>
  <si>
    <t xml:space="preserve">0066019</t>
  </si>
  <si>
    <t xml:space="preserve">Сычевский район</t>
  </si>
  <si>
    <t xml:space="preserve">0066020</t>
  </si>
  <si>
    <t xml:space="preserve">Темкинский район</t>
  </si>
  <si>
    <t xml:space="preserve">0066021</t>
  </si>
  <si>
    <t xml:space="preserve">Угранский район</t>
  </si>
  <si>
    <t xml:space="preserve">0066022</t>
  </si>
  <si>
    <t xml:space="preserve">Хиславичский район</t>
  </si>
  <si>
    <t xml:space="preserve">0066023</t>
  </si>
  <si>
    <t xml:space="preserve">Холм-Жирковский район</t>
  </si>
  <si>
    <t xml:space="preserve">0066024</t>
  </si>
  <si>
    <t xml:space="preserve">Шумячский район</t>
  </si>
  <si>
    <t xml:space="preserve">0066025</t>
  </si>
  <si>
    <t xml:space="preserve">Ярцевский район</t>
  </si>
  <si>
    <t xml:space="preserve">0066026</t>
  </si>
  <si>
    <t xml:space="preserve">г Десногорск</t>
  </si>
  <si>
    <t xml:space="preserve">0066027</t>
  </si>
  <si>
    <t xml:space="preserve">г Смоленск</t>
  </si>
  <si>
    <t xml:space="preserve">0068</t>
  </si>
  <si>
    <t xml:space="preserve">Тамбовская область </t>
  </si>
  <si>
    <t xml:space="preserve">0068001</t>
  </si>
  <si>
    <t xml:space="preserve">Бондарский район</t>
  </si>
  <si>
    <t xml:space="preserve">0068002</t>
  </si>
  <si>
    <t xml:space="preserve">Гавриловский район</t>
  </si>
  <si>
    <t xml:space="preserve">0068003</t>
  </si>
  <si>
    <t xml:space="preserve">Жердевский район</t>
  </si>
  <si>
    <t xml:space="preserve">0068005</t>
  </si>
  <si>
    <t xml:space="preserve">Инжавинский район</t>
  </si>
  <si>
    <t xml:space="preserve">0068006</t>
  </si>
  <si>
    <t xml:space="preserve">Кирсановский район</t>
  </si>
  <si>
    <t xml:space="preserve">0068007</t>
  </si>
  <si>
    <t xml:space="preserve">Мичуринский район</t>
  </si>
  <si>
    <t xml:space="preserve">0068008</t>
  </si>
  <si>
    <t xml:space="preserve">Мордовский район</t>
  </si>
  <si>
    <t xml:space="preserve">0068009</t>
  </si>
  <si>
    <t xml:space="preserve">Моршанский район</t>
  </si>
  <si>
    <t xml:space="preserve">0068010</t>
  </si>
  <si>
    <t xml:space="preserve">Мучкапский район</t>
  </si>
  <si>
    <t xml:space="preserve">0068011</t>
  </si>
  <si>
    <t xml:space="preserve">Никифоровский район</t>
  </si>
  <si>
    <t xml:space="preserve">0068012</t>
  </si>
  <si>
    <t xml:space="preserve">0068013</t>
  </si>
  <si>
    <t xml:space="preserve">0068014</t>
  </si>
  <si>
    <t xml:space="preserve">Пичаевский район</t>
  </si>
  <si>
    <t xml:space="preserve">0068015</t>
  </si>
  <si>
    <t xml:space="preserve">Рассказовский район</t>
  </si>
  <si>
    <t xml:space="preserve">0068016</t>
  </si>
  <si>
    <t xml:space="preserve">Ржаксинский район</t>
  </si>
  <si>
    <t xml:space="preserve">0068017</t>
  </si>
  <si>
    <t xml:space="preserve">Сампурский район</t>
  </si>
  <si>
    <t xml:space="preserve">0068018</t>
  </si>
  <si>
    <t xml:space="preserve">0068019</t>
  </si>
  <si>
    <t xml:space="preserve">Староюрьевский район</t>
  </si>
  <si>
    <t xml:space="preserve">0068020</t>
  </si>
  <si>
    <t xml:space="preserve">0068021</t>
  </si>
  <si>
    <t xml:space="preserve">Токаревский район</t>
  </si>
  <si>
    <t xml:space="preserve">0068022</t>
  </si>
  <si>
    <t xml:space="preserve">Уваровский район</t>
  </si>
  <si>
    <t xml:space="preserve">0068023</t>
  </si>
  <si>
    <t xml:space="preserve">Уметский район</t>
  </si>
  <si>
    <t xml:space="preserve">0068024</t>
  </si>
  <si>
    <t xml:space="preserve">г Кирсанов</t>
  </si>
  <si>
    <t xml:space="preserve">0068025</t>
  </si>
  <si>
    <t xml:space="preserve">г Котовск</t>
  </si>
  <si>
    <t xml:space="preserve">0068026</t>
  </si>
  <si>
    <t xml:space="preserve">г Мичуринск</t>
  </si>
  <si>
    <t xml:space="preserve">0068027</t>
  </si>
  <si>
    <t xml:space="preserve">г Моршанск</t>
  </si>
  <si>
    <t xml:space="preserve">0068028</t>
  </si>
  <si>
    <t xml:space="preserve">г Рассказово</t>
  </si>
  <si>
    <t xml:space="preserve">0068029</t>
  </si>
  <si>
    <t xml:space="preserve">г Тамбов</t>
  </si>
  <si>
    <t xml:space="preserve">0068030</t>
  </si>
  <si>
    <t xml:space="preserve">г Уварово</t>
  </si>
  <si>
    <t xml:space="preserve">0069</t>
  </si>
  <si>
    <t xml:space="preserve">Томская область</t>
  </si>
  <si>
    <t xml:space="preserve">0069001</t>
  </si>
  <si>
    <t xml:space="preserve">0069002</t>
  </si>
  <si>
    <t xml:space="preserve">Асиновский район</t>
  </si>
  <si>
    <t xml:space="preserve">0069003</t>
  </si>
  <si>
    <t xml:space="preserve">Бакчарский район</t>
  </si>
  <si>
    <t xml:space="preserve">0069004</t>
  </si>
  <si>
    <t xml:space="preserve">Верхнекетский район</t>
  </si>
  <si>
    <t xml:space="preserve">0069005</t>
  </si>
  <si>
    <t xml:space="preserve">Зырянский район</t>
  </si>
  <si>
    <t xml:space="preserve">0069006</t>
  </si>
  <si>
    <t xml:space="preserve">Каргасокский район</t>
  </si>
  <si>
    <t xml:space="preserve">0069007</t>
  </si>
  <si>
    <t xml:space="preserve">Кожевниковский район</t>
  </si>
  <si>
    <t xml:space="preserve">0069008</t>
  </si>
  <si>
    <t xml:space="preserve">Колпашевский район</t>
  </si>
  <si>
    <t xml:space="preserve">0069009</t>
  </si>
  <si>
    <t xml:space="preserve">Кривошеинский район</t>
  </si>
  <si>
    <t xml:space="preserve">0069010</t>
  </si>
  <si>
    <t xml:space="preserve">Молчановский район</t>
  </si>
  <si>
    <t xml:space="preserve">0069011</t>
  </si>
  <si>
    <t xml:space="preserve">Парабельский район</t>
  </si>
  <si>
    <t xml:space="preserve">0069012</t>
  </si>
  <si>
    <t xml:space="preserve">0069013</t>
  </si>
  <si>
    <t xml:space="preserve">Тегульдетский район</t>
  </si>
  <si>
    <t xml:space="preserve">0069014</t>
  </si>
  <si>
    <t xml:space="preserve">Томский район</t>
  </si>
  <si>
    <t xml:space="preserve">0069015</t>
  </si>
  <si>
    <t xml:space="preserve">Чаинский район</t>
  </si>
  <si>
    <t xml:space="preserve">0069016</t>
  </si>
  <si>
    <t xml:space="preserve">Шегарский район</t>
  </si>
  <si>
    <t xml:space="preserve">0069017</t>
  </si>
  <si>
    <t xml:space="preserve">г Кедровый</t>
  </si>
  <si>
    <t xml:space="preserve">0069018</t>
  </si>
  <si>
    <t xml:space="preserve">г Стрежевой</t>
  </si>
  <si>
    <t xml:space="preserve">0069019</t>
  </si>
  <si>
    <t xml:space="preserve">г Томск</t>
  </si>
  <si>
    <t xml:space="preserve">0070</t>
  </si>
  <si>
    <t xml:space="preserve">Тульская область</t>
  </si>
  <si>
    <t xml:space="preserve">0070020</t>
  </si>
  <si>
    <t xml:space="preserve">г Алексин</t>
  </si>
  <si>
    <t xml:space="preserve">0070001</t>
  </si>
  <si>
    <t xml:space="preserve">Арсеньевский район</t>
  </si>
  <si>
    <t xml:space="preserve">0070002</t>
  </si>
  <si>
    <t xml:space="preserve">Белевский район</t>
  </si>
  <si>
    <t xml:space="preserve">0070003</t>
  </si>
  <si>
    <t xml:space="preserve">Богородицкий район</t>
  </si>
  <si>
    <t xml:space="preserve">0070004</t>
  </si>
  <si>
    <t xml:space="preserve">Веневский район</t>
  </si>
  <si>
    <t xml:space="preserve">0070005</t>
  </si>
  <si>
    <t xml:space="preserve">0070006</t>
  </si>
  <si>
    <t xml:space="preserve">Дубенский район</t>
  </si>
  <si>
    <t xml:space="preserve">0070007</t>
  </si>
  <si>
    <t xml:space="preserve">Заокский район</t>
  </si>
  <si>
    <t xml:space="preserve">0070008</t>
  </si>
  <si>
    <t xml:space="preserve">0070009</t>
  </si>
  <si>
    <t xml:space="preserve">Кимовский район</t>
  </si>
  <si>
    <t xml:space="preserve">0070010</t>
  </si>
  <si>
    <t xml:space="preserve">Киреевский район</t>
  </si>
  <si>
    <t xml:space="preserve">0070011</t>
  </si>
  <si>
    <t xml:space="preserve">Куркинский район</t>
  </si>
  <si>
    <t xml:space="preserve">0070012</t>
  </si>
  <si>
    <t xml:space="preserve">Одоевский район</t>
  </si>
  <si>
    <t xml:space="preserve">0070013</t>
  </si>
  <si>
    <t xml:space="preserve">Плавский район</t>
  </si>
  <si>
    <t xml:space="preserve">0070014</t>
  </si>
  <si>
    <t xml:space="preserve">Суворовский район</t>
  </si>
  <si>
    <t xml:space="preserve">0070015</t>
  </si>
  <si>
    <t xml:space="preserve">Тепло-Огаревский район</t>
  </si>
  <si>
    <t xml:space="preserve">0070016</t>
  </si>
  <si>
    <t xml:space="preserve">Узловский район</t>
  </si>
  <si>
    <t xml:space="preserve">0070017</t>
  </si>
  <si>
    <t xml:space="preserve">Чернский район</t>
  </si>
  <si>
    <t xml:space="preserve">0070018</t>
  </si>
  <si>
    <t xml:space="preserve">Щекинский район</t>
  </si>
  <si>
    <t xml:space="preserve">0070019</t>
  </si>
  <si>
    <t xml:space="preserve">Ясногорский район</t>
  </si>
  <si>
    <t xml:space="preserve">0070021</t>
  </si>
  <si>
    <t xml:space="preserve">г Донской</t>
  </si>
  <si>
    <t xml:space="preserve">0070023</t>
  </si>
  <si>
    <t xml:space="preserve">г Новомосковск</t>
  </si>
  <si>
    <t xml:space="preserve">0070024</t>
  </si>
  <si>
    <t xml:space="preserve">г Тула</t>
  </si>
  <si>
    <t xml:space="preserve">0070025</t>
  </si>
  <si>
    <t xml:space="preserve">Рабочий поселок Новогуровский</t>
  </si>
  <si>
    <t xml:space="preserve">0070026</t>
  </si>
  <si>
    <t xml:space="preserve">Поселок городского типа Славный</t>
  </si>
  <si>
    <t xml:space="preserve">0071</t>
  </si>
  <si>
    <t xml:space="preserve">Тюменская область</t>
  </si>
  <si>
    <t xml:space="preserve">0071001</t>
  </si>
  <si>
    <t xml:space="preserve">Абатский район</t>
  </si>
  <si>
    <t xml:space="preserve">0071002</t>
  </si>
  <si>
    <t xml:space="preserve">Армизонский район</t>
  </si>
  <si>
    <t xml:space="preserve">0071003</t>
  </si>
  <si>
    <t xml:space="preserve">Аромашевский район</t>
  </si>
  <si>
    <t xml:space="preserve">0071004</t>
  </si>
  <si>
    <t xml:space="preserve">Бердюжский район</t>
  </si>
  <si>
    <t xml:space="preserve">0071005</t>
  </si>
  <si>
    <t xml:space="preserve">Вагайский район</t>
  </si>
  <si>
    <t xml:space="preserve">0071006</t>
  </si>
  <si>
    <t xml:space="preserve">Викуловский район</t>
  </si>
  <si>
    <t xml:space="preserve">0071007</t>
  </si>
  <si>
    <t xml:space="preserve">Голышмановский район</t>
  </si>
  <si>
    <t xml:space="preserve">0071008</t>
  </si>
  <si>
    <t xml:space="preserve">Исетский район</t>
  </si>
  <si>
    <t xml:space="preserve">0071009</t>
  </si>
  <si>
    <t xml:space="preserve">Ишимский район</t>
  </si>
  <si>
    <t xml:space="preserve">0071010</t>
  </si>
  <si>
    <t xml:space="preserve">Казанский район</t>
  </si>
  <si>
    <t xml:space="preserve">0071011</t>
  </si>
  <si>
    <t xml:space="preserve">Нижнетавдинский район</t>
  </si>
  <si>
    <t xml:space="preserve">0071012</t>
  </si>
  <si>
    <t xml:space="preserve">Омутинский район</t>
  </si>
  <si>
    <t xml:space="preserve">0071013</t>
  </si>
  <si>
    <t xml:space="preserve">Сладковский район</t>
  </si>
  <si>
    <t xml:space="preserve">0071014</t>
  </si>
  <si>
    <t xml:space="preserve">Сорокинский район</t>
  </si>
  <si>
    <t xml:space="preserve">0071015</t>
  </si>
  <si>
    <t xml:space="preserve">Тобольский район</t>
  </si>
  <si>
    <t xml:space="preserve">0071016</t>
  </si>
  <si>
    <t xml:space="preserve">Тюменский район</t>
  </si>
  <si>
    <t xml:space="preserve">0071017</t>
  </si>
  <si>
    <t xml:space="preserve">Уватский район</t>
  </si>
  <si>
    <t xml:space="preserve">0071018</t>
  </si>
  <si>
    <t xml:space="preserve">Упоровский район</t>
  </si>
  <si>
    <t xml:space="preserve">0071019</t>
  </si>
  <si>
    <t xml:space="preserve">0071020</t>
  </si>
  <si>
    <t xml:space="preserve">Ялуторовский район</t>
  </si>
  <si>
    <t xml:space="preserve">0071021</t>
  </si>
  <si>
    <t xml:space="preserve">Ярковский район</t>
  </si>
  <si>
    <t xml:space="preserve">0071022</t>
  </si>
  <si>
    <t xml:space="preserve">г Заводоуковск</t>
  </si>
  <si>
    <t xml:space="preserve">0071023</t>
  </si>
  <si>
    <t xml:space="preserve">г Ишим</t>
  </si>
  <si>
    <t xml:space="preserve">0071024</t>
  </si>
  <si>
    <t xml:space="preserve">г Тобольск</t>
  </si>
  <si>
    <t xml:space="preserve">0071025</t>
  </si>
  <si>
    <t xml:space="preserve">г Тюмень</t>
  </si>
  <si>
    <t xml:space="preserve">0071026</t>
  </si>
  <si>
    <t xml:space="preserve">г Ялуторовск</t>
  </si>
  <si>
    <t xml:space="preserve">0073</t>
  </si>
  <si>
    <t xml:space="preserve">Ульяновская область</t>
  </si>
  <si>
    <t xml:space="preserve">0073001</t>
  </si>
  <si>
    <t xml:space="preserve">Базарносызганский район</t>
  </si>
  <si>
    <t xml:space="preserve">0073002</t>
  </si>
  <si>
    <t xml:space="preserve">Барышский район</t>
  </si>
  <si>
    <t xml:space="preserve">0073003</t>
  </si>
  <si>
    <t xml:space="preserve">Вешкаймский район</t>
  </si>
  <si>
    <t xml:space="preserve">0073004</t>
  </si>
  <si>
    <t xml:space="preserve">Инзенский район</t>
  </si>
  <si>
    <t xml:space="preserve">0073005</t>
  </si>
  <si>
    <t xml:space="preserve">Карсунский район</t>
  </si>
  <si>
    <t xml:space="preserve">0073006</t>
  </si>
  <si>
    <t xml:space="preserve">Кузоватовский район</t>
  </si>
  <si>
    <t xml:space="preserve">0073007</t>
  </si>
  <si>
    <t xml:space="preserve">Майнский район</t>
  </si>
  <si>
    <t xml:space="preserve">0073008</t>
  </si>
  <si>
    <t xml:space="preserve">Мелекесский район</t>
  </si>
  <si>
    <t xml:space="preserve">0073009</t>
  </si>
  <si>
    <t xml:space="preserve">0073010</t>
  </si>
  <si>
    <t xml:space="preserve">Новомалыклинский район</t>
  </si>
  <si>
    <t xml:space="preserve">0073011</t>
  </si>
  <si>
    <t xml:space="preserve">Новоспасский район</t>
  </si>
  <si>
    <t xml:space="preserve">0073012</t>
  </si>
  <si>
    <t xml:space="preserve">0073013</t>
  </si>
  <si>
    <t xml:space="preserve">Радищевский район</t>
  </si>
  <si>
    <t xml:space="preserve">0073014</t>
  </si>
  <si>
    <t xml:space="preserve">Сенгилеевский район</t>
  </si>
  <si>
    <t xml:space="preserve">0073015</t>
  </si>
  <si>
    <t xml:space="preserve">Старокулаткинский район</t>
  </si>
  <si>
    <t xml:space="preserve">0073016</t>
  </si>
  <si>
    <t xml:space="preserve">Старомайнский район</t>
  </si>
  <si>
    <t xml:space="preserve">0073017</t>
  </si>
  <si>
    <t xml:space="preserve">Сурский район</t>
  </si>
  <si>
    <t xml:space="preserve">0073018</t>
  </si>
  <si>
    <t xml:space="preserve">Тереньгульский район</t>
  </si>
  <si>
    <t xml:space="preserve">0073019</t>
  </si>
  <si>
    <t xml:space="preserve">0073020</t>
  </si>
  <si>
    <t xml:space="preserve">Цильнинский район</t>
  </si>
  <si>
    <t xml:space="preserve">0073021</t>
  </si>
  <si>
    <t xml:space="preserve">Чердаклинский район</t>
  </si>
  <si>
    <t xml:space="preserve">0073022</t>
  </si>
  <si>
    <t xml:space="preserve">г Ульяновск</t>
  </si>
  <si>
    <t xml:space="preserve">0073023</t>
  </si>
  <si>
    <t xml:space="preserve">г Димитровград</t>
  </si>
  <si>
    <t xml:space="preserve">0073024</t>
  </si>
  <si>
    <t xml:space="preserve">г Новоульяновск</t>
  </si>
  <si>
    <t xml:space="preserve">0075</t>
  </si>
  <si>
    <t xml:space="preserve">Челябинская область</t>
  </si>
  <si>
    <t xml:space="preserve">0075001</t>
  </si>
  <si>
    <t xml:space="preserve">Агаповский район</t>
  </si>
  <si>
    <t xml:space="preserve">0075002</t>
  </si>
  <si>
    <t xml:space="preserve">Аргаяшский район</t>
  </si>
  <si>
    <t xml:space="preserve">0075003</t>
  </si>
  <si>
    <t xml:space="preserve">Ашинский район</t>
  </si>
  <si>
    <t xml:space="preserve">0075004</t>
  </si>
  <si>
    <t xml:space="preserve">Брединский район</t>
  </si>
  <si>
    <t xml:space="preserve">0075005</t>
  </si>
  <si>
    <t xml:space="preserve">Варненский район</t>
  </si>
  <si>
    <t xml:space="preserve">0075006</t>
  </si>
  <si>
    <t xml:space="preserve">Верхнеуральский район</t>
  </si>
  <si>
    <t xml:space="preserve">0075007</t>
  </si>
  <si>
    <t xml:space="preserve">Еманжелинский район</t>
  </si>
  <si>
    <t xml:space="preserve">0075008</t>
  </si>
  <si>
    <t xml:space="preserve">Еткульский район</t>
  </si>
  <si>
    <t xml:space="preserve">0075009</t>
  </si>
  <si>
    <t xml:space="preserve">Карталинский район</t>
  </si>
  <si>
    <t xml:space="preserve">0075010</t>
  </si>
  <si>
    <t xml:space="preserve">Каслинский район</t>
  </si>
  <si>
    <t xml:space="preserve">0075011</t>
  </si>
  <si>
    <t xml:space="preserve">Катав-Ивановский район</t>
  </si>
  <si>
    <t xml:space="preserve">0075012</t>
  </si>
  <si>
    <t xml:space="preserve">Кизильский район</t>
  </si>
  <si>
    <t xml:space="preserve">0075013</t>
  </si>
  <si>
    <t xml:space="preserve">Коркинский район</t>
  </si>
  <si>
    <t xml:space="preserve">0075014</t>
  </si>
  <si>
    <t xml:space="preserve">0075015</t>
  </si>
  <si>
    <t xml:space="preserve">Кунашакский район</t>
  </si>
  <si>
    <t xml:space="preserve">0075016</t>
  </si>
  <si>
    <t xml:space="preserve">Кусинский район</t>
  </si>
  <si>
    <t xml:space="preserve">0075017</t>
  </si>
  <si>
    <t xml:space="preserve">Нагайбакский район</t>
  </si>
  <si>
    <t xml:space="preserve">0075018</t>
  </si>
  <si>
    <t xml:space="preserve">Нязепетровский район</t>
  </si>
  <si>
    <t xml:space="preserve">0075019</t>
  </si>
  <si>
    <t xml:space="preserve">0075020</t>
  </si>
  <si>
    <t xml:space="preserve">Пластовский район</t>
  </si>
  <si>
    <t xml:space="preserve">0075021</t>
  </si>
  <si>
    <t xml:space="preserve">Саткинский район</t>
  </si>
  <si>
    <t xml:space="preserve">0075022</t>
  </si>
  <si>
    <t xml:space="preserve">0075023</t>
  </si>
  <si>
    <t xml:space="preserve">0075024</t>
  </si>
  <si>
    <t xml:space="preserve">Увельский район</t>
  </si>
  <si>
    <t xml:space="preserve">0075025</t>
  </si>
  <si>
    <t xml:space="preserve">Уйский район</t>
  </si>
  <si>
    <t xml:space="preserve">0075026</t>
  </si>
  <si>
    <t xml:space="preserve">Чебаркульский район</t>
  </si>
  <si>
    <t xml:space="preserve">0075027</t>
  </si>
  <si>
    <t xml:space="preserve">Чесменский район</t>
  </si>
  <si>
    <t xml:space="preserve">0075029</t>
  </si>
  <si>
    <t xml:space="preserve">г Верхний Уфалей</t>
  </si>
  <si>
    <t xml:space="preserve">0075030</t>
  </si>
  <si>
    <t xml:space="preserve">г Златоуст</t>
  </si>
  <si>
    <t xml:space="preserve">0075031</t>
  </si>
  <si>
    <t xml:space="preserve">г Карабаш</t>
  </si>
  <si>
    <t xml:space="preserve">0075032</t>
  </si>
  <si>
    <t xml:space="preserve">г Копейск</t>
  </si>
  <si>
    <t xml:space="preserve">0075033</t>
  </si>
  <si>
    <t xml:space="preserve">г Кыштым</t>
  </si>
  <si>
    <t xml:space="preserve">0075034</t>
  </si>
  <si>
    <t xml:space="preserve">г Магнитогорск</t>
  </si>
  <si>
    <t xml:space="preserve">0075035</t>
  </si>
  <si>
    <t xml:space="preserve">г Миасс</t>
  </si>
  <si>
    <t xml:space="preserve">0075036</t>
  </si>
  <si>
    <t xml:space="preserve">г Троицк</t>
  </si>
  <si>
    <t xml:space="preserve">0075037</t>
  </si>
  <si>
    <t xml:space="preserve">г Усть-Катав</t>
  </si>
  <si>
    <t xml:space="preserve">0075038</t>
  </si>
  <si>
    <t xml:space="preserve">г Чебаркуль</t>
  </si>
  <si>
    <t xml:space="preserve">0075028</t>
  </si>
  <si>
    <t xml:space="preserve">г Челябинск</t>
  </si>
  <si>
    <t xml:space="preserve">0075039</t>
  </si>
  <si>
    <t xml:space="preserve">г Южноуральск</t>
  </si>
  <si>
    <t xml:space="preserve">0076</t>
  </si>
  <si>
    <t xml:space="preserve">Забайкальский край</t>
  </si>
  <si>
    <t xml:space="preserve">0076002</t>
  </si>
  <si>
    <t xml:space="preserve">Акшинский район</t>
  </si>
  <si>
    <t xml:space="preserve">0076003</t>
  </si>
  <si>
    <t xml:space="preserve">Александрово-Заводский район</t>
  </si>
  <si>
    <t xml:space="preserve">0076004</t>
  </si>
  <si>
    <t xml:space="preserve">Балейский район</t>
  </si>
  <si>
    <t xml:space="preserve">0076005</t>
  </si>
  <si>
    <t xml:space="preserve">Борзинский район</t>
  </si>
  <si>
    <t xml:space="preserve">0076006</t>
  </si>
  <si>
    <t xml:space="preserve">Газимуро-Заводский район</t>
  </si>
  <si>
    <t xml:space="preserve">0076008</t>
  </si>
  <si>
    <t xml:space="preserve">Забайкальский район</t>
  </si>
  <si>
    <t xml:space="preserve">0076009</t>
  </si>
  <si>
    <t xml:space="preserve">Каларский район</t>
  </si>
  <si>
    <t xml:space="preserve">0076010</t>
  </si>
  <si>
    <t xml:space="preserve">Калганский район</t>
  </si>
  <si>
    <t xml:space="preserve">0076011</t>
  </si>
  <si>
    <t xml:space="preserve">Карымский район</t>
  </si>
  <si>
    <t xml:space="preserve">0076032</t>
  </si>
  <si>
    <t xml:space="preserve">г Краснокаменск</t>
  </si>
  <si>
    <t xml:space="preserve">0076012</t>
  </si>
  <si>
    <t xml:space="preserve">Красночикойский район</t>
  </si>
  <si>
    <t xml:space="preserve">0076013</t>
  </si>
  <si>
    <t xml:space="preserve">Кыринский район</t>
  </si>
  <si>
    <t xml:space="preserve">0076015</t>
  </si>
  <si>
    <t xml:space="preserve">Могочинский район</t>
  </si>
  <si>
    <t xml:space="preserve">0076016</t>
  </si>
  <si>
    <t xml:space="preserve">Нерчинский район</t>
  </si>
  <si>
    <t xml:space="preserve">0076017</t>
  </si>
  <si>
    <t xml:space="preserve">Нерчинско-Заводский район</t>
  </si>
  <si>
    <t xml:space="preserve">0076018</t>
  </si>
  <si>
    <t xml:space="preserve">Оловяннинский район</t>
  </si>
  <si>
    <t xml:space="preserve">0076019</t>
  </si>
  <si>
    <t xml:space="preserve">Ононский район</t>
  </si>
  <si>
    <t xml:space="preserve">0076020</t>
  </si>
  <si>
    <t xml:space="preserve">Петровск-Забайкальский район</t>
  </si>
  <si>
    <t xml:space="preserve">0076021</t>
  </si>
  <si>
    <t xml:space="preserve">Приаргунский район</t>
  </si>
  <si>
    <t xml:space="preserve">0076022</t>
  </si>
  <si>
    <t xml:space="preserve">Сретенский район</t>
  </si>
  <si>
    <t xml:space="preserve">0076023</t>
  </si>
  <si>
    <t xml:space="preserve">Тунгиро-Олекминский район</t>
  </si>
  <si>
    <t xml:space="preserve">0076024</t>
  </si>
  <si>
    <t xml:space="preserve">Тунгокоченский район</t>
  </si>
  <si>
    <t xml:space="preserve">0076025</t>
  </si>
  <si>
    <t xml:space="preserve">Улетовский район</t>
  </si>
  <si>
    <t xml:space="preserve">0076026</t>
  </si>
  <si>
    <t xml:space="preserve">Хилокский район</t>
  </si>
  <si>
    <t xml:space="preserve">0076027</t>
  </si>
  <si>
    <t xml:space="preserve">Чернышевский район</t>
  </si>
  <si>
    <t xml:space="preserve">0076028</t>
  </si>
  <si>
    <t xml:space="preserve">Читинский район</t>
  </si>
  <si>
    <t xml:space="preserve">0076029</t>
  </si>
  <si>
    <t xml:space="preserve">Шелопугинский район</t>
  </si>
  <si>
    <t xml:space="preserve">0076030</t>
  </si>
  <si>
    <t xml:space="preserve">Шилкинский район</t>
  </si>
  <si>
    <t xml:space="preserve">0076031</t>
  </si>
  <si>
    <t xml:space="preserve">Поселок Агинское</t>
  </si>
  <si>
    <t xml:space="preserve">0076001</t>
  </si>
  <si>
    <t xml:space="preserve">Агинский район</t>
  </si>
  <si>
    <t xml:space="preserve">0076007</t>
  </si>
  <si>
    <t xml:space="preserve">Дульдургинский район</t>
  </si>
  <si>
    <t xml:space="preserve">0076014</t>
  </si>
  <si>
    <t xml:space="preserve">Могойтуйский район</t>
  </si>
  <si>
    <t xml:space="preserve">0076034</t>
  </si>
  <si>
    <t xml:space="preserve">г Петровск-Забайкальский</t>
  </si>
  <si>
    <t xml:space="preserve">0076033</t>
  </si>
  <si>
    <t xml:space="preserve">г Чита</t>
  </si>
  <si>
    <t xml:space="preserve">0077</t>
  </si>
  <si>
    <t xml:space="preserve">Чукотский АО</t>
  </si>
  <si>
    <t xml:space="preserve">0077001</t>
  </si>
  <si>
    <t xml:space="preserve">Анадырский район</t>
  </si>
  <si>
    <t xml:space="preserve">0077002</t>
  </si>
  <si>
    <t xml:space="preserve">Билибинский район</t>
  </si>
  <si>
    <t xml:space="preserve">0077003</t>
  </si>
  <si>
    <t xml:space="preserve">Провиденский район</t>
  </si>
  <si>
    <t xml:space="preserve">0077004</t>
  </si>
  <si>
    <t xml:space="preserve">Чукотский район</t>
  </si>
  <si>
    <t xml:space="preserve">0077005</t>
  </si>
  <si>
    <t xml:space="preserve">городской округ Певек</t>
  </si>
  <si>
    <t xml:space="preserve">0077006</t>
  </si>
  <si>
    <t xml:space="preserve">городской округ Эгвекинот</t>
  </si>
  <si>
    <t xml:space="preserve">0077007</t>
  </si>
  <si>
    <t xml:space="preserve">г Анадырь</t>
  </si>
  <si>
    <t xml:space="preserve">0078</t>
  </si>
  <si>
    <t xml:space="preserve">Ярославская область</t>
  </si>
  <si>
    <t xml:space="preserve">0078001</t>
  </si>
  <si>
    <t xml:space="preserve">Большесельский район</t>
  </si>
  <si>
    <t xml:space="preserve">0078002</t>
  </si>
  <si>
    <t xml:space="preserve">Борисоглебский район</t>
  </si>
  <si>
    <t xml:space="preserve">0078003</t>
  </si>
  <si>
    <t xml:space="preserve">Брейтовский район</t>
  </si>
  <si>
    <t xml:space="preserve">0078004</t>
  </si>
  <si>
    <t xml:space="preserve">Гаврилов-Ямский район</t>
  </si>
  <si>
    <t xml:space="preserve">0078005</t>
  </si>
  <si>
    <t xml:space="preserve">0078006</t>
  </si>
  <si>
    <t xml:space="preserve">Любимский район</t>
  </si>
  <si>
    <t xml:space="preserve">0078007</t>
  </si>
  <si>
    <t xml:space="preserve">Мышкинский район</t>
  </si>
  <si>
    <t xml:space="preserve">0078008</t>
  </si>
  <si>
    <t xml:space="preserve">Некоузский район</t>
  </si>
  <si>
    <t xml:space="preserve">0078009</t>
  </si>
  <si>
    <t xml:space="preserve">Некрасовский район</t>
  </si>
  <si>
    <t xml:space="preserve">0078010</t>
  </si>
  <si>
    <t xml:space="preserve">0078011</t>
  </si>
  <si>
    <t xml:space="preserve">Переславский район</t>
  </si>
  <si>
    <t xml:space="preserve">0078012</t>
  </si>
  <si>
    <t xml:space="preserve">Пошехонский район</t>
  </si>
  <si>
    <t xml:space="preserve">0078013</t>
  </si>
  <si>
    <t xml:space="preserve">Ростовский район</t>
  </si>
  <si>
    <t xml:space="preserve">0078014</t>
  </si>
  <si>
    <t xml:space="preserve">0078015</t>
  </si>
  <si>
    <t xml:space="preserve">Тутаевский район</t>
  </si>
  <si>
    <t xml:space="preserve">0078016</t>
  </si>
  <si>
    <t xml:space="preserve">Угличский район</t>
  </si>
  <si>
    <t xml:space="preserve">0078017</t>
  </si>
  <si>
    <t xml:space="preserve">Ярославский район</t>
  </si>
  <si>
    <t xml:space="preserve">0078018</t>
  </si>
  <si>
    <t xml:space="preserve">г Переславль-Залесский</t>
  </si>
  <si>
    <t xml:space="preserve">0078019</t>
  </si>
  <si>
    <t xml:space="preserve">г Рыбинск</t>
  </si>
  <si>
    <t xml:space="preserve">0078020</t>
  </si>
  <si>
    <t xml:space="preserve">г Ярославль</t>
  </si>
  <si>
    <t xml:space="preserve">0079</t>
  </si>
  <si>
    <t xml:space="preserve">Республика Адыгея (Адыгея)</t>
  </si>
  <si>
    <t xml:space="preserve">0079001</t>
  </si>
  <si>
    <t xml:space="preserve">Гиагинский район</t>
  </si>
  <si>
    <t xml:space="preserve">0079002</t>
  </si>
  <si>
    <t xml:space="preserve">Кошехабльский район</t>
  </si>
  <si>
    <t xml:space="preserve">0079003</t>
  </si>
  <si>
    <t xml:space="preserve">0079004</t>
  </si>
  <si>
    <t xml:space="preserve">Майкопский район</t>
  </si>
  <si>
    <t xml:space="preserve">0079005</t>
  </si>
  <si>
    <t xml:space="preserve">Тахтамукайский район</t>
  </si>
  <si>
    <t xml:space="preserve">0079006</t>
  </si>
  <si>
    <t xml:space="preserve">Теучежский район</t>
  </si>
  <si>
    <t xml:space="preserve">0079007</t>
  </si>
  <si>
    <t xml:space="preserve">Шовгеновский район</t>
  </si>
  <si>
    <t xml:space="preserve">0079008</t>
  </si>
  <si>
    <t xml:space="preserve">г Адыгейск</t>
  </si>
  <si>
    <t xml:space="preserve">0079009</t>
  </si>
  <si>
    <t xml:space="preserve">г Майкоп</t>
  </si>
  <si>
    <t xml:space="preserve">0080</t>
  </si>
  <si>
    <t xml:space="preserve">Республика Башкортостан</t>
  </si>
  <si>
    <t xml:space="preserve">0080001</t>
  </si>
  <si>
    <t xml:space="preserve">Абзелиловский район</t>
  </si>
  <si>
    <t xml:space="preserve">0080002</t>
  </si>
  <si>
    <t xml:space="preserve">Альшеевский район</t>
  </si>
  <si>
    <t xml:space="preserve">0080003</t>
  </si>
  <si>
    <t xml:space="preserve">Архангельский район</t>
  </si>
  <si>
    <t xml:space="preserve">0080004</t>
  </si>
  <si>
    <t xml:space="preserve">Аскинский район</t>
  </si>
  <si>
    <t xml:space="preserve">0080005</t>
  </si>
  <si>
    <t xml:space="preserve">Аургазинский район</t>
  </si>
  <si>
    <t xml:space="preserve">0080006</t>
  </si>
  <si>
    <t xml:space="preserve">Баймакский район</t>
  </si>
  <si>
    <t xml:space="preserve">0080007</t>
  </si>
  <si>
    <t xml:space="preserve">Бакалинский район</t>
  </si>
  <si>
    <t xml:space="preserve">0080008</t>
  </si>
  <si>
    <t xml:space="preserve">Балтачевский район</t>
  </si>
  <si>
    <t xml:space="preserve">0080009</t>
  </si>
  <si>
    <t xml:space="preserve">Белебеевский район</t>
  </si>
  <si>
    <t xml:space="preserve">0080010</t>
  </si>
  <si>
    <t xml:space="preserve">Белокатайский район</t>
  </si>
  <si>
    <t xml:space="preserve">0080011</t>
  </si>
  <si>
    <t xml:space="preserve">Белорецкий район</t>
  </si>
  <si>
    <t xml:space="preserve">0080012</t>
  </si>
  <si>
    <t xml:space="preserve">Бижбулякский район</t>
  </si>
  <si>
    <t xml:space="preserve">0080013</t>
  </si>
  <si>
    <t xml:space="preserve">Бирский район</t>
  </si>
  <si>
    <t xml:space="preserve">0080014</t>
  </si>
  <si>
    <t xml:space="preserve">Благоварский район</t>
  </si>
  <si>
    <t xml:space="preserve">0080015</t>
  </si>
  <si>
    <t xml:space="preserve">0080016</t>
  </si>
  <si>
    <t xml:space="preserve">Буздякский район</t>
  </si>
  <si>
    <t xml:space="preserve">0080017</t>
  </si>
  <si>
    <t xml:space="preserve">Бураевский район</t>
  </si>
  <si>
    <t xml:space="preserve">0080018</t>
  </si>
  <si>
    <t xml:space="preserve">Бурзянский район</t>
  </si>
  <si>
    <t xml:space="preserve">0080019</t>
  </si>
  <si>
    <t xml:space="preserve">Гафурийский район</t>
  </si>
  <si>
    <t xml:space="preserve">0080020</t>
  </si>
  <si>
    <t xml:space="preserve">Давлекановский район</t>
  </si>
  <si>
    <t xml:space="preserve">0080021</t>
  </si>
  <si>
    <t xml:space="preserve">Дуванский район</t>
  </si>
  <si>
    <t xml:space="preserve">0080022</t>
  </si>
  <si>
    <t xml:space="preserve">Дюртюлинский район</t>
  </si>
  <si>
    <t xml:space="preserve">0080023</t>
  </si>
  <si>
    <t xml:space="preserve">Ермекеевский район</t>
  </si>
  <si>
    <t xml:space="preserve">0080024</t>
  </si>
  <si>
    <t xml:space="preserve">Зианчуринский район</t>
  </si>
  <si>
    <t xml:space="preserve">0080025</t>
  </si>
  <si>
    <t xml:space="preserve">Зилаирский район</t>
  </si>
  <si>
    <t xml:space="preserve">0080026</t>
  </si>
  <si>
    <t xml:space="preserve">Иглинский район</t>
  </si>
  <si>
    <t xml:space="preserve">0080027</t>
  </si>
  <si>
    <t xml:space="preserve">Илишевский район</t>
  </si>
  <si>
    <t xml:space="preserve">0080028</t>
  </si>
  <si>
    <t xml:space="preserve">Ишимбайский район</t>
  </si>
  <si>
    <t xml:space="preserve">0080029</t>
  </si>
  <si>
    <t xml:space="preserve">Калтасинский район</t>
  </si>
  <si>
    <t xml:space="preserve">0080030</t>
  </si>
  <si>
    <t xml:space="preserve">Караидельский район</t>
  </si>
  <si>
    <t xml:space="preserve">0080031</t>
  </si>
  <si>
    <t xml:space="preserve">Кармаскалинский район</t>
  </si>
  <si>
    <t xml:space="preserve">0080032</t>
  </si>
  <si>
    <t xml:space="preserve">Кигинский район</t>
  </si>
  <si>
    <t xml:space="preserve">0080033</t>
  </si>
  <si>
    <t xml:space="preserve">0080034</t>
  </si>
  <si>
    <t xml:space="preserve">Кугарчинский район</t>
  </si>
  <si>
    <t xml:space="preserve">0080035</t>
  </si>
  <si>
    <t xml:space="preserve">Куюргазинский район</t>
  </si>
  <si>
    <t xml:space="preserve">0080036</t>
  </si>
  <si>
    <t xml:space="preserve">Кушнаренковский район</t>
  </si>
  <si>
    <t xml:space="preserve">0080037</t>
  </si>
  <si>
    <t xml:space="preserve">Мелеузовский район</t>
  </si>
  <si>
    <t xml:space="preserve">0080038</t>
  </si>
  <si>
    <t xml:space="preserve">Мечетлинский район</t>
  </si>
  <si>
    <t xml:space="preserve">0080039</t>
  </si>
  <si>
    <t xml:space="preserve">0080040</t>
  </si>
  <si>
    <t xml:space="preserve">Миякинский район</t>
  </si>
  <si>
    <t xml:space="preserve">0080041</t>
  </si>
  <si>
    <t xml:space="preserve">Нуримановский район</t>
  </si>
  <si>
    <t xml:space="preserve">0080042</t>
  </si>
  <si>
    <t xml:space="preserve">Салаватский район</t>
  </si>
  <si>
    <t xml:space="preserve">0080043</t>
  </si>
  <si>
    <t xml:space="preserve">Стерлибашевский район</t>
  </si>
  <si>
    <t xml:space="preserve">0080044</t>
  </si>
  <si>
    <t xml:space="preserve">Стерлитамакский район</t>
  </si>
  <si>
    <t xml:space="preserve">0080045</t>
  </si>
  <si>
    <t xml:space="preserve">Татышлинский район</t>
  </si>
  <si>
    <t xml:space="preserve">0080046</t>
  </si>
  <si>
    <t xml:space="preserve">Туймазинский район</t>
  </si>
  <si>
    <t xml:space="preserve">0080047</t>
  </si>
  <si>
    <t xml:space="preserve">Уфимский район</t>
  </si>
  <si>
    <t xml:space="preserve">0080048</t>
  </si>
  <si>
    <t xml:space="preserve">Учалинский район</t>
  </si>
  <si>
    <t xml:space="preserve">0080049</t>
  </si>
  <si>
    <t xml:space="preserve">0080050</t>
  </si>
  <si>
    <t xml:space="preserve">Хайбуллинский район</t>
  </si>
  <si>
    <t xml:space="preserve">0080051</t>
  </si>
  <si>
    <t xml:space="preserve">Чекмагушевский район</t>
  </si>
  <si>
    <t xml:space="preserve">0080052</t>
  </si>
  <si>
    <t xml:space="preserve">Чишминский район</t>
  </si>
  <si>
    <t xml:space="preserve">0080053</t>
  </si>
  <si>
    <t xml:space="preserve">Шаранский район</t>
  </si>
  <si>
    <t xml:space="preserve">0080054</t>
  </si>
  <si>
    <t xml:space="preserve">Янаульский район</t>
  </si>
  <si>
    <t xml:space="preserve">0080055</t>
  </si>
  <si>
    <t xml:space="preserve">г Агидель</t>
  </si>
  <si>
    <t xml:space="preserve">0080056</t>
  </si>
  <si>
    <t xml:space="preserve">г Баймак</t>
  </si>
  <si>
    <t xml:space="preserve">0080057</t>
  </si>
  <si>
    <t xml:space="preserve">г Белебей</t>
  </si>
  <si>
    <t xml:space="preserve">0080058</t>
  </si>
  <si>
    <t xml:space="preserve">г Белорецк</t>
  </si>
  <si>
    <t xml:space="preserve">0080059</t>
  </si>
  <si>
    <t xml:space="preserve">г Бирск</t>
  </si>
  <si>
    <t xml:space="preserve">0080060</t>
  </si>
  <si>
    <t xml:space="preserve">0080061</t>
  </si>
  <si>
    <t xml:space="preserve">г Давлеканово</t>
  </si>
  <si>
    <t xml:space="preserve">0080062</t>
  </si>
  <si>
    <t xml:space="preserve">г Дюртюли</t>
  </si>
  <si>
    <t xml:space="preserve">0080063</t>
  </si>
  <si>
    <t xml:space="preserve">г Ишимбай</t>
  </si>
  <si>
    <t xml:space="preserve">0080064</t>
  </si>
  <si>
    <t xml:space="preserve">г Кумертау</t>
  </si>
  <si>
    <t xml:space="preserve">0080065</t>
  </si>
  <si>
    <t xml:space="preserve">г Мелеуз</t>
  </si>
  <si>
    <t xml:space="preserve">0080066</t>
  </si>
  <si>
    <t xml:space="preserve">г Нефтекамск</t>
  </si>
  <si>
    <t xml:space="preserve">0080067</t>
  </si>
  <si>
    <t xml:space="preserve">г Октябрьский</t>
  </si>
  <si>
    <t xml:space="preserve">0080068</t>
  </si>
  <si>
    <t xml:space="preserve">г Салават</t>
  </si>
  <si>
    <t xml:space="preserve">0080069</t>
  </si>
  <si>
    <t xml:space="preserve">г Сибай</t>
  </si>
  <si>
    <t xml:space="preserve">0080070</t>
  </si>
  <si>
    <t xml:space="preserve">г Стерлитамак</t>
  </si>
  <si>
    <t xml:space="preserve">0080071</t>
  </si>
  <si>
    <t xml:space="preserve">г Туймазы</t>
  </si>
  <si>
    <t xml:space="preserve">0080072</t>
  </si>
  <si>
    <t xml:space="preserve">г Уфа</t>
  </si>
  <si>
    <t xml:space="preserve">0080073</t>
  </si>
  <si>
    <t xml:space="preserve">г Учалы</t>
  </si>
  <si>
    <t xml:space="preserve">0080074</t>
  </si>
  <si>
    <t xml:space="preserve">г Янаул</t>
  </si>
  <si>
    <t xml:space="preserve">0081</t>
  </si>
  <si>
    <t xml:space="preserve">Республика Бурятия</t>
  </si>
  <si>
    <t xml:space="preserve">0081001</t>
  </si>
  <si>
    <t xml:space="preserve">Баргузинский район</t>
  </si>
  <si>
    <t xml:space="preserve">0081002</t>
  </si>
  <si>
    <t xml:space="preserve">Баунтовский эвенкийский район</t>
  </si>
  <si>
    <t xml:space="preserve">0081003</t>
  </si>
  <si>
    <t xml:space="preserve">Бичурский район</t>
  </si>
  <si>
    <t xml:space="preserve">0081004</t>
  </si>
  <si>
    <t xml:space="preserve">Джидинский район</t>
  </si>
  <si>
    <t xml:space="preserve">0081005</t>
  </si>
  <si>
    <t xml:space="preserve">Еравнинский район</t>
  </si>
  <si>
    <t xml:space="preserve">0081006</t>
  </si>
  <si>
    <t xml:space="preserve">Заиграевский район</t>
  </si>
  <si>
    <t xml:space="preserve">0081007</t>
  </si>
  <si>
    <t xml:space="preserve">Закаменский район</t>
  </si>
  <si>
    <t xml:space="preserve">0081008</t>
  </si>
  <si>
    <t xml:space="preserve">Иволгинский район</t>
  </si>
  <si>
    <t xml:space="preserve">0081009</t>
  </si>
  <si>
    <t xml:space="preserve">Кабанский район</t>
  </si>
  <si>
    <t xml:space="preserve">0081010</t>
  </si>
  <si>
    <t xml:space="preserve">Кижингинский район</t>
  </si>
  <si>
    <t xml:space="preserve">0081011</t>
  </si>
  <si>
    <t xml:space="preserve">Курумканский район</t>
  </si>
  <si>
    <t xml:space="preserve">0081012</t>
  </si>
  <si>
    <t xml:space="preserve">Кяхтинский район</t>
  </si>
  <si>
    <t xml:space="preserve">0081013</t>
  </si>
  <si>
    <t xml:space="preserve">Муйский район</t>
  </si>
  <si>
    <t xml:space="preserve">0081014</t>
  </si>
  <si>
    <t xml:space="preserve">Мухоршибирский район</t>
  </si>
  <si>
    <t xml:space="preserve">0081015</t>
  </si>
  <si>
    <t xml:space="preserve">Окинский район</t>
  </si>
  <si>
    <t xml:space="preserve">0081016</t>
  </si>
  <si>
    <t xml:space="preserve">Прибайкальский район</t>
  </si>
  <si>
    <t xml:space="preserve">0081017</t>
  </si>
  <si>
    <t xml:space="preserve">Северо-Байкальский район</t>
  </si>
  <si>
    <t xml:space="preserve">0081018</t>
  </si>
  <si>
    <t xml:space="preserve">Селенгинский район</t>
  </si>
  <si>
    <t xml:space="preserve">0081019</t>
  </si>
  <si>
    <t xml:space="preserve">Тарбагатайский район</t>
  </si>
  <si>
    <t xml:space="preserve">0081020</t>
  </si>
  <si>
    <t xml:space="preserve">Тункинский район</t>
  </si>
  <si>
    <t xml:space="preserve">0081021</t>
  </si>
  <si>
    <t xml:space="preserve">Хоринский район</t>
  </si>
  <si>
    <t xml:space="preserve">0081023</t>
  </si>
  <si>
    <t xml:space="preserve">г Северобайкальск</t>
  </si>
  <si>
    <t xml:space="preserve">0081022</t>
  </si>
  <si>
    <t xml:space="preserve">г Улан-Удэ</t>
  </si>
  <si>
    <t xml:space="preserve">0082</t>
  </si>
  <si>
    <t xml:space="preserve">Республика Дагестан</t>
  </si>
  <si>
    <t xml:space="preserve">0082001</t>
  </si>
  <si>
    <t xml:space="preserve">Агульский район </t>
  </si>
  <si>
    <t xml:space="preserve">0082002</t>
  </si>
  <si>
    <t xml:space="preserve">Акушинский район </t>
  </si>
  <si>
    <t xml:space="preserve">0082003</t>
  </si>
  <si>
    <t xml:space="preserve">Ахвахский район </t>
  </si>
  <si>
    <t xml:space="preserve">0082004</t>
  </si>
  <si>
    <t xml:space="preserve">Ахтынский район </t>
  </si>
  <si>
    <t xml:space="preserve">0082005</t>
  </si>
  <si>
    <t xml:space="preserve">Бабаюртовский район </t>
  </si>
  <si>
    <t xml:space="preserve">0082006</t>
  </si>
  <si>
    <t xml:space="preserve">Ботлихский район </t>
  </si>
  <si>
    <t xml:space="preserve">0082007</t>
  </si>
  <si>
    <t xml:space="preserve">Буйнакский район </t>
  </si>
  <si>
    <t xml:space="preserve">0082008</t>
  </si>
  <si>
    <t xml:space="preserve">Гергебильский район </t>
  </si>
  <si>
    <t xml:space="preserve">0082009</t>
  </si>
  <si>
    <t xml:space="preserve">Гумбетовский район </t>
  </si>
  <si>
    <t xml:space="preserve">0082010</t>
  </si>
  <si>
    <t xml:space="preserve">Гунибский район </t>
  </si>
  <si>
    <t xml:space="preserve">0082011</t>
  </si>
  <si>
    <t xml:space="preserve">Дахадаевский район </t>
  </si>
  <si>
    <t xml:space="preserve">0082012</t>
  </si>
  <si>
    <t xml:space="preserve">Дербентский район </t>
  </si>
  <si>
    <t xml:space="preserve">0082013</t>
  </si>
  <si>
    <t xml:space="preserve">Докузпаринский район </t>
  </si>
  <si>
    <t xml:space="preserve">0082014</t>
  </si>
  <si>
    <t xml:space="preserve">Казбековский район </t>
  </si>
  <si>
    <t xml:space="preserve">0082015</t>
  </si>
  <si>
    <t xml:space="preserve">Кайтагский район </t>
  </si>
  <si>
    <t xml:space="preserve">0082016</t>
  </si>
  <si>
    <t xml:space="preserve">Карабудахкентский район </t>
  </si>
  <si>
    <t xml:space="preserve">0082017</t>
  </si>
  <si>
    <t xml:space="preserve">Каякентский район </t>
  </si>
  <si>
    <t xml:space="preserve">0082018</t>
  </si>
  <si>
    <t xml:space="preserve">Кизилюртовский район </t>
  </si>
  <si>
    <t xml:space="preserve">0082019</t>
  </si>
  <si>
    <t xml:space="preserve">Кизлярский район </t>
  </si>
  <si>
    <t xml:space="preserve">0082020</t>
  </si>
  <si>
    <t xml:space="preserve">Кулинский район </t>
  </si>
  <si>
    <t xml:space="preserve">0082021</t>
  </si>
  <si>
    <t xml:space="preserve">Кумторкалинский район </t>
  </si>
  <si>
    <t xml:space="preserve">0082022</t>
  </si>
  <si>
    <t xml:space="preserve">Курахский район </t>
  </si>
  <si>
    <t xml:space="preserve">0082023</t>
  </si>
  <si>
    <t xml:space="preserve">Лакский район </t>
  </si>
  <si>
    <t xml:space="preserve">0082024</t>
  </si>
  <si>
    <t xml:space="preserve">Левашинский район </t>
  </si>
  <si>
    <t xml:space="preserve">0082025</t>
  </si>
  <si>
    <t xml:space="preserve">Магарамкентский район </t>
  </si>
  <si>
    <t xml:space="preserve">0082026</t>
  </si>
  <si>
    <t xml:space="preserve">Новолакский район </t>
  </si>
  <si>
    <t xml:space="preserve">0082027</t>
  </si>
  <si>
    <t xml:space="preserve">Ногайский район </t>
  </si>
  <si>
    <t xml:space="preserve">0082028</t>
  </si>
  <si>
    <t xml:space="preserve">Рутульский район </t>
  </si>
  <si>
    <t xml:space="preserve">0082030</t>
  </si>
  <si>
    <t xml:space="preserve">Сулейман-Стальский район </t>
  </si>
  <si>
    <t xml:space="preserve">0082029</t>
  </si>
  <si>
    <t xml:space="preserve">Сергокалинский район </t>
  </si>
  <si>
    <t xml:space="preserve">0082031</t>
  </si>
  <si>
    <t xml:space="preserve">Табасаранский район </t>
  </si>
  <si>
    <t xml:space="preserve">0082032</t>
  </si>
  <si>
    <t xml:space="preserve">Тарумовский район </t>
  </si>
  <si>
    <t xml:space="preserve">0082033</t>
  </si>
  <si>
    <t xml:space="preserve">Тляратинский район </t>
  </si>
  <si>
    <t xml:space="preserve">0082034</t>
  </si>
  <si>
    <t xml:space="preserve">Унцукульский район </t>
  </si>
  <si>
    <t xml:space="preserve">0082035</t>
  </si>
  <si>
    <t xml:space="preserve">Хасавюртовский район </t>
  </si>
  <si>
    <t xml:space="preserve">0082036</t>
  </si>
  <si>
    <t xml:space="preserve">Хивский район район</t>
  </si>
  <si>
    <t xml:space="preserve">0082037</t>
  </si>
  <si>
    <t xml:space="preserve">Хунзахский район </t>
  </si>
  <si>
    <t xml:space="preserve">0082038</t>
  </si>
  <si>
    <t xml:space="preserve">Цумадинский район </t>
  </si>
  <si>
    <t xml:space="preserve">0082039</t>
  </si>
  <si>
    <t xml:space="preserve">Цунтинский район </t>
  </si>
  <si>
    <t xml:space="preserve">0082040</t>
  </si>
  <si>
    <t xml:space="preserve">Чародинский район </t>
  </si>
  <si>
    <t xml:space="preserve">0082041</t>
  </si>
  <si>
    <t xml:space="preserve">Шамильский район </t>
  </si>
  <si>
    <t xml:space="preserve">0082042</t>
  </si>
  <si>
    <t xml:space="preserve">г Буйнакск</t>
  </si>
  <si>
    <t xml:space="preserve">0082043</t>
  </si>
  <si>
    <t xml:space="preserve">г Дагестанские Огни</t>
  </si>
  <si>
    <t xml:space="preserve">0082044</t>
  </si>
  <si>
    <t xml:space="preserve">г Дербент</t>
  </si>
  <si>
    <t xml:space="preserve">0082045</t>
  </si>
  <si>
    <t xml:space="preserve">г Избербаш</t>
  </si>
  <si>
    <t xml:space="preserve">0082046</t>
  </si>
  <si>
    <t xml:space="preserve">г Каспийск</t>
  </si>
  <si>
    <t xml:space="preserve">0082047</t>
  </si>
  <si>
    <t xml:space="preserve">г Кизилюрт</t>
  </si>
  <si>
    <t xml:space="preserve">0082048</t>
  </si>
  <si>
    <t xml:space="preserve">г Кизляр</t>
  </si>
  <si>
    <t xml:space="preserve">0082049</t>
  </si>
  <si>
    <t xml:space="preserve">г Махачкала</t>
  </si>
  <si>
    <t xml:space="preserve">0082050</t>
  </si>
  <si>
    <t xml:space="preserve">г Хасавюрт</t>
  </si>
  <si>
    <t xml:space="preserve">0082051</t>
  </si>
  <si>
    <t xml:space="preserve">г Южно-Сухокумск</t>
  </si>
  <si>
    <t xml:space="preserve">0083</t>
  </si>
  <si>
    <t xml:space="preserve">Кабардино-Балкарская Республика</t>
  </si>
  <si>
    <t xml:space="preserve">0083001</t>
  </si>
  <si>
    <t xml:space="preserve">Баксанский район</t>
  </si>
  <si>
    <t xml:space="preserve">0083002</t>
  </si>
  <si>
    <t xml:space="preserve">Зольский район</t>
  </si>
  <si>
    <t xml:space="preserve">0083003</t>
  </si>
  <si>
    <t xml:space="preserve">Лескенский район</t>
  </si>
  <si>
    <t xml:space="preserve">0083004</t>
  </si>
  <si>
    <t xml:space="preserve">Майский район</t>
  </si>
  <si>
    <t xml:space="preserve">0083005</t>
  </si>
  <si>
    <t xml:space="preserve">Прохладненский район</t>
  </si>
  <si>
    <t xml:space="preserve">0083006</t>
  </si>
  <si>
    <t xml:space="preserve">Черекский район</t>
  </si>
  <si>
    <t xml:space="preserve">0083007</t>
  </si>
  <si>
    <t xml:space="preserve">0083008</t>
  </si>
  <si>
    <t xml:space="preserve">Урванский район</t>
  </si>
  <si>
    <t xml:space="preserve">0083009</t>
  </si>
  <si>
    <t xml:space="preserve">Чегемский район</t>
  </si>
  <si>
    <t xml:space="preserve">0083010</t>
  </si>
  <si>
    <t xml:space="preserve">Эльбрусский район</t>
  </si>
  <si>
    <t xml:space="preserve">0083012</t>
  </si>
  <si>
    <t xml:space="preserve">г Баксан</t>
  </si>
  <si>
    <t xml:space="preserve">0083011</t>
  </si>
  <si>
    <t xml:space="preserve">г Нальчик</t>
  </si>
  <si>
    <t xml:space="preserve">0083013</t>
  </si>
  <si>
    <t xml:space="preserve">г Прохладный</t>
  </si>
  <si>
    <t xml:space="preserve">0084</t>
  </si>
  <si>
    <t xml:space="preserve">Республика Алтай</t>
  </si>
  <si>
    <t xml:space="preserve">0084001</t>
  </si>
  <si>
    <t xml:space="preserve">Кош-Агачский район</t>
  </si>
  <si>
    <t xml:space="preserve">0084002</t>
  </si>
  <si>
    <t xml:space="preserve">Майминский район</t>
  </si>
  <si>
    <t xml:space="preserve">0084003</t>
  </si>
  <si>
    <t xml:space="preserve">Онгудайский район</t>
  </si>
  <si>
    <t xml:space="preserve">0084004</t>
  </si>
  <si>
    <t xml:space="preserve">Турочакский район </t>
  </si>
  <si>
    <t xml:space="preserve">0084005</t>
  </si>
  <si>
    <t xml:space="preserve">Улаганский район</t>
  </si>
  <si>
    <t xml:space="preserve">0084006</t>
  </si>
  <si>
    <t xml:space="preserve">Усть-Канский район</t>
  </si>
  <si>
    <t xml:space="preserve">0084007</t>
  </si>
  <si>
    <t xml:space="preserve">Усть-Коксинский район</t>
  </si>
  <si>
    <t xml:space="preserve">0084008</t>
  </si>
  <si>
    <t xml:space="preserve">Чемальский район </t>
  </si>
  <si>
    <t xml:space="preserve">0084009</t>
  </si>
  <si>
    <t xml:space="preserve">Чойский район</t>
  </si>
  <si>
    <t xml:space="preserve">0084010</t>
  </si>
  <si>
    <t xml:space="preserve">Шебалинский район</t>
  </si>
  <si>
    <t xml:space="preserve">0084011</t>
  </si>
  <si>
    <t xml:space="preserve">г Горно-Алтайск</t>
  </si>
  <si>
    <t xml:space="preserve">0086</t>
  </si>
  <si>
    <t xml:space="preserve">Республика Карелия</t>
  </si>
  <si>
    <t xml:space="preserve">0086001</t>
  </si>
  <si>
    <t xml:space="preserve">Беломорский район</t>
  </si>
  <si>
    <t xml:space="preserve">0086002</t>
  </si>
  <si>
    <t xml:space="preserve">Калевальский район</t>
  </si>
  <si>
    <t xml:space="preserve">0086003</t>
  </si>
  <si>
    <t xml:space="preserve">Кемский район</t>
  </si>
  <si>
    <t xml:space="preserve">0086004</t>
  </si>
  <si>
    <t xml:space="preserve">Кондопожский район</t>
  </si>
  <si>
    <t xml:space="preserve">0086005</t>
  </si>
  <si>
    <t xml:space="preserve">Лахденпохский район</t>
  </si>
  <si>
    <t xml:space="preserve">0086006</t>
  </si>
  <si>
    <t xml:space="preserve">Лоухский район</t>
  </si>
  <si>
    <t xml:space="preserve">0086007</t>
  </si>
  <si>
    <t xml:space="preserve">Медвежьегорский район</t>
  </si>
  <si>
    <t xml:space="preserve">0086008</t>
  </si>
  <si>
    <t xml:space="preserve">Муезерский район</t>
  </si>
  <si>
    <t xml:space="preserve">0086009</t>
  </si>
  <si>
    <t xml:space="preserve">Олонецкий район</t>
  </si>
  <si>
    <t xml:space="preserve">0086010</t>
  </si>
  <si>
    <t xml:space="preserve">Питкярантский район</t>
  </si>
  <si>
    <t xml:space="preserve">0086011</t>
  </si>
  <si>
    <t xml:space="preserve">Прионежский район</t>
  </si>
  <si>
    <t xml:space="preserve">0086012</t>
  </si>
  <si>
    <t xml:space="preserve">Пряжинский район</t>
  </si>
  <si>
    <t xml:space="preserve">0086013</t>
  </si>
  <si>
    <t xml:space="preserve">Пудожский район</t>
  </si>
  <si>
    <t xml:space="preserve">0086014</t>
  </si>
  <si>
    <t xml:space="preserve">Сегежский район</t>
  </si>
  <si>
    <t xml:space="preserve">0086015</t>
  </si>
  <si>
    <t xml:space="preserve">Сортавальский район</t>
  </si>
  <si>
    <t xml:space="preserve">0086016</t>
  </si>
  <si>
    <t xml:space="preserve">Суоярвский район</t>
  </si>
  <si>
    <t xml:space="preserve">0086017</t>
  </si>
  <si>
    <t xml:space="preserve">г Костомукш</t>
  </si>
  <si>
    <t xml:space="preserve">0086018</t>
  </si>
  <si>
    <t xml:space="preserve">г Петрозаводск</t>
  </si>
  <si>
    <t xml:space="preserve">0087</t>
  </si>
  <si>
    <t xml:space="preserve">Республика Коми</t>
  </si>
  <si>
    <t xml:space="preserve">0087017</t>
  </si>
  <si>
    <t xml:space="preserve">г Вуктыл</t>
  </si>
  <si>
    <t xml:space="preserve">0087001</t>
  </si>
  <si>
    <t xml:space="preserve">Ижемский район</t>
  </si>
  <si>
    <t xml:space="preserve">0087002</t>
  </si>
  <si>
    <t xml:space="preserve">Княжпогостский район</t>
  </si>
  <si>
    <t xml:space="preserve">0087003</t>
  </si>
  <si>
    <t xml:space="preserve">Койгородский район</t>
  </si>
  <si>
    <t xml:space="preserve">0087004</t>
  </si>
  <si>
    <t xml:space="preserve">Корткеросский район</t>
  </si>
  <si>
    <t xml:space="preserve">0087005</t>
  </si>
  <si>
    <t xml:space="preserve">район Печора</t>
  </si>
  <si>
    <t xml:space="preserve">0087006</t>
  </si>
  <si>
    <t xml:space="preserve">Прилузский район</t>
  </si>
  <si>
    <t xml:space="preserve">0087007</t>
  </si>
  <si>
    <t xml:space="preserve">район Сосногорск</t>
  </si>
  <si>
    <t xml:space="preserve">0087008</t>
  </si>
  <si>
    <t xml:space="preserve">Сыктывдинский район</t>
  </si>
  <si>
    <t xml:space="preserve">0087009</t>
  </si>
  <si>
    <t xml:space="preserve">Сысольский район</t>
  </si>
  <si>
    <t xml:space="preserve">0087010</t>
  </si>
  <si>
    <t xml:space="preserve">Троицко-Печорский район</t>
  </si>
  <si>
    <t xml:space="preserve">0087011</t>
  </si>
  <si>
    <t xml:space="preserve">Удорский район</t>
  </si>
  <si>
    <t xml:space="preserve">0087012</t>
  </si>
  <si>
    <t xml:space="preserve">Усть-Вымский район</t>
  </si>
  <si>
    <t xml:space="preserve">0087013</t>
  </si>
  <si>
    <t xml:space="preserve">Усть-Куломский район</t>
  </si>
  <si>
    <t xml:space="preserve">0087014</t>
  </si>
  <si>
    <t xml:space="preserve">Усть-Цилемский район</t>
  </si>
  <si>
    <t xml:space="preserve">0087015</t>
  </si>
  <si>
    <t xml:space="preserve">г Воркута</t>
  </si>
  <si>
    <t xml:space="preserve">0087018</t>
  </si>
  <si>
    <t xml:space="preserve">г Инта</t>
  </si>
  <si>
    <t xml:space="preserve">0087016</t>
  </si>
  <si>
    <t xml:space="preserve">г Сыктывкар</t>
  </si>
  <si>
    <t xml:space="preserve">0087019</t>
  </si>
  <si>
    <t xml:space="preserve">г Усинск</t>
  </si>
  <si>
    <t xml:space="preserve">0087020</t>
  </si>
  <si>
    <t xml:space="preserve">г Ухта</t>
  </si>
  <si>
    <t xml:space="preserve">0088</t>
  </si>
  <si>
    <t xml:space="preserve">Республика Марий Эл</t>
  </si>
  <si>
    <t xml:space="preserve">0088001</t>
  </si>
  <si>
    <t xml:space="preserve">0088002</t>
  </si>
  <si>
    <t xml:space="preserve">Горномарийский район</t>
  </si>
  <si>
    <t xml:space="preserve">0088003</t>
  </si>
  <si>
    <t xml:space="preserve">Звениговский район</t>
  </si>
  <si>
    <t xml:space="preserve">0088004</t>
  </si>
  <si>
    <t xml:space="preserve">Килемарский район</t>
  </si>
  <si>
    <t xml:space="preserve">0088005</t>
  </si>
  <si>
    <t xml:space="preserve">Куженерский район</t>
  </si>
  <si>
    <t xml:space="preserve">0088006</t>
  </si>
  <si>
    <t xml:space="preserve">Мари-турекский район</t>
  </si>
  <si>
    <t xml:space="preserve">0088007</t>
  </si>
  <si>
    <t xml:space="preserve">Медведевский район</t>
  </si>
  <si>
    <t xml:space="preserve">0088008</t>
  </si>
  <si>
    <t xml:space="preserve">Моркинский район</t>
  </si>
  <si>
    <t xml:space="preserve">0088009</t>
  </si>
  <si>
    <t xml:space="preserve">Новоторъяльский район</t>
  </si>
  <si>
    <t xml:space="preserve">0088010</t>
  </si>
  <si>
    <t xml:space="preserve">Оршанский район</t>
  </si>
  <si>
    <t xml:space="preserve">0088011</t>
  </si>
  <si>
    <t xml:space="preserve">Параньгинский район</t>
  </si>
  <si>
    <t xml:space="preserve">0088012</t>
  </si>
  <si>
    <t xml:space="preserve">Сернурский район</t>
  </si>
  <si>
    <t xml:space="preserve">0088013</t>
  </si>
  <si>
    <t xml:space="preserve">0088014</t>
  </si>
  <si>
    <t xml:space="preserve">Юринский район</t>
  </si>
  <si>
    <t xml:space="preserve">0088015</t>
  </si>
  <si>
    <t xml:space="preserve">г Волжск</t>
  </si>
  <si>
    <t xml:space="preserve">0088016</t>
  </si>
  <si>
    <t xml:space="preserve">г Йошкар-Ола</t>
  </si>
  <si>
    <t xml:space="preserve">0088017</t>
  </si>
  <si>
    <t xml:space="preserve">г Козьмодемьянск</t>
  </si>
  <si>
    <t xml:space="preserve">0089</t>
  </si>
  <si>
    <t xml:space="preserve">Республика Мордовия</t>
  </si>
  <si>
    <t xml:space="preserve">0089001</t>
  </si>
  <si>
    <t xml:space="preserve">0089002</t>
  </si>
  <si>
    <t xml:space="preserve">Атюрьевский район</t>
  </si>
  <si>
    <t xml:space="preserve">0089003</t>
  </si>
  <si>
    <t xml:space="preserve">Атяшевский район</t>
  </si>
  <si>
    <t xml:space="preserve">0089004</t>
  </si>
  <si>
    <t xml:space="preserve">Большеберезниковский район</t>
  </si>
  <si>
    <t xml:space="preserve">0089005</t>
  </si>
  <si>
    <t xml:space="preserve">0089006</t>
  </si>
  <si>
    <t xml:space="preserve">Ельниковский район</t>
  </si>
  <si>
    <t xml:space="preserve">0089007</t>
  </si>
  <si>
    <t xml:space="preserve">Зубово-Полянский район</t>
  </si>
  <si>
    <t xml:space="preserve">0089008</t>
  </si>
  <si>
    <t xml:space="preserve">Инсарский район</t>
  </si>
  <si>
    <t xml:space="preserve">0089009</t>
  </si>
  <si>
    <t xml:space="preserve">Ичалковский район</t>
  </si>
  <si>
    <t xml:space="preserve">0089010</t>
  </si>
  <si>
    <t xml:space="preserve">Кадошкинский район</t>
  </si>
  <si>
    <t xml:space="preserve">0089011</t>
  </si>
  <si>
    <t xml:space="preserve">Ковылкинский район</t>
  </si>
  <si>
    <t xml:space="preserve">0089012</t>
  </si>
  <si>
    <t xml:space="preserve">Кочкуровский район</t>
  </si>
  <si>
    <t xml:space="preserve">0089013</t>
  </si>
  <si>
    <t xml:space="preserve">Краснослободский район</t>
  </si>
  <si>
    <t xml:space="preserve">0089014</t>
  </si>
  <si>
    <t xml:space="preserve">Лямбирский район</t>
  </si>
  <si>
    <t xml:space="preserve">0089015</t>
  </si>
  <si>
    <t xml:space="preserve">Ромодановский район</t>
  </si>
  <si>
    <t xml:space="preserve">0089016</t>
  </si>
  <si>
    <t xml:space="preserve">Рузаевский район</t>
  </si>
  <si>
    <t xml:space="preserve">0089017</t>
  </si>
  <si>
    <t xml:space="preserve">Старошайговский район</t>
  </si>
  <si>
    <t xml:space="preserve">0089018</t>
  </si>
  <si>
    <t xml:space="preserve">Темниковский район</t>
  </si>
  <si>
    <t xml:space="preserve">0089019</t>
  </si>
  <si>
    <t xml:space="preserve">Теньгушевский район</t>
  </si>
  <si>
    <t xml:space="preserve">0089020</t>
  </si>
  <si>
    <t xml:space="preserve">Торбеевский район</t>
  </si>
  <si>
    <t xml:space="preserve">0089021</t>
  </si>
  <si>
    <t xml:space="preserve">Чамзинский район</t>
  </si>
  <si>
    <t xml:space="preserve">0089022</t>
  </si>
  <si>
    <t xml:space="preserve">г Саранск</t>
  </si>
  <si>
    <t xml:space="preserve">0090</t>
  </si>
  <si>
    <t xml:space="preserve">Республика Северная Осетия - Алания</t>
  </si>
  <si>
    <t xml:space="preserve">0090001</t>
  </si>
  <si>
    <t xml:space="preserve">Алагирский район</t>
  </si>
  <si>
    <t xml:space="preserve">0090002</t>
  </si>
  <si>
    <t xml:space="preserve">Ардонский район</t>
  </si>
  <si>
    <t xml:space="preserve">0090003</t>
  </si>
  <si>
    <t xml:space="preserve">Дигорский район</t>
  </si>
  <si>
    <t xml:space="preserve">0090004</t>
  </si>
  <si>
    <t xml:space="preserve">Ирафский район</t>
  </si>
  <si>
    <t xml:space="preserve">0090005</t>
  </si>
  <si>
    <t xml:space="preserve">0090006</t>
  </si>
  <si>
    <t xml:space="preserve">Моздокский район</t>
  </si>
  <si>
    <t xml:space="preserve">0090007</t>
  </si>
  <si>
    <t xml:space="preserve">Правобережный район</t>
  </si>
  <si>
    <t xml:space="preserve">0090008</t>
  </si>
  <si>
    <t xml:space="preserve">Пригородный район</t>
  </si>
  <si>
    <t xml:space="preserve">0090009</t>
  </si>
  <si>
    <t xml:space="preserve">г Владикавказ</t>
  </si>
  <si>
    <t xml:space="preserve">0091</t>
  </si>
  <si>
    <t xml:space="preserve">Карачаево-Черкесская Республика</t>
  </si>
  <si>
    <t xml:space="preserve">0091001</t>
  </si>
  <si>
    <t xml:space="preserve">Абазинский район</t>
  </si>
  <si>
    <t xml:space="preserve">0091002</t>
  </si>
  <si>
    <t xml:space="preserve">Адыге-Хабльский район</t>
  </si>
  <si>
    <t xml:space="preserve">0091003</t>
  </si>
  <si>
    <t xml:space="preserve">Зеленчукский район</t>
  </si>
  <si>
    <t xml:space="preserve">0091004</t>
  </si>
  <si>
    <t xml:space="preserve">Карачаевский район</t>
  </si>
  <si>
    <t xml:space="preserve">0091005</t>
  </si>
  <si>
    <t xml:space="preserve">Малокарачаевский район</t>
  </si>
  <si>
    <t xml:space="preserve">0091006</t>
  </si>
  <si>
    <t xml:space="preserve">0091007</t>
  </si>
  <si>
    <t xml:space="preserve">Прикубанский район</t>
  </si>
  <si>
    <t xml:space="preserve">0091008</t>
  </si>
  <si>
    <t xml:space="preserve">Урупский район</t>
  </si>
  <si>
    <t xml:space="preserve">0091009</t>
  </si>
  <si>
    <t xml:space="preserve">Усть-Джегутинский район</t>
  </si>
  <si>
    <t xml:space="preserve">0091010</t>
  </si>
  <si>
    <t xml:space="preserve">Хабезский район</t>
  </si>
  <si>
    <t xml:space="preserve">0091011</t>
  </si>
  <si>
    <t xml:space="preserve">г Карачаевск</t>
  </si>
  <si>
    <t xml:space="preserve">0091012</t>
  </si>
  <si>
    <t xml:space="preserve">г Черкесск</t>
  </si>
  <si>
    <t xml:space="preserve">0092</t>
  </si>
  <si>
    <t xml:space="preserve">Республика Татарстан (Татарстан)</t>
  </si>
  <si>
    <t xml:space="preserve">0092001</t>
  </si>
  <si>
    <t xml:space="preserve">Агрызский район</t>
  </si>
  <si>
    <t xml:space="preserve">0092002</t>
  </si>
  <si>
    <t xml:space="preserve">Азнакаевский район</t>
  </si>
  <si>
    <t xml:space="preserve">0092003</t>
  </si>
  <si>
    <t xml:space="preserve">Аксубаевский район</t>
  </si>
  <si>
    <t xml:space="preserve">0092004</t>
  </si>
  <si>
    <t xml:space="preserve">Актанышский район</t>
  </si>
  <si>
    <t xml:space="preserve">0092005</t>
  </si>
  <si>
    <t xml:space="preserve">0092006</t>
  </si>
  <si>
    <t xml:space="preserve">Алькеевский район</t>
  </si>
  <si>
    <t xml:space="preserve">0092007</t>
  </si>
  <si>
    <t xml:space="preserve">Альметьевский район</t>
  </si>
  <si>
    <t xml:space="preserve">0092008</t>
  </si>
  <si>
    <t xml:space="preserve">Апастовский район</t>
  </si>
  <si>
    <t xml:space="preserve">0092009</t>
  </si>
  <si>
    <t xml:space="preserve">Арский район</t>
  </si>
  <si>
    <t xml:space="preserve">0092010</t>
  </si>
  <si>
    <t xml:space="preserve">Атнинский район</t>
  </si>
  <si>
    <t xml:space="preserve">0092011</t>
  </si>
  <si>
    <t xml:space="preserve">Бавлинский район</t>
  </si>
  <si>
    <t xml:space="preserve">0092012</t>
  </si>
  <si>
    <t xml:space="preserve">Балтасинский район</t>
  </si>
  <si>
    <t xml:space="preserve">0092013</t>
  </si>
  <si>
    <t xml:space="preserve">Бугульминский район</t>
  </si>
  <si>
    <t xml:space="preserve">0092014</t>
  </si>
  <si>
    <t xml:space="preserve">Буинский район</t>
  </si>
  <si>
    <t xml:space="preserve">0092015</t>
  </si>
  <si>
    <t xml:space="preserve">Верхнеуслонский район</t>
  </si>
  <si>
    <t xml:space="preserve">0092016</t>
  </si>
  <si>
    <t xml:space="preserve">Высокогорский район</t>
  </si>
  <si>
    <t xml:space="preserve">0092017</t>
  </si>
  <si>
    <t xml:space="preserve">Дрожжановский район</t>
  </si>
  <si>
    <t xml:space="preserve">0092018</t>
  </si>
  <si>
    <t xml:space="preserve">Елабужский район</t>
  </si>
  <si>
    <t xml:space="preserve">0092019</t>
  </si>
  <si>
    <t xml:space="preserve">Заинский район</t>
  </si>
  <si>
    <t xml:space="preserve">0092020</t>
  </si>
  <si>
    <t xml:space="preserve">Зеленодольский район</t>
  </si>
  <si>
    <t xml:space="preserve">0092021</t>
  </si>
  <si>
    <t xml:space="preserve">Кайбицкий район</t>
  </si>
  <si>
    <t xml:space="preserve">0092022</t>
  </si>
  <si>
    <t xml:space="preserve">Камско-Устьинский район</t>
  </si>
  <si>
    <t xml:space="preserve">0092023</t>
  </si>
  <si>
    <t xml:space="preserve">0092024</t>
  </si>
  <si>
    <t xml:space="preserve">Кукморский район</t>
  </si>
  <si>
    <t xml:space="preserve">0092025</t>
  </si>
  <si>
    <t xml:space="preserve">Лаишевский район</t>
  </si>
  <si>
    <t xml:space="preserve">0092026</t>
  </si>
  <si>
    <t xml:space="preserve">Лениногорский район</t>
  </si>
  <si>
    <t xml:space="preserve">0092027</t>
  </si>
  <si>
    <t xml:space="preserve">Мамадышский район</t>
  </si>
  <si>
    <t xml:space="preserve">0092028</t>
  </si>
  <si>
    <t xml:space="preserve">Менделеевский район</t>
  </si>
  <si>
    <t xml:space="preserve">0092029</t>
  </si>
  <si>
    <t xml:space="preserve">Мензелинский район</t>
  </si>
  <si>
    <t xml:space="preserve">0092030</t>
  </si>
  <si>
    <t xml:space="preserve">Муслюмовский район</t>
  </si>
  <si>
    <t xml:space="preserve">0092031</t>
  </si>
  <si>
    <t xml:space="preserve">Нижнекамский район</t>
  </si>
  <si>
    <t xml:space="preserve">0092032</t>
  </si>
  <si>
    <t xml:space="preserve">Новошешминский район</t>
  </si>
  <si>
    <t xml:space="preserve">0092033</t>
  </si>
  <si>
    <t xml:space="preserve">Нурлатский район</t>
  </si>
  <si>
    <t xml:space="preserve">0092034</t>
  </si>
  <si>
    <t xml:space="preserve">Пестречинский район</t>
  </si>
  <si>
    <t xml:space="preserve">0092035</t>
  </si>
  <si>
    <t xml:space="preserve">Рыбно-Слободский район</t>
  </si>
  <si>
    <t xml:space="preserve">0092036</t>
  </si>
  <si>
    <t xml:space="preserve">Сабинский район</t>
  </si>
  <si>
    <t xml:space="preserve">0092037</t>
  </si>
  <si>
    <t xml:space="preserve">Сармановский район</t>
  </si>
  <si>
    <t xml:space="preserve">0092038</t>
  </si>
  <si>
    <t xml:space="preserve">Ютазинский район</t>
  </si>
  <si>
    <t xml:space="preserve">0092039</t>
  </si>
  <si>
    <t xml:space="preserve">Тетюшский район</t>
  </si>
  <si>
    <t xml:space="preserve">0092040</t>
  </si>
  <si>
    <t xml:space="preserve">Тюлячинский район</t>
  </si>
  <si>
    <t xml:space="preserve">0092041</t>
  </si>
  <si>
    <t xml:space="preserve">Тукаевский район</t>
  </si>
  <si>
    <t xml:space="preserve">0092042</t>
  </si>
  <si>
    <t xml:space="preserve">Черемшанский район</t>
  </si>
  <si>
    <t xml:space="preserve">0092043</t>
  </si>
  <si>
    <t xml:space="preserve">Чистопольский район</t>
  </si>
  <si>
    <t xml:space="preserve">0092044</t>
  </si>
  <si>
    <t xml:space="preserve">г Казань</t>
  </si>
  <si>
    <t xml:space="preserve">0092045</t>
  </si>
  <si>
    <t xml:space="preserve">г Набережные Челны</t>
  </si>
  <si>
    <t xml:space="preserve">0093</t>
  </si>
  <si>
    <t xml:space="preserve">Республика Тыва</t>
  </si>
  <si>
    <t xml:space="preserve">0093001</t>
  </si>
  <si>
    <t xml:space="preserve">Бай-Тайгинский район</t>
  </si>
  <si>
    <t xml:space="preserve">0093002</t>
  </si>
  <si>
    <t xml:space="preserve">Барун-Хемчикский район</t>
  </si>
  <si>
    <t xml:space="preserve">0093003</t>
  </si>
  <si>
    <t xml:space="preserve">Дзун-Хемчикский район</t>
  </si>
  <si>
    <t xml:space="preserve">0093004</t>
  </si>
  <si>
    <t xml:space="preserve">Каа-Хемский район</t>
  </si>
  <si>
    <t xml:space="preserve">0093005</t>
  </si>
  <si>
    <t xml:space="preserve">Кызылский район</t>
  </si>
  <si>
    <t xml:space="preserve">0093006</t>
  </si>
  <si>
    <t xml:space="preserve">Монгун-Тайгинский район</t>
  </si>
  <si>
    <t xml:space="preserve">0093007</t>
  </si>
  <si>
    <t xml:space="preserve">Овюрский район</t>
  </si>
  <si>
    <t xml:space="preserve">0093008</t>
  </si>
  <si>
    <t xml:space="preserve">Пий-Хемский район</t>
  </si>
  <si>
    <t xml:space="preserve">0093009</t>
  </si>
  <si>
    <t xml:space="preserve">Сут-Хольский район</t>
  </si>
  <si>
    <t xml:space="preserve">0093010</t>
  </si>
  <si>
    <t xml:space="preserve">Тандинский район</t>
  </si>
  <si>
    <t xml:space="preserve">0093011</t>
  </si>
  <si>
    <t xml:space="preserve">Тере-Хольский район</t>
  </si>
  <si>
    <t xml:space="preserve">0093012</t>
  </si>
  <si>
    <t xml:space="preserve">Тес-Хемский район</t>
  </si>
  <si>
    <t xml:space="preserve">0093013</t>
  </si>
  <si>
    <t xml:space="preserve">Тоджинский район</t>
  </si>
  <si>
    <t xml:space="preserve">0093014</t>
  </si>
  <si>
    <t xml:space="preserve">Улуг-Хемский район</t>
  </si>
  <si>
    <t xml:space="preserve">0093015</t>
  </si>
  <si>
    <t xml:space="preserve">Чаа-Хольский район</t>
  </si>
  <si>
    <t xml:space="preserve">0093016</t>
  </si>
  <si>
    <t xml:space="preserve">Чеди-Хольский район</t>
  </si>
  <si>
    <t xml:space="preserve">0093017</t>
  </si>
  <si>
    <t xml:space="preserve">Эрзинский район</t>
  </si>
  <si>
    <t xml:space="preserve">0093019</t>
  </si>
  <si>
    <t xml:space="preserve">г Кызыл</t>
  </si>
  <si>
    <t xml:space="preserve">0093018</t>
  </si>
  <si>
    <t xml:space="preserve">г Ак-Довурак</t>
  </si>
  <si>
    <t xml:space="preserve">0094</t>
  </si>
  <si>
    <t xml:space="preserve">Удмуртская республика</t>
  </si>
  <si>
    <t xml:space="preserve">0094001</t>
  </si>
  <si>
    <t xml:space="preserve">Алнашский район район</t>
  </si>
  <si>
    <t xml:space="preserve">0094002</t>
  </si>
  <si>
    <t xml:space="preserve">Балезинский район</t>
  </si>
  <si>
    <t xml:space="preserve">0094003</t>
  </si>
  <si>
    <t xml:space="preserve">Вавожский район</t>
  </si>
  <si>
    <t xml:space="preserve">0094004</t>
  </si>
  <si>
    <t xml:space="preserve">Воткинский район</t>
  </si>
  <si>
    <t xml:space="preserve">0094005</t>
  </si>
  <si>
    <t xml:space="preserve">Глазовский район</t>
  </si>
  <si>
    <t xml:space="preserve">0094006</t>
  </si>
  <si>
    <t xml:space="preserve">Граховский район</t>
  </si>
  <si>
    <t xml:space="preserve">0094007</t>
  </si>
  <si>
    <t xml:space="preserve">Дебесский район</t>
  </si>
  <si>
    <t xml:space="preserve">0094008</t>
  </si>
  <si>
    <t xml:space="preserve">0094009</t>
  </si>
  <si>
    <t xml:space="preserve">Игринский район</t>
  </si>
  <si>
    <t xml:space="preserve">0094010</t>
  </si>
  <si>
    <t xml:space="preserve">Камбарский район</t>
  </si>
  <si>
    <t xml:space="preserve">0094011</t>
  </si>
  <si>
    <t xml:space="preserve">Каракулинский район</t>
  </si>
  <si>
    <t xml:space="preserve">0094012</t>
  </si>
  <si>
    <t xml:space="preserve">Кезский район</t>
  </si>
  <si>
    <t xml:space="preserve">0094013</t>
  </si>
  <si>
    <t xml:space="preserve">Кизнерский район</t>
  </si>
  <si>
    <t xml:space="preserve">0094014</t>
  </si>
  <si>
    <t xml:space="preserve">Киясовский район</t>
  </si>
  <si>
    <t xml:space="preserve">0094015</t>
  </si>
  <si>
    <t xml:space="preserve">0094016</t>
  </si>
  <si>
    <t xml:space="preserve">Малопургинский район</t>
  </si>
  <si>
    <t xml:space="preserve">0094017</t>
  </si>
  <si>
    <t xml:space="preserve">Можгинский район</t>
  </si>
  <si>
    <t xml:space="preserve">0094018</t>
  </si>
  <si>
    <t xml:space="preserve">Сарапульский район</t>
  </si>
  <si>
    <t xml:space="preserve">0094019</t>
  </si>
  <si>
    <t xml:space="preserve">Селтинский район</t>
  </si>
  <si>
    <t xml:space="preserve">0094020</t>
  </si>
  <si>
    <t xml:space="preserve">Сюмсинский район</t>
  </si>
  <si>
    <t xml:space="preserve">0094021</t>
  </si>
  <si>
    <t xml:space="preserve">Увинский район</t>
  </si>
  <si>
    <t xml:space="preserve">0094022</t>
  </si>
  <si>
    <t xml:space="preserve">Шарканский район</t>
  </si>
  <si>
    <t xml:space="preserve">0094023</t>
  </si>
  <si>
    <t xml:space="preserve">Юкаменский район</t>
  </si>
  <si>
    <t xml:space="preserve">0094024</t>
  </si>
  <si>
    <t xml:space="preserve">Якшур-Бодьинский район</t>
  </si>
  <si>
    <t xml:space="preserve">0094025</t>
  </si>
  <si>
    <t xml:space="preserve">Ярский район</t>
  </si>
  <si>
    <t xml:space="preserve">0094027</t>
  </si>
  <si>
    <t xml:space="preserve">г Воткинск</t>
  </si>
  <si>
    <t xml:space="preserve">0094028</t>
  </si>
  <si>
    <t xml:space="preserve">г Глазов</t>
  </si>
  <si>
    <t xml:space="preserve">0094026</t>
  </si>
  <si>
    <t xml:space="preserve">г Ижевск</t>
  </si>
  <si>
    <t xml:space="preserve">0094029</t>
  </si>
  <si>
    <t xml:space="preserve">г Можга</t>
  </si>
  <si>
    <t xml:space="preserve">0094030</t>
  </si>
  <si>
    <t xml:space="preserve">г Сарапул</t>
  </si>
  <si>
    <t xml:space="preserve">0095</t>
  </si>
  <si>
    <t xml:space="preserve">Республика Хакасия</t>
  </si>
  <si>
    <t xml:space="preserve">0095001</t>
  </si>
  <si>
    <t xml:space="preserve">0095002</t>
  </si>
  <si>
    <t xml:space="preserve">Аскизский район</t>
  </si>
  <si>
    <t xml:space="preserve">0095003</t>
  </si>
  <si>
    <t xml:space="preserve">Бейский район</t>
  </si>
  <si>
    <t xml:space="preserve">0095004</t>
  </si>
  <si>
    <t xml:space="preserve">Боградский район</t>
  </si>
  <si>
    <t xml:space="preserve">0095005</t>
  </si>
  <si>
    <t xml:space="preserve">Орджоникидзевский район</t>
  </si>
  <si>
    <t xml:space="preserve">0095006</t>
  </si>
  <si>
    <t xml:space="preserve">Таштыпский район</t>
  </si>
  <si>
    <t xml:space="preserve">0095007</t>
  </si>
  <si>
    <t xml:space="preserve">Усть-Абаканский район</t>
  </si>
  <si>
    <t xml:space="preserve">0095008</t>
  </si>
  <si>
    <t xml:space="preserve">Ширинский район</t>
  </si>
  <si>
    <t xml:space="preserve">0095009</t>
  </si>
  <si>
    <t xml:space="preserve">г Абакан</t>
  </si>
  <si>
    <t xml:space="preserve">0095010</t>
  </si>
  <si>
    <t xml:space="preserve">г Абаза</t>
  </si>
  <si>
    <t xml:space="preserve">0095011</t>
  </si>
  <si>
    <t xml:space="preserve">г Саяногорск</t>
  </si>
  <si>
    <t xml:space="preserve">0095012</t>
  </si>
  <si>
    <t xml:space="preserve">г Сорск</t>
  </si>
  <si>
    <t xml:space="preserve">0095013</t>
  </si>
  <si>
    <t xml:space="preserve">г Черногорск</t>
  </si>
  <si>
    <t xml:space="preserve">0096</t>
  </si>
  <si>
    <t xml:space="preserve">Чеченская Республика</t>
  </si>
  <si>
    <t xml:space="preserve">0096001</t>
  </si>
  <si>
    <t xml:space="preserve">Ачхой-Мартановский район</t>
  </si>
  <si>
    <t xml:space="preserve">0096002</t>
  </si>
  <si>
    <t xml:space="preserve">Веденский район</t>
  </si>
  <si>
    <t xml:space="preserve">0096003</t>
  </si>
  <si>
    <t xml:space="preserve">Грозненский район</t>
  </si>
  <si>
    <t xml:space="preserve">0096004</t>
  </si>
  <si>
    <t xml:space="preserve">Гудермесский район</t>
  </si>
  <si>
    <t xml:space="preserve">0096007</t>
  </si>
  <si>
    <t xml:space="preserve">Надтеречный район</t>
  </si>
  <si>
    <t xml:space="preserve">0096008</t>
  </si>
  <si>
    <t xml:space="preserve">Наурский район</t>
  </si>
  <si>
    <t xml:space="preserve">0096009</t>
  </si>
  <si>
    <t xml:space="preserve">Ножай-Юртовский район</t>
  </si>
  <si>
    <t xml:space="preserve">0096011</t>
  </si>
  <si>
    <t xml:space="preserve">Урус-Мартановский район</t>
  </si>
  <si>
    <t xml:space="preserve">0096006</t>
  </si>
  <si>
    <t xml:space="preserve">Курчалоевский район</t>
  </si>
  <si>
    <t xml:space="preserve">0096010</t>
  </si>
  <si>
    <t xml:space="preserve">0096012</t>
  </si>
  <si>
    <t xml:space="preserve">Шалинский район</t>
  </si>
  <si>
    <t xml:space="preserve">0096013</t>
  </si>
  <si>
    <t xml:space="preserve">Шатоевский район</t>
  </si>
  <si>
    <t xml:space="preserve">0096015</t>
  </si>
  <si>
    <t xml:space="preserve">Шаройский район</t>
  </si>
  <si>
    <t xml:space="preserve">0096014</t>
  </si>
  <si>
    <t xml:space="preserve">Шелковской район</t>
  </si>
  <si>
    <t xml:space="preserve">0096005</t>
  </si>
  <si>
    <t xml:space="preserve">Итум-Калинский район</t>
  </si>
  <si>
    <t xml:space="preserve">0096016</t>
  </si>
  <si>
    <t xml:space="preserve">г Аргун</t>
  </si>
  <si>
    <t xml:space="preserve">0096017</t>
  </si>
  <si>
    <t xml:space="preserve">г Грозный</t>
  </si>
  <si>
    <t xml:space="preserve">0097</t>
  </si>
  <si>
    <t xml:space="preserve">Чувашская Республика - Чувашия</t>
  </si>
  <si>
    <t xml:space="preserve">0097001</t>
  </si>
  <si>
    <t xml:space="preserve">Алатырский район</t>
  </si>
  <si>
    <t xml:space="preserve">0097002</t>
  </si>
  <si>
    <t xml:space="preserve">Аликовский район</t>
  </si>
  <si>
    <t xml:space="preserve">0097003</t>
  </si>
  <si>
    <t xml:space="preserve">Батыревский район</t>
  </si>
  <si>
    <t xml:space="preserve">0097004</t>
  </si>
  <si>
    <t xml:space="preserve">Вурнарский район</t>
  </si>
  <si>
    <t xml:space="preserve">0097005</t>
  </si>
  <si>
    <t xml:space="preserve">Ибресинский район</t>
  </si>
  <si>
    <t xml:space="preserve">0097006</t>
  </si>
  <si>
    <t xml:space="preserve">Канашский район</t>
  </si>
  <si>
    <t xml:space="preserve">0097007</t>
  </si>
  <si>
    <t xml:space="preserve">Козловский район</t>
  </si>
  <si>
    <t xml:space="preserve">0097008</t>
  </si>
  <si>
    <t xml:space="preserve">0097009</t>
  </si>
  <si>
    <t xml:space="preserve">0097010</t>
  </si>
  <si>
    <t xml:space="preserve">Красночетайский район</t>
  </si>
  <si>
    <t xml:space="preserve">0097011</t>
  </si>
  <si>
    <t xml:space="preserve">Мариинско-Посадский район</t>
  </si>
  <si>
    <t xml:space="preserve">0097012</t>
  </si>
  <si>
    <t xml:space="preserve">Моргаушский район</t>
  </si>
  <si>
    <t xml:space="preserve">0097013</t>
  </si>
  <si>
    <t xml:space="preserve">Порецкий район</t>
  </si>
  <si>
    <t xml:space="preserve">0097014</t>
  </si>
  <si>
    <t xml:space="preserve">Урмарский район</t>
  </si>
  <si>
    <t xml:space="preserve">0097015</t>
  </si>
  <si>
    <t xml:space="preserve">Цивильский район</t>
  </si>
  <si>
    <t xml:space="preserve">0097016</t>
  </si>
  <si>
    <t xml:space="preserve">Чебоксарский район</t>
  </si>
  <si>
    <t xml:space="preserve">0097017</t>
  </si>
  <si>
    <t xml:space="preserve">Шемуршинский район</t>
  </si>
  <si>
    <t xml:space="preserve">0097018</t>
  </si>
  <si>
    <t xml:space="preserve">Шумерлинский район</t>
  </si>
  <si>
    <t xml:space="preserve">0097019</t>
  </si>
  <si>
    <t xml:space="preserve">Ядринский район</t>
  </si>
  <si>
    <t xml:space="preserve">0097020</t>
  </si>
  <si>
    <t xml:space="preserve">Яльчикский район</t>
  </si>
  <si>
    <t xml:space="preserve">0097021</t>
  </si>
  <si>
    <t xml:space="preserve">Янтиковский район</t>
  </si>
  <si>
    <t xml:space="preserve">0097022</t>
  </si>
  <si>
    <t xml:space="preserve">г Алатырь</t>
  </si>
  <si>
    <t xml:space="preserve">0097023</t>
  </si>
  <si>
    <t xml:space="preserve">г Канаш</t>
  </si>
  <si>
    <t xml:space="preserve">0097024</t>
  </si>
  <si>
    <t xml:space="preserve">г Новочебоксарск</t>
  </si>
  <si>
    <t xml:space="preserve">0097025</t>
  </si>
  <si>
    <t xml:space="preserve">г Чебоксары</t>
  </si>
  <si>
    <t xml:space="preserve">0097026</t>
  </si>
  <si>
    <t xml:space="preserve">г Шумерля</t>
  </si>
  <si>
    <t xml:space="preserve">0098</t>
  </si>
  <si>
    <t xml:space="preserve">Республика Саха (Якутия)</t>
  </si>
  <si>
    <t xml:space="preserve">0098001</t>
  </si>
  <si>
    <t xml:space="preserve">Абыйский район</t>
  </si>
  <si>
    <t xml:space="preserve">0098002</t>
  </si>
  <si>
    <t xml:space="preserve">Алданский район</t>
  </si>
  <si>
    <t xml:space="preserve">0098003</t>
  </si>
  <si>
    <t xml:space="preserve">Таттинский район</t>
  </si>
  <si>
    <t xml:space="preserve">0098004</t>
  </si>
  <si>
    <t xml:space="preserve">Аллаиховский район</t>
  </si>
  <si>
    <t xml:space="preserve">0098005</t>
  </si>
  <si>
    <t xml:space="preserve">Амгинский район</t>
  </si>
  <si>
    <t xml:space="preserve">0098006</t>
  </si>
  <si>
    <t xml:space="preserve">Анабарский национальный (долгано-эвенкийский) район</t>
  </si>
  <si>
    <t xml:space="preserve">0098007</t>
  </si>
  <si>
    <t xml:space="preserve">Булунский район</t>
  </si>
  <si>
    <t xml:space="preserve">0098008</t>
  </si>
  <si>
    <t xml:space="preserve">Верхневилюйский район</t>
  </si>
  <si>
    <t xml:space="preserve">0098009</t>
  </si>
  <si>
    <t xml:space="preserve">Верхнеколымский район</t>
  </si>
  <si>
    <t xml:space="preserve">0098010</t>
  </si>
  <si>
    <t xml:space="preserve">Верхоянский район</t>
  </si>
  <si>
    <t xml:space="preserve">0098011</t>
  </si>
  <si>
    <t xml:space="preserve">Вилюйский район</t>
  </si>
  <si>
    <t xml:space="preserve">0098012</t>
  </si>
  <si>
    <t xml:space="preserve">Горный район</t>
  </si>
  <si>
    <t xml:space="preserve">0098013</t>
  </si>
  <si>
    <t xml:space="preserve">Жиганский район</t>
  </si>
  <si>
    <t xml:space="preserve">0098014</t>
  </si>
  <si>
    <t xml:space="preserve">Кобяйский район</t>
  </si>
  <si>
    <t xml:space="preserve">0098015</t>
  </si>
  <si>
    <t xml:space="preserve">Нюрбинский район</t>
  </si>
  <si>
    <t xml:space="preserve">0098016</t>
  </si>
  <si>
    <t xml:space="preserve">0098017</t>
  </si>
  <si>
    <t xml:space="preserve">Мегино-Кангаласский район</t>
  </si>
  <si>
    <t xml:space="preserve">0098018</t>
  </si>
  <si>
    <t xml:space="preserve">Мирнинский район</t>
  </si>
  <si>
    <t xml:space="preserve">0098019</t>
  </si>
  <si>
    <t xml:space="preserve">Момский район</t>
  </si>
  <si>
    <t xml:space="preserve">0098020</t>
  </si>
  <si>
    <t xml:space="preserve">Намский район</t>
  </si>
  <si>
    <t xml:space="preserve">0098021</t>
  </si>
  <si>
    <t xml:space="preserve">Нижнеколымский район</t>
  </si>
  <si>
    <t xml:space="preserve">0098022</t>
  </si>
  <si>
    <t xml:space="preserve">Оймяконский район</t>
  </si>
  <si>
    <t xml:space="preserve">0098023</t>
  </si>
  <si>
    <t xml:space="preserve">Олекминский район</t>
  </si>
  <si>
    <t xml:space="preserve">0098024</t>
  </si>
  <si>
    <t xml:space="preserve">Оленекский район</t>
  </si>
  <si>
    <t xml:space="preserve">0098025</t>
  </si>
  <si>
    <t xml:space="preserve">Хангаласский район</t>
  </si>
  <si>
    <t xml:space="preserve">0098026</t>
  </si>
  <si>
    <t xml:space="preserve">Среднеколымский район</t>
  </si>
  <si>
    <t xml:space="preserve">0098027</t>
  </si>
  <si>
    <t xml:space="preserve">Сунтарский район</t>
  </si>
  <si>
    <t xml:space="preserve">0098028</t>
  </si>
  <si>
    <t xml:space="preserve">Томпонский район</t>
  </si>
  <si>
    <t xml:space="preserve">0098029</t>
  </si>
  <si>
    <t xml:space="preserve">Усть-Алданский район</t>
  </si>
  <si>
    <t xml:space="preserve">0098030</t>
  </si>
  <si>
    <t xml:space="preserve">Усть-Майский район</t>
  </si>
  <si>
    <t xml:space="preserve">0098031</t>
  </si>
  <si>
    <t xml:space="preserve">Усть-Янский район</t>
  </si>
  <si>
    <t xml:space="preserve">0098032</t>
  </si>
  <si>
    <t xml:space="preserve">Чурапчинский район</t>
  </si>
  <si>
    <t xml:space="preserve">0098033</t>
  </si>
  <si>
    <t xml:space="preserve">Эвено-Бытантайский национальный район</t>
  </si>
  <si>
    <t xml:space="preserve">0098034</t>
  </si>
  <si>
    <t xml:space="preserve">Нерюнгринский район</t>
  </si>
  <si>
    <t xml:space="preserve">0098035</t>
  </si>
  <si>
    <t xml:space="preserve">Городской округ Жатай</t>
  </si>
  <si>
    <t xml:space="preserve">0098036</t>
  </si>
  <si>
    <t xml:space="preserve">г Якутск</t>
  </si>
  <si>
    <t xml:space="preserve">0099</t>
  </si>
  <si>
    <t xml:space="preserve">Еврейская АО</t>
  </si>
  <si>
    <t xml:space="preserve">0099001</t>
  </si>
  <si>
    <t xml:space="preserve">Биробиджанский район</t>
  </si>
  <si>
    <t xml:space="preserve">0099002</t>
  </si>
  <si>
    <t xml:space="preserve">0099003</t>
  </si>
  <si>
    <t xml:space="preserve">Облученский район</t>
  </si>
  <si>
    <t xml:space="preserve">0099004</t>
  </si>
  <si>
    <t xml:space="preserve">0099005</t>
  </si>
  <si>
    <t xml:space="preserve">Смидовичский район</t>
  </si>
  <si>
    <t xml:space="preserve">0099006</t>
  </si>
  <si>
    <t xml:space="preserve">г Биробиджан</t>
  </si>
  <si>
    <t xml:space="preserve">0085</t>
  </si>
  <si>
    <t xml:space="preserve">Ненецкий АО</t>
  </si>
  <si>
    <t xml:space="preserve">0085002</t>
  </si>
  <si>
    <t xml:space="preserve">г Нарьян-Мар</t>
  </si>
  <si>
    <t xml:space="preserve">0072</t>
  </si>
  <si>
    <t xml:space="preserve">Ханты-Мансийский АО-Югра</t>
  </si>
  <si>
    <t xml:space="preserve">0072001</t>
  </si>
  <si>
    <t xml:space="preserve">Белоярский район</t>
  </si>
  <si>
    <t xml:space="preserve">0072002</t>
  </si>
  <si>
    <t xml:space="preserve">0072003</t>
  </si>
  <si>
    <t xml:space="preserve">Кондинский район</t>
  </si>
  <si>
    <t xml:space="preserve">0072004</t>
  </si>
  <si>
    <t xml:space="preserve">Нефтеюганский район</t>
  </si>
  <si>
    <t xml:space="preserve">0072005</t>
  </si>
  <si>
    <t xml:space="preserve">Нижневартовский район</t>
  </si>
  <si>
    <t xml:space="preserve">0072006</t>
  </si>
  <si>
    <t xml:space="preserve">0072007</t>
  </si>
  <si>
    <t xml:space="preserve">0072008</t>
  </si>
  <si>
    <t xml:space="preserve">Сургутский район</t>
  </si>
  <si>
    <t xml:space="preserve">0072009</t>
  </si>
  <si>
    <t xml:space="preserve">Ханты-Мансийский район</t>
  </si>
  <si>
    <t xml:space="preserve">0072021</t>
  </si>
  <si>
    <t xml:space="preserve">г Ханты-Мансийск</t>
  </si>
  <si>
    <t xml:space="preserve">0072011</t>
  </si>
  <si>
    <t xml:space="preserve">г Лангепас</t>
  </si>
  <si>
    <t xml:space="preserve">0072012</t>
  </si>
  <si>
    <t xml:space="preserve">г Мегион</t>
  </si>
  <si>
    <t xml:space="preserve">0072013</t>
  </si>
  <si>
    <t xml:space="preserve">г Нефтеюганск</t>
  </si>
  <si>
    <t xml:space="preserve">0072014</t>
  </si>
  <si>
    <t xml:space="preserve">г Нижневартовск</t>
  </si>
  <si>
    <t xml:space="preserve">0072018</t>
  </si>
  <si>
    <t xml:space="preserve">г Сургут</t>
  </si>
  <si>
    <t xml:space="preserve">0072019</t>
  </si>
  <si>
    <t xml:space="preserve">г Радужный</t>
  </si>
  <si>
    <t xml:space="preserve">0072020</t>
  </si>
  <si>
    <t xml:space="preserve">г Урай</t>
  </si>
  <si>
    <t xml:space="preserve">0072015</t>
  </si>
  <si>
    <t xml:space="preserve">г Нягань</t>
  </si>
  <si>
    <t xml:space="preserve">0072010</t>
  </si>
  <si>
    <t xml:space="preserve">г Когалым</t>
  </si>
  <si>
    <t xml:space="preserve">0072016</t>
  </si>
  <si>
    <t xml:space="preserve">г Покачи</t>
  </si>
  <si>
    <t xml:space="preserve">0072017</t>
  </si>
  <si>
    <t xml:space="preserve">г Пыть-Ях</t>
  </si>
  <si>
    <t xml:space="preserve">0072022</t>
  </si>
  <si>
    <t xml:space="preserve">г Югорск</t>
  </si>
  <si>
    <t xml:space="preserve">0074</t>
  </si>
  <si>
    <t xml:space="preserve">Ямало-Ненецкий АО</t>
  </si>
  <si>
    <t xml:space="preserve">0074001</t>
  </si>
  <si>
    <t xml:space="preserve">Красноселькупский район</t>
  </si>
  <si>
    <t xml:space="preserve">0074002</t>
  </si>
  <si>
    <t xml:space="preserve">Надымский район</t>
  </si>
  <si>
    <t xml:space="preserve">0074003</t>
  </si>
  <si>
    <t xml:space="preserve">Приуральский район</t>
  </si>
  <si>
    <t xml:space="preserve">0074004</t>
  </si>
  <si>
    <t xml:space="preserve">Пуровский район</t>
  </si>
  <si>
    <t xml:space="preserve">0074005</t>
  </si>
  <si>
    <t xml:space="preserve">Тазовский район</t>
  </si>
  <si>
    <t xml:space="preserve">0074006</t>
  </si>
  <si>
    <t xml:space="preserve">Шурышкарский район</t>
  </si>
  <si>
    <t xml:space="preserve">0074007</t>
  </si>
  <si>
    <t xml:space="preserve">Ямальский район</t>
  </si>
  <si>
    <t xml:space="preserve">0074008</t>
  </si>
  <si>
    <t xml:space="preserve">г Губкинский</t>
  </si>
  <si>
    <t xml:space="preserve">0074009</t>
  </si>
  <si>
    <t xml:space="preserve">г Лабытнанги</t>
  </si>
  <si>
    <t xml:space="preserve">0074010</t>
  </si>
  <si>
    <t xml:space="preserve">г Муравленко</t>
  </si>
  <si>
    <t xml:space="preserve">0074011</t>
  </si>
  <si>
    <t xml:space="preserve">г Новый Уренгой</t>
  </si>
  <si>
    <t xml:space="preserve">0074012</t>
  </si>
  <si>
    <t xml:space="preserve">г Ноябрьск</t>
  </si>
  <si>
    <t xml:space="preserve">0074013</t>
  </si>
  <si>
    <t xml:space="preserve">г Салехард</t>
  </si>
  <si>
    <t xml:space="preserve">Республика Крым</t>
  </si>
  <si>
    <t xml:space="preserve">г Севастополь</t>
  </si>
  <si>
    <t xml:space="preserve">Сложные индикаторы, необходимые для вычисления нормальности, когерентности, дохода и определения кластера</t>
  </si>
  <si>
    <t xml:space="preserve">Indicator ITA</t>
  </si>
  <si>
    <t xml:space="preserve">Indicator RUS</t>
  </si>
  <si>
    <t xml:space="preserve">Formula (text)</t>
  </si>
  <si>
    <t xml:space="preserve">Formula</t>
  </si>
  <si>
    <t xml:space="preserve">Ricavi dichiarati</t>
  </si>
  <si>
    <t xml:space="preserve">Заявленные доходы</t>
  </si>
  <si>
    <t xml:space="preserve">(F00101+F00201)</t>
  </si>
  <si>
    <t xml:space="preserve">Valore aggiunto lordo</t>
  </si>
  <si>
    <t xml:space="preserve">Валовая добавленная стоимость</t>
  </si>
  <si>
    <t xml:space="preserve">#1-(F01401+F01601+F01701+F02201)</t>
  </si>
  <si>
    <t xml:space="preserve">Margine</t>
  </si>
  <si>
    <t xml:space="preserve">Фиг знает, как это перевести, пресловутая маржа пусть будет</t>
  </si>
  <si>
    <t xml:space="preserve">#2-F01901</t>
  </si>
  <si>
    <t xml:space="preserve">Margine lordo</t>
  </si>
  <si>
    <t xml:space="preserve">Так же до конца не понятно, как margine, пусть будет чистая маржа</t>
  </si>
  <si>
    <t xml:space="preserve">#1 - (F01401 + F01501 + F01901  + F01701 + F01803)</t>
  </si>
  <si>
    <t xml:space="preserve">Numero addetti</t>
  </si>
  <si>
    <t xml:space="preserve">Общее количество сотрудников</t>
  </si>
  <si>
    <t xml:space="preserve">(A00101+A00201)/365+(A01002+A01102)/100+A01201</t>
  </si>
  <si>
    <t xml:space="preserve">Numero addetti non dipendenti</t>
  </si>
  <si>
    <t xml:space="preserve">Гугл переводит это как "внештатные", но это не совсем так, судя по формуле, потому что сюда входят владельцы и наемные руководители (A01201)</t>
  </si>
  <si>
    <t xml:space="preserve">(A01002+A01102)/100+A01201</t>
  </si>
  <si>
    <t xml:space="preserve">Costi annui</t>
  </si>
  <si>
    <t xml:space="preserve">Основные операционные затраты</t>
  </si>
  <si>
    <t xml:space="preserve">F01401+F01601+F01701+F01803+F01901</t>
  </si>
  <si>
    <t xml:space="preserve">Costo del venduto e per la produzione di servizi (CVPROD)</t>
  </si>
  <si>
    <t xml:space="preserve">Стоимость производства/закупки</t>
  </si>
  <si>
    <t xml:space="preserve">F01401</t>
  </si>
  <si>
    <t xml:space="preserve">Costi residuali di gestione</t>
  </si>
  <si>
    <t xml:space="preserve">Прочие расходы</t>
  </si>
  <si>
    <t xml:space="preserve">F02201</t>
  </si>
  <si>
    <t xml:space="preserve">Valore dei beni strumentali mobili</t>
  </si>
  <si>
    <t xml:space="preserve">Стоимость основных средств (за исключением арендованных)</t>
  </si>
  <si>
    <t xml:space="preserve">F02901-F02902</t>
  </si>
  <si>
    <t xml:space="preserve">Valore dei beni strumentali mobili in proprietà</t>
  </si>
  <si>
    <t xml:space="preserve">Стоимость собственных основных средств (за исключением арендованных и находящихся в лизинге)</t>
  </si>
  <si>
    <t xml:space="preserve">F02901-F02902-F02903</t>
  </si>
  <si>
    <t xml:space="preserve">Valore della produzione</t>
  </si>
  <si>
    <t xml:space="preserve">Прямой перевод - стоимость пр-ва, но по смыслу - это доход от основного вида деятельности</t>
  </si>
  <si>
    <t xml:space="preserve">#1-F00201</t>
  </si>
  <si>
    <t xml:space="preserve">Margine netto</t>
  </si>
  <si>
    <t xml:space="preserve">Чистая маржа</t>
  </si>
  <si>
    <t xml:space="preserve">#3-#14*1000 *#6</t>
  </si>
  <si>
    <t xml:space="preserve">Soglia minima di coerenza del margine per addetto non dipendente</t>
  </si>
  <si>
    <t xml:space="preserve">Минимальный порог стабильности маржи на одного сотрудника</t>
  </si>
  <si>
    <t xml:space="preserve">Soglia minima для текущего кластера в Valore aggiunto lordo per addetto (in migliaia di euro)</t>
  </si>
  <si>
    <t xml:space="preserve">Индикаторы когерентности</t>
  </si>
  <si>
    <t xml:space="preserve">#</t>
  </si>
  <si>
    <t xml:space="preserve">Ricarico</t>
  </si>
  <si>
    <t xml:space="preserve">Наценка</t>
  </si>
  <si>
    <t xml:space="preserve">F00101/F01401</t>
  </si>
  <si>
    <t xml:space="preserve">Valore aggiunto lordo per addetto (in migliaia di euro)</t>
  </si>
  <si>
    <t xml:space="preserve">Валовая добавленная стоимость  на сотрудника</t>
  </si>
  <si>
    <t xml:space="preserve">(#2/1000)/#5</t>
  </si>
  <si>
    <t xml:space="preserve">Индикаторы нормальности</t>
  </si>
  <si>
    <t xml:space="preserve">Incidenza degli ammortamenti per beni strumentali mobili rispetto al valore degli stessi beni strumentali mobili ammortizzabili</t>
  </si>
  <si>
    <t xml:space="preserve">Индекс амортизация на стоимость амортизируемого оборудования</t>
  </si>
  <si>
    <t xml:space="preserve">F02001*100/(F02901-F02902-F02903)</t>
  </si>
  <si>
    <t xml:space="preserve">Incidenza dei costi per beni mobili acquisiti in dipendenza di contratti di locazione finanziaria rispetto al valore degli stessi</t>
  </si>
  <si>
    <t xml:space="preserve">Индекс расходов на лизинг и аренду оборудования на стоимость этого оборудования</t>
  </si>
  <si>
    <t xml:space="preserve">(F01803+F01804)*100/(F02902+F02903)</t>
  </si>
  <si>
    <t xml:space="preserve">Incidenza dei costi residuali di gestione sui ricavi</t>
  </si>
  <si>
    <t xml:space="preserve">Индекс прочих расходов на доходы</t>
  </si>
  <si>
    <t xml:space="preserve">F02201*100/(F00101+F00201)</t>
  </si>
  <si>
    <t xml:space="preserve">Incidenza del costo del venduto e del costo per la produzione di servizi sui ricavi</t>
  </si>
  <si>
    <t xml:space="preserve">Индекс стоимости продаж и стоимости производства услуг на доходы</t>
  </si>
  <si>
    <t xml:space="preserve">F01401*100/(F00101+F00201)</t>
  </si>
  <si>
    <t xml:space="preserve">Indice di copertura del costo per il godimento di beni di terzi e degli ammortamenti</t>
  </si>
  <si>
    <t xml:space="preserve">Индекс покрытия затрат на использование сторонних активов и амортизацию</t>
  </si>
  <si>
    <t xml:space="preserve">#13/(F01801+F02001)</t>
  </si>
  <si>
    <t xml:space="preserve">OWN INDICATORS</t>
  </si>
  <si>
    <t xml:space="preserve">Индекс зарплаты на общее количество сотрудников в месяц</t>
  </si>
  <si>
    <t xml:space="preserve">F01901/((A00101+A00201)/365)/12</t>
  </si>
  <si>
    <t xml:space="preserve">Арифметика vs Заявка</t>
  </si>
  <si>
    <t xml:space="preserve">F02801/['(F00101+F00201)-(F01401+F01601+F01701+F02201+F01901+F01801+F02001+F02201+F02501)]</t>
  </si>
  <si>
    <t xml:space="preserve">Рентабельность клиента vs Рентабельность кластера</t>
  </si>
  <si>
    <t xml:space="preserve">F02801/(F00101+F00201)</t>
  </si>
  <si>
    <t xml:space="preserve">Assenza del valore dei beni strumentali</t>
  </si>
  <si>
    <t xml:space="preserve">Наличие стоимости основных средств при непустом блоке Е</t>
  </si>
  <si>
    <t xml:space="preserve">COSTI TOTALI = CVPROD + Spese per acquisti di servizi - </t>
  </si>
  <si>
    <t xml:space="preserve">F01401+F01501+F01701+F01803+F01901+F02201</t>
  </si>
  <si>
    <t xml:space="preserve">Compensi corrisposti ai soci per l’attività di amministratore (società ed enti soggetti all’Ires) + </t>
  </si>
  <si>
    <t xml:space="preserve">F01602</t>
  </si>
  <si>
    <t xml:space="preserve">Altri costi per servizi + </t>
  </si>
  <si>
    <t xml:space="preserve">F01701</t>
  </si>
  <si>
    <t xml:space="preserve">Costo per beni mobili acquisiti in dipendenza di contratti di locazione non finanziaria e di noleggio + </t>
  </si>
  <si>
    <t xml:space="preserve">F01803</t>
  </si>
  <si>
    <t xml:space="preserve">Spese per lavoro dipendente e per altre prestazioni diverse da lavoro dipendente afferenti l’attività dell’impresa - </t>
  </si>
  <si>
    <t xml:space="preserve">F01901</t>
  </si>
  <si>
    <t xml:space="preserve">Compensi corrisposti ai soci per l’attività di amministratore (società di persone) + </t>
  </si>
  <si>
    <t xml:space="preserve">Abbonamenti a riviste e giornali, acquisto di libri, spese per cancelleria + </t>
  </si>
  <si>
    <t xml:space="preserve">Spese per omaggio a clienti ed articoli promozionali</t>
  </si>
  <si>
    <t xml:space="preserve">Valore beni strumentali mobili = </t>
  </si>
  <si>
    <t xml:space="preserve">Valore dei beni strumentali - </t>
  </si>
  <si>
    <t xml:space="preserve">F02901</t>
  </si>
  <si>
    <t xml:space="preserve">Valore dei beni strumentali relativo a beni acquisiti in dipendenza di contratti di locazione non finanziaria</t>
  </si>
  <si>
    <t xml:space="preserve">F02902</t>
  </si>
  <si>
    <t xml:space="preserve">Определение кластера</t>
  </si>
  <si>
    <t xml:space="preserve">Определенный кластер:</t>
  </si>
  <si>
    <t xml:space="preserve">Grado di despecializzazione = 100 - МАКС(Colorificeria, Ferramenta, Termoidraulica, D00201, D00901, D01101+D01201, D01001+D01401, D00701, D03001, D02401+ D02501, D01301, D02101, D02601, D02801)</t>
  </si>
  <si>
    <t xml:space="preserve">VARIABILE</t>
  </si>
  <si>
    <t xml:space="preserve">CLUSTER 1</t>
  </si>
  <si>
    <t xml:space="preserve">CLUSTER 2</t>
  </si>
  <si>
    <t xml:space="preserve">CLUSTER 3</t>
  </si>
  <si>
    <t xml:space="preserve">CLUSTER 4</t>
  </si>
  <si>
    <t xml:space="preserve">CLUSTER 5</t>
  </si>
  <si>
    <t xml:space="preserve">CLUSTER 6</t>
  </si>
  <si>
    <t xml:space="preserve">CLUSTER 7</t>
  </si>
  <si>
    <t xml:space="preserve">CLUSTER 8</t>
  </si>
  <si>
    <t xml:space="preserve">CLUSTER 9</t>
  </si>
  <si>
    <t xml:space="preserve">CLUSTER 10</t>
  </si>
  <si>
    <t xml:space="preserve">CLUSTER 11</t>
  </si>
  <si>
    <t xml:space="preserve">CLUSTER 12</t>
  </si>
  <si>
    <t xml:space="preserve">CLUSTER 13</t>
  </si>
  <si>
    <t xml:space="preserve">CLUSTER 14</t>
  </si>
  <si>
    <t xml:space="preserve">CLUSTER 15</t>
  </si>
  <si>
    <t xml:space="preserve">CLUSTER 16</t>
  </si>
  <si>
    <t xml:space="preserve">CLUSTER 17</t>
  </si>
  <si>
    <t xml:space="preserve">CLUSTER 18</t>
  </si>
  <si>
    <t xml:space="preserve">CLUSTER 19</t>
  </si>
  <si>
    <t xml:space="preserve">CLUSTER 20</t>
  </si>
  <si>
    <t xml:space="preserve">CLUSTER 21</t>
  </si>
  <si>
    <t xml:space="preserve">CLUSTER 22</t>
  </si>
  <si>
    <t xml:space="preserve">CLUSTER 23</t>
  </si>
  <si>
    <t xml:space="preserve">CLUSTER 24</t>
  </si>
  <si>
    <t xml:space="preserve">CLUSTER 25</t>
  </si>
  <si>
    <t xml:space="preserve">CLUSTER 26</t>
  </si>
  <si>
    <t xml:space="preserve">CLUSTER 27</t>
  </si>
  <si>
    <t xml:space="preserve">CLUSTER 28</t>
  </si>
  <si>
    <t xml:space="preserve">CLUSTER 29</t>
  </si>
  <si>
    <t xml:space="preserve">Intercetta</t>
  </si>
  <si>
    <t xml:space="preserve">D04201</t>
  </si>
  <si>
    <t xml:space="preserve">Tipologia di vendita: Vendita al dettaglio</t>
  </si>
  <si>
    <t xml:space="preserve">если D06401 + D06501 = 0, то (Grado di despecializzazione * (D03901 + D04001)/100), в противном случае 0</t>
  </si>
  <si>
    <t xml:space="preserve">Despecializzazione con tipologia di vendita all’ingrosso a libero servizio (cash &amp; carry) e/o con vendita al banco</t>
  </si>
  <si>
    <t xml:space="preserve">если D06401 + D06501 = 0, то (Grado di despecializzazione * D04201/100), в противном случае 0</t>
  </si>
  <si>
    <t xml:space="preserve">Despecializzazione con tipologia di vendita al dettaglio</t>
  </si>
  <si>
    <t xml:space="preserve">если D06401 + D06501 = 0, то (Grado di despecializzazione * D04101/100), в противном случае 0</t>
  </si>
  <si>
    <t xml:space="preserve">Despecializzazione  con  tipologia  di  vendita  all’ingrosso  sul  territorio  svolta  direttamente  dall’imprenditore  (senza  agenti  e/o rappresentanti, ecc.) e/o tramite telefono, fax, on line, ecc.</t>
  </si>
  <si>
    <t xml:space="preserve">если D06401 + D06501 = 0, то (Grado di despecializzazione * D04301/100), в противном случае 0</t>
  </si>
  <si>
    <t xml:space="preserve">Despecializzazione con tipologia di vendita all’ingrosso sul territorio indiretta (tramite agenti e/o rappresentanti, ecc.)</t>
  </si>
  <si>
    <t xml:space="preserve">D01501 + D02201 + D01601 + D01701 + D01801 + D01901 + D02001 </t>
  </si>
  <si>
    <t xml:space="preserve">Colorificeria</t>
  </si>
  <si>
    <t xml:space="preserve">D00101 + D00201 + D00301 + D00401  + D00501 + D00601 + D02701</t>
  </si>
  <si>
    <t xml:space="preserve">Ferramenta</t>
  </si>
  <si>
    <t xml:space="preserve">D00801 + D02301 + D02901</t>
  </si>
  <si>
    <t xml:space="preserve">Termoidraulica</t>
  </si>
  <si>
    <t xml:space="preserve">если D03901 + D04001 &gt; 50, то D06401 * (D03901 + D04001) + D06501 * (D03901 + D04001), ELSE 0</t>
  </si>
  <si>
    <t xml:space="preserve">Tipologia di vendita all’ingrosso a libero servizio (cash &amp; carry) e/o con vendita al banco con modalità organizzativa associato a gruppi di acquisto o in franchising/affiliato</t>
  </si>
  <si>
    <t xml:space="preserve">если D04201 &gt; 50, то D06401 * D04201 + D06501 * D04201, ELSE 0</t>
  </si>
  <si>
    <t xml:space="preserve">Tipologia di vendita al dettaglio con modalità organizzativa associato a gruppi di acquisto o in franchising/affiliato</t>
  </si>
  <si>
    <t xml:space="preserve">D06301 * (D03901 + D04001) </t>
  </si>
  <si>
    <t xml:space="preserve">Tipologia di vendita all’ingrosso a libero servizio (cash &amp; carry) e/o con vendita al banco con modalità organizzativa indipendente</t>
  </si>
  <si>
    <t xml:space="preserve">D06301 * D04201</t>
  </si>
  <si>
    <t xml:space="preserve">Tipologia di vendita al dettaglio con modalità organizzativa indipendente</t>
  </si>
  <si>
    <t xml:space="preserve">D03901 + D04001</t>
  </si>
  <si>
    <t xml:space="preserve">Tipologia di vendita all’ingrosso a libero servizio (cash &amp; carry) e/o con vendita al banco</t>
  </si>
  <si>
    <t xml:space="preserve">D04101</t>
  </si>
  <si>
    <t xml:space="preserve">Tipologia di vendita all’ingrosso sul territorio svolta direttamente dall’imprenditore (senza agenti e/o rappresentanti, ecc.) e/o tramite telefono, fax, on line, ecc.</t>
  </si>
  <si>
    <t xml:space="preserve">D00201</t>
  </si>
  <si>
    <t xml:space="preserve">Prodotti venduti e servizi offerti: Materiale elettrico</t>
  </si>
  <si>
    <t xml:space="preserve">D00901</t>
  </si>
  <si>
    <t xml:space="preserve">Prodotti venduti e servizi offerti: Legnami segati e in tronco</t>
  </si>
  <si>
    <t xml:space="preserve">D01101 + D01201</t>
  </si>
  <si>
    <t xml:space="preserve">Prodotti venduti e servizi offerti: Prodotti base in legno, pannelli a base di legno</t>
  </si>
  <si>
    <t xml:space="preserve">D01001 + D01401</t>
  </si>
  <si>
    <t xml:space="preserve">Prodotti venduti e servizi offerti: Pavimenti in legno (parquet), moquette, pavimenti resilienti, agugliati, prodotti ed attrezzature per la posa in opera</t>
  </si>
  <si>
    <t xml:space="preserve">D00701</t>
  </si>
  <si>
    <t xml:space="preserve">Prodotti venduti e servizi offerti: Serramenti e materiali di finitura (compresi quelli per le facciate degli edifici)</t>
  </si>
  <si>
    <t xml:space="preserve">D03001</t>
  </si>
  <si>
    <t xml:space="preserve">Prodotti venduti e servizi offerti: Piastrelle, ceramiche e materiali per pavimentazioni e rivestimenti (escluso rigo D15)</t>
  </si>
  <si>
    <t xml:space="preserve">D02401 + D02501</t>
  </si>
  <si>
    <t xml:space="preserve">Prodotti venduti e servizi offerti: Materiali e manufatti da costruzione (compreso vetro piano, coperture, isolanti e materiali per l’impermeabilizzazione)</t>
  </si>
  <si>
    <t xml:space="preserve">D04301</t>
  </si>
  <si>
    <t xml:space="preserve">Tipologia di vendita: Ingrosso con vendita sul territorio indiretta (tramite agenti e/o rappresentanti, ecc.)</t>
  </si>
  <si>
    <t xml:space="preserve">axvardis1</t>
  </si>
  <si>
    <t xml:space="preserve">axvardis2</t>
  </si>
  <si>
    <t xml:space="preserve">axvardis3</t>
  </si>
  <si>
    <t xml:space="preserve">axvardis4</t>
  </si>
  <si>
    <t xml:space="preserve">axvardis5</t>
  </si>
  <si>
    <t xml:space="preserve">axvardis6</t>
  </si>
  <si>
    <t xml:space="preserve">axvardis7</t>
  </si>
  <si>
    <t xml:space="preserve">axvardis8</t>
  </si>
  <si>
    <t xml:space="preserve">axvardis9</t>
  </si>
  <si>
    <t xml:space="preserve">axvardis10</t>
  </si>
  <si>
    <t xml:space="preserve">axvardis11</t>
  </si>
  <si>
    <t xml:space="preserve">axvardis12</t>
  </si>
  <si>
    <t xml:space="preserve">axvardis13</t>
  </si>
  <si>
    <t xml:space="preserve">axvardis14</t>
  </si>
  <si>
    <t xml:space="preserve">axvardis15</t>
  </si>
  <si>
    <t xml:space="preserve">axvardis16</t>
  </si>
  <si>
    <t xml:space="preserve">axvardis17</t>
  </si>
  <si>
    <t xml:space="preserve">axvardis18</t>
  </si>
  <si>
    <t xml:space="preserve">axvardis19</t>
  </si>
  <si>
    <t xml:space="preserve">axvardis20</t>
  </si>
  <si>
    <t xml:space="preserve">axvardis21</t>
  </si>
  <si>
    <t xml:space="preserve">axvardis22</t>
  </si>
  <si>
    <t xml:space="preserve">axvardis23</t>
  </si>
  <si>
    <t xml:space="preserve">axvardis24</t>
  </si>
  <si>
    <t xml:space="preserve">axvardis25</t>
  </si>
  <si>
    <t xml:space="preserve">axvardis26</t>
  </si>
  <si>
    <t xml:space="preserve">axvardis27</t>
  </si>
  <si>
    <t xml:space="preserve">axvardis28</t>
  </si>
  <si>
    <t xml:space="preserve">axvardis29</t>
  </si>
  <si>
    <t xml:space="preserve">Sum</t>
  </si>
  <si>
    <t xml:space="preserve">w1</t>
  </si>
  <si>
    <t xml:space="preserve">w2</t>
  </si>
  <si>
    <t xml:space="preserve">w3</t>
  </si>
  <si>
    <t xml:space="preserve">w4</t>
  </si>
  <si>
    <t xml:space="preserve">w5</t>
  </si>
  <si>
    <t xml:space="preserve">w6</t>
  </si>
  <si>
    <t xml:space="preserve">w7</t>
  </si>
  <si>
    <t xml:space="preserve">w8</t>
  </si>
  <si>
    <t xml:space="preserve">w9</t>
  </si>
  <si>
    <t xml:space="preserve">w10</t>
  </si>
  <si>
    <t xml:space="preserve">w11</t>
  </si>
  <si>
    <t xml:space="preserve">w12</t>
  </si>
  <si>
    <t xml:space="preserve">w13</t>
  </si>
  <si>
    <t xml:space="preserve">w14</t>
  </si>
  <si>
    <t xml:space="preserve">w15</t>
  </si>
  <si>
    <t xml:space="preserve">w16</t>
  </si>
  <si>
    <t xml:space="preserve">w17</t>
  </si>
  <si>
    <t xml:space="preserve">w18</t>
  </si>
  <si>
    <t xml:space="preserve">w19</t>
  </si>
  <si>
    <t xml:space="preserve">w20</t>
  </si>
  <si>
    <t xml:space="preserve">w21</t>
  </si>
  <si>
    <t xml:space="preserve">w22</t>
  </si>
  <si>
    <t xml:space="preserve">w23</t>
  </si>
  <si>
    <t xml:space="preserve">w24</t>
  </si>
  <si>
    <t xml:space="preserve">w25</t>
  </si>
  <si>
    <t xml:space="preserve">w26</t>
  </si>
  <si>
    <t xml:space="preserve">w27</t>
  </si>
  <si>
    <t xml:space="preserve">w28</t>
  </si>
  <si>
    <t xml:space="preserve">w29</t>
  </si>
  <si>
    <t xml:space="preserve">MAX Wi</t>
  </si>
  <si>
    <t xml:space="preserve">EXP (Wi-MAX Wi)</t>
  </si>
  <si>
    <t xml:space="preserve">PROBi</t>
  </si>
  <si>
    <t xml:space="preserve">Cluster</t>
  </si>
  <si>
    <t xml:space="preserve">Верхние и нижние границы индикаторов когерентности с распределением по территориальным группам и кластерам</t>
  </si>
  <si>
    <t xml:space="preserve">Валовая добавленная стоимость  на сотрудника (в тыс евро)</t>
  </si>
  <si>
    <t xml:space="preserve">Soglia minima</t>
  </si>
  <si>
    <t xml:space="preserve">Soglia massima</t>
  </si>
  <si>
    <t xml:space="preserve">Верхние и нижние границы индикаторов нормальности с распределением по территориальным группам и кластерам</t>
  </si>
  <si>
    <t xml:space="preserve">Assenza del Valore dei Beni Strumentali</t>
  </si>
  <si>
    <t xml:space="preserve">Modalità di distribuzione | Территориальные группы</t>
  </si>
  <si>
    <t xml:space="preserve">Tutti i soggetti</t>
  </si>
  <si>
    <t xml:space="preserve">Расчет дохода, на основании введенных пользователем данных</t>
  </si>
  <si>
    <t xml:space="preserve">Рассчитанный доход:</t>
  </si>
  <si>
    <t xml:space="preserve">CVPROD, дифференциал, относящийся к 1 и 4 группам территориальности торговли на муниципальном уровне</t>
  </si>
  <si>
    <t xml:space="preserve">F01401 + F01501</t>
  </si>
  <si>
    <t xml:space="preserve">CVPROD, differenziale relativo ai gruppi 1 e 4 della territorialità del commercio a livello comunale</t>
  </si>
  <si>
    <t xml:space="preserve">-</t>
  </si>
  <si>
    <t xml:space="preserve">Сотрудники семейного бизнеса и супруги супружеской компании, а также разные члены семьи (процент выполненной работы делится на 100), партнеры, участвующие (процент выполненной работы деленный на 100) и партнеры (процент выполненной работы деленный на 100), за исключением первый партнер (*), дифференциал по территориальности уровня заработной платы</t>
  </si>
  <si>
    <t xml:space="preserve">A00902/100+A01002/100+A01102/100-1</t>
  </si>
  <si>
    <t xml:space="preserve">Collaboratori  dell’impresa  familiare  e  coniuge  dell’azienda  coniugale  e  familiari diversi  (percentuale  di  lavoro  prestato  diviso  100),  Associati  in  partecipazione (percentuale di lavoro prestato diviso 100) e Soci (percentuale di lavoro prestato diviso  100)  escluso  il  primo  socio(*),  differenziale  relativo  alla  territorialità  del livello delle retribuzioni</t>
  </si>
  <si>
    <t xml:space="preserve">СУММАРНЫЕ ЗАТРАТЫ</t>
  </si>
  <si>
    <t xml:space="preserve">COSTI TOTALI</t>
  </si>
  <si>
    <t xml:space="preserve">ОБЩАЯ ЗАТРАТА повышена до 0,98.</t>
  </si>
  <si>
    <t xml:space="preserve">(F01401+F01501+F01701+F01803+F01901+F02201)^0,98</t>
  </si>
  <si>
    <t xml:space="preserve">COSTI TOTALI elevato a 0,98</t>
  </si>
  <si>
    <t xml:space="preserve">ОБЩАЯ ЗАТРАТА повышена до 0,99</t>
  </si>
  <si>
    <t xml:space="preserve">(F01401+F01501+F01701+F01803+F01901+F02201)^0,99</t>
  </si>
  <si>
    <t xml:space="preserve">COSTI TOTALI elevato a 0,99</t>
  </si>
  <si>
    <t xml:space="preserve">ОБЩИЕ РАСХОДЫ, дифференциал по группам 1 и 4 территориальности торговли на муниципальном уровне</t>
  </si>
  <si>
    <t xml:space="preserve">COSTI  TOTALI,  differenziale  relativo  ai  gruppi  1  e  4  della  territorialità  del commercio a livello comunale</t>
  </si>
  <si>
    <t xml:space="preserve">Стоимость движимого капитала повышена до 0,2 (*)</t>
  </si>
  <si>
    <t xml:space="preserve">(F02901 - F02902)^0,2</t>
  </si>
  <si>
    <t xml:space="preserve">Valore beni strumentali mobili elevato a 0,2(*)</t>
  </si>
  <si>
    <t xml:space="preserve">Стоимость доли движимого капитала до 200 000 евро повышена до 0,2 (*)</t>
  </si>
  <si>
    <t xml:space="preserve">Если (F02901 - F02902) &lt; 200 тыс евро, то (F02901 - F02902)^0,2</t>
  </si>
  <si>
    <t xml:space="preserve">Valore beni strumentali mobili quota fino a 200.000 euro elevato a 0,2(*)</t>
  </si>
  <si>
    <t xml:space="preserve">Стоимость доли движимого капитала до 100 000 евро повышена до 0,3 (*)</t>
  </si>
  <si>
    <t xml:space="preserve">Если (F02901 - F02902) &lt; 100 тыс евро, то (F02901 - F02902)^0,3</t>
  </si>
  <si>
    <t xml:space="preserve">Valore beni strumentali mobili quota fino a 100.000 euro elevato a 0,3(*)</t>
  </si>
  <si>
    <t xml:space="preserve">Стоимость движимого капитала повышена до 0,4 (*)</t>
  </si>
  <si>
    <t xml:space="preserve">(F02901 - F02902)^0,4</t>
  </si>
  <si>
    <t xml:space="preserve">Valore beni strumentali mobili elevato a 0,4(*)</t>
  </si>
  <si>
    <t xml:space="preserve">Стоимость доли движимого капитала до 150 000 евро повышена до 0,4 (*)</t>
  </si>
  <si>
    <t xml:space="preserve">Если (F02901 - F02902) &lt; 150 тыс евро, то (F02901 - F02902)^0,4</t>
  </si>
  <si>
    <t xml:space="preserve">Valore beni strumentali mobili quota fino a 150.000 euro elevato a 0,4(*)</t>
  </si>
  <si>
    <t xml:space="preserve">Стоимость движимого капитала повышена до 0,5 (*)</t>
  </si>
  <si>
    <t xml:space="preserve">(F02901 - F02902)^0,5</t>
  </si>
  <si>
    <t xml:space="preserve">Valore beni strumentali mobili elevato a 0,5(*)</t>
  </si>
  <si>
    <t xml:space="preserve">Стоимость доли движимого капитала до 200 000 евро повышена до 0,5 (*)</t>
  </si>
  <si>
    <t xml:space="preserve">Если (F02901 - F02902) &lt; 200 тыс евро, то (F02901 - F02902)^0,5</t>
  </si>
  <si>
    <t xml:space="preserve">Valore beni strumentali mobili quota fino a 200.000 euro elevato a 0,5(*)</t>
  </si>
  <si>
    <t xml:space="preserve">Стоимость доли движимого капитала до 400 000 евро повышена до 0,5 (*)</t>
  </si>
  <si>
    <t xml:space="preserve">Если (F02901 - F02902) &lt; 400 тыс евро, то (F02901 - F02902)^0,5</t>
  </si>
  <si>
    <t xml:space="preserve">Valore beni strumentali mobili quota fino a 400.000 euro elevato a 0,5(*)</t>
  </si>
  <si>
    <t xml:space="preserve">Квота на движимые капитальные товары до 500 000 евро повышена до 0,5 (*)</t>
  </si>
  <si>
    <t xml:space="preserve">Если (F02901 - F02902) &lt; 500 тыс евро, то (F02901 - F02902)^0,5</t>
  </si>
  <si>
    <t xml:space="preserve">Valore beni strumentali mobili quota fino a 500.000 euro elevato a 0,5(*)</t>
  </si>
  <si>
    <t xml:space="preserve">Стоимость доли движимого капитала до 800 000 евро повышена до 0,5 (*)</t>
  </si>
  <si>
    <t xml:space="preserve">Если (F02901 - F02902) &lt; 800 тыс евро, то (F02901 - F02902)^0,5</t>
  </si>
  <si>
    <t xml:space="preserve">Valore beni strumentali mobili quota fino a 800.000 euro elevato a 0,5(*)</t>
  </si>
  <si>
    <t xml:space="preserve">Стоимость движимого капитала повышена до 0,6 (*)</t>
  </si>
  <si>
    <t xml:space="preserve">(F02901 - F02902)^0,6</t>
  </si>
  <si>
    <t xml:space="preserve">Valore beni strumentali mobili elevato a 0,6(*)</t>
  </si>
  <si>
    <t xml:space="preserve">Стоимость доли движимого капитала до 300 000 евро повышена до 0,6 (*)</t>
  </si>
  <si>
    <t xml:space="preserve">Если (F02901 - F02902) &lt; 300 тыс евро, то (F02901 - F02902)^0,6</t>
  </si>
  <si>
    <t xml:space="preserve">Valore beni strumentali mobili quota fino a 300.000 euro elevato a 0,6(*)</t>
  </si>
  <si>
    <t xml:space="preserve">Квота на движимые капитальные товары до 500 000 евро повышена до 0,6 (*)</t>
  </si>
  <si>
    <t xml:space="preserve">Если (F02901 - F02902) &lt; 500 тыс евро, то (F02901 - F02902)^0,6</t>
  </si>
  <si>
    <t xml:space="preserve">Valore beni strumentali mobili quota fino a 500.000 euro elevato a 0,6(*)</t>
  </si>
  <si>
    <t xml:space="preserve">Стоимость движимого капитала повышена до 0,8 (*)</t>
  </si>
  <si>
    <t xml:space="preserve">(F02901 - F02902)^0,8</t>
  </si>
  <si>
    <t xml:space="preserve">Valore beni strumentali mobili elevato a 0,8(*)</t>
  </si>
  <si>
    <t xml:space="preserve">C          A          L          C          U          L          A          T          I          O          N</t>
  </si>
  <si>
    <t xml:space="preserve">variableхcoeff</t>
  </si>
  <si>
    <t xml:space="preserve">Total results by cluster</t>
  </si>
  <si>
    <t xml:space="preserve">result X cluster weight</t>
  </si>
  <si>
    <t xml:space="preserve">Integrated result</t>
  </si>
  <si>
    <t xml:space="preserve">N</t>
  </si>
  <si>
    <t xml:space="preserve">Описание параметра из входных данных</t>
  </si>
  <si>
    <t xml:space="preserve">Код параметра</t>
  </si>
  <si>
    <t xml:space="preserve">Сотрудники, работающие полный день</t>
  </si>
  <si>
    <t xml:space="preserve">A00101</t>
  </si>
  <si>
    <t xml:space="preserve">Общее количество структурных единиц</t>
  </si>
  <si>
    <t xml:space="preserve">A00201</t>
  </si>
  <si>
    <t xml:space="preserve">Доходы</t>
  </si>
  <si>
    <t xml:space="preserve">A00301</t>
  </si>
  <si>
    <t xml:space="preserve">Прибыль компании (или убытки)</t>
  </si>
  <si>
    <t xml:space="preserve">A00401</t>
  </si>
  <si>
    <t xml:space="preserve">Прибыль компании (или убытки). Знак (0 при доходе и 1 при убытках)</t>
  </si>
  <si>
    <t xml:space="preserve">A00501</t>
  </si>
  <si>
    <t xml:space="preserve">Остатки на начало года по работам, поставкам и услугам продолжительностью более одного года.</t>
  </si>
  <si>
    <t xml:space="preserve">A01001</t>
  </si>
  <si>
    <t xml:space="preserve">Остатки на конец года по работам, поставкам и услугам продолжительностью более одного года</t>
  </si>
  <si>
    <t xml:space="preserve">A01002</t>
  </si>
  <si>
    <t xml:space="preserve">Прочие поступления, учитываемые как доходы (не связаны с основной деятельностью организации)</t>
  </si>
  <si>
    <t xml:space="preserve">A01101</t>
  </si>
  <si>
    <t xml:space="preserve">в том числе компенсации (в т.ч. от страхования) за потерянные или поврежденные товары</t>
  </si>
  <si>
    <t xml:space="preserve">A01102</t>
  </si>
  <si>
    <t xml:space="preserve">Увеличение основных средств для проведения внутренних работ</t>
  </si>
  <si>
    <t xml:space="preserve">A01201</t>
  </si>
  <si>
    <t xml:space="preserve">Прочие операционные доходы и положительные составляющие</t>
  </si>
  <si>
    <t xml:space="preserve">B00001</t>
  </si>
  <si>
    <t xml:space="preserve">Непредвиденные чрезвычайные доходы</t>
  </si>
  <si>
    <t xml:space="preserve">B00101</t>
  </si>
  <si>
    <t xml:space="preserve">Затраты на закупку сырья и материалов, полуфабрикатов и товаров</t>
  </si>
  <si>
    <t xml:space="preserve">B00301</t>
  </si>
  <si>
    <t xml:space="preserve">Затраты на производство и оказание услуг по основной деятельности компании</t>
  </si>
  <si>
    <t xml:space="preserve">B00401</t>
  </si>
  <si>
    <t xml:space="preserve">Номер кредитной заявки, присвоенный в банке</t>
  </si>
  <si>
    <t xml:space="preserve">B00501</t>
  </si>
  <si>
    <t xml:space="preserve">B00601</t>
  </si>
  <si>
    <t xml:space="preserve">B00701</t>
  </si>
  <si>
    <t xml:space="preserve">B00801</t>
  </si>
  <si>
    <t xml:space="preserve">B00901</t>
  </si>
  <si>
    <t xml:space="preserve">B01001</t>
  </si>
  <si>
    <t xml:space="preserve">B01101</t>
  </si>
  <si>
    <t xml:space="preserve">B01201</t>
  </si>
  <si>
    <t xml:space="preserve">B01301</t>
  </si>
  <si>
    <t xml:space="preserve">B01401</t>
  </si>
  <si>
    <t xml:space="preserve">БЛОК 0 - ПАРАМЕТРЫ КРЕДИТНОЙ ЗАЯВКИ (заполняется банком)</t>
  </si>
  <si>
    <t xml:space="preserve">Кол-во дней, оплаченных за год всем сотрудникам, работающим полный рабочий день (например, если работало 2 постоянных сотрудника по 365 дней в году, то указываем 730 дней)</t>
  </si>
  <si>
    <t xml:space="preserve">B01501</t>
  </si>
  <si>
    <t xml:space="preserve">БЛОК A - ПЕРСОНАЛ, ЗАНЯТЫЙ В ДЕЯТЕЛЬНОСТИ КОМПАНИИ</t>
  </si>
  <si>
    <t xml:space="preserve">﻿Кол-во дней, оплаченных за год всем сотрудникам, работающим неполный рабочий день (работа по совместительству, временный контракт, на полставки и т. п.)﻿</t>
  </si>
  <si>
    <t xml:space="preserve">B01601</t>
  </si>
  <si>
    <t xml:space="preserve">Кол-во владельцев компании, выполняющих функции руководителя</t>
  </si>
  <si>
    <t xml:space="preserve">B01701</t>
  </si>
  <si>
    <t xml:space="preserve">Доля дней, отработанных владельцами, выполняющими функции руководителя, в % от общего числа рабочих дней в году (например, если 2 владельца проработали все рабочие дни, то указываем 200%)</t>
  </si>
  <si>
    <t xml:space="preserve">B01901</t>
  </si>
  <si>
    <t xml:space="preserve">Кол-во владельцев компании, НЕ выполняющих функции руководителя</t>
  </si>
  <si>
    <t xml:space="preserve">B02001</t>
  </si>
  <si>
    <t xml:space="preserve">Доля дней, отработанных владельцами, НЕ выполняющими функции руководителя, в % от общего числа рабочих дней (например, если 2 владельца проработали все рабочие дни, то указываем 200%)</t>
  </si>
  <si>
    <t xml:space="preserve">B02101</t>
  </si>
  <si>
    <t xml:space="preserve">Кол-во руководителей компании, НЕ являющихся владельцами компании</t>
  </si>
  <si>
    <t xml:space="preserve">B02201</t>
  </si>
  <si>
    <t xml:space="preserve">Общее кол-во отдельно расположенных структурных единиц в компании (точек продаж, производственных подразделений и т.п)</t>
  </si>
  <si>
    <t xml:space="preserve">B02301</t>
  </si>
  <si>
    <t xml:space="preserve">БЛОК B - ОПИСАНИЕ ОТДЕЛЬНЫХ ПРОИЗВОДСТВЕННЫХ СТРУКТУР КОМПАНИИ</t>
  </si>
  <si>
    <t xml:space="preserve">Почтовый индекс по адресу расположения структурной единицы</t>
  </si>
  <si>
    <t xml:space="preserve">B02401</t>
  </si>
  <si>
    <t xml:space="preserve">Блок B - Описание отдельных производственных структур компании|</t>
  </si>
  <si>
    <t xml:space="preserve">Площадь помещений, отведенных под торговлю</t>
  </si>
  <si>
    <t xml:space="preserve">B02501</t>
  </si>
  <si>
    <t xml:space="preserve">Площади для хранения/склада</t>
  </si>
  <si>
    <t xml:space="preserve">B02601</t>
  </si>
  <si>
    <t xml:space="preserve">Площади для лабораторий/мастерских и различных работ</t>
  </si>
  <si>
    <t xml:space="preserve">B02701</t>
  </si>
  <si>
    <t xml:space="preserve">Площадь помещений, отведенных под офисы</t>
  </si>
  <si>
    <t xml:space="preserve">B02801</t>
  </si>
  <si>
    <t xml:space="preserve">Общее кол-во рабочих дней в году</t>
  </si>
  <si>
    <t xml:space="preserve">B02901</t>
  </si>
  <si>
    <t xml:space="preserve">ручных и электрических инструментов, в % к общему доходу</t>
  </si>
  <si>
    <t xml:space="preserve">B03001</t>
  </si>
  <si>
    <t xml:space="preserve">БЛОК D - ОСНОВНЫЕ ПРОИЗВОДСТВЕННЫЕ ПОКАЗАТЕЛИ|Доход от продаж (cумма в полях от D00101 до D03201 должна быть =100%)</t>
  </si>
  <si>
    <t xml:space="preserve">электроматериалов, в % к общему доходу</t>
  </si>
  <si>
    <t xml:space="preserve">B03101</t>
  </si>
  <si>
    <t xml:space="preserve">бытовой техники, оборудования для отопления и комплектующих (в т.ч. радиаторы, котлы, нагреватели), в % к общему доходу</t>
  </si>
  <si>
    <t xml:space="preserve">B03201</t>
  </si>
  <si>
    <t xml:space="preserve">от изготовления и продажи ключей, в % к общему доходу</t>
  </si>
  <si>
    <t xml:space="preserve">B03301</t>
  </si>
  <si>
    <t xml:space="preserve">деталей для мебели и светильников, болтов, винтов, мелких частей, в % к общему доходу</t>
  </si>
  <si>
    <t xml:space="preserve">B03501</t>
  </si>
  <si>
    <t xml:space="preserve">ручек, навесных замков, замков и сейфов, в % к общему доходу</t>
  </si>
  <si>
    <t xml:space="preserve">B03601</t>
  </si>
  <si>
    <t xml:space="preserve">столярных и отделочных материалов (в т.ч. для строительства фасадов), в % к общему доходу</t>
  </si>
  <si>
    <t xml:space="preserve">B03701</t>
  </si>
  <si>
    <t xml:space="preserve">сантехнических кранов, в % к общему доходу</t>
  </si>
  <si>
    <t xml:space="preserve">B03801</t>
  </si>
  <si>
    <t xml:space="preserve">пиломатериалов, в % к общему доходу</t>
  </si>
  <si>
    <t xml:space="preserve">B03901</t>
  </si>
  <si>
    <t xml:space="preserve">деревянных полов (паркет), в % к общему доходу</t>
  </si>
  <si>
    <t xml:space="preserve">B04001</t>
  </si>
  <si>
    <t xml:space="preserve">деревянных изделий (карнизы, рамы, бордюры, плинтусы, направляющие для проводов, доски, пластинчатые профили), в % к общему доходу</t>
  </si>
  <si>
    <t xml:space="preserve">B04101</t>
  </si>
  <si>
    <t xml:space="preserve">панелей на основе дерева (ДСП, ОСБ, ламинированная фанера, фибра и т.д.), в % к общему доходу</t>
  </si>
  <si>
    <t xml:space="preserve">B04201</t>
  </si>
  <si>
    <t xml:space="preserve">листового стекла, в % к общему доходу</t>
  </si>
  <si>
    <t xml:space="preserve">B04301</t>
  </si>
  <si>
    <t xml:space="preserve">обоев, ковров, ткани для обивки, гипса, эластичных полов, в % к общему доходу</t>
  </si>
  <si>
    <t xml:space="preserve">B04401</t>
  </si>
  <si>
    <t xml:space="preserve">клея, адгезивов, силиконов, абразивов, в % к общему доходу</t>
  </si>
  <si>
    <t xml:space="preserve">B04501</t>
  </si>
  <si>
    <t xml:space="preserve">краски, лаков для дома и для фасадов зданий, в % к общему доходу</t>
  </si>
  <si>
    <t xml:space="preserve">B04601</t>
  </si>
  <si>
    <t xml:space="preserve">красок, лаков для автомобилей, в % к общему доходу</t>
  </si>
  <si>
    <t xml:space="preserve">B04701</t>
  </si>
  <si>
    <t xml:space="preserve">красок, лаков для промышленности, в % к общему доходу</t>
  </si>
  <si>
    <t xml:space="preserve">B04801</t>
  </si>
  <si>
    <t xml:space="preserve">товаров, красок и лаков для живописи, в % к общему доходу</t>
  </si>
  <si>
    <t xml:space="preserve">B04901</t>
  </si>
  <si>
    <t xml:space="preserve">оборудования для окраски (аэрография, щетки, шлифовка, строительные леса, лестницы и т.д.), в % к общему доходу</t>
  </si>
  <si>
    <t xml:space="preserve">B05101</t>
  </si>
  <si>
    <t xml:space="preserve">мебели для дома, подарки, мебель, посуда, в % к общему доходу</t>
  </si>
  <si>
    <t xml:space="preserve">B05201</t>
  </si>
  <si>
    <t xml:space="preserve">чистящих средств для дома, разбавители, растворители, в % к общему доходу</t>
  </si>
  <si>
    <t xml:space="preserve">B05301</t>
  </si>
  <si>
    <t xml:space="preserve">товаров и оборудования для гидравлики и гидро-термо-санитарных работ (кроме кранов и сантехники), в % к общему доходу</t>
  </si>
  <si>
    <t xml:space="preserve">B05401</t>
  </si>
  <si>
    <t xml:space="preserve">блочных строительных материалов, в % к общему доходу</t>
  </si>
  <si>
    <t xml:space="preserve">B05501</t>
  </si>
  <si>
    <t xml:space="preserve">кровельных, изоляционных и материалов для гидроизоляции, в % к общему доходу</t>
  </si>
  <si>
    <t xml:space="preserve">B05601</t>
  </si>
  <si>
    <t xml:space="preserve">растений, семян и химикатов для сельского хозяйства и садоводства, в % к общему доходу</t>
  </si>
  <si>
    <t xml:space="preserve">B05701</t>
  </si>
  <si>
    <t xml:space="preserve">оборудования и принадлежностей для садоводства (в т.ч. электрическое), в % к общему доходу</t>
  </si>
  <si>
    <t xml:space="preserve">B05801</t>
  </si>
  <si>
    <t xml:space="preserve">товаров для уборки и ухода за автомобилем, в % к общему доходу</t>
  </si>
  <si>
    <t xml:space="preserve">B05901</t>
  </si>
  <si>
    <t xml:space="preserve">топлива для отопления, в % к общему доходу</t>
  </si>
  <si>
    <t xml:space="preserve">B06001</t>
  </si>
  <si>
    <t xml:space="preserve">плитки, керамики и материалов для полов и стен, в % к общему доходу</t>
  </si>
  <si>
    <t xml:space="preserve">B06101</t>
  </si>
  <si>
    <t xml:space="preserve">прочих товаров, в % к общему доходу</t>
  </si>
  <si>
    <t xml:space="preserve">B06201</t>
  </si>
  <si>
    <t xml:space="preserve">Доход от оказания услуг, в % к общему доходу</t>
  </si>
  <si>
    <t xml:space="preserve">B06301</t>
  </si>
  <si>
    <t xml:space="preserve">Отметьте, если оказываете услуги (платно или бесплатно) по установке, укладке и/или приведение в рабочее состояние товара</t>
  </si>
  <si>
    <t xml:space="preserve">B06401</t>
  </si>
  <si>
    <t xml:space="preserve">БЛОК D - ОСНОВНЫЕ ПРОИЗВОДСТВЕННЫЕ ПОКАЗАТЕЛИ|Доход от услуг</t>
  </si>
  <si>
    <t xml:space="preserve">Отметьте, если оказываете услуги по доставке товаров на дом или к месту строительства</t>
  </si>
  <si>
    <t xml:space="preserve">B06501</t>
  </si>
  <si>
    <t xml:space="preserve">Отметьте, если предоставляете в аренду оборудование</t>
  </si>
  <si>
    <t xml:space="preserve">B06701</t>
  </si>
  <si>
    <t xml:space="preserve">Отметьте, если оказываете услуги по резке дерева/стекла</t>
  </si>
  <si>
    <t xml:space="preserve">B06801</t>
  </si>
  <si>
    <t xml:space="preserve">Отметьте, если оказываете прочие услуги по обработке дерева (сушка, столярные работы, обшивка, сверление, пропитка и т.д.).</t>
  </si>
  <si>
    <t xml:space="preserve">B06901</t>
  </si>
  <si>
    <t xml:space="preserve">Отметьте, если оказываете тех. помощь клиентам на дому</t>
  </si>
  <si>
    <t xml:space="preserve">B07001</t>
  </si>
  <si>
    <t xml:space="preserve">организованных по типу самообслуживания (товар выложен в свободном доступе, оптовый покупатель самостоятельно забирает и вывозит товар), в % к общему доходу</t>
  </si>
  <si>
    <t xml:space="preserve">B07101</t>
  </si>
  <si>
    <t xml:space="preserve">БЛОК D - ОСНОВНЫЕ ПРОИЗВОДСТВЕННЫЕ ПОКАЗАТЕЛИ|Тип продаж (cумма в полях от D03901 до D04301 должна быть=100%)</t>
  </si>
  <si>
    <t xml:space="preserve">оптовых "с продавцом за прилавком", в % к общему доходу</t>
  </si>
  <si>
    <t xml:space="preserve">B07201</t>
  </si>
  <si>
    <t xml:space="preserve">оптовые продажи через продавцов/агентов по телефону, онлайн и т.д., в % к общему доходу</t>
  </si>
  <si>
    <t xml:space="preserve">B07301</t>
  </si>
  <si>
    <t xml:space="preserve">розничная торговля, в % к общему доходу</t>
  </si>
  <si>
    <t xml:space="preserve">B07401</t>
  </si>
  <si>
    <t xml:space="preserve">вознаграждения за оказанные посреднические и брокерские услуги при продаже товара и/или за реализацию товара, взятого на консигнацию, в % к общему доходу</t>
  </si>
  <si>
    <t xml:space="preserve">B07501</t>
  </si>
  <si>
    <t xml:space="preserve">частные лица, в % к общему доходу</t>
  </si>
  <si>
    <t xml:space="preserve">B07601</t>
  </si>
  <si>
    <t xml:space="preserve">БЛОК D - ОСНОВНЫЕ ПРОИЗВОДСТВЕННЫЕ ПОКАЗАТЕЛИ|Доход по типу покупателя (cумма полей от D04401 до D05501 должна быть =100%)</t>
  </si>
  <si>
    <t xml:space="preserve">профессиональные пользователи (ремесленники, монтажники), в % к общему доходу</t>
  </si>
  <si>
    <t xml:space="preserve">B07701</t>
  </si>
  <si>
    <t xml:space="preserve">строительные компании, в % к общему доходу</t>
  </si>
  <si>
    <t xml:space="preserve">B07801</t>
  </si>
  <si>
    <t xml:space="preserve">мебельные предприятия, в % к общему доходу</t>
  </si>
  <si>
    <t xml:space="preserve">B07901</t>
  </si>
  <si>
    <t xml:space="preserve">деревообрабатывающие компании, в % к общему доходу</t>
  </si>
  <si>
    <t xml:space="preserve">B08001</t>
  </si>
  <si>
    <t xml:space="preserve">прочие предприятия, в % к общему доходу</t>
  </si>
  <si>
    <t xml:space="preserve">B08101</t>
  </si>
  <si>
    <t xml:space="preserve">структуры отдыха/развлечения (гостиницы, рестораны, кемпинги, курорты и т.д.), в % к общему доходу</t>
  </si>
  <si>
    <t xml:space="preserve">B08301</t>
  </si>
  <si>
    <t xml:space="preserve">общественные или государственные учреждения, в % к общему доходу</t>
  </si>
  <si>
    <t xml:space="preserve">B08401</t>
  </si>
  <si>
    <t xml:space="preserve">розничные продавцы, в % к общему доходу</t>
  </si>
  <si>
    <t xml:space="preserve">B08501</t>
  </si>
  <si>
    <t xml:space="preserve">оптовые продавцы, в % к общему доходу</t>
  </si>
  <si>
    <t xml:space="preserve">B08601</t>
  </si>
  <si>
    <t xml:space="preserve">прочие продажи, в % к общему доходу</t>
  </si>
  <si>
    <t xml:space="preserve">B08701</t>
  </si>
  <si>
    <t xml:space="preserve">Кол-во продавцов в штате</t>
  </si>
  <si>
    <t xml:space="preserve">B08801</t>
  </si>
  <si>
    <t xml:space="preserve">БЛОК D - ОСНОВНЫЕ ПРОИЗВОДСТВЕННЫЕ ПОКАЗАТЕЛИ|Персонал, относящийся к продажам</t>
  </si>
  <si>
    <t xml:space="preserve">Сумма дней, отработанных всеми штатными продавцами за год</t>
  </si>
  <si>
    <t xml:space="preserve">B08901</t>
  </si>
  <si>
    <t xml:space="preserve">Кол-во агентов/представителей, связанных с торговой деятельностью компании, не в штате</t>
  </si>
  <si>
    <t xml:space="preserve">B09001</t>
  </si>
  <si>
    <t xml:space="preserve">у оптовых фирм (напрямую или через торговых посредников), в % к общим затратам на закупку сырья и материалов, полуфабрикатов и товаров</t>
  </si>
  <si>
    <t xml:space="preserve">B09101</t>
  </si>
  <si>
    <t xml:space="preserve">БЛОК D - ОСНОВНЫЕ ПРОИЗВОДСТВЕННЫЕ ПОКАЗАТЕЛИ|Затраты на закупку товаров (cумма в полях от D05901 до D06001 должна быть =100%):</t>
  </si>
  <si>
    <t xml:space="preserve">у фирм-производителей (напрямую или через торговых посредников), в % к общим затратам на закупку сырья и материалов, полуфабрикатов и товаров</t>
  </si>
  <si>
    <t xml:space="preserve">B09201</t>
  </si>
  <si>
    <t xml:space="preserve">Затраты на закупку товара у фирм, располагающихся в пределах ЕАЭС</t>
  </si>
  <si>
    <t xml:space="preserve">B09301</t>
  </si>
  <si>
    <t xml:space="preserve">БЛОК D - ОСНОВНЫЕ ПРОИЗВОДСТВЕННЫЕ ПОКАЗАТЕЛИ|Закупка товара. Дополнительная информация</t>
  </si>
  <si>
    <t xml:space="preserve">Затраты на закупку товара у фирм, располагающихся вне ЕАЭС</t>
  </si>
  <si>
    <t xml:space="preserve">B09401</t>
  </si>
  <si>
    <t xml:space="preserve">Отметьте, если вы независимый продавец</t>
  </si>
  <si>
    <t xml:space="preserve">B09501</t>
  </si>
  <si>
    <t xml:space="preserve">БЛОК D - ОСНОВНЫЕ ПРОИЗВОДСТВЕННЫЕ ПОКАЗАТЕЛИ|Вид отношений между рыночными субъектами</t>
  </si>
  <si>
    <t xml:space="preserve">Отметить, если работаете по франчайзингу/аффилированы</t>
  </si>
  <si>
    <t xml:space="preserve">B09601</t>
  </si>
  <si>
    <t xml:space="preserve">Входит в состав добровольных объединений, консорциумов, коопераций</t>
  </si>
  <si>
    <t xml:space="preserve">B09701</t>
  </si>
  <si>
    <t xml:space="preserve">Сумма расходов на рекламу, продвижение товара и представительские расходы</t>
  </si>
  <si>
    <t xml:space="preserve">B09901</t>
  </si>
  <si>
    <t xml:space="preserve">БЛОК D - ОСНОВНЫЕ ПРОИЗВОДСТВЕННЫЕ ПОКАЗАТЕЛИ|Особые издержки и расходы</t>
  </si>
  <si>
    <t xml:space="preserve">Сумма затрат на транспортные услуги, осуществленные сторонними организациями (в т.ч. курьерская доставка, ж/д, авиа, морские перевозки)</t>
  </si>
  <si>
    <t xml:space="preserve">B10001</t>
  </si>
  <si>
    <t xml:space="preserve">Тип розничных продаж (1 = с продавцом, 2 = самообслуживание, 3 = смешанный)</t>
  </si>
  <si>
    <t xml:space="preserve">B10101</t>
  </si>
  <si>
    <t xml:space="preserve">БЛОК D - ОСНОВНЫЕ ПРОИЗВОДСТВЕННЫЕ ПОКАЗАТЕЛИ|</t>
  </si>
  <si>
    <t xml:space="preserve">Доходы от продаж по интернету и телефону, в % к общему доходу</t>
  </si>
  <si>
    <t xml:space="preserve">B10201</t>
  </si>
  <si>
    <t xml:space="preserve">БЛОК D - ОСНОВНЫЕ ПРОИЗВОДСТВЕННЫЕ ПОКАЗАТЕЛИ|Прочие данные</t>
  </si>
  <si>
    <t xml:space="preserve">Доходы от продаж под собственной маркой, в % к общему доходу</t>
  </si>
  <si>
    <t xml:space="preserve">B10301</t>
  </si>
  <si>
    <t xml:space="preserve">Доходы от участия в тендерах гос.компаний, в% к общему доходу</t>
  </si>
  <si>
    <t xml:space="preserve">B10401</t>
  </si>
  <si>
    <t xml:space="preserve">Доход от продажи товаров по каталогам производителя/по заказу (касается товара,который обычно не хранится на складе, доставляется под заказ), в % к общему доходу</t>
  </si>
  <si>
    <t xml:space="preserve">B10501</t>
  </si>
  <si>
    <t xml:space="preserve">Кол-во резаков и электропил</t>
  </si>
  <si>
    <t xml:space="preserve">B10601</t>
  </si>
  <si>
    <t xml:space="preserve">БЛОК E - ОБОРУДОВАНИЕ|Прочие данные</t>
  </si>
  <si>
    <t xml:space="preserve">Кол-во устройств для смешивания краски по образцу</t>
  </si>
  <si>
    <t xml:space="preserve">B10701</t>
  </si>
  <si>
    <t xml:space="preserve">до 3,5 тонн</t>
  </si>
  <si>
    <t xml:space="preserve">B10801</t>
  </si>
  <si>
    <t xml:space="preserve">БЛОК E - ОБОРУДОВАНИЕ|Количество собственных и взятых в аренду транспортных средств (за исключением легковых автомобилей) общей массой при полной загрузке:</t>
  </si>
  <si>
    <t xml:space="preserve">от 3,5 до 12 тонн</t>
  </si>
  <si>
    <t xml:space="preserve">B10901</t>
  </si>
  <si>
    <t xml:space="preserve">более 12 тонн</t>
  </si>
  <si>
    <t xml:space="preserve">B11001</t>
  </si>
  <si>
    <t xml:space="preserve">Годовая выручка (поступления только от основного вида деятельности за год)</t>
  </si>
  <si>
    <t xml:space="preserve">B11101</t>
  </si>
  <si>
    <t xml:space="preserve">ДАННЫЕ УПРАВЛЕНЧЕСКОГО УЧЕТА (все данные должны быть указаны за последние 12 мес.)</t>
  </si>
  <si>
    <t xml:space="preserve">Прочие поступления, учитываемые как доходы (не связанные с основной деятельностью организации)</t>
  </si>
  <si>
    <t xml:space="preserve">B11201</t>
  </si>
  <si>
    <t xml:space="preserve">Затраты на закупку товаров для дальнейшей реализации, а также на услуги, материалы, сырье и полуфабрикаты, используемые для получения конечных товаров и услуг (например, бензин для Т/С и т.п.</t>
  </si>
  <si>
    <t xml:space="preserve">B11301</t>
  </si>
  <si>
    <t xml:space="preserve">Расходы на внешнюю бухгалтерию, транспортные и курьерские услуги, агентские комиссионные, интернет, телефонию, и ЖКУ</t>
  </si>
  <si>
    <t xml:space="preserve">B11501</t>
  </si>
  <si>
    <t xml:space="preserve">Расходы на аудит, рекламу, охрану, уборку, командировочные, банковское обслуживание, почту, обучение персонала, а также обслуживание оборудования и т/с</t>
  </si>
  <si>
    <t xml:space="preserve">B11601</t>
  </si>
  <si>
    <t xml:space="preserve">Расходы по контрактам аренды или лизинга</t>
  </si>
  <si>
    <t xml:space="preserve">B11701</t>
  </si>
  <si>
    <t xml:space="preserve">- в т.ч. по контрактам аренды недвижимости</t>
  </si>
  <si>
    <t xml:space="preserve">B11801</t>
  </si>
  <si>
    <t xml:space="preserve">- в т.ч. по контрактам аренды оборудования  (в т.ч. автотранспорта)</t>
  </si>
  <si>
    <t xml:space="preserve">B11901</t>
  </si>
  <si>
    <t xml:space="preserve">- в т.ч. по контрактам лизинга оборудования (в т.ч. автотранспорта)</t>
  </si>
  <si>
    <t xml:space="preserve">B12001</t>
  </si>
  <si>
    <t xml:space="preserve">Затраты на оплату труда</t>
  </si>
  <si>
    <t xml:space="preserve">B12101</t>
  </si>
  <si>
    <t xml:space="preserve">- в т.ч. выплаты внештатным сотрудникам</t>
  </si>
  <si>
    <t xml:space="preserve">B12201</t>
  </si>
  <si>
    <t xml:space="preserve">Амортизационные накопления (износ)</t>
  </si>
  <si>
    <t xml:space="preserve">B12301</t>
  </si>
  <si>
    <t xml:space="preserve">Прочие расходы (не вошедшие в статьи выше)</t>
  </si>
  <si>
    <t xml:space="preserve">B12401</t>
  </si>
  <si>
    <t xml:space="preserve">Сумма уплаченных процентов (по кредитам, облигациям и другим долговым инструментам), зафиксированных потерь на разнице курсов валют, а также финансовых пени и штрафов</t>
  </si>
  <si>
    <t xml:space="preserve">B12501</t>
  </si>
  <si>
    <t xml:space="preserve">Прибыль до налогообложения (все доходы минус все расходы)</t>
  </si>
  <si>
    <t xml:space="preserve">B12601</t>
  </si>
  <si>
    <t xml:space="preserve">Стоимость основных средств без объектов недвижимости (только инструменты, оборудование, техника и т.п.)</t>
  </si>
  <si>
    <t xml:space="preserve">B12701</t>
  </si>
  <si>
    <t xml:space="preserve">- в т.ч. взятых в аренду</t>
  </si>
  <si>
    <t xml:space="preserve">B12801</t>
  </si>
  <si>
    <t xml:space="preserve">- в т.ч. находящихся в лизинге</t>
  </si>
  <si>
    <t xml:space="preserve">B12901</t>
  </si>
  <si>
    <t xml:space="preserve">B13101</t>
  </si>
  <si>
    <t xml:space="preserve">B13201</t>
  </si>
  <si>
    <t xml:space="preserve">B13301</t>
  </si>
  <si>
    <t xml:space="preserve">B13401</t>
  </si>
  <si>
    <t xml:space="preserve">B13501</t>
  </si>
  <si>
    <t xml:space="preserve">B13601</t>
  </si>
  <si>
    <t xml:space="preserve">B13701</t>
  </si>
  <si>
    <t xml:space="preserve">B13801</t>
  </si>
  <si>
    <t xml:space="preserve">B13901</t>
  </si>
  <si>
    <t xml:space="preserve">B14001</t>
  </si>
  <si>
    <t xml:space="preserve">B14101</t>
  </si>
  <si>
    <t xml:space="preserve">B14201</t>
  </si>
  <si>
    <t xml:space="preserve">B14301</t>
  </si>
  <si>
    <t xml:space="preserve">B14401</t>
  </si>
  <si>
    <t xml:space="preserve">B14501</t>
  </si>
  <si>
    <t xml:space="preserve">B14701</t>
  </si>
  <si>
    <t xml:space="preserve">B14801</t>
  </si>
  <si>
    <t xml:space="preserve">B14901</t>
  </si>
  <si>
    <t xml:space="preserve">B15001</t>
  </si>
  <si>
    <t xml:space="preserve">B15101</t>
  </si>
  <si>
    <t xml:space="preserve">B15201</t>
  </si>
  <si>
    <t xml:space="preserve">B15301</t>
  </si>
  <si>
    <t xml:space="preserve">B15401</t>
  </si>
  <si>
    <t xml:space="preserve">B15501</t>
  </si>
  <si>
    <t xml:space="preserve">B15601</t>
  </si>
  <si>
    <t xml:space="preserve">B15701</t>
  </si>
  <si>
    <t xml:space="preserve">B15801</t>
  </si>
  <si>
    <t xml:space="preserve">B15901</t>
  </si>
  <si>
    <t xml:space="preserve">B16001</t>
  </si>
  <si>
    <t xml:space="preserve">D00101</t>
  </si>
  <si>
    <t xml:space="preserve">D00301</t>
  </si>
  <si>
    <t xml:space="preserve">D00401</t>
  </si>
  <si>
    <t xml:space="preserve">D00501</t>
  </si>
  <si>
    <t xml:space="preserve">D00601</t>
  </si>
  <si>
    <t xml:space="preserve">D00801</t>
  </si>
  <si>
    <t xml:space="preserve">D01001</t>
  </si>
  <si>
    <t xml:space="preserve">D01101</t>
  </si>
  <si>
    <t xml:space="preserve">D01201</t>
  </si>
  <si>
    <t xml:space="preserve">D01301</t>
  </si>
  <si>
    <t xml:space="preserve">D01401</t>
  </si>
  <si>
    <t xml:space="preserve">D01501</t>
  </si>
  <si>
    <t xml:space="preserve">D01601</t>
  </si>
  <si>
    <t xml:space="preserve">D01701</t>
  </si>
  <si>
    <t xml:space="preserve">D01801</t>
  </si>
  <si>
    <t xml:space="preserve">D01901</t>
  </si>
  <si>
    <t xml:space="preserve">D02001</t>
  </si>
  <si>
    <t xml:space="preserve">D02101</t>
  </si>
  <si>
    <t xml:space="preserve">D02201</t>
  </si>
  <si>
    <t xml:space="preserve">D02301</t>
  </si>
  <si>
    <t xml:space="preserve">D02401</t>
  </si>
  <si>
    <t xml:space="preserve">D02501</t>
  </si>
  <si>
    <t xml:space="preserve">D02601</t>
  </si>
  <si>
    <t xml:space="preserve">D02701</t>
  </si>
  <si>
    <t xml:space="preserve">D02801</t>
  </si>
  <si>
    <t xml:space="preserve">D02901</t>
  </si>
  <si>
    <t xml:space="preserve">D03101</t>
  </si>
  <si>
    <t xml:space="preserve">D03201</t>
  </si>
  <si>
    <t xml:space="preserve">D03301</t>
  </si>
  <si>
    <t xml:space="preserve">D03401</t>
  </si>
  <si>
    <t xml:space="preserve">D03501</t>
  </si>
  <si>
    <t xml:space="preserve">D03601</t>
  </si>
  <si>
    <t xml:space="preserve">D03701</t>
  </si>
  <si>
    <t xml:space="preserve">D03801</t>
  </si>
  <si>
    <t xml:space="preserve">D03901</t>
  </si>
  <si>
    <t xml:space="preserve">D04001</t>
  </si>
  <si>
    <t xml:space="preserve">D04401</t>
  </si>
  <si>
    <t xml:space="preserve">D04501</t>
  </si>
  <si>
    <t xml:space="preserve">D04601</t>
  </si>
  <si>
    <t xml:space="preserve">D04701</t>
  </si>
  <si>
    <t xml:space="preserve">D04801</t>
  </si>
  <si>
    <t xml:space="preserve">D04901</t>
  </si>
  <si>
    <t xml:space="preserve">D05001</t>
  </si>
  <si>
    <t xml:space="preserve">D05101</t>
  </si>
  <si>
    <t xml:space="preserve">D05102</t>
  </si>
  <si>
    <t xml:space="preserve">D05201</t>
  </si>
  <si>
    <t xml:space="preserve">D05202</t>
  </si>
  <si>
    <t xml:space="preserve">D05301</t>
  </si>
  <si>
    <t xml:space="preserve">D05302</t>
  </si>
  <si>
    <t xml:space="preserve">D05401</t>
  </si>
  <si>
    <t xml:space="preserve">D05402</t>
  </si>
  <si>
    <t xml:space="preserve">D05501</t>
  </si>
  <si>
    <t xml:space="preserve">D05502</t>
  </si>
  <si>
    <t xml:space="preserve">D05601</t>
  </si>
  <si>
    <t xml:space="preserve">D05602</t>
  </si>
  <si>
    <t xml:space="preserve">D05701</t>
  </si>
  <si>
    <t xml:space="preserve">D05702</t>
  </si>
  <si>
    <t xml:space="preserve">D05801</t>
  </si>
  <si>
    <t xml:space="preserve">D05901</t>
  </si>
  <si>
    <t xml:space="preserve">D06001</t>
  </si>
  <si>
    <t xml:space="preserve">D06101</t>
  </si>
  <si>
    <t xml:space="preserve">D06201</t>
  </si>
  <si>
    <t xml:space="preserve">D06301</t>
  </si>
  <si>
    <t xml:space="preserve">D06401</t>
  </si>
  <si>
    <t xml:space="preserve">D06501</t>
  </si>
  <si>
    <t xml:space="preserve">D06601</t>
  </si>
  <si>
    <t xml:space="preserve">D06701</t>
  </si>
  <si>
    <t xml:space="preserve">D06801</t>
  </si>
  <si>
    <t xml:space="preserve">D06901</t>
  </si>
  <si>
    <t xml:space="preserve">D07001</t>
  </si>
  <si>
    <t xml:space="preserve">D07101</t>
  </si>
  <si>
    <t xml:space="preserve">D07201</t>
  </si>
  <si>
    <t xml:space="preserve">E00101</t>
  </si>
  <si>
    <t xml:space="preserve">E00201</t>
  </si>
  <si>
    <t xml:space="preserve">E00202</t>
  </si>
  <si>
    <t xml:space="preserve">E00301</t>
  </si>
  <si>
    <t xml:space="preserve">E00302</t>
  </si>
  <si>
    <t xml:space="preserve">E00401</t>
  </si>
  <si>
    <t xml:space="preserve">E00402</t>
  </si>
  <si>
    <t xml:space="preserve">E00501</t>
  </si>
  <si>
    <t xml:space="preserve">E00502</t>
  </si>
  <si>
    <t xml:space="preserve">E00601</t>
  </si>
  <si>
    <t xml:space="preserve">E00602</t>
  </si>
  <si>
    <t xml:space="preserve">E00701</t>
  </si>
  <si>
    <t xml:space="preserve">E00702</t>
  </si>
  <si>
    <t xml:space="preserve">F00001</t>
  </si>
  <si>
    <t xml:space="preserve">F00101</t>
  </si>
  <si>
    <t xml:space="preserve">F00201</t>
  </si>
  <si>
    <t xml:space="preserve">F00202</t>
  </si>
  <si>
    <t xml:space="preserve">F00401</t>
  </si>
  <si>
    <t xml:space="preserve">F01501</t>
  </si>
  <si>
    <t xml:space="preserve">F01601</t>
  </si>
  <si>
    <t xml:space="preserve">F01801</t>
  </si>
  <si>
    <t xml:space="preserve">F01802</t>
  </si>
  <si>
    <t xml:space="preserve">F01804</t>
  </si>
  <si>
    <t xml:space="preserve">F01902</t>
  </si>
  <si>
    <t xml:space="preserve">F01903</t>
  </si>
  <si>
    <t xml:space="preserve">F01904</t>
  </si>
  <si>
    <t xml:space="preserve">F02001</t>
  </si>
  <si>
    <t xml:space="preserve">F02002</t>
  </si>
  <si>
    <t xml:space="preserve">F02101</t>
  </si>
  <si>
    <t xml:space="preserve">F02501</t>
  </si>
  <si>
    <t xml:space="preserve">F02801</t>
  </si>
  <si>
    <t xml:space="preserve">F02802</t>
  </si>
  <si>
    <t xml:space="preserve">F02903</t>
  </si>
  <si>
    <t xml:space="preserve">F03001</t>
  </si>
  <si>
    <t xml:space="preserve">F03101</t>
  </si>
  <si>
    <t xml:space="preserve">F03301</t>
  </si>
  <si>
    <t xml:space="preserve">F03601</t>
  </si>
  <si>
    <t xml:space="preserve">F03901</t>
  </si>
  <si>
    <t xml:space="preserve">X00101</t>
  </si>
  <si>
    <t xml:space="preserve">X00201</t>
  </si>
  <si>
    <t xml:space="preserve">Z00101</t>
  </si>
  <si>
    <t xml:space="preserve">Z00102</t>
  </si>
  <si>
    <t xml:space="preserve">Z00201</t>
  </si>
  <si>
    <t xml:space="preserve">Z00301</t>
  </si>
  <si>
    <t xml:space="preserve">Z00401</t>
  </si>
  <si>
    <t xml:space="preserve">Z00501</t>
  </si>
  <si>
    <t xml:space="preserve">Z00601</t>
  </si>
  <si>
    <t xml:space="preserve">Z00701</t>
  </si>
  <si>
    <t xml:space="preserve">Z00801</t>
  </si>
  <si>
    <t xml:space="preserve">Z00901</t>
  </si>
  <si>
    <t xml:space="preserve">Z01001</t>
  </si>
  <si>
    <t xml:space="preserve">Z01101</t>
  </si>
  <si>
    <t xml:space="preserve">Z01201</t>
  </si>
  <si>
    <t xml:space="preserve">Z01301</t>
  </si>
  <si>
    <t xml:space="preserve">Z01401</t>
  </si>
  <si>
    <t xml:space="preserve">Z01501</t>
  </si>
  <si>
    <t xml:space="preserve">Z01601</t>
  </si>
  <si>
    <t xml:space="preserve">Z01701</t>
  </si>
  <si>
    <t xml:space="preserve">Z01801</t>
  </si>
  <si>
    <t xml:space="preserve">Z01901</t>
  </si>
  <si>
    <t xml:space="preserve">Z02001</t>
  </si>
  <si>
    <t xml:space="preserve">Z02101</t>
  </si>
  <si>
    <t xml:space="preserve">Z02201</t>
  </si>
  <si>
    <t xml:space="preserve">Z02301</t>
  </si>
  <si>
    <t xml:space="preserve">Z02401</t>
  </si>
  <si>
    <t xml:space="preserve">Z02501</t>
  </si>
  <si>
    <t xml:space="preserve">Z02601</t>
  </si>
  <si>
    <t xml:space="preserve">Z02701</t>
  </si>
  <si>
    <t xml:space="preserve">Z02801</t>
  </si>
  <si>
    <t xml:space="preserve">Z02901</t>
  </si>
  <si>
    <t xml:space="preserve">Z03001</t>
  </si>
  <si>
    <t xml:space="preserve">Z03101</t>
  </si>
  <si>
    <t xml:space="preserve">Z03201</t>
  </si>
  <si>
    <t xml:space="preserve">D04802</t>
  </si>
  <si>
    <t xml:space="preserve">E00102</t>
  </si>
  <si>
    <t xml:space="preserve">B01801</t>
  </si>
  <si>
    <t xml:space="preserve">B03401</t>
  </si>
  <si>
    <t xml:space="preserve">B05001</t>
  </si>
  <si>
    <t xml:space="preserve">B06601</t>
  </si>
  <si>
    <t xml:space="preserve">B08201</t>
  </si>
  <si>
    <t xml:space="preserve">D06202</t>
  </si>
  <si>
    <t xml:space="preserve">D07301</t>
  </si>
  <si>
    <t xml:space="preserve">D07401</t>
  </si>
  <si>
    <t xml:space="preserve">D07501</t>
  </si>
  <si>
    <t xml:space="preserve">D07601</t>
  </si>
  <si>
    <t xml:space="preserve">D07701</t>
  </si>
  <si>
    <t xml:space="preserve">D07801</t>
  </si>
  <si>
    <t xml:space="preserve">D07901</t>
  </si>
  <si>
    <t xml:space="preserve">B11401</t>
  </si>
  <si>
    <t xml:space="preserve">D00802</t>
  </si>
  <si>
    <t xml:space="preserve">D00902</t>
  </si>
  <si>
    <t xml:space="preserve">D01002</t>
  </si>
  <si>
    <t xml:space="preserve">D01102</t>
  </si>
  <si>
    <t xml:space="preserve">D01202</t>
  </si>
  <si>
    <t xml:space="preserve">D01302</t>
  </si>
  <si>
    <t xml:space="preserve">D01402</t>
  </si>
  <si>
    <t xml:space="preserve">D01502</t>
  </si>
  <si>
    <t xml:space="preserve">D01602</t>
  </si>
  <si>
    <t xml:space="preserve">D01702</t>
  </si>
  <si>
    <t xml:space="preserve">D04302</t>
  </si>
  <si>
    <t xml:space="preserve">D04202</t>
  </si>
  <si>
    <t xml:space="preserve">D05802</t>
  </si>
  <si>
    <t xml:space="preserve">D05902</t>
  </si>
  <si>
    <t xml:space="preserve">D06002</t>
  </si>
  <si>
    <t xml:space="preserve">D06102</t>
  </si>
  <si>
    <t xml:space="preserve">D06302</t>
  </si>
  <si>
    <t xml:space="preserve">D06402</t>
  </si>
  <si>
    <t xml:space="preserve">D06502</t>
  </si>
  <si>
    <t xml:space="preserve">D06602</t>
  </si>
  <si>
    <t xml:space="preserve">D06702</t>
  </si>
  <si>
    <t xml:space="preserve">D06802</t>
  </si>
  <si>
    <t xml:space="preserve">B09801</t>
  </si>
  <si>
    <t xml:space="preserve">D04402</t>
  </si>
  <si>
    <t xml:space="preserve">D04102</t>
  </si>
  <si>
    <t xml:space="preserve">D04902</t>
  </si>
  <si>
    <t xml:space="preserve">D01902</t>
  </si>
  <si>
    <t xml:space="preserve">D04002</t>
  </si>
  <si>
    <t xml:space="preserve">D07202</t>
  </si>
  <si>
    <t xml:space="preserve">D07203</t>
  </si>
  <si>
    <t xml:space="preserve">D07302</t>
  </si>
  <si>
    <t xml:space="preserve">D07303</t>
  </si>
  <si>
    <t xml:space="preserve">D03502</t>
  </si>
  <si>
    <t xml:space="preserve">E00801</t>
  </si>
  <si>
    <t xml:space="preserve">E00901</t>
  </si>
  <si>
    <t xml:space="preserve">D03402</t>
  </si>
  <si>
    <t xml:space="preserve">D04502</t>
  </si>
  <si>
    <t xml:space="preserve">B13001</t>
  </si>
  <si>
    <t xml:space="preserve">D07002</t>
  </si>
  <si>
    <t xml:space="preserve">D07003</t>
  </si>
  <si>
    <t xml:space="preserve">D07102</t>
  </si>
  <si>
    <t xml:space="preserve">A00701</t>
  </si>
  <si>
    <t xml:space="preserve">A00702</t>
  </si>
  <si>
    <t xml:space="preserve">A00801</t>
  </si>
  <si>
    <t xml:space="preserve">A00802</t>
  </si>
  <si>
    <t xml:space="preserve">LD02201</t>
  </si>
  <si>
    <t xml:space="preserve">LD02301</t>
  </si>
  <si>
    <t xml:space="preserve">LD02401</t>
  </si>
  <si>
    <t xml:space="preserve">LD02501</t>
  </si>
  <si>
    <t xml:space="preserve">LD02801</t>
  </si>
  <si>
    <t xml:space="preserve">LD02901</t>
  </si>
  <si>
    <t xml:space="preserve">LD03601</t>
  </si>
  <si>
    <t xml:space="preserve">LD03701</t>
  </si>
  <si>
    <t xml:space="preserve">LD03801</t>
  </si>
  <si>
    <t xml:space="preserve">LD03901</t>
  </si>
  <si>
    <t xml:space="preserve">LD04002</t>
  </si>
  <si>
    <t xml:space="preserve">LD04201</t>
  </si>
  <si>
    <t xml:space="preserve">LD04301</t>
  </si>
  <si>
    <t xml:space="preserve">LD04401</t>
  </si>
  <si>
    <t xml:space="preserve">LD04501</t>
  </si>
  <si>
    <t xml:space="preserve">LD04601</t>
  </si>
  <si>
    <t xml:space="preserve">LD04701</t>
  </si>
  <si>
    <t xml:space="preserve">LD04801</t>
  </si>
  <si>
    <t xml:space="preserve">LD04901</t>
  </si>
  <si>
    <t xml:space="preserve">Z00802</t>
  </si>
  <si>
    <t xml:space="preserve">LZ01001</t>
  </si>
  <si>
    <t xml:space="preserve">LZ01101</t>
  </si>
  <si>
    <t xml:space="preserve">LZ03001</t>
  </si>
  <si>
    <t xml:space="preserve">LZ03301</t>
  </si>
  <si>
    <t xml:space="preserve">LZ03401</t>
  </si>
  <si>
    <t xml:space="preserve">LZ03501</t>
  </si>
  <si>
    <t xml:space="preserve">LZ03601</t>
  </si>
  <si>
    <t xml:space="preserve">D00102</t>
  </si>
  <si>
    <t xml:space="preserve">D00202</t>
  </si>
  <si>
    <t xml:space="preserve">D00302</t>
  </si>
  <si>
    <t xml:space="preserve">D00402</t>
  </si>
  <si>
    <t xml:space="preserve">D00502</t>
  </si>
  <si>
    <t xml:space="preserve">D00602</t>
  </si>
  <si>
    <t xml:space="preserve">D00702</t>
  </si>
  <si>
    <t xml:space="preserve">Z03301</t>
  </si>
  <si>
    <t xml:space="preserve">Z03401</t>
  </si>
  <si>
    <t xml:space="preserve">D06603</t>
  </si>
  <si>
    <t xml:space="preserve">D06703</t>
  </si>
  <si>
    <t xml:space="preserve">D06803</t>
  </si>
  <si>
    <t xml:space="preserve">D06902</t>
  </si>
  <si>
    <t xml:space="preserve">D06903</t>
  </si>
  <si>
    <t xml:space="preserve">D08001</t>
  </si>
  <si>
    <t xml:space="preserve">Z03501</t>
  </si>
  <si>
    <t xml:space="preserve">Z03601</t>
  </si>
  <si>
    <t xml:space="preserve">Z03701</t>
  </si>
  <si>
    <t xml:space="preserve">Z03801</t>
  </si>
  <si>
    <t xml:space="preserve">D04602</t>
  </si>
  <si>
    <t xml:space="preserve">D05603</t>
  </si>
  <si>
    <t xml:space="preserve">LD00801</t>
  </si>
  <si>
    <t xml:space="preserve">LD04001</t>
  </si>
  <si>
    <t xml:space="preserve">LD04101</t>
  </si>
  <si>
    <t xml:space="preserve">LD05001</t>
  </si>
  <si>
    <t xml:space="preserve">LD05101</t>
  </si>
  <si>
    <t xml:space="preserve">LD05701</t>
  </si>
  <si>
    <t xml:space="preserve">LD06101</t>
  </si>
  <si>
    <t xml:space="preserve">LD06102</t>
  </si>
  <si>
    <t xml:space="preserve">LD06201</t>
  </si>
  <si>
    <t xml:space="preserve">LF01903</t>
  </si>
  <si>
    <t xml:space="preserve">LF02002</t>
  </si>
  <si>
    <t xml:space="preserve">LF02101</t>
  </si>
  <si>
    <t xml:space="preserve">LF03901</t>
  </si>
  <si>
    <t xml:space="preserve">LZ00101</t>
  </si>
  <si>
    <t xml:space="preserve">LZ00102</t>
  </si>
  <si>
    <t xml:space="preserve">LZ00201</t>
  </si>
  <si>
    <t xml:space="preserve">LZ00301</t>
  </si>
  <si>
    <t xml:space="preserve">LZ00401</t>
  </si>
  <si>
    <t xml:space="preserve">LZ00501</t>
  </si>
  <si>
    <t xml:space="preserve">LZ00601</t>
  </si>
  <si>
    <t xml:space="preserve">LZ00701</t>
  </si>
  <si>
    <t xml:space="preserve">LZ00901</t>
  </si>
  <si>
    <t xml:space="preserve">LZ01401</t>
  </si>
  <si>
    <t xml:space="preserve">Z01502</t>
  </si>
  <si>
    <t xml:space="preserve">Z02702</t>
  </si>
  <si>
    <t xml:space="preserve">E00802</t>
  </si>
  <si>
    <t xml:space="preserve">E01001</t>
  </si>
  <si>
    <t xml:space="preserve">E01101</t>
  </si>
  <si>
    <t xml:space="preserve">E01201</t>
  </si>
  <si>
    <t xml:space="preserve">E01301</t>
  </si>
  <si>
    <t xml:space="preserve">B14601</t>
  </si>
  <si>
    <t xml:space="preserve">D02002</t>
  </si>
  <si>
    <t xml:space="preserve">D02102</t>
  </si>
  <si>
    <t xml:space="preserve">D02202</t>
  </si>
  <si>
    <t xml:space="preserve">D02302</t>
  </si>
  <si>
    <t xml:space="preserve">D02402</t>
  </si>
  <si>
    <t xml:space="preserve">D02502</t>
  </si>
  <si>
    <t xml:space="preserve">D02602</t>
  </si>
  <si>
    <t xml:space="preserve">D02702</t>
  </si>
  <si>
    <t xml:space="preserve">D02802</t>
  </si>
  <si>
    <t xml:space="preserve">D02902</t>
  </si>
  <si>
    <t xml:space="preserve">D05002</t>
  </si>
  <si>
    <t xml:space="preserve">B16101</t>
  </si>
  <si>
    <t xml:space="preserve">B16201</t>
  </si>
  <si>
    <t xml:space="preserve">B16301</t>
  </si>
  <si>
    <t xml:space="preserve">B16401</t>
  </si>
  <si>
    <t xml:space="preserve">B16501</t>
  </si>
  <si>
    <t xml:space="preserve">B16601</t>
  </si>
  <si>
    <t xml:space="preserve">B16701</t>
  </si>
  <si>
    <t xml:space="preserve">B16801</t>
  </si>
  <si>
    <t xml:space="preserve">B16901</t>
  </si>
  <si>
    <t xml:space="preserve">B17101</t>
  </si>
  <si>
    <t xml:space="preserve">B17201</t>
  </si>
  <si>
    <t xml:space="preserve">B17301</t>
  </si>
  <si>
    <t xml:space="preserve">B17401</t>
  </si>
  <si>
    <t xml:space="preserve">B17501</t>
  </si>
  <si>
    <t xml:space="preserve">B17601</t>
  </si>
  <si>
    <t xml:space="preserve">B17701</t>
  </si>
  <si>
    <t xml:space="preserve">B17801</t>
  </si>
  <si>
    <t xml:space="preserve">B17901</t>
  </si>
  <si>
    <t xml:space="preserve">B18001</t>
  </si>
  <si>
    <t xml:space="preserve">B18101</t>
  </si>
  <si>
    <t xml:space="preserve">B18201</t>
  </si>
  <si>
    <t xml:space="preserve">B17001</t>
  </si>
  <si>
    <t xml:space="preserve">B18301</t>
  </si>
  <si>
    <t xml:space="preserve">B18501</t>
  </si>
  <si>
    <t xml:space="preserve">B18601</t>
  </si>
  <si>
    <t xml:space="preserve">B18701</t>
  </si>
  <si>
    <t xml:space="preserve">B18801</t>
  </si>
  <si>
    <t xml:space="preserve">B18901</t>
  </si>
  <si>
    <t xml:space="preserve">B19001</t>
  </si>
  <si>
    <t xml:space="preserve">B19101</t>
  </si>
  <si>
    <t xml:space="preserve">B19201</t>
  </si>
  <si>
    <t xml:space="preserve">B19301</t>
  </si>
  <si>
    <t xml:space="preserve">B19401</t>
  </si>
  <si>
    <t xml:space="preserve">B19501</t>
  </si>
  <si>
    <t xml:space="preserve">B19601</t>
  </si>
  <si>
    <t xml:space="preserve">B19701</t>
  </si>
  <si>
    <t xml:space="preserve">B19801</t>
  </si>
  <si>
    <t xml:space="preserve">Z03901</t>
  </si>
  <si>
    <t xml:space="preserve">Z04001</t>
  </si>
  <si>
    <t xml:space="preserve">Z04101</t>
  </si>
  <si>
    <t xml:space="preserve">Z04201</t>
  </si>
  <si>
    <t xml:space="preserve">Z04301</t>
  </si>
  <si>
    <t xml:space="preserve">Z04401</t>
  </si>
  <si>
    <t xml:space="preserve">Z04501</t>
  </si>
  <si>
    <t xml:space="preserve">Z04601</t>
  </si>
  <si>
    <t xml:space="preserve">Z04701</t>
  </si>
  <si>
    <t xml:space="preserve">Z04801</t>
  </si>
  <si>
    <t xml:space="preserve">Z04901</t>
  </si>
  <si>
    <t xml:space="preserve">Z05001</t>
  </si>
  <si>
    <t xml:space="preserve">Z05101</t>
  </si>
  <si>
    <t xml:space="preserve">Z05201</t>
  </si>
  <si>
    <t xml:space="preserve">Z05301</t>
  </si>
  <si>
    <t xml:space="preserve">Z05401</t>
  </si>
  <si>
    <t xml:space="preserve">Z05501</t>
  </si>
  <si>
    <t xml:space="preserve">Z05601</t>
  </si>
  <si>
    <t xml:space="preserve">Z05701</t>
  </si>
  <si>
    <t xml:space="preserve">Z05801</t>
  </si>
  <si>
    <t xml:space="preserve">Z05901</t>
  </si>
  <si>
    <t xml:space="preserve">Z06001</t>
  </si>
  <si>
    <t xml:space="preserve">Z06101</t>
  </si>
  <si>
    <t xml:space="preserve">Z06201</t>
  </si>
  <si>
    <t xml:space="preserve">Z06301</t>
  </si>
  <si>
    <t xml:space="preserve">Z06401</t>
  </si>
  <si>
    <t xml:space="preserve">Z06501</t>
  </si>
  <si>
    <t xml:space="preserve">Z06601</t>
  </si>
  <si>
    <t xml:space="preserve">Z06701</t>
  </si>
  <si>
    <t xml:space="preserve">Z06801</t>
  </si>
  <si>
    <t xml:space="preserve">Z06901</t>
  </si>
  <si>
    <t xml:space="preserve">Z07001</t>
  </si>
  <si>
    <t xml:space="preserve">Z07101</t>
  </si>
  <si>
    <t xml:space="preserve">Z07201</t>
  </si>
  <si>
    <t xml:space="preserve">Z07301</t>
  </si>
  <si>
    <t xml:space="preserve">Z07401</t>
  </si>
  <si>
    <t xml:space="preserve">Z07501</t>
  </si>
  <si>
    <t xml:space="preserve">Z07601</t>
  </si>
  <si>
    <t xml:space="preserve">Z07701</t>
  </si>
  <si>
    <t xml:space="preserve">Z07702</t>
  </si>
  <si>
    <t xml:space="preserve">Z07801</t>
  </si>
  <si>
    <t xml:space="preserve">Z07901</t>
  </si>
  <si>
    <t xml:space="preserve">Z08001</t>
  </si>
  <si>
    <t xml:space="preserve">Z00702</t>
  </si>
  <si>
    <t xml:space="preserve">Z00703</t>
  </si>
  <si>
    <t xml:space="preserve">Z00704</t>
  </si>
  <si>
    <t xml:space="preserve">Z00705</t>
  </si>
  <si>
    <t xml:space="preserve">Z00803</t>
  </si>
  <si>
    <t xml:space="preserve">Z00804</t>
  </si>
  <si>
    <t xml:space="preserve">Z00805</t>
  </si>
  <si>
    <t xml:space="preserve">D05203</t>
  </si>
  <si>
    <t xml:space="preserve">D05303</t>
  </si>
  <si>
    <t xml:space="preserve">D02403</t>
  </si>
  <si>
    <t xml:space="preserve">D02503</t>
  </si>
  <si>
    <t xml:space="preserve">D02603</t>
  </si>
  <si>
    <t xml:space="preserve">D02703</t>
  </si>
  <si>
    <t xml:space="preserve">Z07102</t>
  </si>
  <si>
    <t xml:space="preserve">D02803</t>
  </si>
  <si>
    <t xml:space="preserve">D02903</t>
  </si>
  <si>
    <t xml:space="preserve">F006X1</t>
  </si>
  <si>
    <t xml:space="preserve">F007X1</t>
  </si>
  <si>
    <t xml:space="preserve">C00101</t>
  </si>
  <si>
    <t xml:space="preserve">C00102</t>
  </si>
  <si>
    <t xml:space="preserve">C00201</t>
  </si>
  <si>
    <t xml:space="preserve">C00202</t>
  </si>
  <si>
    <t xml:space="preserve">C00301</t>
  </si>
  <si>
    <t xml:space="preserve">C00302</t>
  </si>
  <si>
    <t xml:space="preserve">C00401</t>
  </si>
  <si>
    <t xml:space="preserve">C00402</t>
  </si>
  <si>
    <t xml:space="preserve">C00501</t>
  </si>
  <si>
    <t xml:space="preserve">C00502</t>
  </si>
  <si>
    <t xml:space="preserve">C00601</t>
  </si>
  <si>
    <t xml:space="preserve">C00602</t>
  </si>
  <si>
    <t xml:space="preserve">C00701</t>
  </si>
  <si>
    <t xml:space="preserve">C00702</t>
  </si>
  <si>
    <t xml:space="preserve">C00801</t>
  </si>
  <si>
    <t xml:space="preserve">C00802</t>
  </si>
  <si>
    <t xml:space="preserve">C00901</t>
  </si>
  <si>
    <t xml:space="preserve">C00902</t>
  </si>
  <si>
    <t xml:space="preserve">C01001</t>
  </si>
  <si>
    <t xml:space="preserve">C01002</t>
  </si>
  <si>
    <t xml:space="preserve">C01101</t>
  </si>
  <si>
    <t xml:space="preserve">C01102</t>
  </si>
  <si>
    <t xml:space="preserve">C01201</t>
  </si>
  <si>
    <t xml:space="preserve">C01202</t>
  </si>
  <si>
    <t xml:space="preserve">C01301</t>
  </si>
  <si>
    <t xml:space="preserve">C01302</t>
  </si>
  <si>
    <t xml:space="preserve">C01401</t>
  </si>
  <si>
    <t xml:space="preserve">C01402</t>
  </si>
  <si>
    <t xml:space="preserve">C01501</t>
  </si>
  <si>
    <t xml:space="preserve">C01502</t>
  </si>
  <si>
    <t xml:space="preserve">C01601</t>
  </si>
  <si>
    <t xml:space="preserve">C01602</t>
  </si>
  <si>
    <t xml:space="preserve">C01701</t>
  </si>
  <si>
    <t xml:space="preserve">C01702</t>
  </si>
  <si>
    <t xml:space="preserve">C01801</t>
  </si>
  <si>
    <t xml:space="preserve">C01802</t>
  </si>
  <si>
    <t xml:space="preserve">C01901</t>
  </si>
  <si>
    <t xml:space="preserve">C01902</t>
  </si>
  <si>
    <t xml:space="preserve">C02001</t>
  </si>
  <si>
    <t xml:space="preserve">C02002</t>
  </si>
  <si>
    <t xml:space="preserve">C02101</t>
  </si>
  <si>
    <t xml:space="preserve">C02102</t>
  </si>
  <si>
    <t xml:space="preserve">C02201</t>
  </si>
  <si>
    <t xml:space="preserve">C02202</t>
  </si>
  <si>
    <t xml:space="preserve">C02301</t>
  </si>
  <si>
    <t xml:space="preserve">C02302</t>
  </si>
  <si>
    <t xml:space="preserve">C02401</t>
  </si>
  <si>
    <t xml:space="preserve">C02402</t>
  </si>
  <si>
    <t xml:space="preserve">C02501</t>
  </si>
  <si>
    <t xml:space="preserve">C02502</t>
  </si>
  <si>
    <t xml:space="preserve">C02601</t>
  </si>
  <si>
    <t xml:space="preserve">C02602</t>
  </si>
  <si>
    <t xml:space="preserve">C02701</t>
  </si>
  <si>
    <t xml:space="preserve">C02702</t>
  </si>
  <si>
    <t xml:space="preserve">C02801</t>
  </si>
  <si>
    <t xml:space="preserve">C02802</t>
  </si>
  <si>
    <t xml:space="preserve">C02901</t>
  </si>
  <si>
    <t xml:space="preserve">C03001</t>
  </si>
  <si>
    <t xml:space="preserve">C03101</t>
  </si>
  <si>
    <t xml:space="preserve">C03201</t>
  </si>
  <si>
    <t xml:space="preserve">C03301</t>
  </si>
  <si>
    <t xml:space="preserve">C03401</t>
  </si>
  <si>
    <t xml:space="preserve">C03501</t>
  </si>
  <si>
    <t xml:space="preserve">C03601</t>
  </si>
  <si>
    <t xml:space="preserve">C03701</t>
  </si>
  <si>
    <t xml:space="preserve">C03801</t>
  </si>
  <si>
    <t xml:space="preserve">C03901</t>
  </si>
  <si>
    <t xml:space="preserve">C04001</t>
  </si>
  <si>
    <t xml:space="preserve">C04101</t>
  </si>
  <si>
    <t xml:space="preserve">C04201</t>
  </si>
  <si>
    <t xml:space="preserve">C04301</t>
  </si>
  <si>
    <t xml:space="preserve">C04401</t>
  </si>
  <si>
    <t xml:space="preserve">C04501</t>
  </si>
  <si>
    <t xml:space="preserve">C04601</t>
  </si>
  <si>
    <t xml:space="preserve">C04701</t>
  </si>
  <si>
    <t xml:space="preserve">C04801</t>
  </si>
  <si>
    <t xml:space="preserve">C04901</t>
  </si>
  <si>
    <t xml:space="preserve">C05001</t>
  </si>
  <si>
    <t xml:space="preserve">C05101</t>
  </si>
  <si>
    <t xml:space="preserve">C05201</t>
  </si>
  <si>
    <t xml:space="preserve">C05301</t>
  </si>
  <si>
    <t xml:space="preserve">E01401</t>
  </si>
  <si>
    <t xml:space="preserve">E01501</t>
  </si>
  <si>
    <t xml:space="preserve">E01601</t>
  </si>
  <si>
    <t xml:space="preserve">E01701</t>
  </si>
  <si>
    <t xml:space="preserve">E01801</t>
  </si>
  <si>
    <t xml:space="preserve">E01901</t>
  </si>
  <si>
    <t xml:space="preserve">E02001</t>
  </si>
  <si>
    <t xml:space="preserve">E02101</t>
  </si>
  <si>
    <t xml:space="preserve">E02201</t>
  </si>
  <si>
    <t xml:space="preserve">E02301</t>
  </si>
  <si>
    <t xml:space="preserve">E02401</t>
  </si>
  <si>
    <t xml:space="preserve">E02501</t>
  </si>
  <si>
    <t xml:space="preserve">B00201</t>
  </si>
  <si>
    <t xml:space="preserve">D03102</t>
  </si>
  <si>
    <t xml:space="preserve">D03103</t>
  </si>
  <si>
    <t xml:space="preserve">D03104</t>
  </si>
  <si>
    <t xml:space="preserve">D08101</t>
  </si>
  <si>
    <t xml:space="preserve">D08201</t>
  </si>
  <si>
    <t xml:space="preserve">D08301</t>
  </si>
  <si>
    <t xml:space="preserve">D08401</t>
  </si>
  <si>
    <t xml:space="preserve">D08501</t>
  </si>
  <si>
    <t xml:space="preserve">D08601</t>
  </si>
  <si>
    <t xml:space="preserve">D08701</t>
  </si>
  <si>
    <t xml:space="preserve">D08801</t>
  </si>
  <si>
    <t xml:space="preserve">D08901</t>
  </si>
  <si>
    <t xml:space="preserve">E02601</t>
  </si>
  <si>
    <t xml:space="preserve">E02701</t>
  </si>
  <si>
    <t xml:space="preserve">E02801</t>
  </si>
  <si>
    <t xml:space="preserve">E02901</t>
  </si>
  <si>
    <t xml:space="preserve">E03001</t>
  </si>
  <si>
    <t xml:space="preserve">E03101</t>
  </si>
  <si>
    <t xml:space="preserve">E03201</t>
  </si>
  <si>
    <t xml:space="preserve">E03301</t>
  </si>
  <si>
    <t xml:space="preserve">A00901</t>
  </si>
  <si>
    <t xml:space="preserve">A01401</t>
  </si>
  <si>
    <t xml:space="preserve">A01402</t>
  </si>
  <si>
    <t xml:space="preserve">A01501</t>
  </si>
  <si>
    <t xml:space="preserve">A01502</t>
  </si>
  <si>
    <t xml:space="preserve">A01601</t>
  </si>
  <si>
    <t xml:space="preserve">B18401</t>
  </si>
  <si>
    <t xml:space="preserve">B19901</t>
  </si>
  <si>
    <t xml:space="preserve">B20001</t>
  </si>
  <si>
    <t xml:space="preserve">D09001</t>
  </si>
  <si>
    <t xml:space="preserve">D09101</t>
  </si>
  <si>
    <t xml:space="preserve">D09201</t>
  </si>
  <si>
    <t xml:space="preserve">D09301</t>
  </si>
  <si>
    <t xml:space="preserve">D09401</t>
  </si>
  <si>
    <t xml:space="preserve">D09501</t>
  </si>
  <si>
    <t xml:space="preserve">D09601</t>
  </si>
  <si>
    <t xml:space="preserve">D09701</t>
  </si>
  <si>
    <t xml:space="preserve">D09801</t>
  </si>
  <si>
    <t xml:space="preserve">D09901</t>
  </si>
  <si>
    <t xml:space="preserve">D10001</t>
  </si>
  <si>
    <t xml:space="preserve">D10101</t>
  </si>
  <si>
    <t xml:space="preserve">D10201</t>
  </si>
  <si>
    <t xml:space="preserve">D10301</t>
  </si>
  <si>
    <t xml:space="preserve">D10401</t>
  </si>
  <si>
    <t xml:space="preserve">D10501</t>
  </si>
  <si>
    <t xml:space="preserve">D10601</t>
  </si>
  <si>
    <t xml:space="preserve">D10701</t>
  </si>
  <si>
    <t xml:space="preserve">D10801</t>
  </si>
  <si>
    <t xml:space="preserve">D10901</t>
  </si>
  <si>
    <t xml:space="preserve">D11001</t>
  </si>
  <si>
    <t xml:space="preserve">D11101</t>
  </si>
  <si>
    <t xml:space="preserve">D11201</t>
  </si>
  <si>
    <t xml:space="preserve">D11301</t>
  </si>
  <si>
    <t xml:space="preserve">D11401</t>
  </si>
  <si>
    <t xml:space="preserve">D11501</t>
  </si>
  <si>
    <t xml:space="preserve">D11601</t>
  </si>
  <si>
    <t xml:space="preserve">D11701</t>
  </si>
  <si>
    <t xml:space="preserve">D11801</t>
  </si>
  <si>
    <t xml:space="preserve">D11901</t>
  </si>
  <si>
    <t xml:space="preserve">D11902</t>
  </si>
  <si>
    <t xml:space="preserve">D11903</t>
  </si>
  <si>
    <t xml:space="preserve">D11904</t>
  </si>
  <si>
    <t xml:space="preserve">D11905</t>
  </si>
  <si>
    <t xml:space="preserve">D12001</t>
  </si>
  <si>
    <t xml:space="preserve">D12101</t>
  </si>
  <si>
    <t xml:space="preserve">D12201</t>
  </si>
  <si>
    <t xml:space="preserve">D12202</t>
  </si>
  <si>
    <t xml:space="preserve">D12301</t>
  </si>
  <si>
    <t xml:space="preserve">D12302</t>
  </si>
  <si>
    <t xml:space="preserve">D12401</t>
  </si>
  <si>
    <t xml:space="preserve">D12402</t>
  </si>
  <si>
    <t xml:space="preserve">D12501</t>
  </si>
  <si>
    <t xml:space="preserve">D12502</t>
  </si>
  <si>
    <t xml:space="preserve">D12601</t>
  </si>
  <si>
    <t xml:space="preserve">D12602</t>
  </si>
  <si>
    <t xml:space="preserve">D12701</t>
  </si>
  <si>
    <t xml:space="preserve">D12702</t>
  </si>
  <si>
    <t xml:space="preserve">D12801</t>
  </si>
  <si>
    <t xml:space="preserve">E00503</t>
  </si>
  <si>
    <t xml:space="preserve">D01703</t>
  </si>
  <si>
    <t xml:space="preserve">D01802</t>
  </si>
  <si>
    <t xml:space="preserve">D01803</t>
  </si>
  <si>
    <t xml:space="preserve">D01903</t>
  </si>
  <si>
    <t xml:space="preserve">D02003</t>
  </si>
  <si>
    <t xml:space="preserve">D02103</t>
  </si>
  <si>
    <t xml:space="preserve">D03002</t>
  </si>
  <si>
    <t xml:space="preserve">D03202</t>
  </si>
  <si>
    <t xml:space="preserve">D03302</t>
  </si>
  <si>
    <t xml:space="preserve">D03602</t>
  </si>
  <si>
    <t xml:space="preserve">D03702</t>
  </si>
  <si>
    <t xml:space="preserve">D01503</t>
  </si>
  <si>
    <t xml:space="preserve">D01504</t>
  </si>
  <si>
    <t xml:space="preserve">D01603</t>
  </si>
  <si>
    <t xml:space="preserve">D01604</t>
  </si>
  <si>
    <t xml:space="preserve">D01704</t>
  </si>
  <si>
    <t xml:space="preserve">D01804</t>
  </si>
  <si>
    <t xml:space="preserve">D01904</t>
  </si>
  <si>
    <t xml:space="preserve">D02004</t>
  </si>
  <si>
    <t xml:space="preserve">D02104</t>
  </si>
  <si>
    <t xml:space="preserve">D02203</t>
  </si>
  <si>
    <t xml:space="preserve">D02204</t>
  </si>
  <si>
    <t xml:space="preserve">D02303</t>
  </si>
  <si>
    <t xml:space="preserve">D02304</t>
  </si>
  <si>
    <t xml:space="preserve">D02404</t>
  </si>
  <si>
    <t xml:space="preserve">D02504</t>
  </si>
  <si>
    <t xml:space="preserve">D02604</t>
  </si>
  <si>
    <t xml:space="preserve">D03303</t>
  </si>
  <si>
    <t xml:space="preserve">D03304</t>
  </si>
  <si>
    <t xml:space="preserve">D03403</t>
  </si>
  <si>
    <t xml:space="preserve">D03404</t>
  </si>
  <si>
    <t xml:space="preserve">D03802</t>
  </si>
  <si>
    <t xml:space="preserve">D03902</t>
  </si>
  <si>
    <t xml:space="preserve">D04003</t>
  </si>
  <si>
    <t xml:space="preserve">D04103</t>
  </si>
  <si>
    <t xml:space="preserve">D04104</t>
  </si>
  <si>
    <t xml:space="preserve">D04203</t>
  </si>
  <si>
    <t xml:space="preserve">D04204</t>
  </si>
  <si>
    <t xml:space="preserve">D04303</t>
  </si>
  <si>
    <t xml:space="preserve">D04304</t>
  </si>
  <si>
    <t xml:space="preserve">D04403</t>
  </si>
  <si>
    <t xml:space="preserve">D04404</t>
  </si>
  <si>
    <t xml:space="preserve">D04503</t>
  </si>
  <si>
    <t xml:space="preserve">D04504</t>
  </si>
  <si>
    <t xml:space="preserve">D04603</t>
  </si>
  <si>
    <t xml:space="preserve">D04604</t>
  </si>
  <si>
    <t xml:space="preserve">D04702</t>
  </si>
  <si>
    <t xml:space="preserve">D04703</t>
  </si>
  <si>
    <t xml:space="preserve">D04704</t>
  </si>
  <si>
    <t xml:space="preserve">D04803</t>
  </si>
  <si>
    <t xml:space="preserve">D04804</t>
  </si>
  <si>
    <t xml:space="preserve">D04903</t>
  </si>
  <si>
    <t xml:space="preserve">D04904</t>
  </si>
  <si>
    <t xml:space="preserve">D05003</t>
  </si>
  <si>
    <t xml:space="preserve">D05004</t>
  </si>
  <si>
    <t xml:space="preserve">D05103</t>
  </si>
  <si>
    <t xml:space="preserve">D05104</t>
  </si>
  <si>
    <t xml:space="preserve">D05204</t>
  </si>
  <si>
    <t xml:space="preserve">D05403</t>
  </si>
  <si>
    <t xml:space="preserve">D05503</t>
  </si>
  <si>
    <t xml:space="preserve">D05703</t>
  </si>
  <si>
    <t xml:space="preserve">D06103</t>
  </si>
  <si>
    <t xml:space="preserve">D10102</t>
  </si>
  <si>
    <t xml:space="preserve">D10202</t>
  </si>
  <si>
    <t xml:space="preserve">D10302</t>
  </si>
  <si>
    <t xml:space="preserve">B01602</t>
  </si>
  <si>
    <t xml:space="preserve">B01702</t>
  </si>
  <si>
    <t xml:space="preserve">B01802</t>
  </si>
  <si>
    <t xml:space="preserve">B01902</t>
  </si>
  <si>
    <t xml:space="preserve">B03102</t>
  </si>
  <si>
    <t xml:space="preserve">B03202</t>
  </si>
  <si>
    <t xml:space="preserve">B03302</t>
  </si>
  <si>
    <t xml:space="preserve">B03402</t>
  </si>
  <si>
    <t xml:space="preserve">B03502</t>
  </si>
  <si>
    <t xml:space="preserve">B03503</t>
  </si>
  <si>
    <t xml:space="preserve">B03602</t>
  </si>
  <si>
    <t xml:space="preserve">B03603</t>
  </si>
  <si>
    <t xml:space="preserve">B03702</t>
  </si>
  <si>
    <t xml:space="preserve">B03703</t>
  </si>
  <si>
    <t xml:space="preserve">B03802</t>
  </si>
  <si>
    <t xml:space="preserve">B03803</t>
  </si>
  <si>
    <t xml:space="preserve">B05402</t>
  </si>
  <si>
    <t xml:space="preserve">B05502</t>
  </si>
  <si>
    <t xml:space="preserve">B05602</t>
  </si>
  <si>
    <t xml:space="preserve">B05702</t>
  </si>
  <si>
    <t xml:space="preserve">B06902</t>
  </si>
  <si>
    <t xml:space="preserve">B07002</t>
  </si>
  <si>
    <t xml:space="preserve">B07102</t>
  </si>
  <si>
    <t xml:space="preserve">B07202</t>
  </si>
  <si>
    <t xml:space="preserve">B07302</t>
  </si>
  <si>
    <t xml:space="preserve">B07303</t>
  </si>
  <si>
    <t xml:space="preserve">B07402</t>
  </si>
  <si>
    <t xml:space="preserve">B07403</t>
  </si>
  <si>
    <t xml:space="preserve">B07502</t>
  </si>
  <si>
    <t xml:space="preserve">B07503</t>
  </si>
  <si>
    <t xml:space="preserve">B07602</t>
  </si>
  <si>
    <t xml:space="preserve">B07603</t>
  </si>
  <si>
    <t xml:space="preserve">B09202</t>
  </si>
  <si>
    <t xml:space="preserve">B09302</t>
  </si>
  <si>
    <t xml:space="preserve">B09402</t>
  </si>
  <si>
    <t xml:space="preserve">B09502</t>
  </si>
  <si>
    <t xml:space="preserve">B10702</t>
  </si>
  <si>
    <t xml:space="preserve">B10802</t>
  </si>
  <si>
    <t xml:space="preserve">B10902</t>
  </si>
  <si>
    <t xml:space="preserve">B11002</t>
  </si>
  <si>
    <t xml:space="preserve">B11102</t>
  </si>
  <si>
    <t xml:space="preserve">B11103</t>
  </si>
  <si>
    <t xml:space="preserve">B11202</t>
  </si>
  <si>
    <t xml:space="preserve">B11203</t>
  </si>
  <si>
    <t xml:space="preserve">B11302</t>
  </si>
  <si>
    <t xml:space="preserve">B11303</t>
  </si>
  <si>
    <t xml:space="preserve">B11402</t>
  </si>
  <si>
    <t xml:space="preserve">B11403</t>
  </si>
  <si>
    <t xml:space="preserve">B13002</t>
  </si>
  <si>
    <t xml:space="preserve">B13102</t>
  </si>
  <si>
    <t xml:space="preserve">B13202</t>
  </si>
  <si>
    <t xml:space="preserve">B13302</t>
  </si>
  <si>
    <t xml:space="preserve">B14502</t>
  </si>
  <si>
    <t xml:space="preserve">B14602</t>
  </si>
  <si>
    <t xml:space="preserve">B14702</t>
  </si>
  <si>
    <t xml:space="preserve">B14802</t>
  </si>
  <si>
    <t xml:space="preserve">B14902</t>
  </si>
  <si>
    <t xml:space="preserve">B14903</t>
  </si>
  <si>
    <t xml:space="preserve">B15002</t>
  </si>
  <si>
    <t xml:space="preserve">B15003</t>
  </si>
  <si>
    <t xml:space="preserve">B15102</t>
  </si>
  <si>
    <t xml:space="preserve">B15103</t>
  </si>
  <si>
    <t xml:space="preserve">B15202</t>
  </si>
  <si>
    <t xml:space="preserve">B15203</t>
  </si>
  <si>
    <t xml:space="preserve">B16802</t>
  </si>
  <si>
    <t xml:space="preserve">B16902</t>
  </si>
  <si>
    <t xml:space="preserve">B17002</t>
  </si>
  <si>
    <t xml:space="preserve">B17102</t>
  </si>
  <si>
    <t xml:space="preserve">B18302</t>
  </si>
  <si>
    <t xml:space="preserve">B18402</t>
  </si>
  <si>
    <t xml:space="preserve">B18502</t>
  </si>
  <si>
    <t xml:space="preserve">B18602</t>
  </si>
  <si>
    <t xml:space="preserve">B18702</t>
  </si>
  <si>
    <t xml:space="preserve">B18703</t>
  </si>
  <si>
    <t xml:space="preserve">B18802</t>
  </si>
  <si>
    <t xml:space="preserve">B18803</t>
  </si>
  <si>
    <t xml:space="preserve">B18902</t>
  </si>
  <si>
    <t xml:space="preserve">B18903</t>
  </si>
  <si>
    <t xml:space="preserve">B19002</t>
  </si>
  <si>
    <t xml:space="preserve">B19003</t>
  </si>
  <si>
    <t xml:space="preserve">B20101</t>
  </si>
  <si>
    <t xml:space="preserve">B20201</t>
  </si>
  <si>
    <t xml:space="preserve">B20301</t>
  </si>
  <si>
    <t xml:space="preserve">B20401</t>
  </si>
  <si>
    <t xml:space="preserve">B20501</t>
  </si>
  <si>
    <t xml:space="preserve">B20601</t>
  </si>
  <si>
    <t xml:space="preserve">B20602</t>
  </si>
  <si>
    <t xml:space="preserve">B20701</t>
  </si>
  <si>
    <t xml:space="preserve">B20702</t>
  </si>
  <si>
    <t xml:space="preserve">B20801</t>
  </si>
  <si>
    <t xml:space="preserve">B20802</t>
  </si>
  <si>
    <t xml:space="preserve">B20901</t>
  </si>
  <si>
    <t xml:space="preserve">B20902</t>
  </si>
  <si>
    <t xml:space="preserve">B21001</t>
  </si>
  <si>
    <t xml:space="preserve">B21101</t>
  </si>
  <si>
    <t xml:space="preserve">B21201</t>
  </si>
  <si>
    <t xml:space="preserve">B21301</t>
  </si>
  <si>
    <t xml:space="preserve">B21401</t>
  </si>
  <si>
    <t xml:space="preserve">B21501</t>
  </si>
  <si>
    <t xml:space="preserve">B21601</t>
  </si>
  <si>
    <t xml:space="preserve">B21701</t>
  </si>
  <si>
    <t xml:space="preserve">B21801</t>
  </si>
  <si>
    <t xml:space="preserve">B21901</t>
  </si>
  <si>
    <t xml:space="preserve">B22001</t>
  </si>
  <si>
    <t xml:space="preserve">B22101</t>
  </si>
  <si>
    <t xml:space="preserve">B22102</t>
  </si>
  <si>
    <t xml:space="preserve">B22201</t>
  </si>
  <si>
    <t xml:space="preserve">B22202</t>
  </si>
  <si>
    <t xml:space="preserve">B22301</t>
  </si>
  <si>
    <t xml:space="preserve">B22302</t>
  </si>
  <si>
    <t xml:space="preserve">B22401</t>
  </si>
  <si>
    <t xml:space="preserve">B22402</t>
  </si>
  <si>
    <t xml:space="preserve">B22501</t>
  </si>
  <si>
    <t xml:space="preserve">B22502</t>
  </si>
  <si>
    <t xml:space="preserve">B22503</t>
  </si>
  <si>
    <t xml:space="preserve">B22601</t>
  </si>
  <si>
    <t xml:space="preserve">B22602</t>
  </si>
  <si>
    <t xml:space="preserve">B22603</t>
  </si>
  <si>
    <t xml:space="preserve">B22701</t>
  </si>
  <si>
    <t xml:space="preserve">B22702</t>
  </si>
  <si>
    <t xml:space="preserve">B22703</t>
  </si>
  <si>
    <t xml:space="preserve">B22801</t>
  </si>
  <si>
    <t xml:space="preserve">B22802</t>
  </si>
  <si>
    <t xml:space="preserve">B22803</t>
  </si>
  <si>
    <t xml:space="preserve">B22901</t>
  </si>
  <si>
    <t xml:space="preserve">B23101</t>
  </si>
  <si>
    <t xml:space="preserve">B23201</t>
  </si>
  <si>
    <t xml:space="preserve">B23301</t>
  </si>
  <si>
    <t xml:space="preserve">B23401</t>
  </si>
  <si>
    <t xml:space="preserve">B23501</t>
  </si>
  <si>
    <t xml:space="preserve">B23601</t>
  </si>
  <si>
    <t xml:space="preserve">B23701</t>
  </si>
  <si>
    <t xml:space="preserve">B23801</t>
  </si>
  <si>
    <t xml:space="preserve">B23901</t>
  </si>
  <si>
    <t xml:space="preserve">B24001</t>
  </si>
  <si>
    <t xml:space="preserve">B24101</t>
  </si>
  <si>
    <t xml:space="preserve">B24201</t>
  </si>
  <si>
    <t xml:space="preserve">B24301</t>
  </si>
  <si>
    <t xml:space="preserve">B24401</t>
  </si>
  <si>
    <t xml:space="preserve">B24402</t>
  </si>
  <si>
    <t xml:space="preserve">B24501</t>
  </si>
  <si>
    <t xml:space="preserve">B24502</t>
  </si>
  <si>
    <t xml:space="preserve">B24601</t>
  </si>
  <si>
    <t xml:space="preserve">B24602</t>
  </si>
  <si>
    <t xml:space="preserve">B24701</t>
  </si>
  <si>
    <t xml:space="preserve">B24702</t>
  </si>
  <si>
    <t xml:space="preserve">B24801</t>
  </si>
  <si>
    <t xml:space="preserve">B24901</t>
  </si>
  <si>
    <t xml:space="preserve">B25001</t>
  </si>
  <si>
    <t xml:space="preserve">B25101</t>
  </si>
  <si>
    <t xml:space="preserve">B25201</t>
  </si>
  <si>
    <t xml:space="preserve">B25301</t>
  </si>
  <si>
    <t xml:space="preserve">B25401</t>
  </si>
  <si>
    <t xml:space="preserve">B25501</t>
  </si>
  <si>
    <t xml:space="preserve">B25601</t>
  </si>
  <si>
    <t xml:space="preserve">B25701</t>
  </si>
  <si>
    <t xml:space="preserve">B25801</t>
  </si>
  <si>
    <t xml:space="preserve">B25901</t>
  </si>
  <si>
    <t xml:space="preserve">B25902</t>
  </si>
  <si>
    <t xml:space="preserve">B26001</t>
  </si>
  <si>
    <t xml:space="preserve">B26002</t>
  </si>
  <si>
    <t xml:space="preserve">B26101</t>
  </si>
  <si>
    <t xml:space="preserve">B26102</t>
  </si>
  <si>
    <t xml:space="preserve">B26201</t>
  </si>
  <si>
    <t xml:space="preserve">B26202</t>
  </si>
  <si>
    <t xml:space="preserve">B26301</t>
  </si>
  <si>
    <t xml:space="preserve">B26302</t>
  </si>
  <si>
    <t xml:space="preserve">B26303</t>
  </si>
  <si>
    <t xml:space="preserve">B26401</t>
  </si>
  <si>
    <t xml:space="preserve">B26402</t>
  </si>
  <si>
    <t xml:space="preserve">B26403</t>
  </si>
  <si>
    <t xml:space="preserve">B26501</t>
  </si>
  <si>
    <t xml:space="preserve">B26502</t>
  </si>
  <si>
    <t xml:space="preserve">B26503</t>
  </si>
  <si>
    <t xml:space="preserve">B26601</t>
  </si>
  <si>
    <t xml:space="preserve">B26602</t>
  </si>
  <si>
    <t xml:space="preserve">B26603</t>
  </si>
  <si>
    <t xml:space="preserve">B26701</t>
  </si>
  <si>
    <t xml:space="preserve">B26901</t>
  </si>
  <si>
    <t xml:space="preserve">B27001</t>
  </si>
  <si>
    <t xml:space="preserve">B27101</t>
  </si>
  <si>
    <t xml:space="preserve">B27201</t>
  </si>
  <si>
    <t xml:space="preserve">B27301</t>
  </si>
  <si>
    <t xml:space="preserve">B27401</t>
  </si>
  <si>
    <t xml:space="preserve">B27501</t>
  </si>
  <si>
    <t xml:space="preserve">B27601</t>
  </si>
  <si>
    <t xml:space="preserve">B27701</t>
  </si>
  <si>
    <t xml:space="preserve">B27801</t>
  </si>
  <si>
    <t xml:space="preserve">B27901</t>
  </si>
  <si>
    <t xml:space="preserve">B28001</t>
  </si>
  <si>
    <t xml:space="preserve">B28101</t>
  </si>
  <si>
    <t xml:space="preserve">B28201</t>
  </si>
  <si>
    <t xml:space="preserve">B28202</t>
  </si>
  <si>
    <t xml:space="preserve">B28301</t>
  </si>
  <si>
    <t xml:space="preserve">B28302</t>
  </si>
  <si>
    <t xml:space="preserve">B28401</t>
  </si>
  <si>
    <t xml:space="preserve">B28402</t>
  </si>
  <si>
    <t xml:space="preserve">B28501</t>
  </si>
  <si>
    <t xml:space="preserve">B28502</t>
  </si>
  <si>
    <t xml:space="preserve">B28601</t>
  </si>
  <si>
    <t xml:space="preserve">B28701</t>
  </si>
  <si>
    <t xml:space="preserve">B28801</t>
  </si>
  <si>
    <t xml:space="preserve">B28901</t>
  </si>
  <si>
    <t xml:space="preserve">B29001</t>
  </si>
  <si>
    <t xml:space="preserve">B29101</t>
  </si>
  <si>
    <t xml:space="preserve">B29201</t>
  </si>
  <si>
    <t xml:space="preserve">B29301</t>
  </si>
  <si>
    <t xml:space="preserve">B29401</t>
  </si>
  <si>
    <t xml:space="preserve">B29501</t>
  </si>
  <si>
    <t xml:space="preserve">B29601</t>
  </si>
  <si>
    <t xml:space="preserve">B29701</t>
  </si>
  <si>
    <t xml:space="preserve">B29702</t>
  </si>
  <si>
    <t xml:space="preserve">B29801</t>
  </si>
  <si>
    <t xml:space="preserve">B29802</t>
  </si>
  <si>
    <t xml:space="preserve">B29901</t>
  </si>
  <si>
    <t xml:space="preserve">B29902</t>
  </si>
  <si>
    <t xml:space="preserve">B30001</t>
  </si>
  <si>
    <t xml:space="preserve">B30002</t>
  </si>
  <si>
    <t xml:space="preserve">B30101</t>
  </si>
  <si>
    <t xml:space="preserve">B30102</t>
  </si>
  <si>
    <t xml:space="preserve">B30103</t>
  </si>
  <si>
    <t xml:space="preserve">B30201</t>
  </si>
  <si>
    <t xml:space="preserve">B30202</t>
  </si>
  <si>
    <t xml:space="preserve">B30203</t>
  </si>
  <si>
    <t xml:space="preserve">B30301</t>
  </si>
  <si>
    <t xml:space="preserve">B30302</t>
  </si>
  <si>
    <t xml:space="preserve">B30303</t>
  </si>
  <si>
    <t xml:space="preserve">B30401</t>
  </si>
  <si>
    <t xml:space="preserve">B30402</t>
  </si>
  <si>
    <t xml:space="preserve">B30403</t>
  </si>
  <si>
    <t xml:space="preserve">B30501</t>
  </si>
  <si>
    <t xml:space="preserve">B30701</t>
  </si>
  <si>
    <t xml:space="preserve">B30801</t>
  </si>
  <si>
    <t xml:space="preserve">B30901</t>
  </si>
  <si>
    <t xml:space="preserve">B31001</t>
  </si>
  <si>
    <t xml:space="preserve">B31101</t>
  </si>
  <si>
    <t xml:space="preserve">B31201</t>
  </si>
  <si>
    <t xml:space="preserve">B31301</t>
  </si>
  <si>
    <t xml:space="preserve">B31401</t>
  </si>
  <si>
    <t xml:space="preserve">B31501</t>
  </si>
  <si>
    <t xml:space="preserve">B31601</t>
  </si>
  <si>
    <t xml:space="preserve">B31701</t>
  </si>
  <si>
    <t xml:space="preserve">B31801</t>
  </si>
  <si>
    <t xml:space="preserve">B31901</t>
  </si>
  <si>
    <t xml:space="preserve">B32001</t>
  </si>
  <si>
    <t xml:space="preserve">B32002</t>
  </si>
  <si>
    <t xml:space="preserve">B32101</t>
  </si>
  <si>
    <t xml:space="preserve">B32102</t>
  </si>
  <si>
    <t xml:space="preserve">B32201</t>
  </si>
  <si>
    <t xml:space="preserve">B32202</t>
  </si>
  <si>
    <t xml:space="preserve">B32301</t>
  </si>
  <si>
    <t xml:space="preserve">B32302</t>
  </si>
  <si>
    <t xml:space="preserve">B32401</t>
  </si>
  <si>
    <t xml:space="preserve">B32501</t>
  </si>
  <si>
    <t xml:space="preserve">B32601</t>
  </si>
  <si>
    <t xml:space="preserve">B32701</t>
  </si>
  <si>
    <t xml:space="preserve">B32801</t>
  </si>
  <si>
    <t xml:space="preserve">B32901</t>
  </si>
  <si>
    <t xml:space="preserve">B33001</t>
  </si>
  <si>
    <t xml:space="preserve">B33101</t>
  </si>
  <si>
    <t xml:space="preserve">B33201</t>
  </si>
  <si>
    <t xml:space="preserve">B33301</t>
  </si>
  <si>
    <t xml:space="preserve">B33401</t>
  </si>
  <si>
    <t xml:space="preserve">B33501</t>
  </si>
  <si>
    <t xml:space="preserve">B33502</t>
  </si>
  <si>
    <t xml:space="preserve">B33601</t>
  </si>
  <si>
    <t xml:space="preserve">B33602</t>
  </si>
  <si>
    <t xml:space="preserve">B33701</t>
  </si>
  <si>
    <t xml:space="preserve">B33702</t>
  </si>
  <si>
    <t xml:space="preserve">B33801</t>
  </si>
  <si>
    <t xml:space="preserve">B33802</t>
  </si>
  <si>
    <t xml:space="preserve">B33901</t>
  </si>
  <si>
    <t xml:space="preserve">B33902</t>
  </si>
  <si>
    <t xml:space="preserve">B33903</t>
  </si>
  <si>
    <t xml:space="preserve">B34001</t>
  </si>
  <si>
    <t xml:space="preserve">B34002</t>
  </si>
  <si>
    <t xml:space="preserve">B34003</t>
  </si>
  <si>
    <t xml:space="preserve">B34101</t>
  </si>
  <si>
    <t xml:space="preserve">B34102</t>
  </si>
  <si>
    <t xml:space="preserve">B34103</t>
  </si>
  <si>
    <t xml:space="preserve">B34201</t>
  </si>
  <si>
    <t xml:space="preserve">B34202</t>
  </si>
  <si>
    <t xml:space="preserve">B34203</t>
  </si>
  <si>
    <t xml:space="preserve">B34301</t>
  </si>
  <si>
    <t xml:space="preserve">B34501</t>
  </si>
  <si>
    <t xml:space="preserve">B34601</t>
  </si>
  <si>
    <t xml:space="preserve">B34701</t>
  </si>
  <si>
    <t xml:space="preserve">B34801</t>
  </si>
  <si>
    <t xml:space="preserve">B34901</t>
  </si>
  <si>
    <t xml:space="preserve">B35001</t>
  </si>
  <si>
    <t xml:space="preserve">B35101</t>
  </si>
  <si>
    <t xml:space="preserve">B35201</t>
  </si>
  <si>
    <t xml:space="preserve">B35301</t>
  </si>
  <si>
    <t xml:space="preserve">B35401</t>
  </si>
  <si>
    <t xml:space="preserve">B35501</t>
  </si>
  <si>
    <t xml:space="preserve">B35601</t>
  </si>
  <si>
    <t xml:space="preserve">B35701</t>
  </si>
  <si>
    <t xml:space="preserve">B35801</t>
  </si>
  <si>
    <t xml:space="preserve">B35802</t>
  </si>
  <si>
    <t xml:space="preserve">B35901</t>
  </si>
  <si>
    <t xml:space="preserve">B35902</t>
  </si>
  <si>
    <t xml:space="preserve">B36001</t>
  </si>
  <si>
    <t xml:space="preserve">B36002</t>
  </si>
  <si>
    <t xml:space="preserve">B36101</t>
  </si>
  <si>
    <t xml:space="preserve">B36102</t>
  </si>
  <si>
    <t xml:space="preserve">B36201</t>
  </si>
  <si>
    <t xml:space="preserve">B36301</t>
  </si>
  <si>
    <t xml:space="preserve">B36401</t>
  </si>
  <si>
    <t xml:space="preserve">B36501</t>
  </si>
  <si>
    <t xml:space="preserve">B36601</t>
  </si>
  <si>
    <t xml:space="preserve">B36701</t>
  </si>
  <si>
    <t xml:space="preserve">B36801</t>
  </si>
  <si>
    <t xml:space="preserve">B36901</t>
  </si>
  <si>
    <t xml:space="preserve">B37001</t>
  </si>
  <si>
    <t xml:space="preserve">B37101</t>
  </si>
  <si>
    <t xml:space="preserve">B37201</t>
  </si>
  <si>
    <t xml:space="preserve">B37301</t>
  </si>
  <si>
    <t xml:space="preserve">B37302</t>
  </si>
  <si>
    <t xml:space="preserve">B37401</t>
  </si>
  <si>
    <t xml:space="preserve">B37402</t>
  </si>
  <si>
    <t xml:space="preserve">B37501</t>
  </si>
  <si>
    <t xml:space="preserve">B37502</t>
  </si>
  <si>
    <t xml:space="preserve">B37601</t>
  </si>
  <si>
    <t xml:space="preserve">B37602</t>
  </si>
  <si>
    <t xml:space="preserve">B37701</t>
  </si>
  <si>
    <t xml:space="preserve">B37702</t>
  </si>
  <si>
    <t xml:space="preserve">B37703</t>
  </si>
  <si>
    <t xml:space="preserve">B37801</t>
  </si>
  <si>
    <t xml:space="preserve">B37802</t>
  </si>
  <si>
    <t xml:space="preserve">B37803</t>
  </si>
  <si>
    <t xml:space="preserve">B37901</t>
  </si>
  <si>
    <t xml:space="preserve">B37902</t>
  </si>
  <si>
    <t xml:space="preserve">B37903</t>
  </si>
  <si>
    <t xml:space="preserve">B38001</t>
  </si>
  <si>
    <t xml:space="preserve">B38002</t>
  </si>
  <si>
    <t xml:space="preserve">B38003</t>
  </si>
  <si>
    <t xml:space="preserve">D03503</t>
  </si>
  <si>
    <t xml:space="preserve">D03603</t>
  </si>
  <si>
    <t xml:space="preserve">D03703</t>
  </si>
  <si>
    <t xml:space="preserve">D03803</t>
  </si>
  <si>
    <t xml:space="preserve">D03903</t>
  </si>
  <si>
    <t xml:space="preserve">E00103</t>
  </si>
  <si>
    <t xml:space="preserve">E00203</t>
  </si>
  <si>
    <t xml:space="preserve">E00303</t>
  </si>
  <si>
    <t xml:space="preserve">E00603</t>
  </si>
  <si>
    <t xml:space="preserve">E00703</t>
  </si>
  <si>
    <t xml:space="preserve">E00803</t>
  </si>
  <si>
    <t xml:space="preserve">E00902</t>
  </si>
  <si>
    <t xml:space="preserve">E00903</t>
  </si>
  <si>
    <t xml:space="preserve">E01002</t>
  </si>
  <si>
    <t xml:space="preserve">E01003</t>
  </si>
  <si>
    <t xml:space="preserve">E01102</t>
  </si>
  <si>
    <t xml:space="preserve">E01103</t>
  </si>
  <si>
    <t xml:space="preserve">E01202</t>
  </si>
  <si>
    <t xml:space="preserve">E01203</t>
  </si>
  <si>
    <t xml:space="preserve">E01302</t>
  </si>
  <si>
    <t xml:space="preserve">E01303</t>
  </si>
  <si>
    <t xml:space="preserve">E01402</t>
  </si>
  <si>
    <t xml:space="preserve">E01403</t>
  </si>
  <si>
    <t xml:space="preserve">E01502</t>
  </si>
  <si>
    <t xml:space="preserve">E03401</t>
  </si>
  <si>
    <t xml:space="preserve">E03501</t>
  </si>
  <si>
    <t xml:space="preserve">E03601</t>
  </si>
  <si>
    <t xml:space="preserve">E03701</t>
  </si>
  <si>
    <t xml:space="preserve">E03801</t>
  </si>
  <si>
    <t xml:space="preserve">A01602</t>
  </si>
  <si>
    <t xml:space="preserve">A01701</t>
  </si>
  <si>
    <t xml:space="preserve">E00104</t>
  </si>
  <si>
    <t xml:space="preserve">E00204</t>
  </si>
  <si>
    <t xml:space="preserve">E00304</t>
  </si>
  <si>
    <t xml:space="preserve">E00403</t>
  </si>
  <si>
    <t xml:space="preserve">E00404</t>
  </si>
  <si>
    <t xml:space="preserve">E00504</t>
  </si>
  <si>
    <t xml:space="preserve">E00604</t>
  </si>
  <si>
    <t xml:space="preserve">E00704</t>
  </si>
  <si>
    <t xml:space="preserve">E00804</t>
  </si>
  <si>
    <t xml:space="preserve">E00904</t>
  </si>
  <si>
    <t xml:space="preserve">E01004</t>
  </si>
  <si>
    <t xml:space="preserve">E01104</t>
  </si>
  <si>
    <t xml:space="preserve">E01204</t>
  </si>
  <si>
    <t xml:space="preserve">E01304</t>
  </si>
  <si>
    <t xml:space="preserve">E01404</t>
  </si>
  <si>
    <t xml:space="preserve">E01503</t>
  </si>
  <si>
    <t xml:space="preserve">E01504</t>
  </si>
  <si>
    <t xml:space="preserve">E01602</t>
  </si>
  <si>
    <t xml:space="preserve">E01603</t>
  </si>
  <si>
    <t xml:space="preserve">E01604</t>
  </si>
  <si>
    <t xml:space="preserve">E01702</t>
  </si>
  <si>
    <t xml:space="preserve">E01703</t>
  </si>
  <si>
    <t xml:space="preserve">E01704</t>
  </si>
  <si>
    <t xml:space="preserve">E01802</t>
  </si>
  <si>
    <t xml:space="preserve">E01803</t>
  </si>
  <si>
    <t xml:space="preserve">E01804</t>
  </si>
  <si>
    <t xml:space="preserve">E01902</t>
  </si>
  <si>
    <t xml:space="preserve">E01903</t>
  </si>
  <si>
    <t xml:space="preserve">E01904</t>
  </si>
  <si>
    <t xml:space="preserve">E02002</t>
  </si>
  <si>
    <t xml:space="preserve">E02003</t>
  </si>
  <si>
    <t xml:space="preserve">E02004</t>
  </si>
  <si>
    <t xml:space="preserve">E02202</t>
  </si>
  <si>
    <t xml:space="preserve">E02302</t>
  </si>
  <si>
    <t xml:space="preserve">D01403</t>
  </si>
  <si>
    <t xml:space="preserve">A01301</t>
  </si>
  <si>
    <t xml:space="preserve">A01302</t>
  </si>
  <si>
    <t xml:space="preserve">A01202</t>
  </si>
  <si>
    <t xml:space="preserve">D07402</t>
  </si>
  <si>
    <t xml:space="preserve">D07502</t>
  </si>
  <si>
    <t xml:space="preserve">D07602</t>
  </si>
  <si>
    <t xml:space="preserve">D09002</t>
  </si>
  <si>
    <t xml:space="preserve">D09102</t>
  </si>
  <si>
    <t xml:space="preserve">D03203</t>
  </si>
  <si>
    <t xml:space="preserve">D03604</t>
  </si>
  <si>
    <t xml:space="preserve">D03704</t>
  </si>
  <si>
    <t xml:space="preserve">D03804</t>
  </si>
  <si>
    <t xml:space="preserve">D03904</t>
  </si>
  <si>
    <t xml:space="preserve">B02502</t>
  </si>
  <si>
    <t xml:space="preserve">B02602</t>
  </si>
  <si>
    <t xml:space="preserve">B02702</t>
  </si>
  <si>
    <t xml:space="preserve">B03103</t>
  </si>
  <si>
    <t xml:space="preserve">B03203</t>
  </si>
  <si>
    <t xml:space="preserve">B03303</t>
  </si>
  <si>
    <t xml:space="preserve">B03403</t>
  </si>
  <si>
    <t xml:space="preserve">B03903</t>
  </si>
  <si>
    <t xml:space="preserve">B04003</t>
  </si>
  <si>
    <t xml:space="preserve">B04103</t>
  </si>
  <si>
    <t xml:space="preserve">B06602</t>
  </si>
  <si>
    <t xml:space="preserve">B06702</t>
  </si>
  <si>
    <t xml:space="preserve">B06802</t>
  </si>
  <si>
    <t xml:space="preserve">B07203</t>
  </si>
  <si>
    <t xml:space="preserve">B07703</t>
  </si>
  <si>
    <t xml:space="preserve">B07803</t>
  </si>
  <si>
    <t xml:space="preserve">B07903</t>
  </si>
  <si>
    <t xml:space="preserve">B08003</t>
  </si>
  <si>
    <t xml:space="preserve">B08103</t>
  </si>
  <si>
    <t xml:space="preserve">B08203</t>
  </si>
  <si>
    <t xml:space="preserve">B11503</t>
  </si>
  <si>
    <t xml:space="preserve">B11603</t>
  </si>
  <si>
    <t xml:space="preserve">B11703</t>
  </si>
  <si>
    <t xml:space="preserve">B11803</t>
  </si>
  <si>
    <t xml:space="preserve">B11903</t>
  </si>
  <si>
    <t xml:space="preserve">B12003</t>
  </si>
  <si>
    <t xml:space="preserve">B12103</t>
  </si>
  <si>
    <t xml:space="preserve">B12203</t>
  </si>
  <si>
    <t xml:space="preserve">B12303</t>
  </si>
  <si>
    <t xml:space="preserve">B15403</t>
  </si>
  <si>
    <t xml:space="preserve">B15503</t>
  </si>
  <si>
    <t xml:space="preserve">B15603</t>
  </si>
  <si>
    <t xml:space="preserve">B15703</t>
  </si>
  <si>
    <t xml:space="preserve">B15803</t>
  </si>
  <si>
    <t xml:space="preserve">B15903</t>
  </si>
  <si>
    <t xml:space="preserve">B16003</t>
  </si>
  <si>
    <t xml:space="preserve">B16103</t>
  </si>
  <si>
    <t xml:space="preserve">B16203</t>
  </si>
  <si>
    <t xml:space="preserve">B16303</t>
  </si>
  <si>
    <t xml:space="preserve">B16403</t>
  </si>
  <si>
    <t xml:space="preserve">B19102</t>
  </si>
  <si>
    <t xml:space="preserve">B19503</t>
  </si>
  <si>
    <t xml:space="preserve">B19603</t>
  </si>
  <si>
    <t xml:space="preserve">B19703</t>
  </si>
  <si>
    <t xml:space="preserve">B19803</t>
  </si>
  <si>
    <t xml:space="preserve">B19903</t>
  </si>
  <si>
    <t xml:space="preserve">B20003</t>
  </si>
  <si>
    <t xml:space="preserve">B20103</t>
  </si>
  <si>
    <t xml:space="preserve">B20203</t>
  </si>
  <si>
    <t xml:space="preserve">B20303</t>
  </si>
  <si>
    <t xml:space="preserve">B20403</t>
  </si>
  <si>
    <t xml:space="preserve">B20503</t>
  </si>
  <si>
    <t xml:space="preserve">B23001</t>
  </si>
  <si>
    <t xml:space="preserve">B23002</t>
  </si>
  <si>
    <t xml:space="preserve">B23102</t>
  </si>
  <si>
    <t xml:space="preserve">B23202</t>
  </si>
  <si>
    <t xml:space="preserve">B23603</t>
  </si>
  <si>
    <t xml:space="preserve">B23703</t>
  </si>
  <si>
    <t xml:space="preserve">B23803</t>
  </si>
  <si>
    <t xml:space="preserve">B23903</t>
  </si>
  <si>
    <t xml:space="preserve">B24003</t>
  </si>
  <si>
    <t xml:space="preserve">B24103</t>
  </si>
  <si>
    <t xml:space="preserve">B24203</t>
  </si>
  <si>
    <t xml:space="preserve">B24303</t>
  </si>
  <si>
    <t xml:space="preserve">B24403</t>
  </si>
  <si>
    <t xml:space="preserve">B24503</t>
  </si>
  <si>
    <t xml:space="preserve">B24603</t>
  </si>
  <si>
    <t xml:space="preserve">B26801</t>
  </si>
  <si>
    <t xml:space="preserve">B27102</t>
  </si>
  <si>
    <t xml:space="preserve">B27202</t>
  </si>
  <si>
    <t xml:space="preserve">B27302</t>
  </si>
  <si>
    <t xml:space="preserve">B27703</t>
  </si>
  <si>
    <t xml:space="preserve">B27803</t>
  </si>
  <si>
    <t xml:space="preserve">B27903</t>
  </si>
  <si>
    <t xml:space="preserve">B28003</t>
  </si>
  <si>
    <t xml:space="preserve">B28103</t>
  </si>
  <si>
    <t xml:space="preserve">B28203</t>
  </si>
  <si>
    <t xml:space="preserve">B28303</t>
  </si>
  <si>
    <t xml:space="preserve">B28403</t>
  </si>
  <si>
    <t xml:space="preserve">B28503</t>
  </si>
  <si>
    <t xml:space="preserve">B28603</t>
  </si>
  <si>
    <t xml:space="preserve">B28703</t>
  </si>
  <si>
    <t xml:space="preserve">B30601</t>
  </si>
  <si>
    <t xml:space="preserve">B31202</t>
  </si>
  <si>
    <t xml:space="preserve">B31302</t>
  </si>
  <si>
    <t xml:space="preserve">B31402</t>
  </si>
  <si>
    <t xml:space="preserve">B31803</t>
  </si>
  <si>
    <t xml:space="preserve">B31903</t>
  </si>
  <si>
    <t xml:space="preserve">B32003</t>
  </si>
  <si>
    <t xml:space="preserve">B32103</t>
  </si>
  <si>
    <t xml:space="preserve">B32203</t>
  </si>
  <si>
    <t xml:space="preserve">B32303</t>
  </si>
  <si>
    <t xml:space="preserve">B32403</t>
  </si>
  <si>
    <t xml:space="preserve">B32503</t>
  </si>
  <si>
    <t xml:space="preserve">B32603</t>
  </si>
  <si>
    <t xml:space="preserve">B32703</t>
  </si>
  <si>
    <t xml:space="preserve">B32803</t>
  </si>
  <si>
    <t xml:space="preserve">B34401</t>
  </si>
  <si>
    <t xml:space="preserve">B35302</t>
  </si>
  <si>
    <t xml:space="preserve">B35402</t>
  </si>
  <si>
    <t xml:space="preserve">B35502</t>
  </si>
  <si>
    <t xml:space="preserve">B35903</t>
  </si>
  <si>
    <t xml:space="preserve">B36003</t>
  </si>
  <si>
    <t xml:space="preserve">B36103</t>
  </si>
  <si>
    <t xml:space="preserve">B36203</t>
  </si>
  <si>
    <t xml:space="preserve">B36303</t>
  </si>
  <si>
    <t xml:space="preserve">B36403</t>
  </si>
  <si>
    <t xml:space="preserve">B36503</t>
  </si>
  <si>
    <t xml:space="preserve">B36603</t>
  </si>
  <si>
    <t xml:space="preserve">B36703</t>
  </si>
  <si>
    <t xml:space="preserve">B36803</t>
  </si>
  <si>
    <t xml:space="preserve">B36903</t>
  </si>
  <si>
    <t xml:space="preserve">B38101</t>
  </si>
  <si>
    <t xml:space="preserve">B38201</t>
  </si>
  <si>
    <t xml:space="preserve">B38301</t>
  </si>
  <si>
    <t xml:space="preserve">B38401</t>
  </si>
  <si>
    <t xml:space="preserve">B38501</t>
  </si>
  <si>
    <t xml:space="preserve">B38601</t>
  </si>
  <si>
    <t xml:space="preserve">B38701</t>
  </si>
  <si>
    <t xml:space="preserve">B38801</t>
  </si>
  <si>
    <t xml:space="preserve">B38901</t>
  </si>
  <si>
    <t xml:space="preserve">B39001</t>
  </si>
  <si>
    <t xml:space="preserve">B39101</t>
  </si>
  <si>
    <t xml:space="preserve">B39201</t>
  </si>
  <si>
    <t xml:space="preserve">B39301</t>
  </si>
  <si>
    <t xml:space="preserve">B39401</t>
  </si>
  <si>
    <t xml:space="preserve">B39402</t>
  </si>
  <si>
    <t xml:space="preserve">B39501</t>
  </si>
  <si>
    <t xml:space="preserve">B39502</t>
  </si>
  <si>
    <t xml:space="preserve">B39601</t>
  </si>
  <si>
    <t xml:space="preserve">B39602</t>
  </si>
  <si>
    <t xml:space="preserve">B39701</t>
  </si>
  <si>
    <t xml:space="preserve">B39801</t>
  </si>
  <si>
    <t xml:space="preserve">B39901</t>
  </si>
  <si>
    <t xml:space="preserve">B40001</t>
  </si>
  <si>
    <t xml:space="preserve">B40003</t>
  </si>
  <si>
    <t xml:space="preserve">B40101</t>
  </si>
  <si>
    <t xml:space="preserve">B40103</t>
  </si>
  <si>
    <t xml:space="preserve">B40201</t>
  </si>
  <si>
    <t xml:space="preserve">B40203</t>
  </si>
  <si>
    <t xml:space="preserve">B40301</t>
  </si>
  <si>
    <t xml:space="preserve">B40303</t>
  </si>
  <si>
    <t xml:space="preserve">B40401</t>
  </si>
  <si>
    <t xml:space="preserve">B40403</t>
  </si>
  <si>
    <t xml:space="preserve">B40501</t>
  </si>
  <si>
    <t xml:space="preserve">B40503</t>
  </si>
  <si>
    <t xml:space="preserve">B40601</t>
  </si>
  <si>
    <t xml:space="preserve">B40603</t>
  </si>
  <si>
    <t xml:space="preserve">B40701</t>
  </si>
  <si>
    <t xml:space="preserve">B40703</t>
  </si>
  <si>
    <t xml:space="preserve">B40801</t>
  </si>
  <si>
    <t xml:space="preserve">B40803</t>
  </si>
  <si>
    <t xml:space="preserve">B40901</t>
  </si>
  <si>
    <t xml:space="preserve">B40903</t>
  </si>
  <si>
    <t xml:space="preserve">B41001</t>
  </si>
  <si>
    <t xml:space="preserve">B41003</t>
  </si>
  <si>
    <t xml:space="preserve">B02402</t>
  </si>
  <si>
    <t xml:space="preserve">B02802</t>
  </si>
  <si>
    <t xml:space="preserve">B02902</t>
  </si>
  <si>
    <t xml:space="preserve">B03902</t>
  </si>
  <si>
    <t xml:space="preserve">B04002</t>
  </si>
  <si>
    <t xml:space="preserve">B04102</t>
  </si>
  <si>
    <t xml:space="preserve">B04202</t>
  </si>
  <si>
    <t xml:space="preserve">B04302</t>
  </si>
  <si>
    <t xml:space="preserve">B04402</t>
  </si>
  <si>
    <t xml:space="preserve">B04502</t>
  </si>
  <si>
    <t xml:space="preserve">B07702</t>
  </si>
  <si>
    <t xml:space="preserve">B08002</t>
  </si>
  <si>
    <t xml:space="preserve">B08102</t>
  </si>
  <si>
    <t xml:space="preserve">B08202</t>
  </si>
  <si>
    <t xml:space="preserve">B08302</t>
  </si>
  <si>
    <t xml:space="preserve">B08402</t>
  </si>
  <si>
    <t xml:space="preserve">B08502</t>
  </si>
  <si>
    <t xml:space="preserve">B08602</t>
  </si>
  <si>
    <t xml:space="preserve">B08702</t>
  </si>
  <si>
    <t xml:space="preserve">B08802</t>
  </si>
  <si>
    <t xml:space="preserve">B08902</t>
  </si>
  <si>
    <t xml:space="preserve">B09002</t>
  </si>
  <si>
    <t xml:space="preserve">B11502</t>
  </si>
  <si>
    <t xml:space="preserve">B11602</t>
  </si>
  <si>
    <t xml:space="preserve">B11802</t>
  </si>
  <si>
    <t xml:space="preserve">B11902</t>
  </si>
  <si>
    <t xml:space="preserve">B12202</t>
  </si>
  <si>
    <t xml:space="preserve">B12502</t>
  </si>
  <si>
    <t xml:space="preserve">B12602</t>
  </si>
  <si>
    <t xml:space="preserve">B12702</t>
  </si>
  <si>
    <t xml:space="preserve">B12802</t>
  </si>
  <si>
    <t xml:space="preserve">B12902</t>
  </si>
  <si>
    <t xml:space="preserve">B13402</t>
  </si>
  <si>
    <t xml:space="preserve">B13502</t>
  </si>
  <si>
    <t xml:space="preserve">B15902</t>
  </si>
  <si>
    <t xml:space="preserve">B16002</t>
  </si>
  <si>
    <t xml:space="preserve">B16102</t>
  </si>
  <si>
    <t xml:space="preserve">B16302</t>
  </si>
  <si>
    <t xml:space="preserve">B16402</t>
  </si>
  <si>
    <t xml:space="preserve">B16702</t>
  </si>
  <si>
    <t xml:space="preserve">B17202</t>
  </si>
  <si>
    <t xml:space="preserve">B17302</t>
  </si>
  <si>
    <t xml:space="preserve">B17402</t>
  </si>
  <si>
    <t xml:space="preserve">B17502</t>
  </si>
  <si>
    <t xml:space="preserve">B17602</t>
  </si>
  <si>
    <t xml:space="preserve">B17702</t>
  </si>
  <si>
    <t xml:space="preserve">B17802</t>
  </si>
  <si>
    <t xml:space="preserve">B17902</t>
  </si>
  <si>
    <t xml:space="preserve">B18002</t>
  </si>
  <si>
    <t xml:space="preserve">B20402</t>
  </si>
  <si>
    <t xml:space="preserve">B20502</t>
  </si>
  <si>
    <t xml:space="preserve">B21202</t>
  </si>
  <si>
    <t xml:space="preserve">B21502</t>
  </si>
  <si>
    <t xml:space="preserve">B21602</t>
  </si>
  <si>
    <t xml:space="preserve">B21702</t>
  </si>
  <si>
    <t xml:space="preserve">B21802</t>
  </si>
  <si>
    <t xml:space="preserve">B21902</t>
  </si>
  <si>
    <t xml:space="preserve">B22002</t>
  </si>
  <si>
    <t xml:space="preserve">B24902</t>
  </si>
  <si>
    <t xml:space="preserve">B25002</t>
  </si>
  <si>
    <t xml:space="preserve">B25102</t>
  </si>
  <si>
    <t xml:space="preserve">B25302</t>
  </si>
  <si>
    <t xml:space="preserve">B25402</t>
  </si>
  <si>
    <t xml:space="preserve">B25702</t>
  </si>
  <si>
    <t xml:space="preserve">B26702</t>
  </si>
  <si>
    <t xml:space="preserve">B26802</t>
  </si>
  <si>
    <t xml:space="preserve">B26902</t>
  </si>
  <si>
    <t xml:space="preserve">B27002</t>
  </si>
  <si>
    <t xml:space="preserve">B29402</t>
  </si>
  <si>
    <t xml:space="preserve">B29502</t>
  </si>
  <si>
    <t xml:space="preserve">B29602</t>
  </si>
  <si>
    <t xml:space="preserve">B30502</t>
  </si>
  <si>
    <t xml:space="preserve">B30602</t>
  </si>
  <si>
    <t xml:space="preserve">B30702</t>
  </si>
  <si>
    <t xml:space="preserve">B30802</t>
  </si>
  <si>
    <t xml:space="preserve">B30902</t>
  </si>
  <si>
    <t xml:space="preserve">B31002</t>
  </si>
  <si>
    <t xml:space="preserve">B31102</t>
  </si>
  <si>
    <t xml:space="preserve">B31502</t>
  </si>
  <si>
    <t xml:space="preserve">B34302</t>
  </si>
  <si>
    <t xml:space="preserve">B34402</t>
  </si>
  <si>
    <t xml:space="preserve">B34702</t>
  </si>
  <si>
    <t xml:space="preserve">B35002</t>
  </si>
  <si>
    <t xml:space="preserve">B35102</t>
  </si>
  <si>
    <t xml:space="preserve">B35202</t>
  </si>
  <si>
    <t xml:space="preserve">B35602</t>
  </si>
  <si>
    <t xml:space="preserve">B35702</t>
  </si>
  <si>
    <t xml:space="preserve">B38402</t>
  </si>
  <si>
    <t xml:space="preserve">B38502</t>
  </si>
  <si>
    <t xml:space="preserve">B38602</t>
  </si>
  <si>
    <t xml:space="preserve">B38802</t>
  </si>
  <si>
    <t xml:space="preserve">B38902</t>
  </si>
  <si>
    <t xml:space="preserve">B39202</t>
  </si>
  <si>
    <t xml:space="preserve">B39702</t>
  </si>
  <si>
    <t xml:space="preserve">B39802</t>
  </si>
  <si>
    <t xml:space="preserve">B39902</t>
  </si>
  <si>
    <t xml:space="preserve">B40002</t>
  </si>
  <si>
    <t xml:space="preserve">B40102</t>
  </si>
  <si>
    <t xml:space="preserve">B40202</t>
  </si>
  <si>
    <t xml:space="preserve">B40302</t>
  </si>
  <si>
    <t xml:space="preserve">B40402</t>
  </si>
  <si>
    <t xml:space="preserve">B40502</t>
  </si>
  <si>
    <t xml:space="preserve">B41101</t>
  </si>
  <si>
    <t xml:space="preserve">B41201</t>
  </si>
  <si>
    <t xml:space="preserve">B41301</t>
  </si>
  <si>
    <t xml:space="preserve">B41401</t>
  </si>
  <si>
    <t xml:space="preserve">B41501</t>
  </si>
  <si>
    <t xml:space="preserve">B41601</t>
  </si>
  <si>
    <t xml:space="preserve">B41701</t>
  </si>
  <si>
    <t xml:space="preserve">B41801</t>
  </si>
  <si>
    <t xml:space="preserve">B41901</t>
  </si>
  <si>
    <t xml:space="preserve">B42001</t>
  </si>
  <si>
    <t xml:space="preserve">B42101</t>
  </si>
  <si>
    <t xml:space="preserve">B42201</t>
  </si>
  <si>
    <t xml:space="preserve">B42301</t>
  </si>
  <si>
    <t xml:space="preserve">B42401</t>
  </si>
  <si>
    <t xml:space="preserve">B42501</t>
  </si>
  <si>
    <t xml:space="preserve">B42601</t>
  </si>
  <si>
    <t xml:space="preserve">B42701</t>
  </si>
  <si>
    <t xml:space="preserve">B42801</t>
  </si>
  <si>
    <t xml:space="preserve">B42901</t>
  </si>
  <si>
    <t xml:space="preserve">B42902</t>
  </si>
  <si>
    <t xml:space="preserve">B43001</t>
  </si>
  <si>
    <t xml:space="preserve">B43002</t>
  </si>
  <si>
    <t xml:space="preserve">B43101</t>
  </si>
  <si>
    <t xml:space="preserve">B43102</t>
  </si>
  <si>
    <t xml:space="preserve">B43201</t>
  </si>
  <si>
    <t xml:space="preserve">B43301</t>
  </si>
  <si>
    <t xml:space="preserve">B43302</t>
  </si>
  <si>
    <t xml:space="preserve">B43401</t>
  </si>
  <si>
    <t xml:space="preserve">B43402</t>
  </si>
  <si>
    <t xml:space="preserve">B43501</t>
  </si>
  <si>
    <t xml:space="preserve">B43601</t>
  </si>
  <si>
    <t xml:space="preserve">B43701</t>
  </si>
  <si>
    <t xml:space="preserve">B43702</t>
  </si>
  <si>
    <t xml:space="preserve">B43801</t>
  </si>
  <si>
    <t xml:space="preserve">B43901</t>
  </si>
  <si>
    <t xml:space="preserve">B44001</t>
  </si>
  <si>
    <t xml:space="preserve">B44002</t>
  </si>
  <si>
    <t xml:space="preserve">B44101</t>
  </si>
  <si>
    <t xml:space="preserve">B44102</t>
  </si>
  <si>
    <t xml:space="preserve">B44201</t>
  </si>
  <si>
    <t xml:space="preserve">B44202</t>
  </si>
  <si>
    <t xml:space="preserve">B44301</t>
  </si>
  <si>
    <t xml:space="preserve">B44302</t>
  </si>
  <si>
    <t xml:space="preserve">B44401</t>
  </si>
  <si>
    <t xml:space="preserve">B44402</t>
  </si>
  <si>
    <t xml:space="preserve">B44501</t>
  </si>
  <si>
    <t xml:space="preserve">B44502</t>
  </si>
  <si>
    <t xml:space="preserve">B44601</t>
  </si>
  <si>
    <t xml:space="preserve">B44602</t>
  </si>
  <si>
    <t xml:space="preserve">B44701</t>
  </si>
  <si>
    <t xml:space="preserve">B44702</t>
  </si>
  <si>
    <t xml:space="preserve">B44801</t>
  </si>
  <si>
    <t xml:space="preserve">B44802</t>
  </si>
  <si>
    <t xml:space="preserve">B44901</t>
  </si>
  <si>
    <t xml:space="preserve">B44902</t>
  </si>
  <si>
    <t xml:space="preserve">B45001</t>
  </si>
  <si>
    <t xml:space="preserve">B45002</t>
  </si>
  <si>
    <t xml:space="preserve">D00903</t>
  </si>
  <si>
    <t xml:space="preserve">D00904</t>
  </si>
  <si>
    <t xml:space="preserve">D01003</t>
  </si>
  <si>
    <t xml:space="preserve">D01004</t>
  </si>
  <si>
    <t xml:space="preserve">D01103</t>
  </si>
  <si>
    <t xml:space="preserve">D01104</t>
  </si>
  <si>
    <t xml:space="preserve">D01203</t>
  </si>
  <si>
    <t xml:space="preserve">D01204</t>
  </si>
  <si>
    <t xml:space="preserve">D01303</t>
  </si>
  <si>
    <t xml:space="preserve">D01304</t>
  </si>
  <si>
    <t xml:space="preserve">D01404</t>
  </si>
  <si>
    <t xml:space="preserve">Z00902</t>
  </si>
  <si>
    <t xml:space="preserve">Z01002</t>
  </si>
  <si>
    <t xml:space="preserve">E02102</t>
  </si>
  <si>
    <t xml:space="preserve">E02402</t>
  </si>
  <si>
    <t xml:space="preserve">E03002</t>
  </si>
  <si>
    <t xml:space="preserve">E03202</t>
  </si>
  <si>
    <t xml:space="preserve">B02903</t>
  </si>
  <si>
    <t xml:space="preserve">B03003</t>
  </si>
  <si>
    <t xml:space="preserve">B06603</t>
  </si>
  <si>
    <t xml:space="preserve">B06703</t>
  </si>
  <si>
    <t xml:space="preserve">B06803</t>
  </si>
  <si>
    <t xml:space="preserve">B06903</t>
  </si>
  <si>
    <t xml:space="preserve">B07003</t>
  </si>
  <si>
    <t xml:space="preserve">B07103</t>
  </si>
  <si>
    <t xml:space="preserve">B10303</t>
  </si>
  <si>
    <t xml:space="preserve">B10403</t>
  </si>
  <si>
    <t xml:space="preserve">B10503</t>
  </si>
  <si>
    <t xml:space="preserve">B10603</t>
  </si>
  <si>
    <t xml:space="preserve">B10703</t>
  </si>
  <si>
    <t xml:space="preserve">B10803</t>
  </si>
  <si>
    <t xml:space="preserve">B10903</t>
  </si>
  <si>
    <t xml:space="preserve">B11003</t>
  </si>
  <si>
    <t xml:space="preserve">B14003</t>
  </si>
  <si>
    <t xml:space="preserve">B14103</t>
  </si>
  <si>
    <t xml:space="preserve">B14203</t>
  </si>
  <si>
    <t xml:space="preserve">B14303</t>
  </si>
  <si>
    <t xml:space="preserve">B14403</t>
  </si>
  <si>
    <t xml:space="preserve">B14503</t>
  </si>
  <si>
    <t xml:space="preserve">B14603</t>
  </si>
  <si>
    <t xml:space="preserve">B14703</t>
  </si>
  <si>
    <t xml:space="preserve">B17703</t>
  </si>
  <si>
    <t xml:space="preserve">B17803</t>
  </si>
  <si>
    <t xml:space="preserve">B17903</t>
  </si>
  <si>
    <t xml:space="preserve">B18003</t>
  </si>
  <si>
    <t xml:space="preserve">B18103</t>
  </si>
  <si>
    <t xml:space="preserve">B18203</t>
  </si>
  <si>
    <t xml:space="preserve">B18303</t>
  </si>
  <si>
    <t xml:space="preserve">B18403</t>
  </si>
  <si>
    <t xml:space="preserve">B21403</t>
  </si>
  <si>
    <t xml:space="preserve">B21503</t>
  </si>
  <si>
    <t xml:space="preserve">B21603</t>
  </si>
  <si>
    <t xml:space="preserve">B21703</t>
  </si>
  <si>
    <t xml:space="preserve">B21803</t>
  </si>
  <si>
    <t xml:space="preserve">B21903</t>
  </si>
  <si>
    <t xml:space="preserve">B22003</t>
  </si>
  <si>
    <t xml:space="preserve">B22103</t>
  </si>
  <si>
    <t xml:space="preserve">B25103</t>
  </si>
  <si>
    <t xml:space="preserve">B25203</t>
  </si>
  <si>
    <t xml:space="preserve">B25303</t>
  </si>
  <si>
    <t xml:space="preserve">B25403</t>
  </si>
  <si>
    <t xml:space="preserve">B25503</t>
  </si>
  <si>
    <t xml:space="preserve">B25603</t>
  </si>
  <si>
    <t xml:space="preserve">B25703</t>
  </si>
  <si>
    <t xml:space="preserve">B25803</t>
  </si>
  <si>
    <t xml:space="preserve">B28803</t>
  </si>
  <si>
    <t xml:space="preserve">B28903</t>
  </si>
  <si>
    <t xml:space="preserve">B29003</t>
  </si>
  <si>
    <t xml:space="preserve">B29103</t>
  </si>
  <si>
    <t xml:space="preserve">B29203</t>
  </si>
  <si>
    <t xml:space="preserve">B29303</t>
  </si>
  <si>
    <t xml:space="preserve">B29403</t>
  </si>
  <si>
    <t xml:space="preserve">B29503</t>
  </si>
  <si>
    <t xml:space="preserve">B32903</t>
  </si>
  <si>
    <t xml:space="preserve">B33003</t>
  </si>
  <si>
    <t xml:space="preserve">B33103</t>
  </si>
  <si>
    <t xml:space="preserve">B33203</t>
  </si>
  <si>
    <t xml:space="preserve">E02602</t>
  </si>
  <si>
    <t xml:space="preserve">E02702</t>
  </si>
  <si>
    <t xml:space="preserve">E02802</t>
  </si>
  <si>
    <t xml:space="preserve">B02203</t>
  </si>
  <si>
    <t xml:space="preserve">B02303</t>
  </si>
  <si>
    <t xml:space="preserve">B02403</t>
  </si>
  <si>
    <t xml:space="preserve">B02503</t>
  </si>
  <si>
    <t xml:space="preserve">B02603</t>
  </si>
  <si>
    <t xml:space="preserve">B02703</t>
  </si>
  <si>
    <t xml:space="preserve">B05303</t>
  </si>
  <si>
    <t xml:space="preserve">B05403</t>
  </si>
  <si>
    <t xml:space="preserve">B05503</t>
  </si>
  <si>
    <t xml:space="preserve">B05603</t>
  </si>
  <si>
    <t xml:space="preserve">B05703</t>
  </si>
  <si>
    <t xml:space="preserve">B05803</t>
  </si>
  <si>
    <t xml:space="preserve">B08403</t>
  </si>
  <si>
    <t xml:space="preserve">B08503</t>
  </si>
  <si>
    <t xml:space="preserve">B08603</t>
  </si>
  <si>
    <t xml:space="preserve">B08703</t>
  </si>
  <si>
    <t xml:space="preserve">B08803</t>
  </si>
  <si>
    <t xml:space="preserve">B08903</t>
  </si>
  <si>
    <t xml:space="preserve">B14803</t>
  </si>
  <si>
    <t xml:space="preserve">B20803</t>
  </si>
  <si>
    <t xml:space="preserve">B20903</t>
  </si>
  <si>
    <t xml:space="preserve">B21003</t>
  </si>
  <si>
    <t xml:space="preserve">B21103</t>
  </si>
  <si>
    <t xml:space="preserve">B21203</t>
  </si>
  <si>
    <t xml:space="preserve">B21303</t>
  </si>
  <si>
    <t xml:space="preserve">B27003</t>
  </si>
  <si>
    <t xml:space="preserve">B27103</t>
  </si>
  <si>
    <t xml:space="preserve">B27203</t>
  </si>
  <si>
    <t xml:space="preserve">B27303</t>
  </si>
  <si>
    <t xml:space="preserve">B27403</t>
  </si>
  <si>
    <t xml:space="preserve">B27503</t>
  </si>
  <si>
    <t xml:space="preserve">B30503</t>
  </si>
  <si>
    <t xml:space="preserve">B30603</t>
  </si>
  <si>
    <t xml:space="preserve">E02902</t>
  </si>
  <si>
    <t xml:space="preserve">D07702</t>
  </si>
  <si>
    <t xml:space="preserve">D07703</t>
  </si>
  <si>
    <t xml:space="preserve">D07802</t>
  </si>
  <si>
    <t xml:space="preserve">D07803</t>
  </si>
  <si>
    <t xml:space="preserve">D07902</t>
  </si>
  <si>
    <t xml:space="preserve">D07903</t>
  </si>
  <si>
    <t xml:space="preserve">D08002</t>
  </si>
  <si>
    <t xml:space="preserve">D08003</t>
  </si>
  <si>
    <t xml:space="preserve">D08102</t>
  </si>
  <si>
    <t xml:space="preserve">D08103</t>
  </si>
  <si>
    <t xml:space="preserve">D08202</t>
  </si>
  <si>
    <t xml:space="preserve">D08203</t>
  </si>
  <si>
    <t xml:space="preserve">D08302</t>
  </si>
  <si>
    <t xml:space="preserve">D08303</t>
  </si>
  <si>
    <t xml:space="preserve">D02804</t>
  </si>
  <si>
    <t xml:space="preserve">D02904</t>
  </si>
  <si>
    <t xml:space="preserve">D03003</t>
  </si>
  <si>
    <t xml:space="preserve">D03004</t>
  </si>
  <si>
    <t xml:space="preserve">D03204</t>
  </si>
  <si>
    <t xml:space="preserve">D03504</t>
  </si>
  <si>
    <t xml:space="preserve">Z00402</t>
  </si>
  <si>
    <t xml:space="preserve">Z00502</t>
  </si>
  <si>
    <t xml:space="preserve">E03901</t>
  </si>
  <si>
    <t xml:space="preserve">E04001</t>
  </si>
  <si>
    <t xml:space="preserve">E04101</t>
  </si>
  <si>
    <t xml:space="preserve">E04201</t>
  </si>
  <si>
    <t xml:space="preserve">E04301</t>
  </si>
  <si>
    <t xml:space="preserve">E04401</t>
  </si>
  <si>
    <t xml:space="preserve">E04501</t>
  </si>
  <si>
    <t xml:space="preserve">E04601</t>
  </si>
  <si>
    <t xml:space="preserve">E04701</t>
  </si>
  <si>
    <t xml:space="preserve">E04801</t>
  </si>
  <si>
    <t xml:space="preserve">E04901</t>
  </si>
  <si>
    <t xml:space="preserve">E05001</t>
  </si>
  <si>
    <t xml:space="preserve">E05101</t>
  </si>
  <si>
    <t xml:space="preserve">E05201</t>
  </si>
  <si>
    <t xml:space="preserve">C05401</t>
  </si>
  <si>
    <t xml:space="preserve">C05501</t>
  </si>
  <si>
    <t xml:space="preserve">E007X1</t>
  </si>
  <si>
    <t xml:space="preserve">Z00202</t>
  </si>
  <si>
    <t xml:space="preserve">Z00302</t>
  </si>
  <si>
    <t xml:space="preserve">Z00602</t>
  </si>
  <si>
    <t xml:space="preserve">Z01102</t>
  </si>
  <si>
    <t xml:space="preserve">Z01202</t>
  </si>
  <si>
    <t xml:space="preserve">Z01302</t>
  </si>
  <si>
    <t xml:space="preserve">Z01402</t>
  </si>
  <si>
    <t xml:space="preserve">Z01602</t>
  </si>
  <si>
    <t xml:space="preserve">B01903</t>
  </si>
  <si>
    <t xml:space="preserve">B02003</t>
  </si>
  <si>
    <t xml:space="preserve">B02103</t>
  </si>
  <si>
    <t xml:space="preserve">B04703</t>
  </si>
  <si>
    <t xml:space="preserve">B04803</t>
  </si>
  <si>
    <t xml:space="preserve">B04903</t>
  </si>
  <si>
    <t xml:space="preserve">B05003</t>
  </si>
  <si>
    <t xml:space="preserve">B05103</t>
  </si>
  <si>
    <t xml:space="preserve">B05203</t>
  </si>
  <si>
    <t xml:space="preserve">B08303</t>
  </si>
  <si>
    <t xml:space="preserve">B13103</t>
  </si>
  <si>
    <t xml:space="preserve">B13203</t>
  </si>
  <si>
    <t xml:space="preserve">B13303</t>
  </si>
  <si>
    <t xml:space="preserve">B13403</t>
  </si>
  <si>
    <t xml:space="preserve">B13503</t>
  </si>
  <si>
    <t xml:space="preserve">B13603</t>
  </si>
  <si>
    <t xml:space="preserve">B13703</t>
  </si>
  <si>
    <t xml:space="preserve">B13803</t>
  </si>
  <si>
    <t xml:space="preserve">B13903</t>
  </si>
  <si>
    <t xml:space="preserve">B16503</t>
  </si>
  <si>
    <t xml:space="preserve">B16603</t>
  </si>
  <si>
    <t xml:space="preserve">B16703</t>
  </si>
  <si>
    <t xml:space="preserve">B19103</t>
  </si>
  <si>
    <t xml:space="preserve">B19203</t>
  </si>
  <si>
    <t xml:space="preserve">B19303</t>
  </si>
  <si>
    <t xml:space="preserve">B19403</t>
  </si>
  <si>
    <t xml:space="preserve">B22203</t>
  </si>
  <si>
    <t xml:space="preserve">B22303</t>
  </si>
  <si>
    <t xml:space="preserve">B24703</t>
  </si>
  <si>
    <t xml:space="preserve">B24803</t>
  </si>
  <si>
    <t xml:space="preserve">B24903</t>
  </si>
  <si>
    <t xml:space="preserve">B25003</t>
  </si>
  <si>
    <t xml:space="preserve">B27603</t>
  </si>
  <si>
    <t xml:space="preserve">E02502</t>
  </si>
  <si>
    <t xml:space="preserve">D12901</t>
  </si>
  <si>
    <t xml:space="preserve">D05803</t>
  </si>
  <si>
    <t xml:space="preserve">D05903</t>
  </si>
  <si>
    <t xml:space="preserve">D06003</t>
  </si>
  <si>
    <t xml:space="preserve">D06203</t>
  </si>
  <si>
    <t xml:space="preserve">D06303</t>
  </si>
  <si>
    <t xml:space="preserve">D06403</t>
  </si>
  <si>
    <t xml:space="preserve">D02704</t>
  </si>
  <si>
    <t xml:space="preserve">D06004</t>
  </si>
  <si>
    <t xml:space="preserve">D06104</t>
  </si>
  <si>
    <t xml:space="preserve">D06204</t>
  </si>
  <si>
    <t xml:space="preserve">D06304</t>
  </si>
  <si>
    <t xml:space="preserve">D06404</t>
  </si>
  <si>
    <t xml:space="preserve">D06503</t>
  </si>
  <si>
    <t xml:space="preserve">D06504</t>
  </si>
  <si>
    <t xml:space="preserve">D06604</t>
  </si>
  <si>
    <t xml:space="preserve">D06704</t>
  </si>
  <si>
    <t xml:space="preserve">D06804</t>
  </si>
  <si>
    <t xml:space="preserve">D06904</t>
  </si>
  <si>
    <t xml:space="preserve">D07004</t>
  </si>
  <si>
    <t xml:space="preserve">D07103</t>
  </si>
  <si>
    <t xml:space="preserve">D07104</t>
  </si>
  <si>
    <t xml:space="preserve">D07204</t>
  </si>
  <si>
    <t xml:space="preserve">D07304</t>
  </si>
  <si>
    <t xml:space="preserve">D07403</t>
  </si>
  <si>
    <t xml:space="preserve">D07404</t>
  </si>
  <si>
    <t xml:space="preserve">D07503</t>
  </si>
  <si>
    <t xml:space="preserve">D07504</t>
  </si>
  <si>
    <t xml:space="preserve">D07603</t>
  </si>
  <si>
    <t xml:space="preserve">D07604</t>
  </si>
  <si>
    <t xml:space="preserve">D07704</t>
  </si>
  <si>
    <t xml:space="preserve">D07804</t>
  </si>
  <si>
    <t xml:space="preserve">E03102</t>
  </si>
  <si>
    <t xml:space="preserve">E03302</t>
  </si>
  <si>
    <t xml:space="preserve">E03402</t>
  </si>
  <si>
    <t xml:space="preserve">E03502</t>
  </si>
  <si>
    <t xml:space="preserve">E03802</t>
  </si>
  <si>
    <t xml:space="preserve">E03902</t>
  </si>
  <si>
    <t xml:space="preserve">E04002</t>
  </si>
  <si>
    <t xml:space="preserve">D00703</t>
  </si>
  <si>
    <t xml:space="preserve">D00803</t>
  </si>
  <si>
    <t xml:space="preserve">D050X1</t>
  </si>
  <si>
    <t xml:space="preserve">D051X1</t>
  </si>
  <si>
    <t xml:space="preserve">D052X1</t>
  </si>
  <si>
    <t xml:space="preserve">D053X1</t>
  </si>
  <si>
    <t xml:space="preserve">0000X1</t>
  </si>
  <si>
    <t xml:space="preserve">0001X1</t>
  </si>
  <si>
    <t xml:space="preserve">Поля из анкеты с данными пользователя</t>
  </si>
  <si>
    <t xml:space="preserve">Study code</t>
  </si>
  <si>
    <t xml:space="preserve">Parameter code</t>
  </si>
  <si>
    <t xml:space="preserve">Descritpion (Ita)</t>
  </si>
  <si>
    <t xml:space="preserve">Description (Rus)</t>
  </si>
  <si>
    <t xml:space="preserve">Type</t>
  </si>
  <si>
    <t xml:space="preserve">Units</t>
  </si>
  <si>
    <t xml:space="preserve">Group</t>
  </si>
  <si>
    <t xml:space="preserve">Subchapter (Ita)</t>
  </si>
  <si>
    <t xml:space="preserve">Subchapter (Rus)</t>
  </si>
  <si>
    <t xml:space="preserve">Panel</t>
  </si>
  <si>
    <t xml:space="preserve">Dipendenti a tempo pieno</t>
  </si>
  <si>
    <t xml:space="preserve">Количество дней, оплаченных сотрудникам, работающим полный рабочий день. </t>
  </si>
  <si>
    <t xml:space="preserve">N5</t>
  </si>
  <si>
    <t xml:space="preserve">Numero giornate retribuite</t>
  </si>
  <si>
    <t xml:space="preserve">Quadro A</t>
  </si>
  <si>
    <t xml:space="preserve">Dipendenti a tempo parziale, assunti con contratto di lavoro intermittente, di lavoro ripartito</t>
  </si>
  <si>
    <t xml:space="preserve">Количество дней, оплаченных сотрудникам, работающим неполный рабочий день, на временном контракте, на частичной работе.</t>
  </si>
  <si>
    <t xml:space="preserve">Soci amministratori</t>
  </si>
  <si>
    <t xml:space="preserve">Количество совладельцов компании, выполняющих функции руководителя</t>
  </si>
  <si>
    <t xml:space="preserve">N3</t>
  </si>
  <si>
    <t xml:space="preserve">Numero</t>
  </si>
  <si>
    <t xml:space="preserve">Доля дней, отработанных  совладельцами компании, выполняющих функции руководителя, в % от общего числа рабочих дней в году</t>
  </si>
  <si>
    <t xml:space="preserve">N4</t>
  </si>
  <si>
    <t xml:space="preserve">Percentuale di lavoro prestato</t>
  </si>
  <si>
    <t xml:space="preserve">Soci non amministratori</t>
  </si>
  <si>
    <t xml:space="preserve">Количество совладельцев компании, НЕ выполняющих функции руководителя</t>
  </si>
  <si>
    <t xml:space="preserve">Доля дней, отработанных  сотрудниками, НЕ выполняющих функции руководителя, в % от общего числа рабочих дней в году</t>
  </si>
  <si>
    <t xml:space="preserve">Amministratori non soci</t>
  </si>
  <si>
    <t xml:space="preserve">Количество руководителей компании, не владеющих акциями компании</t>
  </si>
  <si>
    <t xml:space="preserve">Numero complessivo</t>
  </si>
  <si>
    <t xml:space="preserve">Общее количество помещений</t>
  </si>
  <si>
    <t xml:space="preserve">N2</t>
  </si>
  <si>
    <t xml:space="preserve">Quadro B</t>
  </si>
  <si>
    <t xml:space="preserve">Progressivo unità locale</t>
  </si>
  <si>
    <t xml:space="preserve">Порядковый номер помещения ТТ</t>
  </si>
  <si>
    <t xml:space="preserve">Comune</t>
  </si>
  <si>
    <t xml:space="preserve">Муниципалитет/Мэрия, к которой относится торговое место</t>
  </si>
  <si>
    <t xml:space="preserve">CAT</t>
  </si>
  <si>
    <t xml:space="preserve">A1</t>
  </si>
  <si>
    <t xml:space="preserve">Locali destinati alla vendita</t>
  </si>
  <si>
    <t xml:space="preserve">N11</t>
  </si>
  <si>
    <t xml:space="preserve">Mq</t>
  </si>
  <si>
    <t xml:space="preserve">- di cui destinati all'esposizione interna della merce (ad esempio show-room)</t>
  </si>
  <si>
    <t xml:space="preserve">в том числе под экспозицию товара внутри помещения (напр., шоу-рум)</t>
  </si>
  <si>
    <t xml:space="preserve">Locali destinati a magazzino/deposito</t>
  </si>
  <si>
    <t xml:space="preserve">Площади для хранения/склада </t>
  </si>
  <si>
    <t xml:space="preserve">Locali destinati a laboratorio e a lavorazioni varie</t>
  </si>
  <si>
    <t xml:space="preserve">Площади для лабораторий/мастерских и различных работ </t>
  </si>
  <si>
    <t xml:space="preserve">Locali destinati ad uffici</t>
  </si>
  <si>
    <t xml:space="preserve">площади под офисы</t>
  </si>
  <si>
    <t xml:space="preserve">Giorni di apertura nel periodo di imposta</t>
  </si>
  <si>
    <t xml:space="preserve">Количество рабочих дней в отчетный период</t>
  </si>
  <si>
    <t xml:space="preserve">A2</t>
  </si>
  <si>
    <t xml:space="preserve">A3</t>
  </si>
  <si>
    <t xml:space="preserve">A4</t>
  </si>
  <si>
    <t xml:space="preserve">A5</t>
  </si>
  <si>
    <t xml:space="preserve">A6</t>
  </si>
  <si>
    <t xml:space="preserve">A7</t>
  </si>
  <si>
    <t xml:space="preserve">A8</t>
  </si>
  <si>
    <t xml:space="preserve">A9</t>
  </si>
  <si>
    <t xml:space="preserve">A10</t>
  </si>
  <si>
    <t xml:space="preserve">Locali destinati a magazzino e/o deposito</t>
  </si>
  <si>
    <t xml:space="preserve">Площадь помещений, отведенных под хранение товара  и/или под склад</t>
  </si>
  <si>
    <t xml:space="preserve">Strutture non annesse all’unità locale destinata all’attività di vendita</t>
  </si>
  <si>
    <t xml:space="preserve">Помещения, расположенные отдельно от ТТ</t>
  </si>
  <si>
    <t xml:space="preserve">Utensileria manuale ed elettrica</t>
  </si>
  <si>
    <t xml:space="preserve">Доход от продаж ручные и электрические инструменты, в процентах к общему доходу </t>
  </si>
  <si>
    <t xml:space="preserve">PC</t>
  </si>
  <si>
    <t xml:space="preserve">Percentuale sui ricavi</t>
  </si>
  <si>
    <t xml:space="preserve">Quadro D</t>
  </si>
  <si>
    <t xml:space="preserve">Prodotti merceologici venduti</t>
  </si>
  <si>
    <t xml:space="preserve">Продаваемый товар</t>
  </si>
  <si>
    <t xml:space="preserve">Materiale elettrico</t>
  </si>
  <si>
    <t xml:space="preserve">Доход от электроматериалы , в процентах к общему доходу </t>
  </si>
  <si>
    <t xml:space="preserve">Elettrodomestici, apparecchi per il riscaldamento e relativi accessori  (compresi radiatori, caldaie, scaldabagni, ecc.)</t>
  </si>
  <si>
    <t xml:space="preserve">Доход от бытовая техника, оборудование для отопления и комплектующие (в т.ч. Радиаторы, котлы, нагреватели), в процентах к общему доходу </t>
  </si>
  <si>
    <t xml:space="preserve">Riproduzione e vendita chiavi</t>
  </si>
  <si>
    <t xml:space="preserve">Доход от изготовления и продажи ключей, в процентах к общему доходу </t>
  </si>
  <si>
    <t xml:space="preserve">Ferramenta per infissi e mobili, bulloneria, viteria, derivati vergella,  minuteria di ferramenta</t>
  </si>
  <si>
    <t xml:space="preserve">Доход от деталей идля мебели и светильников, болты, винты, мелкие части , в процентах к общему доходу </t>
  </si>
  <si>
    <t xml:space="preserve">Maniglieria, lucchetti, serrature e casseforti</t>
  </si>
  <si>
    <t xml:space="preserve">Доход от ручек,навесныз замков, замков и сейфов, в процентах к общему доходу </t>
  </si>
  <si>
    <t xml:space="preserve">Serramenti e materiali da finitura  (compresi quelli per le facciate di edifici)</t>
  </si>
  <si>
    <t xml:space="preserve">Доход от столярных и отделочных материалов (в том числе для строительства фасадов), в процентах к общему доходу </t>
  </si>
  <si>
    <t xml:space="preserve">Rubinetteria sanitaria e per impiantistica</t>
  </si>
  <si>
    <t xml:space="preserve">Доход от сантехнических кранов и промышленных кранов, в процентах к общему доходу</t>
  </si>
  <si>
    <t xml:space="preserve">Legnami segati e in tronco</t>
  </si>
  <si>
    <t xml:space="preserve">Доход от пиломатериалов, в процентах к общему доходу </t>
  </si>
  <si>
    <t xml:space="preserve">Pavimenti in legno (parquet)</t>
  </si>
  <si>
    <t xml:space="preserve">Доход от деревянных полов (паркет), в процентах к общему доходу</t>
  </si>
  <si>
    <t xml:space="preserve">Prodotti base in legno  (cornici, infissi, aste, battiscopa, coprifili, perline, listoni, profili lamellari, ecc.)</t>
  </si>
  <si>
    <t xml:space="preserve">Доход от деревянных изделий (карнизы, рамы, бордюры,плинтусы, направляющие для проводов, доски, пластинчатые профили), в процентах к общему доходу</t>
  </si>
  <si>
    <t xml:space="preserve">Pannelli a base di legno  (truciolari, OSB, multistrati lamellari, di fibra, ecc.)</t>
  </si>
  <si>
    <t xml:space="preserve">Доход от панелей на основе дерева (ДСП, ОСБ, ламинированная фанера, фибра и т.д.), в процентах к общему доходу</t>
  </si>
  <si>
    <t xml:space="preserve">Vetro piano</t>
  </si>
  <si>
    <t xml:space="preserve">Доход от листового стекла , в процентах к общему доходу</t>
  </si>
  <si>
    <t xml:space="preserve">Carte da parati, moquette, stoffe per arredamenti,  stucchi e pavimentazioni resilienti</t>
  </si>
  <si>
    <t xml:space="preserve">Доход от обоев, ковров, ткань для обивки, гипс, эластичные полы , в процентах к общему доходу</t>
  </si>
  <si>
    <t xml:space="preserve">Colle, adesivi, siliconi e abrasivi</t>
  </si>
  <si>
    <t xml:space="preserve">Доход от клея, адгезивов,силиконов, абразивов , в процентах к общему доходу</t>
  </si>
  <si>
    <t xml:space="preserve">Prodotti vernicianti per la casa e per le facciate di edifici</t>
  </si>
  <si>
    <t xml:space="preserve">Доход от краски, лаков для дома и для фасадов зданий , в процентах к общему доходу</t>
  </si>
  <si>
    <t xml:space="preserve">Prodotti vernicianti per l'automobile</t>
  </si>
  <si>
    <t xml:space="preserve">Доход от красок, лаков для автомобилей  , в процентах к общему доходу</t>
  </si>
  <si>
    <t xml:space="preserve">Vernici per l'industria</t>
  </si>
  <si>
    <t xml:space="preserve">Доход от красок, лаков для промышленности , в процентах к общему доходу </t>
  </si>
  <si>
    <t xml:space="preserve">Articoli, vernici e colori per belle arti</t>
  </si>
  <si>
    <t xml:space="preserve">Доход от товаров, красок и и лаков для живописи  , в процентах к общему доходу</t>
  </si>
  <si>
    <t xml:space="preserve">Attrezzature per la verniciatura  (aerografi, pennelli, levigatrici, ponteggi, scale, ecc.)</t>
  </si>
  <si>
    <t xml:space="preserve">Доход от оборудования для окраски (аэрография, щетки, шлифовка, строительные леса, лестницы и т.д.). , в процентах к общему доходу</t>
  </si>
  <si>
    <t xml:space="preserve">Complementi d'arredo, oggettistica, mobili, casalinghi</t>
  </si>
  <si>
    <t xml:space="preserve">Доход от мебели для дома, подарки, мебель, посуда , в процентах к общему доходу</t>
  </si>
  <si>
    <t xml:space="preserve">Prodotti per la pulizia della casa, diluenti e solventi</t>
  </si>
  <si>
    <t xml:space="preserve">Доход от чистящих средств для дома, разбавители, растворители  , в процентах к общему доходу</t>
  </si>
  <si>
    <t xml:space="preserve">Prodotti ed impianti per l'idraulica e l'idro-termo-sanitaria  (esclusa la rubinetteria e compresa la ceramica sanitaria)</t>
  </si>
  <si>
    <t xml:space="preserve">Доход от товаров и оборудования для гидравлики и гидро-термо-санитарных работ (кроме кранов и сантехники) , в процентах к общему доходу</t>
  </si>
  <si>
    <t xml:space="preserve">Materiali e manufatti da costruzione</t>
  </si>
  <si>
    <t xml:space="preserve">Доход от строительных материалов  , в процентах к общему доходу</t>
  </si>
  <si>
    <t xml:space="preserve">Coperture, isolanti e materiali per l'impermeabilizzazione</t>
  </si>
  <si>
    <t xml:space="preserve">Доход от кровельных, изоляционных и материалов для гидрозоляции , в процентах к общему доходу</t>
  </si>
  <si>
    <t xml:space="preserve">Piante, sementi e prodotti chimici per il giardinaggio e l'agricoltura</t>
  </si>
  <si>
    <t xml:space="preserve">Доход от растений, семян и химикатов для сельского хозяйства и садоводства , в процентах к общему доходу</t>
  </si>
  <si>
    <t xml:space="preserve">Attrezzature ed utensili vari per il giardinaggio  (compresi quelli elettrici)</t>
  </si>
  <si>
    <t xml:space="preserve">Доход от оборудование и принадлежностей для садоводства (в том числе электрическое) , в процентах к общему доходу</t>
  </si>
  <si>
    <t xml:space="preserve">Articoli per la pulizia e la manutenzione dell'automobile</t>
  </si>
  <si>
    <t xml:space="preserve">Доход от товаров для уборки и ухода за автомобилем , в процентах к общему доходу</t>
  </si>
  <si>
    <t xml:space="preserve">Combustibili per il riscaldamento</t>
  </si>
  <si>
    <t xml:space="preserve">Доход от топлива для отопления  , в процентах к общему доходу</t>
  </si>
  <si>
    <t xml:space="preserve">Piastrelle, ceramiche e materiali per pavimentazioni e rivestimenti</t>
  </si>
  <si>
    <t xml:space="preserve">Доход от плитки, керамики и материалов для полов и стен , в процентах к общему доходу</t>
  </si>
  <si>
    <t xml:space="preserve">Altri articoli</t>
  </si>
  <si>
    <t xml:space="preserve">Доход от прочих товаров  , в процентах к общему доходу</t>
  </si>
  <si>
    <t xml:space="preserve">Ricavi derivanti dall'offerta di servizi</t>
  </si>
  <si>
    <t xml:space="preserve">Доход от оказания услуг, в процентах к общему доходу</t>
  </si>
  <si>
    <t xml:space="preserve">Applicazione, messa in posa e/o in opera dei prodotti</t>
  </si>
  <si>
    <t xml:space="preserve">Отметьте, если оказываете услуги(платно или бесплатно)по  установке, укладке и/или приведение в рабочее состояние товара </t>
  </si>
  <si>
    <t xml:space="preserve">CB</t>
  </si>
  <si>
    <t xml:space="preserve">Servizi offerti</t>
  </si>
  <si>
    <t xml:space="preserve">Оказываемые услуги</t>
  </si>
  <si>
    <t xml:space="preserve">Consegna della merce a domicilio o in cantiere</t>
  </si>
  <si>
    <t xml:space="preserve">Noleggio attrezzi</t>
  </si>
  <si>
    <t xml:space="preserve">Taglio legno e/o vetro</t>
  </si>
  <si>
    <t xml:space="preserve">Отметьте, если оказываете услуги по резке дерева/стекла </t>
  </si>
  <si>
    <t xml:space="preserve">Altre lavorazioni del legno  (essiccazione, piallatura, bordatura, foratura, impregnazione, ecc.)</t>
  </si>
  <si>
    <t xml:space="preserve">Servizio di pronto intervento/assistenza tecnica</t>
  </si>
  <si>
    <t xml:space="preserve">Отметьте, если оказываете тех помощь</t>
  </si>
  <si>
    <t xml:space="preserve">Ingrosso a libero servizio (cash &amp; carry)</t>
  </si>
  <si>
    <t xml:space="preserve">Доход от оптовых продаж, организованных по типу cash &amp; carry ( товар выложен в свободном доступе, оптовый покупатель самостоятельно забирает и вывозит товар), в процентах к совокупному доходу</t>
  </si>
  <si>
    <t xml:space="preserve">Tipologia di vendita</t>
  </si>
  <si>
    <t xml:space="preserve">Вид торговли</t>
  </si>
  <si>
    <t xml:space="preserve">Ingrosso tradizionale con vendita al banco</t>
  </si>
  <si>
    <t xml:space="preserve">Доход от оптовых продаж "с прдавцом, за прилавком", в процентах к совокупному доходу</t>
  </si>
  <si>
    <t xml:space="preserve">Ingrosso con vendita sul territorio  (tramite venditori/agenti e/o via fax, online, ecc.)</t>
  </si>
  <si>
    <t xml:space="preserve">Оптовые продажи на территории (через продавцов/агентов по факсу, онлайн и т.д.)</t>
  </si>
  <si>
    <t xml:space="preserve">Vendita al dettaglio</t>
  </si>
  <si>
    <t xml:space="preserve">Доход от розничной  торговли , в процентах к совокупному доходу</t>
  </si>
  <si>
    <t xml:space="preserve">Provvigioni per intermediazione e vendita conto terzi e/o conto deposito</t>
  </si>
  <si>
    <t xml:space="preserve">Сумма вознаграждения за оказанные  посреднические и брокерские услуги при продаже товара и/или за реализацию товара, взятого на консигнацию, в процентах к совокупному доходу</t>
  </si>
  <si>
    <t xml:space="preserve">Consumatori privati</t>
  </si>
  <si>
    <t xml:space="preserve">Доход от продаж частным лицам, в процентах к общему доходу </t>
  </si>
  <si>
    <t xml:space="preserve">Tipologia della clientela</t>
  </si>
  <si>
    <t xml:space="preserve">Тип покупателя</t>
  </si>
  <si>
    <t xml:space="preserve">Artigiani, posatori, specialisti ed utilizzatori professionali in genere</t>
  </si>
  <si>
    <t xml:space="preserve">Доход от продаж ремесленникам, монтажникам, профессиональные пользователи, в процентах к общему доходу </t>
  </si>
  <si>
    <t xml:space="preserve">Imprese di costruzione ed affini</t>
  </si>
  <si>
    <t xml:space="preserve">Доход от продаж строительным компаниям и связанные с ними , в процентах к общему доходу </t>
  </si>
  <si>
    <t xml:space="preserve">Industrie del comparto mobile/arredamento</t>
  </si>
  <si>
    <t xml:space="preserve">Доход от продаж мебельным предприятиям , в процентах к общему доходу </t>
  </si>
  <si>
    <t xml:space="preserve">Industrie di lavorazione del legno</t>
  </si>
  <si>
    <t xml:space="preserve">Доход от продаж деревообрабатывающим компаниям, в процентах к общему доходу </t>
  </si>
  <si>
    <t xml:space="preserve">Altre industrie</t>
  </si>
  <si>
    <t xml:space="preserve">Доход от продаж прочим предприятиям, в процентах к общему доходу </t>
  </si>
  <si>
    <t xml:space="preserve">Strutture ricettive  (alberghi, ristoranti, campeggi, villaggi turistici, ecc.)</t>
  </si>
  <si>
    <t xml:space="preserve">Доход от продаж принимающим структурам (гостиницы, рестораны, кемпинги, курорты и т.д.), в процентах к общему доходу</t>
  </si>
  <si>
    <t xml:space="preserve">Enti pubblici o enti privati</t>
  </si>
  <si>
    <t xml:space="preserve">Доход от продаж частным или государственным учреждениям , в процентах к общему доходу </t>
  </si>
  <si>
    <t xml:space="preserve">Commercianti al dettaglio</t>
  </si>
  <si>
    <t xml:space="preserve">Доход от продаж розничным продавцам , в процентах к общему доходу </t>
  </si>
  <si>
    <t xml:space="preserve">Ambulanti</t>
  </si>
  <si>
    <t xml:space="preserve">Доход от продаж продавцам с лотков , в процентах к общему доходу </t>
  </si>
  <si>
    <t xml:space="preserve">Commercianti all'ingrosso</t>
  </si>
  <si>
    <t xml:space="preserve">Доход от продаж оптовым продавцам , в процентах к общему доходу </t>
  </si>
  <si>
    <t xml:space="preserve">Altri</t>
  </si>
  <si>
    <t xml:space="preserve">Доход от прочих продаж , в процентах к общему доходу </t>
  </si>
  <si>
    <t xml:space="preserve">Venditori diretti (dipendenti)</t>
  </si>
  <si>
    <t xml:space="preserve">Количество прямых продавцов  (в штате)</t>
  </si>
  <si>
    <t xml:space="preserve">Addetti all'attività di vendita</t>
  </si>
  <si>
    <t xml:space="preserve">Персонал, относящийся к продажам</t>
  </si>
  <si>
    <t xml:space="preserve">Количество отработанных дней в отч периоде прямыми продавцами  (в штате)</t>
  </si>
  <si>
    <t xml:space="preserve">Agenti/Rappresentanti (Non dipendenti)</t>
  </si>
  <si>
    <t xml:space="preserve">Количество агентов/представителей,  связанных с тоговой деятельностью компании, не в штате</t>
  </si>
  <si>
    <t xml:space="preserve">Da e/o attraverso gruppi di acquisto, unioni volontarie, consorzi,  cooperative, franchisor, affiliante</t>
  </si>
  <si>
    <t xml:space="preserve">Затраты на покупку  товаров у  добровольных объединениий, консорциумов, коопераций , аффилированных структур, франчайзеров , в процентах к общим затратам на закупку сырья и материалов, полуфабрикатов и товаров (итого по графе F14)</t>
  </si>
  <si>
    <t xml:space="preserve">Percentuale sul totale degli acquisti</t>
  </si>
  <si>
    <t xml:space="preserve">Modalità di acquisto</t>
  </si>
  <si>
    <t xml:space="preserve">Вид закупки </t>
  </si>
  <si>
    <t xml:space="preserve">Da commercianti all'ingrosso  (direttamente o tramite intermediari del commercio)</t>
  </si>
  <si>
    <t xml:space="preserve">Затраты на покупку товара у оптовых фирм ( напрямую или через торговых посредников), в процентах к общим затратам на закупку сырья и материалов, полуфабрикатов и товаров (итого по графе F14)</t>
  </si>
  <si>
    <t xml:space="preserve">Da ditte produttrici  (direttamente o tramite intermediari del commercio)</t>
  </si>
  <si>
    <t xml:space="preserve">Затраты на покупку товара у фирм-производителей ( напрямую или через торговых посредников), в процентах к общим затратам на закупку сырья и материалов, полуфабрикатов и товаров (итого по графе F14)</t>
  </si>
  <si>
    <t xml:space="preserve">Acquisti intra-U.E.</t>
  </si>
  <si>
    <t xml:space="preserve">Затраты на закупку товара у фирм, располагающихся  в пределах таможенного союза Россия, Беларусь, Казахстан, в процентах к общим затратам на закупку</t>
  </si>
  <si>
    <t xml:space="preserve">Acquisti diretti presso imprese all’estero</t>
  </si>
  <si>
    <t xml:space="preserve">Прямые закупки у иностранных компаний</t>
  </si>
  <si>
    <t xml:space="preserve">Acquisti extra-U.E.</t>
  </si>
  <si>
    <t xml:space="preserve">Затраты на закупку товара у фирм, располагающихся вне таможенного союза Россия, Беларусь, Казахстан, в процентах к общим затратам на закупку</t>
  </si>
  <si>
    <t xml:space="preserve">Indipendente</t>
  </si>
  <si>
    <t xml:space="preserve">Независимый продавец, отметить нужное</t>
  </si>
  <si>
    <t xml:space="preserve">Modalità organizzativa</t>
  </si>
  <si>
    <t xml:space="preserve">Вид отношений между рыночными субъектами</t>
  </si>
  <si>
    <t xml:space="preserve">In franchising/Affiliato</t>
  </si>
  <si>
    <t xml:space="preserve">Associato a gruppi di acquisto, unioni volontarie, consorzi, cooperative</t>
  </si>
  <si>
    <t xml:space="preserve">Provvigioni di vendita e rimborsi spese corrisposti</t>
  </si>
  <si>
    <t xml:space="preserve">Затраты на выплату вознаграждений и возмещение расходов торговых посредников</t>
  </si>
  <si>
    <t xml:space="preserve">VAL</t>
  </si>
  <si>
    <t xml:space="preserve">Costi e spese specifici</t>
  </si>
  <si>
    <t xml:space="preserve">Особые издержки и расходы</t>
  </si>
  <si>
    <t xml:space="preserve">Costi e spese addebitati da gruppi di acquisto, unioni volontarie,  consorzi, cooperative, franchisor, affiliante per voci diverse dall'acquisto delle merci</t>
  </si>
  <si>
    <t xml:space="preserve">Сумма расходов и издержек, уплаченные добровольным объединениям, консорциумам, кооперациям , аффилированным структурам, франчайзерам за вычетом  стоимости приобретенного у них  товара</t>
  </si>
  <si>
    <t xml:space="preserve">Spese di pubblicita', propaganda e rappresentanza</t>
  </si>
  <si>
    <t xml:space="preserve">Сумма расходов на рекламу, продвижение товара и представительские расходы( в полном объеме)</t>
  </si>
  <si>
    <t xml:space="preserve">Spese per servizi integrativi o sostitutivi dei mezzi propri</t>
  </si>
  <si>
    <t xml:space="preserve">Сумма затрат на  транспортные услуги, осуществленные сторонними организациями ( в том числе курьерская-доставка, ж/д, авиа, морские перевозки)</t>
  </si>
  <si>
    <t xml:space="preserve">Tipologia di vendita al dettaglio (1 = assistita; 2 = self-service; 3 = mista)</t>
  </si>
  <si>
    <t xml:space="preserve">CBN</t>
  </si>
  <si>
    <t xml:space="preserve">Altri dati</t>
  </si>
  <si>
    <t xml:space="preserve">Прочие данные</t>
  </si>
  <si>
    <t xml:space="preserve">Quota delle rimanenze finali costituita da materiale obsoleto</t>
  </si>
  <si>
    <t xml:space="preserve">Доля,выраженная в процентах, устаревших, испорченных материалов в общем объеме F13</t>
  </si>
  <si>
    <t xml:space="preserve">Vendite con emissione di fattura (esclusi consumatori privati)</t>
  </si>
  <si>
    <t xml:space="preserve">Продажи со счетом-фактурой (за исключением частных потребителей)</t>
  </si>
  <si>
    <t xml:space="preserve">Percentuale di ricavi derivanti dalle vendite per via telematica (INTERNET)</t>
  </si>
  <si>
    <t xml:space="preserve">Доходы от продаж по телематике (интернет), в процентах к общему доходу</t>
  </si>
  <si>
    <t xml:space="preserve">Percentuale di ricavi derivanti dalle vendite effettuate con marchio commerciale proprio</t>
  </si>
  <si>
    <t xml:space="preserve">Доходы от продаж под собственной маркой , в процентах к общему доходу</t>
  </si>
  <si>
    <t xml:space="preserve">Percentuale di ricavi derivanti da gare di appalto con enti pubblici</t>
  </si>
  <si>
    <t xml:space="preserve">Доходы от участия в тендерах гос.компаний , впроцентах к общему доходу</t>
  </si>
  <si>
    <t xml:space="preserve">Percentuale di ricavi derivanti da vendite su ordinazione/catalogo del fornitore</t>
  </si>
  <si>
    <t xml:space="preserve">Доход от продажи товаров по каталогам производителя/по заказу ( касается товара,который обвчно не хранится на складе, доставляется  под заказ) , в процентах к общему доходу</t>
  </si>
  <si>
    <t xml:space="preserve">Percentuale di ricavi derivanti da vendite su commessa</t>
  </si>
  <si>
    <t xml:space="preserve">Доход от продаж товаров "под заказ"( отличие от продаж "по каталогу" в том, что продажи "под заказ" - покупка большого объема товара ремесленниками, строит компаниями, заводами и т,п,), в процентах к общему доходу </t>
  </si>
  <si>
    <t xml:space="preserve">Percentuale sul totale degli acquisti di merci provenienti da  Cina/Asia meridionale/Sud-Est asiatico</t>
  </si>
  <si>
    <t xml:space="preserve">Затарты на  закупку товаров в произведенных в Китае, Южной Азии( Афганистан, Бангладеш, Индиия, Иран, Непал, Пакистан, Шри-Ланка), Юго-Восточной Азии (Камбоджа, Индонезия, Лаос, Малайзия, Мьянма, Филиппины,Сингапур, Таиланд,Вьетнам), в процентах к общим затратам на прямые закупки</t>
  </si>
  <si>
    <t xml:space="preserve">Tagliatrici / Seghe elettriche</t>
  </si>
  <si>
    <t xml:space="preserve">Резаки / Электропилы</t>
  </si>
  <si>
    <t xml:space="preserve">Quadro E</t>
  </si>
  <si>
    <t xml:space="preserve">Tintometri per la miscelazione delle vernici</t>
  </si>
  <si>
    <t xml:space="preserve">Тинтометры для смешивания краски</t>
  </si>
  <si>
    <t xml:space="preserve">fino a t. 3,5</t>
  </si>
  <si>
    <t xml:space="preserve">Собственные и взятые в аренду транспортные средства общей массой до 3,5 тонн</t>
  </si>
  <si>
    <t xml:space="preserve">Mezzi di trasporto Automezzi con massa complessiva a pieno carico (escluse le autovetture)</t>
  </si>
  <si>
    <t xml:space="preserve">Транспортные средства  Транспортые средства с общей массой при полной загрузке (за исключением легковых автомобилей)</t>
  </si>
  <si>
    <t xml:space="preserve">oltre a t. 3,5 fino a t. 12</t>
  </si>
  <si>
    <t xml:space="preserve">Собственные и взятые в аренду транспортные средства общей массой От 3,5 до 12 тонн</t>
  </si>
  <si>
    <t xml:space="preserve">superiore a t.12</t>
  </si>
  <si>
    <t xml:space="preserve">Собственные и взятые в аренду транспортные средства общей массой более 12 тонн</t>
  </si>
  <si>
    <t xml:space="preserve">Contabilita' ordinaria per opzione</t>
  </si>
  <si>
    <t xml:space="preserve"> Работаете ли вы по неупрощенному бухгалтерскому учету?</t>
  </si>
  <si>
    <t xml:space="preserve">Quadro F </t>
  </si>
  <si>
    <t xml:space="preserve">Ricavi di cui ai commi 1 (Lett. a) e b)) e 2 dell'art. 85 del TUIR (esclusi aggi o ricavi fissi)</t>
  </si>
  <si>
    <t xml:space="preserve">Доходы без учета премий или фиксированного дохода
</t>
  </si>
  <si>
    <t xml:space="preserve">Altri proventi considerati ricavi</t>
  </si>
  <si>
    <t xml:space="preserve">Прочие поступления, учитываемые как доходы (не связаны с основной деятельностью организации) </t>
  </si>
  <si>
    <t xml:space="preserve">  di cui alla lettera f dell'art. 85, comma 1, del TUIR </t>
  </si>
  <si>
    <t xml:space="preserve">Включая компенсацию (в т.ч. от страхования) за потерянные или поврежденные товары</t>
  </si>
  <si>
    <t xml:space="preserve">F00301</t>
  </si>
  <si>
    <t xml:space="preserve">Adeguamento da studi di settore</t>
  </si>
  <si>
    <t xml:space="preserve">Уточнение дохода компании с учетом разницы между декларируемым доходом и доходом, подсчитанным по данной методике</t>
  </si>
  <si>
    <t xml:space="preserve">Incrementi di immobilizzazioni per lavori interni</t>
  </si>
  <si>
    <t xml:space="preserve">F00501</t>
  </si>
  <si>
    <t xml:space="preserve">Altri proventi e componenti positivi</t>
  </si>
  <si>
    <t xml:space="preserve">F00601</t>
  </si>
  <si>
    <t xml:space="preserve">Esistenze iniziali relative ad opere, forniture e servizi di durata ultrannuale</t>
  </si>
  <si>
    <t xml:space="preserve">F00701</t>
  </si>
  <si>
    <t xml:space="preserve">Rimanenze finali relative ad opere, forniture e servizi di durata ultrannuale</t>
  </si>
  <si>
    <t xml:space="preserve">остатки на конец года по работам, поставкам и услугам продолжительностью более одного года</t>
  </si>
  <si>
    <t xml:space="preserve">F00801</t>
  </si>
  <si>
    <t xml:space="preserve">Ricavi derivanti dalla vendita di generi soggetti ad aggio o ricavo fisso</t>
  </si>
  <si>
    <t xml:space="preserve">Поступления от продаж товаров, подлежащие премии и фиксированным доходам.</t>
  </si>
  <si>
    <t xml:space="preserve">F00901</t>
  </si>
  <si>
    <t xml:space="preserve">Esistenze iniziali relative a prodotti soggetti ad aggio o ricavo fisso</t>
  </si>
  <si>
    <t xml:space="preserve">остатки на начало года по товарам, подлежащей премии и фиксированным доходам</t>
  </si>
  <si>
    <t xml:space="preserve">F01001</t>
  </si>
  <si>
    <t xml:space="preserve">Rimanenze finali relative a prodotti soggetti ad aggio o ricavo fisso</t>
  </si>
  <si>
    <t xml:space="preserve">остатки на конец года по товарам, подлежащей премии и фиксированным доходам</t>
  </si>
  <si>
    <t xml:space="preserve">F01101</t>
  </si>
  <si>
    <t xml:space="preserve">Costi per l'acquisto di prodotti soggetti ad aggio o ricavo fisso</t>
  </si>
  <si>
    <t xml:space="preserve">Расходы на приобретение товаров, подлежащих премии и фиксированным доходам </t>
  </si>
  <si>
    <t xml:space="preserve">F01201</t>
  </si>
  <si>
    <t xml:space="preserve">Esistenze iniziali relative a merci, prodotti finiti, materie prime e sussidiarie, semilavorati e ai servizi non di durata ultrannuale (escluse quelle relative a prodotti soggetti ad aggio o ricavo fisso)</t>
  </si>
  <si>
    <t xml:space="preserve">Остатки на начало года по товарам, готовой продукции, сырья и расходных материалов, запасов и услуг, продолжительностью МЕНЕЕ одного года (за исключением тех, которые касаются товаров, подлежащих премии и фиксированным доходам )</t>
  </si>
  <si>
    <t xml:space="preserve">F01301</t>
  </si>
  <si>
    <t xml:space="preserve">Rimanenze finali relative a merci, prodotti finiti, materie prime e sussidiarie, semilavorati e ai servizi non di durata ultrannuale (escluse quelle relative a prodotti soggetti ad aggio o ricavo fisso)</t>
  </si>
  <si>
    <t xml:space="preserve">Остатки на конец года по товарам, готовой продукции, сырья и расходных материалов, запасов и услуг, продолжительностью МЕНЕЕ одного года (за исключением тех, которые касаются товаров, подлежащих премии и фиксированным доходам )</t>
  </si>
  <si>
    <t xml:space="preserve">Costi per l'acquisto di materie prime, sussidiarie, semilavorati e merci (esclusi quelli relativi a prodotti soggetti ad aggio o ricavo fisso)</t>
  </si>
  <si>
    <t xml:space="preserve">Затраты на закупку сырья и материалов, полуфабрикатов и товаров (за исключением тех, которые касаются товаров, подлежащих премии и фиксированным доходам )</t>
  </si>
  <si>
    <t xml:space="preserve">Costo per la produzione di servizi</t>
  </si>
  <si>
    <t xml:space="preserve">Spese per acquisti di servizi</t>
  </si>
  <si>
    <t xml:space="preserve">Затраты на управление деятельностью компании (администрация, бухгалтерия, транспорт, страховки,телефон, стоимость электроэнергии, покупка горючего)</t>
  </si>
  <si>
    <t xml:space="preserve">-   di cui per compensi corrisposti ai soci per l'attivita' di amministratore (società ed enti soggetti all'Ires)</t>
  </si>
  <si>
    <t xml:space="preserve">В том числе выплаты владельцам компании (для компаний, подпадающих под подоходный налог)</t>
  </si>
  <si>
    <t xml:space="preserve">Altri costi per servizi</t>
  </si>
  <si>
    <t xml:space="preserve">Другие расходы (не вошедшие в F015 e F016, такие как оплата ревизоров, расходы на рекламу, на отопление,охрану, уборку помещений сторонними компаниями, банковские расходы,почтовые расходы, обучение персонала и т.п) </t>
  </si>
  <si>
    <t xml:space="preserve">Costo per il godimento di beni di terzi (canoni di locazione finanziaria e non finanziaria, di noleggio, ecc.)</t>
  </si>
  <si>
    <t xml:space="preserve">Затраты за пользование арендованными активами ( комерческая и некомерческая аренда, лизинг и т.д.).</t>
  </si>
  <si>
    <t xml:space="preserve">-   di cui per canoni relativi a beni immobili</t>
  </si>
  <si>
    <t xml:space="preserve">в том числе расходы на аренду недвижимого имущества</t>
  </si>
  <si>
    <t xml:space="preserve">-   di cui per beni mobili acquisiti in dipendenza di contratti di locazione non finanziaria e di noleggio</t>
  </si>
  <si>
    <t xml:space="preserve">В том числе расходы на движимое имущество, приобретенное по контрактам  некомерческой аренды и проката</t>
  </si>
  <si>
    <t xml:space="preserve">-   di cui per beni mobili acquisiti in dipendenza di contratti di locazione finanziaria</t>
  </si>
  <si>
    <t xml:space="preserve">В том числе расходы на движимое имущество, приобретенное по контрактам  комерческой аренды</t>
  </si>
  <si>
    <t xml:space="preserve">Spese per lavoro dipendente e per altre prestazioni diverse da lavoro dipendente afferenti l'attivita' dell'impresa</t>
  </si>
  <si>
    <t xml:space="preserve">Затраты на оплату постоянных сотрудников и не постоянных сотрудников, занятых на основной деятельности компании. </t>
  </si>
  <si>
    <t xml:space="preserve">-   di cui per prestazioni rese da professionisti esterni</t>
  </si>
  <si>
    <t xml:space="preserve">в том числе выплаты внешним специалистам</t>
  </si>
  <si>
    <t xml:space="preserve">-   di cui per personale di terzi distaccato presso l'impresa o con contratto di somministrazione di lavoro</t>
  </si>
  <si>
    <t xml:space="preserve">в том числе выплаты персоналу, командированному из других компаний или  взятому в долг от трудовых агенств</t>
  </si>
  <si>
    <t xml:space="preserve">-   di cui per collaboratori coordinati e continuativi</t>
  </si>
  <si>
    <t xml:space="preserve">в том числе выплаты постоянным сотрудникам</t>
  </si>
  <si>
    <t xml:space="preserve">F01905</t>
  </si>
  <si>
    <t xml:space="preserve">-   di cui per compensi corrisposti ai soci per l'attivita' di amministratore (societa' di persone)</t>
  </si>
  <si>
    <t xml:space="preserve">в том числе выплаты совладельцам компании за работу в качестве управляющих компании ( для компаний , не являющимися ООО и ОАО)</t>
  </si>
  <si>
    <t xml:space="preserve">Ammortamenti</t>
  </si>
  <si>
    <t xml:space="preserve">Амортизация. </t>
  </si>
  <si>
    <t xml:space="preserve">-   di cui per beni mobili strumentali</t>
  </si>
  <si>
    <t xml:space="preserve">в том числе на движимое имущество, необходимое для производства</t>
  </si>
  <si>
    <t xml:space="preserve">Accantonamenti</t>
  </si>
  <si>
    <t xml:space="preserve">амортизационные отчисления (в точ числе в фонды страхования рисков)</t>
  </si>
  <si>
    <t xml:space="preserve">Oneri diversi di gestione</t>
  </si>
  <si>
    <t xml:space="preserve">Прочие операционные расходы</t>
  </si>
  <si>
    <t xml:space="preserve">F02202</t>
  </si>
  <si>
    <t xml:space="preserve">-   di cui per abbonamenti a riviste e giornali, acquisto di libri, spese per cancelleria</t>
  </si>
  <si>
    <t xml:space="preserve"> в том числе  расходы на подписку на газеты и журналы, книги и канцелярские принадлежности. </t>
  </si>
  <si>
    <t xml:space="preserve">F02203</t>
  </si>
  <si>
    <t xml:space="preserve">-   di cui per spese per omaggio a clienti ed articoli promozionali</t>
  </si>
  <si>
    <t xml:space="preserve">в том числе  расходы на подарки клиентам и рекламную продукцию . </t>
  </si>
  <si>
    <t xml:space="preserve">F02204</t>
  </si>
  <si>
    <t xml:space="preserve">-   di cui per perdite su crediti</t>
  </si>
  <si>
    <t xml:space="preserve">в том числе  потери по кредитам. </t>
  </si>
  <si>
    <t xml:space="preserve">F02301</t>
  </si>
  <si>
    <t xml:space="preserve">Altri componenti negativi</t>
  </si>
  <si>
    <t xml:space="preserve">Другие отрицательные составляющие</t>
  </si>
  <si>
    <t xml:space="preserve">F02401</t>
  </si>
  <si>
    <t xml:space="preserve">Risultato della gestione finanziaria</t>
  </si>
  <si>
    <t xml:space="preserve">результат финансовой деятельности компании (разница между процентной ставкой по вкладам (доходами) и процентной ставкой по привлекаемым кредитам (расходами))</t>
  </si>
  <si>
    <t xml:space="preserve">F02402</t>
  </si>
  <si>
    <t xml:space="preserve">Risultato della gestione finanziaria - Segno</t>
  </si>
  <si>
    <t xml:space="preserve">Результаты финансовых операций. Знак "-"  или "+"</t>
  </si>
  <si>
    <t xml:space="preserve">Interessi e altri oneri finanziari</t>
  </si>
  <si>
    <t xml:space="preserve">Интересы и прочие финансовые расходы. </t>
  </si>
  <si>
    <t xml:space="preserve">F02601</t>
  </si>
  <si>
    <t xml:space="preserve">Proventi straordinari</t>
  </si>
  <si>
    <t xml:space="preserve">непредвиденные чрезвычайные доходы</t>
  </si>
  <si>
    <t xml:space="preserve">N1</t>
  </si>
  <si>
    <t xml:space="preserve">F02701</t>
  </si>
  <si>
    <t xml:space="preserve">Oneri straordinari</t>
  </si>
  <si>
    <t xml:space="preserve">Сверхзатраты 
(чрезвычайные расходы)</t>
  </si>
  <si>
    <t xml:space="preserve">Reddito d'impresa (o perdita)</t>
  </si>
  <si>
    <t xml:space="preserve">Reddito d'impresa (o perdita) - Segno</t>
  </si>
  <si>
    <t xml:space="preserve">Прибыль компании (или убытки).  Знак "-" или "+"</t>
  </si>
  <si>
    <t xml:space="preserve">Valore dei beni strumentali</t>
  </si>
  <si>
    <t xml:space="preserve">Стоимость оборудования и техники. </t>
  </si>
  <si>
    <t xml:space="preserve">-   di cui 'valore relativo a beni acquisiti in dipendenza di contratti di locazione non finanziaria'</t>
  </si>
  <si>
    <t xml:space="preserve"> в том числе стоимость оборудования, полученного в некоммерческую аренду</t>
  </si>
  <si>
    <t xml:space="preserve">-   di cui 'valore relativo a beni acquisiti in dipendenza di contratti di locazione finanziaria'</t>
  </si>
  <si>
    <t xml:space="preserve"> в том числе стоимость оборудования, полученного в коммерческую аренду</t>
  </si>
  <si>
    <t xml:space="preserve">Esenzione I.V.A.</t>
  </si>
  <si>
    <t xml:space="preserve">ваша компания освобождена от уплаты НДС?
</t>
  </si>
  <si>
    <t xml:space="preserve">Volume di affari</t>
  </si>
  <si>
    <t xml:space="preserve">Объемы операций (термин не применяется для неналогооблагаемых видов деятельности)</t>
  </si>
  <si>
    <t xml:space="preserve">F03201</t>
  </si>
  <si>
    <t xml:space="preserve">Altre operazioni, sempre che diano luogo a ricavi, quali operazioni fuori campo e operazioni non soggette a dichiarazione</t>
  </si>
  <si>
    <t xml:space="preserve">Прочие операции, приносящие доход, вне основной деятельности компании и не подлежащие декларации. </t>
  </si>
  <si>
    <t xml:space="preserve">I.V.A. sulle operazioni imponibili</t>
  </si>
  <si>
    <t xml:space="preserve">НДС на налогооблагаемые операции</t>
  </si>
  <si>
    <t xml:space="preserve">F03401</t>
  </si>
  <si>
    <t xml:space="preserve">I.V.A. sulle operazioni di intrattenimento</t>
  </si>
  <si>
    <t xml:space="preserve">НДС на развлекательные услуги. </t>
  </si>
  <si>
    <t xml:space="preserve">F03501</t>
  </si>
  <si>
    <t xml:space="preserve">Altra I.V.A. (I.V.A. sulle cessioni dei beni ammortizzabili + I.V.A. sui passaggi interni + I.V.A. detraibile forfettariamente)</t>
  </si>
  <si>
    <t xml:space="preserve">Другие НДС (НДС от продажи амортизирумого имущества + НДС на продажи внутри компании + НДС учитываемая единовременно)</t>
  </si>
  <si>
    <t xml:space="preserve">Beni distrutti o sottratti (esclusi quelli soggetti ad aggio o ricavo fisso)</t>
  </si>
  <si>
    <t xml:space="preserve">Украденное или уничтоженное имущество (не считая товаров без учета премий или фиксированного дохода)</t>
  </si>
  <si>
    <t xml:space="preserve">F03701</t>
  </si>
  <si>
    <t xml:space="preserve">Beni soggetti ad aggio o ricavo fisso distrutti o sottratti</t>
  </si>
  <si>
    <t xml:space="preserve">Имущество, подлежащее премии и фиксированному доходу, которое было уничтожено или украдено</t>
  </si>
  <si>
    <t xml:space="preserve">F03801</t>
  </si>
  <si>
    <t xml:space="preserve">Beni distrutti o sottratti</t>
  </si>
  <si>
    <t xml:space="preserve">Уничтоженное или украденное имущество. </t>
  </si>
  <si>
    <t xml:space="preserve">Spese per l'acquisto di beni strumentali di costo unitario non superiore a 516,46 euro </t>
  </si>
  <si>
    <t xml:space="preserve">Расходы на покупку необходимого оборудования, амортизируемого в течение одного года</t>
  </si>
  <si>
    <t xml:space="preserve">Spese per le prestazioni di lavoro degli apprendisti</t>
  </si>
  <si>
    <t xml:space="preserve">Расходы на оплату работ стажеров за весь год</t>
  </si>
  <si>
    <t xml:space="preserve">Quadro X</t>
  </si>
  <si>
    <t xml:space="preserve">Ammontare delle spese di cui al rigo X01 utilizzate ai fini del calcolo</t>
  </si>
  <si>
    <t xml:space="preserve">Расходы на оплату стажеров за последние 6 месяцев</t>
  </si>
  <si>
    <t xml:space="preserve">Value</t>
  </si>
  <si>
    <t xml:space="preserve">Расчет нормальности, когерентности, верхней и нижней границ дохода и прибыли</t>
  </si>
  <si>
    <t xml:space="preserve">ID Банка</t>
  </si>
  <si>
    <t xml:space="preserve">Normalita</t>
  </si>
  <si>
    <t xml:space="preserve">Минимальное значение</t>
  </si>
  <si>
    <t xml:space="preserve">Максимальное значение</t>
  </si>
  <si>
    <t xml:space="preserve">Точность попадания</t>
  </si>
  <si>
    <t xml:space="preserve">Рассчитанное значение</t>
  </si>
  <si>
    <t xml:space="preserve">Нормальность</t>
  </si>
  <si>
    <t xml:space="preserve">Coerenza</t>
  </si>
  <si>
    <t xml:space="preserve">Когерентность</t>
  </si>
  <si>
    <t xml:space="preserve">Доход</t>
  </si>
  <si>
    <t xml:space="preserve">коеф</t>
  </si>
  <si>
    <t xml:space="preserve">Степень отклонения</t>
  </si>
  <si>
    <t xml:space="preserve">Нижняя граница Дохода</t>
  </si>
  <si>
    <t xml:space="preserve">Верхняя граница Дохода</t>
  </si>
  <si>
    <t xml:space="preserve">Redditività</t>
  </si>
  <si>
    <t xml:space="preserve">Нижняя граница Прибыли</t>
  </si>
  <si>
    <t xml:space="preserve">Верхняя граница Прибыли</t>
  </si>
  <si>
    <t xml:space="preserve">Variable </t>
  </si>
  <si>
    <t xml:space="preserve">Fixed</t>
  </si>
  <si>
    <t xml:space="preserve">Lower line</t>
  </si>
  <si>
    <t xml:space="preserve">Upper line</t>
  </si>
  <si>
    <t xml:space="preserve">Client</t>
  </si>
  <si>
    <t xml:space="preserve">Estimated revenue</t>
  </si>
  <si>
    <t xml:space="preserve">F14 costs current</t>
  </si>
  <si>
    <t xml:space="preserve">Estimated profit</t>
  </si>
  <si>
    <t xml:space="preserve">F14 costs estimated</t>
  </si>
  <si>
    <t xml:space="preserve">Variable costs current</t>
  </si>
  <si>
    <t xml:space="preserve">BM05U</t>
  </si>
  <si>
    <t xml:space="preserve">PERSONE FISICHE</t>
  </si>
  <si>
    <t xml:space="preserve">SOCIETA' DI PERSONE</t>
  </si>
  <si>
    <t xml:space="preserve">SOCIETA' DI CAPITALI ED ENTI NON COMMERCIALI</t>
  </si>
  <si>
    <t xml:space="preserve">TOTALI</t>
  </si>
  <si>
    <t xml:space="preserve">Variable costs estimated</t>
  </si>
  <si>
    <t xml:space="preserve">Ricavi/Compensi (media)</t>
  </si>
  <si>
    <t xml:space="preserve">Fixed costs</t>
  </si>
  <si>
    <t xml:space="preserve">Stimati</t>
  </si>
  <si>
    <t xml:space="preserve">Reddito (media)</t>
  </si>
  <si>
    <t xml:space="preserve">Stimato</t>
  </si>
  <si>
    <t xml:space="preserve">Рентабельность по группам</t>
  </si>
  <si>
    <t xml:space="preserve">198.629</t>
  </si>
  <si>
    <t xml:space="preserve">483.777</t>
  </si>
  <si>
    <t xml:space="preserve">985.762</t>
  </si>
  <si>
    <t xml:space="preserve">594.327</t>
  </si>
  <si>
    <t xml:space="preserve">29.529</t>
  </si>
  <si>
    <t xml:space="preserve">52.858</t>
  </si>
  <si>
    <t xml:space="preserve">79.993</t>
  </si>
  <si>
    <t xml:space="preserve">56.121</t>
  </si>
  <si>
    <t xml:space="preserve">Подготовленный отчет</t>
  </si>
  <si>
    <t xml:space="preserve">ОТЧЕТ ДЛЯ КРЕДИТНОГО КОМИТЕТА БАНКА</t>
  </si>
  <si>
    <t xml:space="preserve">Общая информация</t>
  </si>
  <si>
    <t xml:space="preserve">Проверка входных данных заполненной клиентом анкеты</t>
  </si>
  <si>
    <t xml:space="preserve">мин. уровень
Банка</t>
  </si>
  <si>
    <t xml:space="preserve">НОРМАЛЬНОСТЬ
Согласованность введенных в анкете данных между собой
(доля нормальных показателей)</t>
  </si>
  <si>
    <t xml:space="preserve">КОГЕРЕНТНОСТЬ
Соответствие введенных данных сегментному и территориальному кластеру компании
(совокупная степень попадания в проверочные интервалы)</t>
  </si>
  <si>
    <t xml:space="preserve">Годовой доход и прибыль, соответствующие текущей структуре бизнеса:</t>
  </si>
  <si>
    <t xml:space="preserve">  Доход          Прибыль</t>
  </si>
  <si>
    <t xml:space="preserve"> Расчет ECOLO
(нижняя граница)</t>
  </si>
  <si>
    <t xml:space="preserve">        Расчет ECOLO
     (верхняя граница)</t>
  </si>
  <si>
    <t xml:space="preserve">По заявлению клиента на 21/01/2020</t>
  </si>
  <si>
    <t xml:space="preserve">Качество входных данных не соответствует установленному Банком уровню – расчет предполагаемого годового дохода и прибыли не произведен</t>
  </si>
  <si>
    <t xml:space="preserve">Bank 1</t>
  </si>
  <si>
    <t xml:space="preserve">Bank 2</t>
  </si>
  <si>
    <t xml:space="preserve">Bank 3</t>
  </si>
  <si>
    <t xml:space="preserve">Bank 4</t>
  </si>
  <si>
    <t xml:space="preserve">bank 5</t>
  </si>
  <si>
    <t xml:space="preserve">Bank 6</t>
  </si>
  <si>
    <t xml:space="preserve">Bank 7</t>
  </si>
  <si>
    <t xml:space="preserve">Bank 8</t>
  </si>
  <si>
    <t xml:space="preserve">Bank 9</t>
  </si>
  <si>
    <t xml:space="preserve">Current</t>
  </si>
  <si>
    <t xml:space="preserve">Качество входных данных соответствует установленному Банком уровню – осуществлен расчет предполагаемого годового дохода и прибыли</t>
  </si>
  <si>
    <t xml:space="preserve">OTP</t>
  </si>
  <si>
    <t xml:space="preserve">Alfa</t>
  </si>
  <si>
    <t xml:space="preserve">Expo</t>
  </si>
  <si>
    <t xml:space="preserve">MTB</t>
  </si>
  <si>
    <t xml:space="preserve">KB</t>
  </si>
  <si>
    <t xml:space="preserve">MIN</t>
  </si>
  <si>
    <t xml:space="preserve">Уровень качества входных данных в серой зоне - расчет осуществлен по отдельной просьбе Банка и может быть нерепрезентативным</t>
  </si>
  <si>
    <t xml:space="preserve">min уровень по индексу нормальности показателей</t>
  </si>
  <si>
    <t xml:space="preserve">min уровень по индексу когерентности показателей</t>
  </si>
  <si>
    <t xml:space="preserve">min Уровень "серого диапазона" по обобщенному индексу</t>
  </si>
</sst>
</file>

<file path=xl/styles.xml><?xml version="1.0" encoding="utf-8"?>
<styleSheet xmlns="http://schemas.openxmlformats.org/spreadsheetml/2006/main">
  <numFmts count="15">
    <numFmt numFmtId="164" formatCode="General"/>
    <numFmt numFmtId="165" formatCode="_-* #,##0.00_-;\-* #,##0.00_-;_-* \-??_-;_-@_-"/>
    <numFmt numFmtId="166" formatCode="_(* #,##0_);_(* \(#,##0\);_(* \-_);_(@_)"/>
    <numFmt numFmtId="167" formatCode="_(\$* #,##0.00_);_(\$* \(#,##0.00\);_(\$* \-??_);_(@_)"/>
    <numFmt numFmtId="168" formatCode="_(\$* #,##0_);_(\$* \(#,##0\);_(\$* \-_);_(@_)"/>
    <numFmt numFmtId="169" formatCode="0.00"/>
    <numFmt numFmtId="170" formatCode="#,##0.00"/>
    <numFmt numFmtId="171" formatCode="General"/>
    <numFmt numFmtId="172" formatCode="0.00000000"/>
    <numFmt numFmtId="173" formatCode="#,##0.00000000"/>
    <numFmt numFmtId="174" formatCode="#,##0"/>
    <numFmt numFmtId="175" formatCode="0.0000"/>
    <numFmt numFmtId="176" formatCode="#,##0.0000"/>
    <numFmt numFmtId="177" formatCode="_-* #,##0_-;\-* #,##0_-;_-* \-??_-;_-@_-"/>
    <numFmt numFmtId="178" formatCode="_-* #\ ##0_-;\-* #\ ##0_-;_-* \-??_-;_-@_-"/>
  </numFmts>
  <fonts count="36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b val="true"/>
      <sz val="22"/>
      <color rgb="FF000000"/>
      <name val="Calibri"/>
      <family val="2"/>
      <charset val="204"/>
    </font>
    <font>
      <sz val="10"/>
      <color rgb="FF000000"/>
      <name val="Calibri"/>
      <family val="2"/>
      <charset val="204"/>
    </font>
    <font>
      <b val="true"/>
      <sz val="11"/>
      <color rgb="FF000000"/>
      <name val="Calibri"/>
      <family val="2"/>
      <charset val="204"/>
    </font>
    <font>
      <sz val="11"/>
      <name val="Calibri"/>
      <family val="2"/>
      <charset val="204"/>
    </font>
    <font>
      <sz val="12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b val="true"/>
      <sz val="28"/>
      <color rgb="FF000000"/>
      <name val="Calibri"/>
      <family val="2"/>
      <charset val="204"/>
    </font>
    <font>
      <sz val="16"/>
      <color rgb="FF000000"/>
      <name val="Calibri"/>
      <family val="2"/>
      <charset val="204"/>
    </font>
    <font>
      <b val="true"/>
      <sz val="22"/>
      <name val="Calibri"/>
      <family val="2"/>
      <charset val="204"/>
    </font>
    <font>
      <b val="true"/>
      <sz val="11"/>
      <name val="Calibri"/>
      <family val="2"/>
      <charset val="204"/>
    </font>
    <font>
      <b val="true"/>
      <sz val="9"/>
      <name val="Calibri"/>
      <family val="2"/>
      <charset val="204"/>
    </font>
    <font>
      <b val="true"/>
      <sz val="8"/>
      <name val="Calibri"/>
      <family val="2"/>
      <charset val="204"/>
    </font>
    <font>
      <sz val="8"/>
      <color rgb="FF000000"/>
      <name val="Calibri"/>
      <family val="2"/>
      <charset val="204"/>
    </font>
    <font>
      <b val="true"/>
      <sz val="14"/>
      <color rgb="FF000000"/>
      <name val="Calibri"/>
      <family val="2"/>
      <charset val="204"/>
    </font>
    <font>
      <sz val="14"/>
      <color rgb="FF000000"/>
      <name val="Calibri"/>
      <family val="2"/>
      <charset val="204"/>
    </font>
    <font>
      <sz val="22"/>
      <color rgb="FF000000"/>
      <name val="Calibri"/>
      <family val="2"/>
      <charset val="204"/>
    </font>
    <font>
      <b val="true"/>
      <sz val="11"/>
      <color rgb="FFFFFFFF"/>
      <name val="Calibri"/>
      <family val="2"/>
      <charset val="204"/>
    </font>
    <font>
      <b val="true"/>
      <sz val="11"/>
      <color rgb="FFFFFFFF"/>
      <name val="Garamond"/>
      <family val="1"/>
      <charset val="204"/>
    </font>
    <font>
      <b val="true"/>
      <sz val="18"/>
      <color rgb="FF000000"/>
      <name val="Calibri"/>
      <family val="2"/>
      <charset val="204"/>
    </font>
    <font>
      <b val="true"/>
      <sz val="9"/>
      <name val="Garamond"/>
      <family val="1"/>
      <charset val="1"/>
    </font>
    <font>
      <sz val="10"/>
      <color rgb="FF000000"/>
      <name val="Times New Roman"/>
      <family val="1"/>
      <charset val="204"/>
    </font>
    <font>
      <sz val="9"/>
      <name val="Garamond"/>
      <family val="1"/>
      <charset val="1"/>
    </font>
    <font>
      <sz val="9"/>
      <color rgb="FF000000"/>
      <name val="Garamond"/>
      <family val="2"/>
      <charset val="1"/>
    </font>
    <font>
      <sz val="38"/>
      <color rgb="FF000000"/>
      <name val="Calibri"/>
      <family val="2"/>
      <charset val="204"/>
    </font>
    <font>
      <b val="true"/>
      <sz val="16"/>
      <color rgb="FF000000"/>
      <name val="Calibri"/>
      <family val="2"/>
      <charset val="204"/>
    </font>
    <font>
      <sz val="10"/>
      <color rgb="FF000000"/>
      <name val="Candara"/>
      <family val="2"/>
      <charset val="204"/>
    </font>
    <font>
      <sz val="11"/>
      <color rgb="FF000000"/>
      <name val="Candara"/>
      <family val="2"/>
      <charset val="204"/>
    </font>
    <font>
      <sz val="10"/>
      <name val="Calibri"/>
      <family val="2"/>
      <charset val="204"/>
    </font>
    <font>
      <sz val="12"/>
      <color rgb="FF212529"/>
      <name val="Segoe UI"/>
      <family val="2"/>
      <charset val="204"/>
    </font>
    <font>
      <sz val="12"/>
      <color rgb="FF000000"/>
      <name val="Calibri"/>
      <family val="2"/>
    </font>
    <font>
      <sz val="10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CBCCCE"/>
      </patternFill>
    </fill>
    <fill>
      <patternFill patternType="solid">
        <fgColor rgb="FF92D050"/>
        <bgColor rgb="FFBFBFBF"/>
      </patternFill>
    </fill>
    <fill>
      <patternFill patternType="solid">
        <fgColor rgb="FFD3D3D3"/>
        <bgColor rgb="FFD9D9D9"/>
      </patternFill>
    </fill>
    <fill>
      <patternFill patternType="solid">
        <fgColor rgb="FF0070C0"/>
        <bgColor rgb="FF008080"/>
      </patternFill>
    </fill>
    <fill>
      <patternFill patternType="solid">
        <fgColor rgb="FFFFFF00"/>
        <bgColor rgb="FFFFFF00"/>
      </patternFill>
    </fill>
    <fill>
      <patternFill patternType="solid">
        <fgColor rgb="FFF0F1F3"/>
        <bgColor rgb="FFFDEADA"/>
      </patternFill>
    </fill>
    <fill>
      <patternFill patternType="solid">
        <fgColor rgb="FFFDEADA"/>
        <bgColor rgb="FFF0F1F3"/>
      </patternFill>
    </fill>
  </fills>
  <borders count="27">
    <border diagonalUp="false" diagonalDown="false">
      <left/>
      <right/>
      <top/>
      <bottom/>
      <diagonal/>
    </border>
    <border diagonalUp="false" diagonalDown="false"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 diagonalUp="false" diagonalDown="false">
      <left/>
      <right style="medium">
        <color rgb="FFBFBFBF"/>
      </right>
      <top style="medium">
        <color rgb="FFBFBFBF"/>
      </top>
      <bottom style="medium">
        <color rgb="FFBFBFBF"/>
      </bottom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 diagonalUp="false" diagonalDown="false">
      <left/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/>
      <diagonal/>
    </border>
    <border diagonalUp="false" diagonalDown="false">
      <left style="thin">
        <color rgb="FFBFBFBF"/>
      </left>
      <right style="thin">
        <color rgb="FFBFBFBF"/>
      </right>
      <top style="thin">
        <color rgb="FFBFBFBF"/>
      </top>
      <bottom/>
      <diagonal/>
    </border>
    <border diagonalUp="false" diagonalDown="false">
      <left style="thin">
        <color rgb="FFBFBFBF"/>
      </left>
      <right/>
      <top style="thin">
        <color rgb="FFBFBFBF"/>
      </top>
      <bottom/>
      <diagonal/>
    </border>
    <border diagonalUp="false" diagonalDown="false">
      <left style="thin">
        <color rgb="FFBFBFBF"/>
      </left>
      <right/>
      <top style="thin">
        <color rgb="FFBFBFBF"/>
      </top>
      <bottom style="thin">
        <color rgb="FFBFBFBF"/>
      </bottom>
      <diagonal/>
    </border>
    <border diagonalUp="false" diagonalDown="false">
      <left/>
      <right/>
      <top style="medium">
        <color rgb="FFBFBFBF"/>
      </top>
      <bottom style="medium">
        <color rgb="FFBFBFBF"/>
      </bottom>
      <diagonal/>
    </border>
    <border diagonalUp="false" diagonalDown="false"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 diagonalUp="false" diagonalDown="false">
      <left style="medium">
        <color rgb="FFBFBFBF"/>
      </left>
      <right/>
      <top style="medium">
        <color rgb="FFBFBFBF"/>
      </top>
      <bottom style="medium">
        <color rgb="FFBFBFBF"/>
      </bottom>
      <diagonal/>
    </border>
    <border diagonalUp="false" diagonalDown="false"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 diagonalUp="false" diagonalDown="false">
      <left/>
      <right style="medium">
        <color rgb="FFBFBFBF"/>
      </right>
      <top/>
      <bottom style="medium">
        <color rgb="FFBFBFBF"/>
      </bottom>
      <diagonal/>
    </border>
    <border diagonalUp="false" diagonalDown="false"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 diagonalUp="false" diagonalDown="false">
      <left/>
      <right style="medium">
        <color rgb="FFBFBFBF"/>
      </right>
      <top style="medium">
        <color rgb="FFBFBFBF"/>
      </top>
      <bottom/>
      <diagonal/>
    </border>
    <border diagonalUp="false" diagonalDown="false"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 diagonalUp="false" diagonalDown="false"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 diagonalUp="false" diagonalDown="false"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>
        <color rgb="FFBFBFBF"/>
      </left>
      <right style="medium">
        <color rgb="FFBFBFBF"/>
      </right>
      <top style="medium">
        <color rgb="FFBFBFBF"/>
      </top>
      <bottom/>
      <diagonal/>
    </border>
    <border diagonalUp="false" diagonalDown="false">
      <left style="medium">
        <color rgb="FFBFBFBF"/>
      </left>
      <right/>
      <top/>
      <bottom/>
      <diagonal/>
    </border>
    <border diagonalUp="false" diagonalDown="false">
      <left/>
      <right/>
      <top style="medium">
        <color rgb="FFCBCCCE"/>
      </top>
      <bottom style="medium">
        <color rgb="FF004080"/>
      </bottom>
      <diagonal/>
    </border>
  </borders>
  <cellStyleXfs count="3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6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0" xfId="32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9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9" fontId="6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9" fontId="6" fillId="0" borderId="1" xfId="29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6" fillId="0" borderId="1" xfId="29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9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9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70" fontId="0" fillId="0" borderId="2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11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71" fontId="13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4" fillId="0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5" fillId="4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6" fillId="4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0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72" fontId="17" fillId="0" borderId="4" xfId="0" applyFont="true" applyBorder="true" applyAlignment="true" applyProtection="false">
      <alignment horizontal="general" vertical="top" textRotation="0" wrapText="false" indent="0" shrinkToFit="true"/>
      <protection locked="true" hidden="false"/>
    </xf>
    <xf numFmtId="173" fontId="17" fillId="0" borderId="4" xfId="0" applyFont="true" applyBorder="true" applyAlignment="true" applyProtection="false">
      <alignment horizontal="general" vertical="top" textRotation="0" wrapText="false" indent="0" shrinkToFit="tru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71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2" fontId="6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72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9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0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2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2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0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1" fillId="5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1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5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5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5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1" fillId="5" borderId="1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1" fillId="5" borderId="2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6" fillId="0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6" fillId="0" borderId="1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9" fontId="6" fillId="3" borderId="1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74" fontId="6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4" fontId="6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6" fillId="0" borderId="1" xfId="0" applyFont="true" applyBorder="true" applyAlignment="true" applyProtection="false">
      <alignment horizontal="general" vertical="top" textRotation="0" wrapText="false" indent="0" shrinkToFit="true"/>
      <protection locked="true" hidden="false"/>
    </xf>
    <xf numFmtId="174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9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2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9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2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70" fontId="23" fillId="3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2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24" fillId="4" borderId="2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4" fillId="4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25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26" fillId="0" borderId="2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6" fillId="0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75" fontId="27" fillId="0" borderId="4" xfId="0" applyFont="true" applyBorder="true" applyAlignment="true" applyProtection="false">
      <alignment horizontal="general" vertical="top" textRotation="0" wrapText="false" indent="0" shrinkToFit="tru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76" fontId="27" fillId="0" borderId="4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4" fontId="26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76" fontId="27" fillId="0" borderId="4" xfId="0" applyFont="true" applyBorder="true" applyAlignment="true" applyProtection="false">
      <alignment horizontal="general" vertical="top" textRotation="0" wrapText="false" indent="0" shrinkToFit="true"/>
      <protection locked="true" hidden="false"/>
    </xf>
    <xf numFmtId="164" fontId="2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28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1" fontId="6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1" fontId="6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9" fillId="0" borderId="6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0" fontId="29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7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30" fillId="0" borderId="2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31" fillId="0" borderId="2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2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30" fillId="0" borderId="2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30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32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true" indent="0" shrinkToFit="false"/>
      <protection locked="true" hidden="false"/>
    </xf>
    <xf numFmtId="171" fontId="1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9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71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1" fillId="5" borderId="2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70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7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77" fontId="0" fillId="0" borderId="0" xfId="29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5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1" fillId="5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1" fillId="5" borderId="1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1" fillId="5" borderId="2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7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1" fillId="5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21" fillId="5" borderId="1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4" fontId="0" fillId="6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33" fillId="7" borderId="26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71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71" fontId="0" fillId="0" borderId="0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center" textRotation="0" wrapText="false" indent="1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71" fontId="0" fillId="8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1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2" xfId="20"/>
    <cellStyle name="Обычный 3" xfId="21"/>
    <cellStyle name="Обычный 3 2" xfId="22"/>
    <cellStyle name="Обычный 4" xfId="23"/>
    <cellStyle name="Обычный 5" xfId="24"/>
    <cellStyle name="Обычный 6" xfId="25"/>
    <cellStyle name="Обычный 7" xfId="26"/>
    <cellStyle name="Обычный 8" xfId="27"/>
    <cellStyle name="Процентный 2" xfId="28"/>
    <cellStyle name="Процентный 3" xfId="29"/>
    <cellStyle name="Финансовый 2" xfId="30"/>
    <cellStyle name="Финансовый 3" xfId="31"/>
    <cellStyle name="Excel Built-in Normal" xfId="32"/>
  </cellStyles>
  <dxfs count="3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548235"/>
      </font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548235"/>
      <rgbColor rgb="FF800080"/>
      <rgbColor rgb="FF008080"/>
      <rgbColor rgb="FFBFBFBF"/>
      <rgbColor rgb="FF808080"/>
      <rgbColor rgb="FF9999FF"/>
      <rgbColor rgb="FF993366"/>
      <rgbColor rgb="FFFDEADA"/>
      <rgbColor rgb="FFF0F1F3"/>
      <rgbColor rgb="FF660066"/>
      <rgbColor rgb="FFFF8080"/>
      <rgbColor rgb="FF0070C0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9D9D9"/>
      <rgbColor rgb="FFC6EFCE"/>
      <rgbColor rgb="FFFFFF99"/>
      <rgbColor rgb="FFCBCCCE"/>
      <rgbColor rgb="FFFF99CC"/>
      <rgbColor rgb="FFCC99FF"/>
      <rgbColor rgb="FFFFC7CE"/>
      <rgbColor rgb="FF3366FF"/>
      <rgbColor rgb="FF33CCCC"/>
      <rgbColor rgb="FF92D050"/>
      <rgbColor rgb="FFFFCC00"/>
      <rgbColor rgb="FFFF9900"/>
      <rgbColor rgb="FFFF6600"/>
      <rgbColor rgb="FF4F81BD"/>
      <rgbColor rgb="FF878787"/>
      <rgbColor rgb="FF004080"/>
      <rgbColor rgb="FF339966"/>
      <rgbColor rgb="FF003300"/>
      <rgbColor rgb="FF333300"/>
      <rgbColor rgb="FF993300"/>
      <rgbColor rgb="FF993366"/>
      <rgbColor rgb="FF333399"/>
      <rgbColor rgb="FF21252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externalLink" Target="externalLinks/externalLink1.xml"/><Relationship Id="rId15" Type="http://schemas.openxmlformats.org/officeDocument/2006/relationships/externalLink" Target="externalLinks/externalLink2.xml"/><Relationship Id="rId16" Type="http://schemas.openxmlformats.org/officeDocument/2006/relationships/sharedStrings" Target="sharedStrings.xml"/>
</Relationships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ayout>
        <c:manualLayout>
          <c:layoutTarget val="inner"/>
          <c:xMode val="edge"/>
          <c:yMode val="edge"/>
          <c:x val="0.0204878048780488"/>
          <c:y val="0.151394986545815"/>
          <c:w val="0.958885017421603"/>
          <c:h val="0.8324599915026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4f81bd"/>
            </a:solidFill>
            <a:ln w="0">
              <a:noFill/>
            </a:ln>
          </c:spPr>
          <c:invertIfNegative val="0"/>
          <c:dLbls>
            <c:numFmt formatCode="_-* #\ ##0_-;\-* #\ ##0_-;_-* \-??_-;_-@_-" sourceLinked="1"/>
            <c:txPr>
              <a:bodyPr wrap="square"/>
              <a:lstStyle/>
              <a:p>
                <a:pPr>
                  <a:defRPr b="0" sz="1200" spc="-1" strike="noStrike">
                    <a:solidFill>
                      <a:srgbClr val="000000"/>
                    </a:solidFill>
                    <a:latin typeface="Calibri"/>
                    <a:ea typeface="Calibri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'Report '!$J$28:$L$28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141270000</c:v>
                </c:pt>
              </c:numCache>
            </c:numRef>
          </c:val>
        </c:ser>
        <c:ser>
          <c:idx val="1"/>
          <c:order val="1"/>
          <c:spPr>
            <a:solidFill>
              <a:srgbClr val="808080"/>
            </a:solidFill>
            <a:ln w="0">
              <a:noFill/>
            </a:ln>
          </c:spPr>
          <c:invertIfNegative val="0"/>
          <c:dLbls>
            <c:numFmt formatCode="_-* #\ ##0_-;\-* #\ ##0_-;_-* \-??_-;_-@_-" sourceLinked="1"/>
            <c:txPr>
              <a:bodyPr wrap="square"/>
              <a:lstStyle/>
              <a:p>
                <a:pPr>
                  <a:defRPr b="0" sz="1200" spc="-1" strike="noStrike">
                    <a:solidFill>
                      <a:srgbClr val="000000"/>
                    </a:solidFill>
                    <a:latin typeface="Calibri"/>
                    <a:ea typeface="Calibri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'Report '!$J$29:$L$29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4873000</c:v>
                </c:pt>
              </c:numCache>
            </c:numRef>
          </c:val>
        </c:ser>
        <c:gapWidth val="64"/>
        <c:overlap val="0"/>
        <c:axId val="11222929"/>
        <c:axId val="12298099"/>
      </c:barChart>
      <c:catAx>
        <c:axId val="1122292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  <a:ea typeface="Calibri"/>
              </a:defRPr>
            </a:pPr>
          </a:p>
        </c:txPr>
        <c:crossAx val="12298099"/>
        <c:auto val="1"/>
        <c:lblAlgn val="ctr"/>
        <c:lblOffset val="100"/>
        <c:noMultiLvlLbl val="0"/>
      </c:catAx>
      <c:valAx>
        <c:axId val="12298099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  <a:ea typeface="Calibri"/>
              </a:defRPr>
            </a:pPr>
          </a:p>
        </c:txPr>
        <c:crossAx val="11222929"/>
        <c:crossBetween val="between"/>
      </c:valAx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2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18</xdr:row>
      <xdr:rowOff>152280</xdr:rowOff>
    </xdr:from>
    <xdr:to>
      <xdr:col>5</xdr:col>
      <xdr:colOff>1065240</xdr:colOff>
      <xdr:row>22</xdr:row>
      <xdr:rowOff>255600</xdr:rowOff>
    </xdr:to>
    <xdr:graphicFrame>
      <xdr:nvGraphicFramePr>
        <xdr:cNvPr id="0" name="Chart 1"/>
        <xdr:cNvGraphicFramePr/>
      </xdr:nvGraphicFramePr>
      <xdr:xfrm>
        <a:off x="84960" y="8067600"/>
        <a:ext cx="7748640" cy="25416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../../../../../Users/gusev/Dropbox/BDU/Trade/M21E/M21E_calcolo.xlsx" TargetMode="External"/>
</Relationships>
</file>

<file path=xl/externalLinks/_rels/externalLink2.xml.rels><?xml version="1.0" encoding="UTF-8"?>
<Relationships xmlns="http://schemas.openxmlformats.org/package/2006/relationships"><Relationship Id="rId1" Type="http://schemas.openxmlformats.org/officeDocument/2006/relationships/externalLinkPath" Target="../../../../../Users/gusev/Dropbox/BDU/Trade/M87U/M87U_calcolo_new.xlsx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oef"/>
      <sheetName val="Indicators"/>
      <sheetName val="Cluster determination"/>
      <sheetName val="Coerenza"/>
      <sheetName val="Normalita"/>
      <sheetName val="Ricavo"/>
      <sheetName val="Input data"/>
      <sheetName val="Q fields (current)"/>
      <sheetName val="Q fields to be added"/>
      <sheetName val="Formated results"/>
      <sheetName val="Report "/>
      <sheetName val="Settings"/>
    </sheetNames>
    <sheetDataSet>
      <sheetData sheetId="0">
        <row r="2">
          <cell r="G2" t="str">
            <v>Омская область</v>
          </cell>
        </row>
        <row r="3">
          <cell r="C3" t="str">
            <v>Алтайский край</v>
          </cell>
          <cell r="D3">
            <v>0.91172294174215</v>
          </cell>
        </row>
        <row r="4">
          <cell r="C4" t="str">
            <v>Алейский район</v>
          </cell>
          <cell r="D4">
            <v>0.807673125026196</v>
          </cell>
        </row>
        <row r="5">
          <cell r="C5" t="str">
            <v>Алтайский район</v>
          </cell>
          <cell r="D5">
            <v>0.828385315303132</v>
          </cell>
        </row>
        <row r="6">
          <cell r="C6" t="str">
            <v>Баевский район</v>
          </cell>
          <cell r="D6">
            <v>0.808705223121431</v>
          </cell>
        </row>
        <row r="7">
          <cell r="C7" t="str">
            <v>Бийский район</v>
          </cell>
          <cell r="D7">
            <v>0.838798804236047</v>
          </cell>
        </row>
        <row r="8">
          <cell r="C8" t="str">
            <v>Благовещенский район</v>
          </cell>
          <cell r="D8">
            <v>0.848251337481178</v>
          </cell>
        </row>
        <row r="9">
          <cell r="C9" t="str">
            <v>Бурлинский район</v>
          </cell>
          <cell r="D9">
            <v>0.808581447519604</v>
          </cell>
        </row>
        <row r="10">
          <cell r="C10" t="str">
            <v>Быстроистокский район</v>
          </cell>
          <cell r="D10">
            <v>0.823246380824075</v>
          </cell>
        </row>
        <row r="11">
          <cell r="C11" t="str">
            <v>Волчихинский район</v>
          </cell>
          <cell r="D11">
            <v>0.80631239318691</v>
          </cell>
        </row>
        <row r="12">
          <cell r="C12" t="str">
            <v>Егорьевский район</v>
          </cell>
          <cell r="D12">
            <v>0.813526301854995</v>
          </cell>
        </row>
        <row r="13">
          <cell r="C13" t="str">
            <v>Ельцовский район</v>
          </cell>
          <cell r="D13">
            <v>0.840564834522916</v>
          </cell>
        </row>
        <row r="14">
          <cell r="C14" t="str">
            <v>Завьяловский район</v>
          </cell>
          <cell r="D14">
            <v>0.83163631004872</v>
          </cell>
        </row>
        <row r="15">
          <cell r="C15" t="str">
            <v>Залесовский район</v>
          </cell>
          <cell r="D15">
            <v>0.813037369185378</v>
          </cell>
        </row>
        <row r="16">
          <cell r="C16" t="str">
            <v>Заринский район</v>
          </cell>
          <cell r="D16">
            <v>0.822687905308631</v>
          </cell>
        </row>
        <row r="17">
          <cell r="C17" t="str">
            <v>Змеиногорский район</v>
          </cell>
          <cell r="D17">
            <v>1.01873794719776</v>
          </cell>
        </row>
        <row r="18">
          <cell r="C18" t="str">
            <v>Калманский район</v>
          </cell>
          <cell r="D18">
            <v>0.844348597543569</v>
          </cell>
        </row>
        <row r="19">
          <cell r="C19" t="str">
            <v>Локтевский район</v>
          </cell>
          <cell r="D19">
            <v>0.826898751282788</v>
          </cell>
        </row>
        <row r="20">
          <cell r="C20" t="str">
            <v>Каменский район</v>
          </cell>
          <cell r="D20">
            <v>0.828699743416573</v>
          </cell>
        </row>
        <row r="21">
          <cell r="C21" t="str">
            <v>Ключевский район</v>
          </cell>
          <cell r="D21">
            <v>0.816149582917718</v>
          </cell>
        </row>
        <row r="22">
          <cell r="C22" t="str">
            <v>Косихинский район</v>
          </cell>
          <cell r="D22">
            <v>0.802783303227616</v>
          </cell>
        </row>
        <row r="23">
          <cell r="C23" t="str">
            <v>Красногорский район</v>
          </cell>
          <cell r="D23">
            <v>0.802161873536843</v>
          </cell>
        </row>
        <row r="24">
          <cell r="C24" t="str">
            <v>Краснощековский район</v>
          </cell>
          <cell r="D24">
            <v>0.811024815984471</v>
          </cell>
        </row>
        <row r="25">
          <cell r="C25" t="str">
            <v>Крутихинский район</v>
          </cell>
          <cell r="D25">
            <v>0.820716902625137</v>
          </cell>
        </row>
        <row r="26">
          <cell r="C26" t="str">
            <v>Кулундинский район</v>
          </cell>
          <cell r="D26">
            <v>0.856108231837154</v>
          </cell>
        </row>
        <row r="27">
          <cell r="C27" t="str">
            <v>Курьинский район</v>
          </cell>
          <cell r="D27">
            <v>0.834655254104483</v>
          </cell>
        </row>
        <row r="28">
          <cell r="C28" t="str">
            <v>Кытмановский район</v>
          </cell>
          <cell r="D28">
            <v>0.809997440404505</v>
          </cell>
        </row>
        <row r="29">
          <cell r="C29" t="str">
            <v>Мамонтовский район</v>
          </cell>
          <cell r="D29">
            <v>0.810746035244356</v>
          </cell>
        </row>
        <row r="30">
          <cell r="C30" t="str">
            <v>Михайловский район</v>
          </cell>
          <cell r="D30">
            <v>0.821218136685336</v>
          </cell>
        </row>
        <row r="31">
          <cell r="C31" t="str">
            <v>Новичихинский район</v>
          </cell>
          <cell r="D31">
            <v>0.814226110065325</v>
          </cell>
        </row>
        <row r="32">
          <cell r="C32" t="str">
            <v>Зональный район</v>
          </cell>
          <cell r="D32">
            <v>0.853722028657931</v>
          </cell>
        </row>
        <row r="33">
          <cell r="C33" t="str">
            <v>Павловский район</v>
          </cell>
          <cell r="D33">
            <v>0.849087298853517</v>
          </cell>
        </row>
        <row r="34">
          <cell r="C34" t="str">
            <v>Панкрушихинский район</v>
          </cell>
          <cell r="D34">
            <v>0.830263886175662</v>
          </cell>
        </row>
        <row r="35">
          <cell r="C35" t="str">
            <v>Первомайский район</v>
          </cell>
          <cell r="D35">
            <v>0.821302113670576</v>
          </cell>
        </row>
        <row r="36">
          <cell r="C36" t="str">
            <v>Петропавловский район</v>
          </cell>
          <cell r="D36">
            <v>0.869872078760325</v>
          </cell>
        </row>
        <row r="37">
          <cell r="C37" t="str">
            <v>Поспелихинский район</v>
          </cell>
          <cell r="D37">
            <v>0.816993237419771</v>
          </cell>
        </row>
        <row r="38">
          <cell r="C38" t="str">
            <v>Ребрихинский район</v>
          </cell>
          <cell r="D38">
            <v>0.820963958726384</v>
          </cell>
        </row>
        <row r="39">
          <cell r="C39" t="str">
            <v>Родинский район</v>
          </cell>
          <cell r="D39">
            <v>0.806130690603428</v>
          </cell>
        </row>
        <row r="40">
          <cell r="C40" t="str">
            <v>Романовский район</v>
          </cell>
          <cell r="D40">
            <v>0.804199600790922</v>
          </cell>
        </row>
        <row r="41">
          <cell r="C41" t="str">
            <v>Рубцовский район</v>
          </cell>
          <cell r="D41">
            <v>0.85600159439558</v>
          </cell>
        </row>
        <row r="42">
          <cell r="C42" t="str">
            <v>Смоленский район</v>
          </cell>
          <cell r="D42">
            <v>0.807212489363396</v>
          </cell>
        </row>
        <row r="43">
          <cell r="C43" t="str">
            <v>Суетский район</v>
          </cell>
          <cell r="D43">
            <v>0.773245988710011</v>
          </cell>
        </row>
        <row r="44">
          <cell r="C44" t="str">
            <v>Советский район</v>
          </cell>
          <cell r="D44">
            <v>0.809565216002925</v>
          </cell>
        </row>
        <row r="45">
          <cell r="C45" t="str">
            <v>Солонешенский район</v>
          </cell>
          <cell r="D45">
            <v>0.814621696888765</v>
          </cell>
        </row>
        <row r="46">
          <cell r="C46" t="str">
            <v>Солтонский район</v>
          </cell>
          <cell r="D46">
            <v>0.826821020204841</v>
          </cell>
        </row>
        <row r="47">
          <cell r="C47" t="str">
            <v>Шелаболихинский район</v>
          </cell>
          <cell r="D47">
            <v>0.799838396024146</v>
          </cell>
        </row>
        <row r="48">
          <cell r="C48" t="str">
            <v>Табунский район</v>
          </cell>
          <cell r="D48">
            <v>0.828263520110934</v>
          </cell>
        </row>
        <row r="49">
          <cell r="C49" t="str">
            <v>Тальменский район</v>
          </cell>
          <cell r="D49">
            <v>0.822612268894715</v>
          </cell>
        </row>
        <row r="50">
          <cell r="C50" t="str">
            <v>Тогульский район</v>
          </cell>
          <cell r="D50">
            <v>0.813688200342186</v>
          </cell>
        </row>
        <row r="51">
          <cell r="C51" t="str">
            <v>Топчихинский район</v>
          </cell>
          <cell r="D51">
            <v>0.826020934714631</v>
          </cell>
        </row>
        <row r="52">
          <cell r="C52" t="str">
            <v>Третьяковский район</v>
          </cell>
          <cell r="D52">
            <v>0.790399268628814</v>
          </cell>
        </row>
        <row r="53">
          <cell r="C53" t="str">
            <v>Троицкий район</v>
          </cell>
          <cell r="D53">
            <v>0.815980943420829</v>
          </cell>
        </row>
        <row r="54">
          <cell r="C54" t="str">
            <v>Тюменцевский район</v>
          </cell>
          <cell r="D54">
            <v>0.775934394781695</v>
          </cell>
        </row>
        <row r="55">
          <cell r="C55" t="str">
            <v>Угловский район</v>
          </cell>
          <cell r="D55">
            <v>0.816018418864582</v>
          </cell>
        </row>
        <row r="56">
          <cell r="C56" t="str">
            <v>Усть-Калманский район</v>
          </cell>
          <cell r="D56">
            <v>0.834732718588827</v>
          </cell>
        </row>
        <row r="57">
          <cell r="C57" t="str">
            <v>Усть-Пристанский район</v>
          </cell>
          <cell r="D57">
            <v>0.818666683556473</v>
          </cell>
        </row>
        <row r="58">
          <cell r="C58" t="str">
            <v>Хабарский район</v>
          </cell>
          <cell r="D58">
            <v>0.82466732473305</v>
          </cell>
        </row>
        <row r="59">
          <cell r="C59" t="str">
            <v>Целинный район</v>
          </cell>
          <cell r="D59">
            <v>0.825669716683847</v>
          </cell>
        </row>
        <row r="60">
          <cell r="C60" t="str">
            <v>Чарышский район</v>
          </cell>
          <cell r="D60">
            <v>0.786942158942582</v>
          </cell>
        </row>
        <row r="61">
          <cell r="C61" t="str">
            <v>Шипуновский район</v>
          </cell>
          <cell r="D61">
            <v>0.836597121915547</v>
          </cell>
        </row>
        <row r="62">
          <cell r="C62" t="str">
            <v>Немецкий национальный район</v>
          </cell>
          <cell r="D62">
            <v>0.799697863110072</v>
          </cell>
        </row>
        <row r="63">
          <cell r="C63" t="str">
            <v>г Алейск</v>
          </cell>
          <cell r="D63">
            <v>0.873950960900534</v>
          </cell>
        </row>
        <row r="64">
          <cell r="C64" t="str">
            <v>г Барнаул</v>
          </cell>
          <cell r="D64">
            <v>1.03593628143563</v>
          </cell>
        </row>
        <row r="65">
          <cell r="C65" t="str">
            <v>г Белокуриха</v>
          </cell>
          <cell r="D65">
            <v>1.02715087964194</v>
          </cell>
        </row>
        <row r="66">
          <cell r="C66" t="str">
            <v>г Бийск</v>
          </cell>
          <cell r="D66">
            <v>0.87186010534967</v>
          </cell>
        </row>
        <row r="67">
          <cell r="C67" t="str">
            <v>г Заринск</v>
          </cell>
          <cell r="D67">
            <v>1.03191955368993</v>
          </cell>
        </row>
        <row r="68">
          <cell r="C68" t="str">
            <v>г Змеиногорск</v>
          </cell>
          <cell r="D68">
            <v>0.82820433633086</v>
          </cell>
        </row>
        <row r="69">
          <cell r="C69" t="str">
            <v>г Камень-на-Оби</v>
          </cell>
          <cell r="D69">
            <v>0.82820433633086</v>
          </cell>
        </row>
        <row r="70">
          <cell r="C70" t="str">
            <v>г Новоалтайск</v>
          </cell>
          <cell r="D70">
            <v>1.04140982897242</v>
          </cell>
        </row>
        <row r="71">
          <cell r="C71" t="str">
            <v>г Рубцовск</v>
          </cell>
          <cell r="D71">
            <v>0.855153636311063</v>
          </cell>
        </row>
        <row r="72">
          <cell r="C72" t="str">
            <v>г Славгород</v>
          </cell>
          <cell r="D72">
            <v>0.822726409042</v>
          </cell>
        </row>
        <row r="73">
          <cell r="C73" t="str">
            <v>г Яровое</v>
          </cell>
          <cell r="D73">
            <v>0.82820433633086</v>
          </cell>
        </row>
        <row r="74">
          <cell r="C74" t="str">
            <v>Краснодарский край</v>
          </cell>
          <cell r="D74">
            <v>1.0619448712374</v>
          </cell>
        </row>
        <row r="75">
          <cell r="C75" t="str">
            <v>Абинский район</v>
          </cell>
          <cell r="D75">
            <v>0.960006557655463</v>
          </cell>
        </row>
        <row r="76">
          <cell r="C76" t="str">
            <v>Апшеронский район</v>
          </cell>
          <cell r="D76">
            <v>0.957337634294737</v>
          </cell>
        </row>
        <row r="77">
          <cell r="C77" t="str">
            <v>Белоглинский район</v>
          </cell>
          <cell r="D77">
            <v>0.95955339611744</v>
          </cell>
        </row>
        <row r="78">
          <cell r="C78" t="str">
            <v>Белореченский район</v>
          </cell>
          <cell r="D78">
            <v>0.959193312310089</v>
          </cell>
        </row>
        <row r="79">
          <cell r="C79" t="str">
            <v>Брюховецкий район</v>
          </cell>
          <cell r="D79">
            <v>0.960688148247372</v>
          </cell>
        </row>
        <row r="80">
          <cell r="C80" t="str">
            <v>Выселковский район</v>
          </cell>
          <cell r="D80">
            <v>0.959544202084981</v>
          </cell>
        </row>
        <row r="81">
          <cell r="C81" t="str">
            <v>Гулькевичский район</v>
          </cell>
          <cell r="D81">
            <v>0.935467116318415</v>
          </cell>
        </row>
        <row r="82">
          <cell r="C82" t="str">
            <v>Динской район</v>
          </cell>
          <cell r="D82">
            <v>0.957145033532289</v>
          </cell>
        </row>
        <row r="83">
          <cell r="C83" t="str">
            <v>Ейский район</v>
          </cell>
          <cell r="D83">
            <v>0.951979314263891</v>
          </cell>
        </row>
        <row r="84">
          <cell r="C84" t="str">
            <v>Кавказский район</v>
          </cell>
          <cell r="D84">
            <v>0.952521003908274</v>
          </cell>
        </row>
        <row r="85">
          <cell r="C85" t="str">
            <v>Калининский район</v>
          </cell>
          <cell r="D85">
            <v>0.954117511311035</v>
          </cell>
        </row>
        <row r="86">
          <cell r="C86" t="str">
            <v>Каневской район</v>
          </cell>
          <cell r="D86">
            <v>0.962294734331764</v>
          </cell>
        </row>
        <row r="87">
          <cell r="C87" t="str">
            <v>Кореновский район</v>
          </cell>
          <cell r="D87">
            <v>0.950920389205789</v>
          </cell>
        </row>
        <row r="88">
          <cell r="C88" t="str">
            <v>Красноармейский район</v>
          </cell>
          <cell r="D88">
            <v>0.940651318435572</v>
          </cell>
        </row>
        <row r="89">
          <cell r="C89" t="str">
            <v>Крыловский район</v>
          </cell>
          <cell r="D89">
            <v>0.904271321859251</v>
          </cell>
        </row>
        <row r="90">
          <cell r="C90" t="str">
            <v>Крымский район</v>
          </cell>
          <cell r="D90">
            <v>0.958197134153926</v>
          </cell>
        </row>
        <row r="91">
          <cell r="C91" t="str">
            <v>Курганинский район</v>
          </cell>
          <cell r="D91">
            <v>0.913508638938771</v>
          </cell>
        </row>
        <row r="92">
          <cell r="C92" t="str">
            <v>Кущевский район</v>
          </cell>
          <cell r="D92">
            <v>0.956390080248385</v>
          </cell>
        </row>
        <row r="93">
          <cell r="C93" t="str">
            <v>Лабинский район</v>
          </cell>
          <cell r="D93">
            <v>0.922296996563833</v>
          </cell>
        </row>
        <row r="94">
          <cell r="C94" t="str">
            <v>Ленинградский район</v>
          </cell>
          <cell r="D94">
            <v>0.972987773217349</v>
          </cell>
        </row>
        <row r="95">
          <cell r="C95" t="str">
            <v>Мостовский район</v>
          </cell>
          <cell r="D95">
            <v>0.964481018380293</v>
          </cell>
        </row>
        <row r="96">
          <cell r="C96" t="str">
            <v>Новокубанский район</v>
          </cell>
          <cell r="D96">
            <v>0.936862239656242</v>
          </cell>
        </row>
        <row r="97">
          <cell r="C97" t="str">
            <v>Новопокровский район</v>
          </cell>
          <cell r="D97">
            <v>0.925103546059931</v>
          </cell>
        </row>
        <row r="98">
          <cell r="C98" t="str">
            <v>Отрадненский район</v>
          </cell>
          <cell r="D98">
            <v>0.926278233781026</v>
          </cell>
        </row>
        <row r="99">
          <cell r="C99" t="str">
            <v>Павловский район</v>
          </cell>
          <cell r="D99">
            <v>0.942159044975066</v>
          </cell>
        </row>
        <row r="100">
          <cell r="C100" t="str">
            <v>Приморско-Ахтарский район</v>
          </cell>
          <cell r="D100">
            <v>0.920519799567825</v>
          </cell>
        </row>
        <row r="101">
          <cell r="C101" t="str">
            <v>Северский район</v>
          </cell>
          <cell r="D101">
            <v>1.09977373358871</v>
          </cell>
        </row>
        <row r="102">
          <cell r="C102" t="str">
            <v>Славянский район</v>
          </cell>
          <cell r="D102">
            <v>0.97034216668121</v>
          </cell>
        </row>
        <row r="103">
          <cell r="C103" t="str">
            <v>Староминский район</v>
          </cell>
          <cell r="D103">
            <v>0.960373371115439</v>
          </cell>
        </row>
        <row r="104">
          <cell r="C104" t="str">
            <v>Тбилисский район</v>
          </cell>
          <cell r="D104">
            <v>0.932913924026069</v>
          </cell>
        </row>
        <row r="105">
          <cell r="C105" t="str">
            <v>Темрюкский район</v>
          </cell>
          <cell r="D105">
            <v>1.03240138026802</v>
          </cell>
        </row>
        <row r="106">
          <cell r="C106" t="str">
            <v>Тимашевский район</v>
          </cell>
          <cell r="D106">
            <v>0.96764822038678</v>
          </cell>
        </row>
        <row r="107">
          <cell r="C107" t="str">
            <v>Тихорецкий район</v>
          </cell>
          <cell r="D107">
            <v>0.965325921528156</v>
          </cell>
        </row>
        <row r="108">
          <cell r="C108" t="str">
            <v>Туапсинский район</v>
          </cell>
          <cell r="D108">
            <v>1.01254100637129</v>
          </cell>
        </row>
        <row r="109">
          <cell r="C109" t="str">
            <v>Успенский район</v>
          </cell>
          <cell r="D109">
            <v>0.979133936524505</v>
          </cell>
        </row>
        <row r="110">
          <cell r="C110" t="str">
            <v>Усть-Лабинский район</v>
          </cell>
          <cell r="D110">
            <v>0.970046441101074</v>
          </cell>
        </row>
        <row r="111">
          <cell r="C111" t="str">
            <v>Щербиновский район</v>
          </cell>
          <cell r="D111">
            <v>0.97131284798447</v>
          </cell>
        </row>
        <row r="112">
          <cell r="C112" t="str">
            <v>город-курорт Анапа</v>
          </cell>
          <cell r="D112">
            <v>0.990745620385307</v>
          </cell>
        </row>
        <row r="113">
          <cell r="C113" t="str">
            <v>город-курорт Геленджик</v>
          </cell>
          <cell r="D113">
            <v>0.996069628666149</v>
          </cell>
        </row>
        <row r="114">
          <cell r="C114" t="str">
            <v>город-курорт Сочи</v>
          </cell>
          <cell r="D114">
            <v>1.16055229112154</v>
          </cell>
        </row>
        <row r="115">
          <cell r="C115" t="str">
            <v>г Армавир</v>
          </cell>
          <cell r="D115">
            <v>0.954952209398814</v>
          </cell>
        </row>
        <row r="116">
          <cell r="C116" t="str">
            <v>г Горячий Ключ</v>
          </cell>
          <cell r="D116">
            <v>0.965499470738806</v>
          </cell>
        </row>
        <row r="117">
          <cell r="C117" t="str">
            <v>г Ейск</v>
          </cell>
          <cell r="D117">
            <v>1.16055229112154</v>
          </cell>
        </row>
        <row r="118">
          <cell r="C118" t="str">
            <v>г Краснодар</v>
          </cell>
          <cell r="D118">
            <v>1.23291055876655</v>
          </cell>
        </row>
        <row r="119">
          <cell r="C119" t="str">
            <v>г Новороссийск</v>
          </cell>
          <cell r="D119">
            <v>1.20953319889991</v>
          </cell>
        </row>
        <row r="120">
          <cell r="C120" t="str">
            <v>г Туапсе</v>
          </cell>
          <cell r="D120">
            <v>1.16055229112154</v>
          </cell>
        </row>
        <row r="121">
          <cell r="C121" t="str">
            <v>Красноярский край</v>
          </cell>
          <cell r="D121">
            <v>0.992046838510686</v>
          </cell>
        </row>
        <row r="122">
          <cell r="C122" t="str">
            <v>Эвенкийский район</v>
          </cell>
          <cell r="D122">
            <v>1.19360404280761</v>
          </cell>
        </row>
        <row r="123">
          <cell r="C123" t="str">
            <v>Таймырский Долгано-Ненецкий район</v>
          </cell>
          <cell r="D123">
            <v>1.22984892060538</v>
          </cell>
        </row>
        <row r="124">
          <cell r="C124" t="str">
            <v>Абанский район</v>
          </cell>
          <cell r="D124">
            <v>0.884894377604101</v>
          </cell>
        </row>
        <row r="125">
          <cell r="C125" t="str">
            <v>Ачинский район</v>
          </cell>
          <cell r="D125">
            <v>0.907679171764218</v>
          </cell>
        </row>
        <row r="126">
          <cell r="C126" t="str">
            <v>Балахтинский район</v>
          </cell>
          <cell r="D126">
            <v>0.860863829096201</v>
          </cell>
        </row>
        <row r="127">
          <cell r="C127" t="str">
            <v>Березовский район</v>
          </cell>
          <cell r="D127">
            <v>0.928366880594237</v>
          </cell>
        </row>
        <row r="128">
          <cell r="C128" t="str">
            <v>Бирилюсский район</v>
          </cell>
          <cell r="D128">
            <v>0.884826688590797</v>
          </cell>
        </row>
        <row r="129">
          <cell r="C129" t="str">
            <v>Боготольский район</v>
          </cell>
          <cell r="D129">
            <v>0.864447795635654</v>
          </cell>
        </row>
        <row r="130">
          <cell r="C130" t="str">
            <v>Богучанский район</v>
          </cell>
          <cell r="D130">
            <v>1.11298911166707</v>
          </cell>
        </row>
        <row r="131">
          <cell r="C131" t="str">
            <v>Большемуртинский район</v>
          </cell>
          <cell r="D131">
            <v>0.874003548793435</v>
          </cell>
        </row>
        <row r="132">
          <cell r="C132" t="str">
            <v>Большеулуйский район</v>
          </cell>
          <cell r="D132">
            <v>1.12474206049781</v>
          </cell>
        </row>
        <row r="133">
          <cell r="C133" t="str">
            <v>Дзержинский район</v>
          </cell>
          <cell r="D133">
            <v>0.877125972224948</v>
          </cell>
        </row>
        <row r="134">
          <cell r="C134" t="str">
            <v>Емельяновский район</v>
          </cell>
          <cell r="D134">
            <v>1.1252126035066</v>
          </cell>
        </row>
        <row r="135">
          <cell r="C135" t="str">
            <v>Енисейский район</v>
          </cell>
          <cell r="D135">
            <v>0.899075049688561</v>
          </cell>
        </row>
        <row r="136">
          <cell r="C136" t="str">
            <v>Ермаковский район</v>
          </cell>
          <cell r="D136">
            <v>0.877476236438369</v>
          </cell>
        </row>
        <row r="137">
          <cell r="C137" t="str">
            <v>Идринский район</v>
          </cell>
          <cell r="D137">
            <v>0.852497716446581</v>
          </cell>
        </row>
        <row r="138">
          <cell r="C138" t="str">
            <v>Иланский район</v>
          </cell>
          <cell r="D138">
            <v>0.917398929139256</v>
          </cell>
        </row>
        <row r="139">
          <cell r="C139" t="str">
            <v>Ирбейский район</v>
          </cell>
          <cell r="D139">
            <v>0.887502180199181</v>
          </cell>
        </row>
        <row r="140">
          <cell r="C140" t="str">
            <v>Казачинский район</v>
          </cell>
          <cell r="D140">
            <v>0.840353814091657</v>
          </cell>
        </row>
        <row r="141">
          <cell r="C141" t="str">
            <v>Канский район</v>
          </cell>
          <cell r="D141">
            <v>0.83136237098192</v>
          </cell>
        </row>
        <row r="142">
          <cell r="C142" t="str">
            <v>Каратузский район</v>
          </cell>
          <cell r="D142">
            <v>0.878113196288437</v>
          </cell>
        </row>
        <row r="143">
          <cell r="C143" t="str">
            <v>Кежемский район</v>
          </cell>
          <cell r="D143">
            <v>1.10848959497329</v>
          </cell>
        </row>
        <row r="144">
          <cell r="C144" t="str">
            <v>Козульский район</v>
          </cell>
          <cell r="D144">
            <v>0.909787100348348</v>
          </cell>
        </row>
        <row r="145">
          <cell r="C145" t="str">
            <v>Краснотуранский район</v>
          </cell>
          <cell r="D145">
            <v>0.860031988863014</v>
          </cell>
        </row>
        <row r="146">
          <cell r="C146" t="str">
            <v>Курагинский район</v>
          </cell>
          <cell r="D146">
            <v>0.871168173404325</v>
          </cell>
        </row>
        <row r="147">
          <cell r="C147" t="str">
            <v>Манский район</v>
          </cell>
          <cell r="D147">
            <v>0.859031319164523</v>
          </cell>
        </row>
        <row r="148">
          <cell r="C148" t="str">
            <v>Минусинский район</v>
          </cell>
          <cell r="D148">
            <v>0.870430181534799</v>
          </cell>
        </row>
        <row r="149">
          <cell r="C149" t="str">
            <v>Мотыгинский район</v>
          </cell>
          <cell r="D149">
            <v>1.14506624923635</v>
          </cell>
        </row>
        <row r="150">
          <cell r="C150" t="str">
            <v>Назаровский район</v>
          </cell>
          <cell r="D150">
            <v>0.83641530025344</v>
          </cell>
        </row>
        <row r="151">
          <cell r="C151" t="str">
            <v>Нижнеингашский район</v>
          </cell>
          <cell r="D151">
            <v>0.883840684393387</v>
          </cell>
        </row>
        <row r="152">
          <cell r="C152" t="str">
            <v>Новоселовский район</v>
          </cell>
          <cell r="D152">
            <v>0.843148391737465</v>
          </cell>
        </row>
        <row r="153">
          <cell r="C153" t="str">
            <v>Партизанский район</v>
          </cell>
          <cell r="D153">
            <v>0.906539654197827</v>
          </cell>
        </row>
        <row r="154">
          <cell r="C154" t="str">
            <v>Партизанский район</v>
          </cell>
          <cell r="D154">
            <v>1.12445977029304</v>
          </cell>
        </row>
        <row r="155">
          <cell r="C155" t="str">
            <v>Пировский район</v>
          </cell>
          <cell r="D155">
            <v>0.885370125374825</v>
          </cell>
        </row>
        <row r="156">
          <cell r="C156" t="str">
            <v>Рыбинский район</v>
          </cell>
          <cell r="D156">
            <v>0.91470982924706</v>
          </cell>
        </row>
        <row r="157">
          <cell r="C157" t="str">
            <v>Саянский район</v>
          </cell>
          <cell r="D157">
            <v>0.896293944785889</v>
          </cell>
        </row>
        <row r="158">
          <cell r="C158" t="str">
            <v>Северо-Енисейский район</v>
          </cell>
          <cell r="D158">
            <v>1.19123148460879</v>
          </cell>
        </row>
        <row r="159">
          <cell r="C159" t="str">
            <v>Сухобузимский район</v>
          </cell>
          <cell r="D159">
            <v>0.854740101380728</v>
          </cell>
        </row>
        <row r="160">
          <cell r="C160" t="str">
            <v>Тасеевский район</v>
          </cell>
          <cell r="D160">
            <v>0.838461395181444</v>
          </cell>
        </row>
        <row r="161">
          <cell r="C161" t="str">
            <v>Туруханский район</v>
          </cell>
          <cell r="D161">
            <v>1.26234100239839</v>
          </cell>
        </row>
        <row r="162">
          <cell r="C162" t="str">
            <v>Тюхтетский район</v>
          </cell>
          <cell r="D162">
            <v>0.84800454305641</v>
          </cell>
        </row>
        <row r="163">
          <cell r="C163" t="str">
            <v>Ужурский район</v>
          </cell>
          <cell r="D163">
            <v>0.906336261860292</v>
          </cell>
        </row>
        <row r="164">
          <cell r="C164" t="str">
            <v>Уярский район</v>
          </cell>
          <cell r="D164">
            <v>0.897092198039707</v>
          </cell>
        </row>
        <row r="165">
          <cell r="C165" t="str">
            <v>Шарыповский район</v>
          </cell>
          <cell r="D165">
            <v>1.10611492233993</v>
          </cell>
        </row>
        <row r="166">
          <cell r="C166" t="str">
            <v>Шушенский район</v>
          </cell>
          <cell r="D166">
            <v>0.844057598588182</v>
          </cell>
        </row>
        <row r="167">
          <cell r="C167" t="str">
            <v>г Ачинск</v>
          </cell>
          <cell r="D167">
            <v>0.931287239986834</v>
          </cell>
        </row>
        <row r="168">
          <cell r="C168" t="str">
            <v>г Боготол</v>
          </cell>
          <cell r="D168">
            <v>0.959492441297669</v>
          </cell>
        </row>
        <row r="169">
          <cell r="C169" t="str">
            <v>г Бородино</v>
          </cell>
          <cell r="D169">
            <v>0.90081959372189</v>
          </cell>
        </row>
        <row r="170">
          <cell r="C170" t="str">
            <v>г Дивногорск</v>
          </cell>
          <cell r="D170">
            <v>0.910790643509158</v>
          </cell>
        </row>
        <row r="171">
          <cell r="C171" t="str">
            <v>г Енисейск</v>
          </cell>
          <cell r="D171">
            <v>0.900391285187564</v>
          </cell>
        </row>
        <row r="172">
          <cell r="C172" t="str">
            <v>г Канск</v>
          </cell>
          <cell r="D172">
            <v>0.91156444522513</v>
          </cell>
        </row>
        <row r="173">
          <cell r="C173" t="str">
            <v>г Красноярск</v>
          </cell>
          <cell r="D173">
            <v>1.13082398746898</v>
          </cell>
        </row>
        <row r="174">
          <cell r="C174" t="str">
            <v>г Лесосибирск</v>
          </cell>
          <cell r="D174">
            <v>0.926104029018101</v>
          </cell>
        </row>
        <row r="175">
          <cell r="C175" t="str">
            <v>г Минусинск</v>
          </cell>
          <cell r="D175">
            <v>0.891218298897169</v>
          </cell>
        </row>
        <row r="176">
          <cell r="C176" t="str">
            <v>г Назарово</v>
          </cell>
          <cell r="D176">
            <v>0.917320993250889</v>
          </cell>
        </row>
        <row r="177">
          <cell r="C177" t="str">
            <v>г Норильск</v>
          </cell>
          <cell r="D177">
            <v>1.19531505407784</v>
          </cell>
        </row>
        <row r="178">
          <cell r="C178" t="str">
            <v>г Сосновоборск</v>
          </cell>
          <cell r="D178">
            <v>0.900676164579161</v>
          </cell>
        </row>
        <row r="179">
          <cell r="C179" t="str">
            <v>г Шарыпово</v>
          </cell>
          <cell r="D179">
            <v>0.912401761301604</v>
          </cell>
        </row>
        <row r="180">
          <cell r="C180" t="str">
            <v>поселок Кедровый</v>
          </cell>
          <cell r="D180">
            <v>0.850391793864447</v>
          </cell>
        </row>
        <row r="181">
          <cell r="C181" t="str">
            <v>Приморский край</v>
          </cell>
          <cell r="D181">
            <v>1.28078263182965</v>
          </cell>
        </row>
        <row r="182">
          <cell r="C182" t="str">
            <v>Анучинский район</v>
          </cell>
          <cell r="D182">
            <v>1.15599715749589</v>
          </cell>
        </row>
        <row r="183">
          <cell r="C183" t="str">
            <v>Дальнереченский район</v>
          </cell>
          <cell r="D183">
            <v>1.09135871686635</v>
          </cell>
        </row>
        <row r="184">
          <cell r="C184" t="str">
            <v>Кавалеровский район</v>
          </cell>
          <cell r="D184">
            <v>1.10952290508628</v>
          </cell>
        </row>
        <row r="185">
          <cell r="C185" t="str">
            <v>Кировский район</v>
          </cell>
          <cell r="D185">
            <v>1.11134313731087</v>
          </cell>
        </row>
        <row r="186">
          <cell r="C186" t="str">
            <v>Кировский район</v>
          </cell>
          <cell r="D186">
            <v>0.979020347009605</v>
          </cell>
        </row>
        <row r="187">
          <cell r="C187" t="str">
            <v>Красноармейский район</v>
          </cell>
          <cell r="D187">
            <v>1.14495900008849</v>
          </cell>
        </row>
        <row r="188">
          <cell r="C188" t="str">
            <v>Лазовский район</v>
          </cell>
          <cell r="D188">
            <v>1.22816895099838</v>
          </cell>
        </row>
        <row r="189">
          <cell r="C189" t="str">
            <v>Михайловский район</v>
          </cell>
          <cell r="D189">
            <v>1.16844500729508</v>
          </cell>
        </row>
        <row r="190">
          <cell r="C190" t="str">
            <v>Надеждинский район</v>
          </cell>
          <cell r="D190">
            <v>1.14967587786566</v>
          </cell>
        </row>
        <row r="191">
          <cell r="C191" t="str">
            <v>Октябрьский район</v>
          </cell>
          <cell r="D191">
            <v>1.13138058253661</v>
          </cell>
        </row>
        <row r="192">
          <cell r="C192" t="str">
            <v>Октябрьский район</v>
          </cell>
          <cell r="D192">
            <v>0.896737126668797</v>
          </cell>
        </row>
        <row r="193">
          <cell r="C193" t="str">
            <v>Ольгинский район</v>
          </cell>
          <cell r="D193">
            <v>1.14336260843479</v>
          </cell>
        </row>
        <row r="194">
          <cell r="C194" t="str">
            <v>Пограничный район</v>
          </cell>
          <cell r="D194">
            <v>1.11669299199527</v>
          </cell>
        </row>
        <row r="195">
          <cell r="C195" t="str">
            <v>Пожарский район</v>
          </cell>
          <cell r="D195">
            <v>1.44173318921236</v>
          </cell>
        </row>
        <row r="196">
          <cell r="C196" t="str">
            <v>Спасский район</v>
          </cell>
          <cell r="D196">
            <v>1.13079183288394</v>
          </cell>
        </row>
        <row r="197">
          <cell r="C197" t="str">
            <v>Спасский район</v>
          </cell>
          <cell r="D197">
            <v>0.949663904162876</v>
          </cell>
        </row>
        <row r="198">
          <cell r="C198" t="str">
            <v>Тернейский район</v>
          </cell>
          <cell r="D198">
            <v>1.24081068869993</v>
          </cell>
        </row>
        <row r="199">
          <cell r="C199" t="str">
            <v>Ханкайский район</v>
          </cell>
          <cell r="D199">
            <v>1.12546104521254</v>
          </cell>
        </row>
        <row r="200">
          <cell r="C200" t="str">
            <v>Хасанский район</v>
          </cell>
          <cell r="D200">
            <v>1.25026203930756</v>
          </cell>
        </row>
        <row r="201">
          <cell r="C201" t="str">
            <v>Хорольский район</v>
          </cell>
          <cell r="D201">
            <v>1.14695819522861</v>
          </cell>
        </row>
        <row r="202">
          <cell r="C202" t="str">
            <v>Черниговский район</v>
          </cell>
          <cell r="D202">
            <v>1.16649955580021</v>
          </cell>
        </row>
        <row r="203">
          <cell r="C203" t="str">
            <v>Чугуевский район</v>
          </cell>
          <cell r="D203">
            <v>1.15572460532806</v>
          </cell>
        </row>
        <row r="204">
          <cell r="C204" t="str">
            <v>Шкотовский район</v>
          </cell>
          <cell r="D204">
            <v>1.30726453489548</v>
          </cell>
        </row>
        <row r="205">
          <cell r="C205" t="str">
            <v>Яковлевский район</v>
          </cell>
          <cell r="D205">
            <v>1.10919448691269</v>
          </cell>
        </row>
        <row r="206">
          <cell r="C206" t="str">
            <v>г Арсеньев</v>
          </cell>
          <cell r="D206">
            <v>1.19680439925087</v>
          </cell>
        </row>
        <row r="207">
          <cell r="C207" t="str">
            <v>г Артем</v>
          </cell>
          <cell r="D207">
            <v>1.19721415175639</v>
          </cell>
        </row>
        <row r="208">
          <cell r="C208" t="str">
            <v>г Большой Камень</v>
          </cell>
          <cell r="D208">
            <v>1.28344959604098</v>
          </cell>
        </row>
        <row r="209">
          <cell r="C209" t="str">
            <v>г Владивосток</v>
          </cell>
          <cell r="D209">
            <v>1.46119817903711</v>
          </cell>
        </row>
        <row r="210">
          <cell r="C210" t="str">
            <v>г Дальнегорск</v>
          </cell>
          <cell r="D210">
            <v>1.12812484727786</v>
          </cell>
        </row>
        <row r="211">
          <cell r="C211" t="str">
            <v>г Дальнереченск</v>
          </cell>
          <cell r="D211">
            <v>1.19332869159442</v>
          </cell>
        </row>
        <row r="212">
          <cell r="C212" t="str">
            <v>г Лесозаводск</v>
          </cell>
          <cell r="D212">
            <v>1.15745737576054</v>
          </cell>
        </row>
        <row r="213">
          <cell r="C213" t="str">
            <v>г Находка</v>
          </cell>
          <cell r="D213">
            <v>1.4003129275853</v>
          </cell>
        </row>
        <row r="214">
          <cell r="C214" t="str">
            <v>г Партизанск</v>
          </cell>
          <cell r="D214">
            <v>1.16626346030894</v>
          </cell>
        </row>
        <row r="215">
          <cell r="C215" t="str">
            <v>г Спасск-Дальний</v>
          </cell>
          <cell r="D215">
            <v>1.12600974386843</v>
          </cell>
        </row>
        <row r="216">
          <cell r="C216" t="str">
            <v>г Уссурийск</v>
          </cell>
          <cell r="D216">
            <v>1.14437405014578</v>
          </cell>
        </row>
        <row r="217">
          <cell r="C217" t="str">
            <v>Ставропольский край</v>
          </cell>
          <cell r="D217">
            <v>1.08673764039273</v>
          </cell>
        </row>
        <row r="218">
          <cell r="C218" t="str">
            <v>Александровский район</v>
          </cell>
          <cell r="D218">
            <v>0.984988864380963</v>
          </cell>
        </row>
        <row r="219">
          <cell r="C219" t="str">
            <v>Андроповский район</v>
          </cell>
          <cell r="D219">
            <v>0.986985386518283</v>
          </cell>
        </row>
        <row r="220">
          <cell r="C220" t="str">
            <v>Апанасенковский район</v>
          </cell>
          <cell r="D220">
            <v>0.952108900965448</v>
          </cell>
        </row>
        <row r="221">
          <cell r="C221" t="str">
            <v>Арзгирский район</v>
          </cell>
          <cell r="D221">
            <v>1.00186103241941</v>
          </cell>
        </row>
        <row r="222">
          <cell r="C222" t="str">
            <v>Благодарненский район</v>
          </cell>
          <cell r="D222">
            <v>0.972188323702062</v>
          </cell>
        </row>
        <row r="223">
          <cell r="C223" t="str">
            <v>Будённовский район</v>
          </cell>
          <cell r="D223">
            <v>1.03581503344975</v>
          </cell>
        </row>
        <row r="224">
          <cell r="C224" t="str">
            <v>Георгиевский район</v>
          </cell>
          <cell r="D224">
            <v>0.997263921952154</v>
          </cell>
        </row>
        <row r="225">
          <cell r="C225" t="str">
            <v>Грачевский район</v>
          </cell>
          <cell r="D225">
            <v>1.00585453069297</v>
          </cell>
        </row>
        <row r="226">
          <cell r="C226" t="str">
            <v>Изобильненский район</v>
          </cell>
          <cell r="D226">
            <v>1.25872173196617</v>
          </cell>
        </row>
        <row r="227">
          <cell r="C227" t="str">
            <v>Ипатовский район</v>
          </cell>
          <cell r="D227">
            <v>1.00867943575951</v>
          </cell>
        </row>
        <row r="228">
          <cell r="C228" t="str">
            <v>Кочубеевский район</v>
          </cell>
          <cell r="D228">
            <v>1.00276948424818</v>
          </cell>
        </row>
        <row r="229">
          <cell r="C229" t="str">
            <v>Красногвардейский район</v>
          </cell>
          <cell r="D229">
            <v>1.05816003458972</v>
          </cell>
        </row>
        <row r="230">
          <cell r="C230" t="str">
            <v>Курский район</v>
          </cell>
          <cell r="D230">
            <v>0.988489691286568</v>
          </cell>
        </row>
        <row r="231">
          <cell r="C231" t="str">
            <v>Левокумский район</v>
          </cell>
          <cell r="D231">
            <v>0.975029448911655</v>
          </cell>
        </row>
        <row r="232">
          <cell r="C232" t="str">
            <v>г Минеральные воды</v>
          </cell>
          <cell r="D232">
            <v>1.21618653235434</v>
          </cell>
        </row>
        <row r="233">
          <cell r="C233" t="str">
            <v>Нефтекумский район</v>
          </cell>
          <cell r="D233">
            <v>1.11867396268618</v>
          </cell>
        </row>
        <row r="234">
          <cell r="C234" t="str">
            <v>Новоалександровский район</v>
          </cell>
          <cell r="D234">
            <v>1.01703553342445</v>
          </cell>
        </row>
        <row r="235">
          <cell r="C235" t="str">
            <v>Новоселицкий район</v>
          </cell>
          <cell r="D235">
            <v>1.00251751485039</v>
          </cell>
        </row>
        <row r="236">
          <cell r="C236" t="str">
            <v>Петровский район</v>
          </cell>
          <cell r="D236">
            <v>0.96993050455289</v>
          </cell>
        </row>
        <row r="237">
          <cell r="C237" t="str">
            <v>Предгорный район</v>
          </cell>
          <cell r="D237">
            <v>0.990233542391418</v>
          </cell>
        </row>
        <row r="238">
          <cell r="C238" t="str">
            <v>Советский район</v>
          </cell>
          <cell r="D238">
            <v>1.00036184545708</v>
          </cell>
        </row>
        <row r="239">
          <cell r="C239" t="str">
            <v>Степновский район</v>
          </cell>
          <cell r="D239">
            <v>0.982139814826674</v>
          </cell>
        </row>
        <row r="240">
          <cell r="C240" t="str">
            <v>Труновский район</v>
          </cell>
          <cell r="D240">
            <v>0.975707228019007</v>
          </cell>
        </row>
        <row r="241">
          <cell r="C241" t="str">
            <v>Туркменский район</v>
          </cell>
          <cell r="D241">
            <v>0.967556544226754</v>
          </cell>
        </row>
        <row r="242">
          <cell r="C242" t="str">
            <v>Шпаковский район</v>
          </cell>
          <cell r="D242">
            <v>1.08638225804652</v>
          </cell>
        </row>
        <row r="243">
          <cell r="C243" t="str">
            <v>Город-курорт Ессентуки</v>
          </cell>
          <cell r="D243">
            <v>1.26028047533162</v>
          </cell>
        </row>
        <row r="244">
          <cell r="C244" t="str">
            <v>Город-курорт Железноводск</v>
          </cell>
          <cell r="D244">
            <v>1.12547981914717</v>
          </cell>
        </row>
        <row r="245">
          <cell r="C245" t="str">
            <v>Город-курорт Кисловодск</v>
          </cell>
          <cell r="D245">
            <v>1.02772972550125</v>
          </cell>
        </row>
        <row r="246">
          <cell r="C246" t="str">
            <v>Город-курорт Пятигорск</v>
          </cell>
          <cell r="D246">
            <v>1.24290837194258</v>
          </cell>
        </row>
        <row r="247">
          <cell r="C247" t="str">
            <v>г Георгиевск</v>
          </cell>
          <cell r="D247">
            <v>1.01957652407865</v>
          </cell>
        </row>
        <row r="248">
          <cell r="C248" t="str">
            <v>г Лермонтов</v>
          </cell>
          <cell r="D248">
            <v>1.14799816532739</v>
          </cell>
        </row>
        <row r="249">
          <cell r="C249" t="str">
            <v>г Невинномысск</v>
          </cell>
          <cell r="D249">
            <v>1.12156304669024</v>
          </cell>
        </row>
        <row r="250">
          <cell r="C250" t="str">
            <v>г Ставрополь</v>
          </cell>
          <cell r="D250">
            <v>1.18501145868225</v>
          </cell>
        </row>
        <row r="251">
          <cell r="C251" t="str">
            <v>Хабаровский край</v>
          </cell>
          <cell r="D251">
            <v>1.06012871526345</v>
          </cell>
        </row>
        <row r="252">
          <cell r="C252" t="str">
            <v>Амурский район</v>
          </cell>
          <cell r="D252">
            <v>0.954871310053799</v>
          </cell>
        </row>
        <row r="253">
          <cell r="C253" t="str">
            <v>Аяно-Майский район</v>
          </cell>
          <cell r="D253">
            <v>1.2007973632182</v>
          </cell>
        </row>
        <row r="254">
          <cell r="C254" t="str">
            <v>Бикинский район</v>
          </cell>
          <cell r="D254">
            <v>0.928639011224538</v>
          </cell>
        </row>
        <row r="255">
          <cell r="C255" t="str">
            <v>Ванинский район</v>
          </cell>
          <cell r="D255">
            <v>1.08158905609797</v>
          </cell>
        </row>
        <row r="256">
          <cell r="C256" t="str">
            <v>Верхнебуреинский район</v>
          </cell>
          <cell r="D256">
            <v>1.10251342748927</v>
          </cell>
        </row>
        <row r="257">
          <cell r="C257" t="str">
            <v>Вяземский район</v>
          </cell>
          <cell r="D257">
            <v>0.930408211583686</v>
          </cell>
        </row>
        <row r="258">
          <cell r="C258" t="str">
            <v>Комсомольский район</v>
          </cell>
          <cell r="D258">
            <v>0.972911796742347</v>
          </cell>
        </row>
        <row r="259">
          <cell r="C259" t="str">
            <v>Нанайский район</v>
          </cell>
          <cell r="D259">
            <v>0.879282904238416</v>
          </cell>
        </row>
        <row r="260">
          <cell r="C260" t="str">
            <v>Николаевский район</v>
          </cell>
          <cell r="D260">
            <v>1.01266404619083</v>
          </cell>
        </row>
        <row r="261">
          <cell r="C261" t="str">
            <v>Им Лазо район</v>
          </cell>
          <cell r="D261">
            <v>0.900116407537377</v>
          </cell>
        </row>
        <row r="262">
          <cell r="C262" t="str">
            <v>Им Полины Осипенко район</v>
          </cell>
          <cell r="D262">
            <v>1.06617085284685</v>
          </cell>
        </row>
        <row r="263">
          <cell r="C263" t="str">
            <v>Охотский район</v>
          </cell>
          <cell r="D263">
            <v>1.2819290956497</v>
          </cell>
        </row>
        <row r="264">
          <cell r="C264" t="str">
            <v>Советско-Гаванский район</v>
          </cell>
          <cell r="D264">
            <v>0.956535748687197</v>
          </cell>
        </row>
        <row r="265">
          <cell r="C265" t="str">
            <v>Солнечный район</v>
          </cell>
          <cell r="D265">
            <v>0.997431984991355</v>
          </cell>
        </row>
        <row r="266">
          <cell r="C266" t="str">
            <v>Тугуро-Чумиканский район</v>
          </cell>
          <cell r="D266">
            <v>1.0679355307817</v>
          </cell>
        </row>
        <row r="267">
          <cell r="C267" t="str">
            <v>Ульчский район</v>
          </cell>
          <cell r="D267">
            <v>0.953317157963461</v>
          </cell>
        </row>
        <row r="268">
          <cell r="C268" t="str">
            <v>Хабаровский район</v>
          </cell>
          <cell r="D268">
            <v>0.958487337952055</v>
          </cell>
        </row>
        <row r="269">
          <cell r="C269" t="str">
            <v>г Комсомольск-на-Амуре</v>
          </cell>
          <cell r="D269">
            <v>0.980153876469007</v>
          </cell>
        </row>
        <row r="270">
          <cell r="C270" t="str">
            <v>г Хабаровск</v>
          </cell>
          <cell r="D270">
            <v>1.14186784346832</v>
          </cell>
        </row>
        <row r="271">
          <cell r="C271" t="str">
            <v>Амурская область</v>
          </cell>
          <cell r="D271">
            <v>0.977270284338194</v>
          </cell>
        </row>
        <row r="272">
          <cell r="C272" t="str">
            <v>Архаринский район</v>
          </cell>
          <cell r="D272">
            <v>0.881387353174964</v>
          </cell>
        </row>
        <row r="273">
          <cell r="C273" t="str">
            <v>Белогорский район</v>
          </cell>
          <cell r="D273">
            <v>0.869525393409282</v>
          </cell>
        </row>
        <row r="274">
          <cell r="C274" t="str">
            <v>Благовещенский район</v>
          </cell>
          <cell r="D274">
            <v>0.891411389208746</v>
          </cell>
        </row>
        <row r="275">
          <cell r="C275" t="str">
            <v>Бурейский район</v>
          </cell>
          <cell r="D275">
            <v>1.10656671502636</v>
          </cell>
        </row>
        <row r="276">
          <cell r="C276" t="str">
            <v>Завитинский район</v>
          </cell>
          <cell r="D276">
            <v>0.909789212740258</v>
          </cell>
        </row>
        <row r="277">
          <cell r="C277" t="str">
            <v>Зейский район</v>
          </cell>
          <cell r="D277">
            <v>1.12147233304357</v>
          </cell>
        </row>
        <row r="278">
          <cell r="C278" t="str">
            <v>Ивановский район</v>
          </cell>
          <cell r="D278">
            <v>0.88078762452337</v>
          </cell>
        </row>
        <row r="279">
          <cell r="C279" t="str">
            <v>Константиновский район</v>
          </cell>
          <cell r="D279">
            <v>0.885825514851256</v>
          </cell>
        </row>
        <row r="280">
          <cell r="C280" t="str">
            <v>Магдагачинский район</v>
          </cell>
          <cell r="D280">
            <v>1.11731684403724</v>
          </cell>
        </row>
        <row r="281">
          <cell r="C281" t="str">
            <v>Мазановский район</v>
          </cell>
          <cell r="D281">
            <v>0.876302977514536</v>
          </cell>
        </row>
        <row r="282">
          <cell r="C282" t="str">
            <v>Михайловский район</v>
          </cell>
          <cell r="D282">
            <v>0.90880911870341</v>
          </cell>
        </row>
        <row r="283">
          <cell r="C283" t="str">
            <v>Ромненский район</v>
          </cell>
          <cell r="D283">
            <v>0.892329220044707</v>
          </cell>
        </row>
        <row r="284">
          <cell r="C284" t="str">
            <v>Свободненский район</v>
          </cell>
          <cell r="D284">
            <v>1.10820447472598</v>
          </cell>
        </row>
        <row r="285">
          <cell r="C285" t="str">
            <v>Селемджинский район</v>
          </cell>
          <cell r="D285">
            <v>1.16702860927718</v>
          </cell>
        </row>
        <row r="286">
          <cell r="C286" t="str">
            <v>Серышевский район</v>
          </cell>
          <cell r="D286">
            <v>0.880570890901754</v>
          </cell>
        </row>
        <row r="287">
          <cell r="C287" t="str">
            <v>Сковородинский район</v>
          </cell>
          <cell r="D287">
            <v>1.18369984993424</v>
          </cell>
        </row>
        <row r="288">
          <cell r="C288" t="str">
            <v>Тамбовский район</v>
          </cell>
          <cell r="D288">
            <v>0.881879860183613</v>
          </cell>
        </row>
        <row r="289">
          <cell r="C289" t="str">
            <v>Тындинский район</v>
          </cell>
          <cell r="D289">
            <v>1.14123612072343</v>
          </cell>
        </row>
        <row r="290">
          <cell r="C290" t="str">
            <v>Шимановский район</v>
          </cell>
          <cell r="D290">
            <v>1.11749076817378</v>
          </cell>
        </row>
        <row r="291">
          <cell r="C291" t="str">
            <v>г Благовещенск</v>
          </cell>
          <cell r="D291">
            <v>1.09243076291658</v>
          </cell>
        </row>
        <row r="292">
          <cell r="C292" t="str">
            <v>г Белогорск</v>
          </cell>
          <cell r="D292">
            <v>1.10983165929521</v>
          </cell>
        </row>
        <row r="293">
          <cell r="C293" t="str">
            <v>г Зея</v>
          </cell>
          <cell r="D293">
            <v>1.12016559754594</v>
          </cell>
        </row>
        <row r="294">
          <cell r="C294" t="str">
            <v>г Завитинск</v>
          </cell>
          <cell r="D294">
            <v>0.947152788422296</v>
          </cell>
        </row>
        <row r="295">
          <cell r="C295" t="str">
            <v>г Райчихинск</v>
          </cell>
          <cell r="D295">
            <v>0.888357862720567</v>
          </cell>
        </row>
        <row r="296">
          <cell r="C296" t="str">
            <v>г Свободный</v>
          </cell>
          <cell r="D296">
            <v>1.03022128595422</v>
          </cell>
        </row>
        <row r="297">
          <cell r="C297" t="str">
            <v>г Тында</v>
          </cell>
          <cell r="D297">
            <v>1.2406290568421</v>
          </cell>
        </row>
        <row r="298">
          <cell r="C298" t="str">
            <v>г Шимановск</v>
          </cell>
          <cell r="D298">
            <v>0.947475131969121</v>
          </cell>
        </row>
        <row r="299">
          <cell r="C299" t="str">
            <v>Архангельская область</v>
          </cell>
          <cell r="D299">
            <v>0.978713589671187</v>
          </cell>
        </row>
        <row r="300">
          <cell r="C300" t="str">
            <v>Вельский район</v>
          </cell>
          <cell r="D300">
            <v>0.878385325432606</v>
          </cell>
        </row>
        <row r="301">
          <cell r="C301" t="str">
            <v>Верхнетоемский район</v>
          </cell>
          <cell r="D301">
            <v>0.732340727063857</v>
          </cell>
        </row>
        <row r="302">
          <cell r="C302" t="str">
            <v>Вилегодский район</v>
          </cell>
          <cell r="D302">
            <v>0.850568102777848</v>
          </cell>
        </row>
        <row r="303">
          <cell r="C303" t="str">
            <v>Виноградовский район</v>
          </cell>
          <cell r="D303">
            <v>0.850023168877316</v>
          </cell>
        </row>
        <row r="304">
          <cell r="C304" t="str">
            <v>Каргопольский район</v>
          </cell>
          <cell r="D304">
            <v>0.784795081198991</v>
          </cell>
        </row>
        <row r="305">
          <cell r="C305" t="str">
            <v>Коношский район</v>
          </cell>
          <cell r="D305">
            <v>0.867480723818582</v>
          </cell>
        </row>
        <row r="306">
          <cell r="C306" t="str">
            <v>Котласский район</v>
          </cell>
          <cell r="D306">
            <v>0.882583843870812</v>
          </cell>
        </row>
        <row r="307">
          <cell r="C307" t="str">
            <v>Красноборский район</v>
          </cell>
          <cell r="D307">
            <v>0.824907767540765</v>
          </cell>
        </row>
        <row r="308">
          <cell r="C308" t="str">
            <v>Ленский район</v>
          </cell>
          <cell r="D308">
            <v>0.915900276629803</v>
          </cell>
        </row>
        <row r="309">
          <cell r="C309" t="str">
            <v>Лешуконский район</v>
          </cell>
          <cell r="D309">
            <v>0.859289188966635</v>
          </cell>
        </row>
        <row r="310">
          <cell r="C310" t="str">
            <v>Мезенский район</v>
          </cell>
          <cell r="D310">
            <v>1.02426812480625</v>
          </cell>
        </row>
        <row r="311">
          <cell r="C311" t="str">
            <v>Няндомский район</v>
          </cell>
          <cell r="D311">
            <v>0.889864196887698</v>
          </cell>
        </row>
        <row r="312">
          <cell r="C312" t="str">
            <v>Онежский район</v>
          </cell>
          <cell r="D312">
            <v>0.860597684745048</v>
          </cell>
        </row>
        <row r="313">
          <cell r="C313" t="str">
            <v>Пинежский район</v>
          </cell>
          <cell r="D313">
            <v>0.875661633794628</v>
          </cell>
        </row>
        <row r="314">
          <cell r="C314" t="str">
            <v>Плесецкий район</v>
          </cell>
          <cell r="D314">
            <v>0.829129021332886</v>
          </cell>
        </row>
        <row r="315">
          <cell r="C315" t="str">
            <v>Приморский район</v>
          </cell>
          <cell r="D315">
            <v>0.879171735494941</v>
          </cell>
        </row>
        <row r="316">
          <cell r="C316" t="str">
            <v>Устьянский район</v>
          </cell>
          <cell r="D316">
            <v>0.868847176884641</v>
          </cell>
        </row>
        <row r="317">
          <cell r="C317" t="str">
            <v>Холмогорский район</v>
          </cell>
          <cell r="D317">
            <v>0.834779067064705</v>
          </cell>
        </row>
        <row r="318">
          <cell r="C318" t="str">
            <v>Шенкурский район</v>
          </cell>
          <cell r="D318">
            <v>0.837566677203887</v>
          </cell>
        </row>
        <row r="319">
          <cell r="C319" t="str">
            <v>Заполярный район</v>
          </cell>
          <cell r="D319">
            <v>0.961137556876193</v>
          </cell>
        </row>
        <row r="320">
          <cell r="C320" t="str">
            <v>Заполярный район</v>
          </cell>
          <cell r="D320">
            <v>1.36011512300651</v>
          </cell>
        </row>
        <row r="321">
          <cell r="C321" t="str">
            <v>г Архангельск</v>
          </cell>
          <cell r="D321">
            <v>1.11358570213145</v>
          </cell>
        </row>
        <row r="322">
          <cell r="C322" t="str">
            <v>г Коряжма</v>
          </cell>
          <cell r="D322">
            <v>0.901276197442441</v>
          </cell>
        </row>
        <row r="323">
          <cell r="C323" t="str">
            <v>г Котлас</v>
          </cell>
          <cell r="D323">
            <v>0.850761061807228</v>
          </cell>
        </row>
        <row r="324">
          <cell r="C324" t="str">
            <v>г Новодвинск</v>
          </cell>
          <cell r="D324">
            <v>1.20642212552384</v>
          </cell>
        </row>
        <row r="325">
          <cell r="C325" t="str">
            <v>г Северодвинск</v>
          </cell>
          <cell r="D325">
            <v>0.857604440945768</v>
          </cell>
        </row>
        <row r="326">
          <cell r="C326" t="str">
            <v>Новая Земля</v>
          </cell>
          <cell r="D326">
            <v>0.867896466750218</v>
          </cell>
        </row>
        <row r="327">
          <cell r="C327" t="str">
            <v>Астраханская область</v>
          </cell>
          <cell r="D327">
            <v>0.872073526926045</v>
          </cell>
        </row>
        <row r="328">
          <cell r="C328" t="str">
            <v>Ахтубинский район</v>
          </cell>
          <cell r="D328">
            <v>0.791209876662149</v>
          </cell>
        </row>
        <row r="329">
          <cell r="C329" t="str">
            <v>Володарский район</v>
          </cell>
          <cell r="D329">
            <v>0.765054408922663</v>
          </cell>
        </row>
        <row r="330">
          <cell r="C330" t="str">
            <v>Енотаевский район</v>
          </cell>
          <cell r="D330">
            <v>0.785691565505232</v>
          </cell>
        </row>
        <row r="331">
          <cell r="C331" t="str">
            <v>Икрянинский район</v>
          </cell>
          <cell r="D331">
            <v>0.761895259829438</v>
          </cell>
        </row>
        <row r="332">
          <cell r="C332" t="str">
            <v>Камызякский район</v>
          </cell>
          <cell r="D332">
            <v>0.766238835034715</v>
          </cell>
        </row>
        <row r="333">
          <cell r="C333" t="str">
            <v>Красноярский район</v>
          </cell>
          <cell r="D333">
            <v>1.05460254856116</v>
          </cell>
        </row>
        <row r="334">
          <cell r="C334" t="str">
            <v>Лиманский район</v>
          </cell>
          <cell r="D334">
            <v>0.778162216785402</v>
          </cell>
        </row>
        <row r="335">
          <cell r="C335" t="str">
            <v>Наримановский район</v>
          </cell>
          <cell r="D335">
            <v>0.992796133950616</v>
          </cell>
        </row>
        <row r="336">
          <cell r="C336" t="str">
            <v>Приволжский район</v>
          </cell>
          <cell r="D336">
            <v>0.799376141750848</v>
          </cell>
        </row>
        <row r="337">
          <cell r="C337" t="str">
            <v>Харабалинский район</v>
          </cell>
          <cell r="D337">
            <v>0.762288699158036</v>
          </cell>
        </row>
        <row r="338">
          <cell r="C338" t="str">
            <v>Черноярский район</v>
          </cell>
          <cell r="D338">
            <v>0.755127733332597</v>
          </cell>
        </row>
        <row r="339">
          <cell r="C339" t="str">
            <v>г Астрахань</v>
          </cell>
          <cell r="D339">
            <v>1.00182074654952</v>
          </cell>
        </row>
        <row r="340">
          <cell r="C340" t="str">
            <v>Республика Калмыкия</v>
          </cell>
          <cell r="D340">
            <v>0.972183920411026</v>
          </cell>
        </row>
        <row r="341">
          <cell r="C341" t="str">
            <v>Городовиковский район</v>
          </cell>
          <cell r="D341">
            <v>0.892581869862511</v>
          </cell>
        </row>
        <row r="342">
          <cell r="C342" t="str">
            <v>Ики-Бурульский район</v>
          </cell>
          <cell r="D342">
            <v>1.09432903995672</v>
          </cell>
        </row>
        <row r="343">
          <cell r="C343" t="str">
            <v>Лаганский район</v>
          </cell>
          <cell r="D343">
            <v>0.910483619930809</v>
          </cell>
        </row>
        <row r="344">
          <cell r="C344" t="str">
            <v>Малодербетовский район</v>
          </cell>
          <cell r="D344">
            <v>0.885742667587797</v>
          </cell>
        </row>
        <row r="345">
          <cell r="C345" t="str">
            <v>Октябрьский район</v>
          </cell>
          <cell r="D345">
            <v>0.891902830565218</v>
          </cell>
        </row>
        <row r="346">
          <cell r="C346" t="str">
            <v>Кетченеровский район</v>
          </cell>
          <cell r="D346">
            <v>0.840199298099265</v>
          </cell>
        </row>
        <row r="347">
          <cell r="C347" t="str">
            <v>Приютненский район</v>
          </cell>
          <cell r="D347">
            <v>0.865747347111</v>
          </cell>
        </row>
        <row r="348">
          <cell r="C348" t="str">
            <v>Сарпинский район</v>
          </cell>
          <cell r="D348">
            <v>0.911366746473458</v>
          </cell>
        </row>
        <row r="349">
          <cell r="C349" t="str">
            <v>Целинный район</v>
          </cell>
          <cell r="D349">
            <v>0.872844943683874</v>
          </cell>
        </row>
        <row r="350">
          <cell r="C350" t="str">
            <v>Черноземельский район</v>
          </cell>
          <cell r="D350">
            <v>1.16953291031494</v>
          </cell>
        </row>
        <row r="351">
          <cell r="C351" t="str">
            <v>Юстинский район</v>
          </cell>
          <cell r="D351">
            <v>0.850925410348435</v>
          </cell>
        </row>
        <row r="352">
          <cell r="C352" t="str">
            <v>Яшалтинский район</v>
          </cell>
          <cell r="D352">
            <v>0.861623631568017</v>
          </cell>
        </row>
        <row r="353">
          <cell r="C353" t="str">
            <v>Яшкульский район</v>
          </cell>
          <cell r="D353">
            <v>0.888655581687626</v>
          </cell>
        </row>
        <row r="354">
          <cell r="C354" t="str">
            <v>г Элиста</v>
          </cell>
          <cell r="D354">
            <v>1.11226654775526</v>
          </cell>
        </row>
        <row r="355">
          <cell r="C355" t="str">
            <v>Белгородская область</v>
          </cell>
          <cell r="D355">
            <v>1.08505933234675</v>
          </cell>
        </row>
        <row r="356">
          <cell r="C356" t="str">
            <v>Алексеевский район</v>
          </cell>
          <cell r="D356">
            <v>1.04459562697513</v>
          </cell>
        </row>
        <row r="357">
          <cell r="C357" t="str">
            <v>Белгородский район</v>
          </cell>
          <cell r="D357">
            <v>1.00298269016575</v>
          </cell>
        </row>
        <row r="358">
          <cell r="C358" t="str">
            <v>Борисовский район</v>
          </cell>
          <cell r="D358">
            <v>1.0112918335204</v>
          </cell>
        </row>
        <row r="359">
          <cell r="C359" t="str">
            <v>Валуйский район</v>
          </cell>
          <cell r="D359">
            <v>0.967162215902868</v>
          </cell>
        </row>
        <row r="360">
          <cell r="C360" t="str">
            <v>Вейделевский район</v>
          </cell>
          <cell r="D360">
            <v>0.979158527616971</v>
          </cell>
        </row>
        <row r="361">
          <cell r="C361" t="str">
            <v>Волоконовский район</v>
          </cell>
          <cell r="D361">
            <v>0.970853940286991</v>
          </cell>
        </row>
        <row r="362">
          <cell r="C362" t="str">
            <v>Грайворонский район</v>
          </cell>
          <cell r="D362">
            <v>0.988145398313646</v>
          </cell>
        </row>
        <row r="363">
          <cell r="C363" t="str">
            <v>Ивнянский район</v>
          </cell>
          <cell r="D363">
            <v>1.01360644343106</v>
          </cell>
        </row>
        <row r="364">
          <cell r="C364" t="str">
            <v>Корочанский район</v>
          </cell>
          <cell r="D364">
            <v>1.04664957252347</v>
          </cell>
        </row>
        <row r="365">
          <cell r="C365" t="str">
            <v>Красненский район</v>
          </cell>
          <cell r="D365">
            <v>0.966291716435017</v>
          </cell>
        </row>
        <row r="366">
          <cell r="C366" t="str">
            <v>Красногвардейский район</v>
          </cell>
          <cell r="D366">
            <v>1.00917160154755</v>
          </cell>
        </row>
        <row r="367">
          <cell r="C367" t="str">
            <v>Краснояружский район</v>
          </cell>
          <cell r="D367">
            <v>0.993067734836941</v>
          </cell>
        </row>
        <row r="368">
          <cell r="C368" t="str">
            <v>Новооскольский район</v>
          </cell>
          <cell r="D368">
            <v>1.0012586829614</v>
          </cell>
        </row>
        <row r="369">
          <cell r="C369" t="str">
            <v>Прохоровский район</v>
          </cell>
          <cell r="D369">
            <v>0.990617937964739</v>
          </cell>
        </row>
        <row r="370">
          <cell r="C370" t="str">
            <v>Ракитянский район</v>
          </cell>
          <cell r="D370">
            <v>1.10987748539431</v>
          </cell>
        </row>
        <row r="371">
          <cell r="C371" t="str">
            <v>Ровеньский район</v>
          </cell>
          <cell r="D371">
            <v>1.00744315035192</v>
          </cell>
        </row>
        <row r="372">
          <cell r="C372" t="str">
            <v>Чернянский район</v>
          </cell>
          <cell r="D372">
            <v>1.01205926226619</v>
          </cell>
        </row>
        <row r="373">
          <cell r="C373" t="str">
            <v>Шебекинский район</v>
          </cell>
          <cell r="D373">
            <v>0.999007932085065</v>
          </cell>
        </row>
        <row r="374">
          <cell r="C374" t="str">
            <v>Яковлевский район</v>
          </cell>
          <cell r="D374">
            <v>1.0099511672443</v>
          </cell>
        </row>
        <row r="375">
          <cell r="C375" t="str">
            <v>г Белгород</v>
          </cell>
          <cell r="D375">
            <v>1.19038468199636</v>
          </cell>
        </row>
        <row r="376">
          <cell r="C376" t="str">
            <v>г Губкин</v>
          </cell>
          <cell r="D376">
            <v>1.1572676108642</v>
          </cell>
        </row>
        <row r="377">
          <cell r="C377" t="str">
            <v>г Старый Оскол</v>
          </cell>
          <cell r="D377">
            <v>1.16499418057242</v>
          </cell>
        </row>
        <row r="378">
          <cell r="C378" t="str">
            <v>Брянская область</v>
          </cell>
          <cell r="D378">
            <v>0.949130398722571</v>
          </cell>
        </row>
        <row r="379">
          <cell r="C379" t="str">
            <v>Брасовский район</v>
          </cell>
          <cell r="D379">
            <v>0.819150317879182</v>
          </cell>
        </row>
        <row r="380">
          <cell r="C380" t="str">
            <v>Брянский район</v>
          </cell>
          <cell r="D380">
            <v>1.06943735738455</v>
          </cell>
        </row>
        <row r="381">
          <cell r="C381" t="str">
            <v>Выгоничский район</v>
          </cell>
          <cell r="D381">
            <v>1.11496920728853</v>
          </cell>
        </row>
        <row r="382">
          <cell r="C382" t="str">
            <v>Гордеевский район</v>
          </cell>
          <cell r="D382">
            <v>0.836863114330893</v>
          </cell>
        </row>
        <row r="383">
          <cell r="C383" t="str">
            <v>Дубровский район</v>
          </cell>
          <cell r="D383">
            <v>0.838739872538625</v>
          </cell>
        </row>
        <row r="384">
          <cell r="C384" t="str">
            <v>Дятьковский район</v>
          </cell>
          <cell r="D384">
            <v>0.867136690167357</v>
          </cell>
        </row>
        <row r="385">
          <cell r="C385" t="str">
            <v>Жирятинский район</v>
          </cell>
          <cell r="D385">
            <v>0.893180075794318</v>
          </cell>
        </row>
        <row r="386">
          <cell r="C386" t="str">
            <v>Жуковский район</v>
          </cell>
          <cell r="D386">
            <v>0.868796048041795</v>
          </cell>
        </row>
        <row r="387">
          <cell r="C387" t="str">
            <v>Злынковский район</v>
          </cell>
          <cell r="D387">
            <v>0.828282290727945</v>
          </cell>
        </row>
        <row r="388">
          <cell r="C388" t="str">
            <v>Карачевский район</v>
          </cell>
          <cell r="D388">
            <v>0.885095162901895</v>
          </cell>
        </row>
        <row r="389">
          <cell r="C389" t="str">
            <v>Клетнянский район</v>
          </cell>
          <cell r="D389">
            <v>0.835658605234803</v>
          </cell>
        </row>
        <row r="390">
          <cell r="C390" t="str">
            <v>Климовский район</v>
          </cell>
          <cell r="D390">
            <v>0.839438311669097</v>
          </cell>
        </row>
        <row r="391">
          <cell r="C391" t="str">
            <v>Клинцовский район</v>
          </cell>
          <cell r="D391">
            <v>0.820811027745742</v>
          </cell>
        </row>
        <row r="392">
          <cell r="C392" t="str">
            <v>Комаричский район</v>
          </cell>
          <cell r="D392">
            <v>0.845696451433973</v>
          </cell>
        </row>
        <row r="393">
          <cell r="C393" t="str">
            <v>Красногорский район</v>
          </cell>
          <cell r="D393">
            <v>0.848688641771096</v>
          </cell>
        </row>
        <row r="394">
          <cell r="C394" t="str">
            <v>Мглинский район</v>
          </cell>
          <cell r="D394">
            <v>0.837231396985056</v>
          </cell>
        </row>
        <row r="395">
          <cell r="C395" t="str">
            <v>Навлинский район</v>
          </cell>
          <cell r="D395">
            <v>0.872492664903076</v>
          </cell>
        </row>
        <row r="396">
          <cell r="C396" t="str">
            <v>Новозыбковский район</v>
          </cell>
          <cell r="D396">
            <v>0.827659872183102</v>
          </cell>
        </row>
        <row r="397">
          <cell r="C397" t="str">
            <v>Погарский район</v>
          </cell>
          <cell r="D397">
            <v>0.87468810696825</v>
          </cell>
        </row>
        <row r="398">
          <cell r="C398" t="str">
            <v>Почепский район</v>
          </cell>
          <cell r="D398">
            <v>0.882935838340565</v>
          </cell>
        </row>
        <row r="399">
          <cell r="C399" t="str">
            <v>Рогнединский район</v>
          </cell>
          <cell r="D399">
            <v>0.973059633224994</v>
          </cell>
        </row>
        <row r="400">
          <cell r="C400" t="str">
            <v>Севский район</v>
          </cell>
          <cell r="D400">
            <v>0.961069394515926</v>
          </cell>
        </row>
        <row r="401">
          <cell r="C401" t="str">
            <v>Стародубский район</v>
          </cell>
          <cell r="D401">
            <v>0.861500968947324</v>
          </cell>
        </row>
        <row r="402">
          <cell r="C402" t="str">
            <v>Суземский район</v>
          </cell>
          <cell r="D402">
            <v>0.863438566800568</v>
          </cell>
        </row>
        <row r="403">
          <cell r="C403" t="str">
            <v>Суражский район</v>
          </cell>
          <cell r="D403">
            <v>0.85642134140144</v>
          </cell>
        </row>
        <row r="404">
          <cell r="C404" t="str">
            <v>Трубчевский район</v>
          </cell>
          <cell r="D404">
            <v>0.855019132428698</v>
          </cell>
        </row>
        <row r="405">
          <cell r="C405" t="str">
            <v>Унечский район</v>
          </cell>
          <cell r="D405">
            <v>0.923128632724539</v>
          </cell>
        </row>
        <row r="406">
          <cell r="C406" t="str">
            <v>г Брянск</v>
          </cell>
          <cell r="D406">
            <v>1.07353852891722</v>
          </cell>
        </row>
        <row r="407">
          <cell r="C407" t="str">
            <v>г Клинцы</v>
          </cell>
          <cell r="D407">
            <v>0.845416241409503</v>
          </cell>
        </row>
        <row r="408">
          <cell r="C408" t="str">
            <v>г Новозыбков</v>
          </cell>
          <cell r="D408">
            <v>0.847906147358952</v>
          </cell>
        </row>
        <row r="409">
          <cell r="C409" t="str">
            <v>г Сельцо</v>
          </cell>
          <cell r="D409">
            <v>0.836354610779455</v>
          </cell>
        </row>
        <row r="410">
          <cell r="C410" t="str">
            <v>г Стародуб</v>
          </cell>
          <cell r="D410">
            <v>0.8944360764761</v>
          </cell>
        </row>
        <row r="411">
          <cell r="C411" t="str">
            <v>г Фокино</v>
          </cell>
          <cell r="D411">
            <v>0.874997713164297</v>
          </cell>
        </row>
        <row r="412">
          <cell r="C412" t="str">
            <v>Владимирская область</v>
          </cell>
          <cell r="D412">
            <v>0.885173854582212</v>
          </cell>
        </row>
        <row r="413">
          <cell r="C413" t="str">
            <v>Александровский район</v>
          </cell>
          <cell r="D413">
            <v>0.8052150173809</v>
          </cell>
        </row>
        <row r="414">
          <cell r="C414" t="str">
            <v>Вязниковский район</v>
          </cell>
          <cell r="D414">
            <v>0.807625347933242</v>
          </cell>
        </row>
        <row r="415">
          <cell r="C415" t="str">
            <v>Гороховецкий район</v>
          </cell>
          <cell r="D415">
            <v>0.814589883975614</v>
          </cell>
        </row>
        <row r="416">
          <cell r="C416" t="str">
            <v>Гусь-Хрустальный район</v>
          </cell>
          <cell r="D416">
            <v>0.794383190036775</v>
          </cell>
        </row>
        <row r="417">
          <cell r="C417" t="str">
            <v>Камешковский район</v>
          </cell>
          <cell r="D417">
            <v>0.832645206133052</v>
          </cell>
        </row>
        <row r="418">
          <cell r="C418" t="str">
            <v>Киржачский район</v>
          </cell>
          <cell r="D418">
            <v>0.909859519740295</v>
          </cell>
        </row>
        <row r="419">
          <cell r="C419" t="str">
            <v>Ковровский район</v>
          </cell>
          <cell r="D419">
            <v>0.812759478757214</v>
          </cell>
        </row>
        <row r="420">
          <cell r="C420" t="str">
            <v>Кольчугинский район</v>
          </cell>
          <cell r="D420">
            <v>0.815923432700357</v>
          </cell>
        </row>
        <row r="421">
          <cell r="C421" t="str">
            <v>Меленковский район</v>
          </cell>
          <cell r="D421">
            <v>0.790120090800045</v>
          </cell>
        </row>
        <row r="422">
          <cell r="C422" t="str">
            <v>Муромский район</v>
          </cell>
          <cell r="D422">
            <v>0.777743214792889</v>
          </cell>
        </row>
        <row r="423">
          <cell r="C423" t="str">
            <v>Петушинский район</v>
          </cell>
          <cell r="D423">
            <v>0.988690896183008</v>
          </cell>
        </row>
        <row r="424">
          <cell r="C424" t="str">
            <v>Селивановский район</v>
          </cell>
          <cell r="D424">
            <v>0.799047497477257</v>
          </cell>
        </row>
        <row r="425">
          <cell r="C425" t="str">
            <v>Собинский район</v>
          </cell>
          <cell r="D425">
            <v>0.807864325709713</v>
          </cell>
        </row>
        <row r="426">
          <cell r="C426" t="str">
            <v>Судогодский район</v>
          </cell>
          <cell r="D426">
            <v>0.798909504726893</v>
          </cell>
        </row>
        <row r="427">
          <cell r="C427" t="str">
            <v>Суздальский район</v>
          </cell>
          <cell r="D427">
            <v>0.796504733274761</v>
          </cell>
        </row>
        <row r="428">
          <cell r="C428" t="str">
            <v>Юрьев-Польский район</v>
          </cell>
          <cell r="D428">
            <v>0.827710345226905</v>
          </cell>
        </row>
        <row r="429">
          <cell r="C429" t="str">
            <v>г Владимир</v>
          </cell>
          <cell r="D429">
            <v>0.990806372060193</v>
          </cell>
        </row>
        <row r="430">
          <cell r="C430" t="str">
            <v>г Гусь-Хрустальный</v>
          </cell>
          <cell r="D430">
            <v>0.820307180294794</v>
          </cell>
        </row>
        <row r="431">
          <cell r="C431" t="str">
            <v>г Ковров</v>
          </cell>
          <cell r="D431">
            <v>1.01113361905788</v>
          </cell>
        </row>
        <row r="432">
          <cell r="C432" t="str">
            <v>г Муром</v>
          </cell>
          <cell r="D432">
            <v>0.841739894077164</v>
          </cell>
        </row>
        <row r="433">
          <cell r="C433" t="str">
            <v>Волгоградская область</v>
          </cell>
          <cell r="D433">
            <v>0.915657062814329</v>
          </cell>
        </row>
        <row r="434">
          <cell r="C434" t="str">
            <v>Алексеевский район</v>
          </cell>
          <cell r="D434">
            <v>0.843827623759821</v>
          </cell>
        </row>
        <row r="435">
          <cell r="C435" t="str">
            <v>Быковский район</v>
          </cell>
          <cell r="D435">
            <v>0.826908310525041</v>
          </cell>
        </row>
        <row r="436">
          <cell r="C436" t="str">
            <v>Городищенский район</v>
          </cell>
          <cell r="D436">
            <v>0.875021961016602</v>
          </cell>
        </row>
        <row r="437">
          <cell r="C437" t="str">
            <v>Даниловский район</v>
          </cell>
          <cell r="D437">
            <v>0.794528584898215</v>
          </cell>
        </row>
        <row r="438">
          <cell r="C438" t="str">
            <v>Дубовский район</v>
          </cell>
          <cell r="D438">
            <v>0.804134113586881</v>
          </cell>
        </row>
        <row r="439">
          <cell r="C439" t="str">
            <v>Еланский район</v>
          </cell>
          <cell r="D439">
            <v>0.82050351820917</v>
          </cell>
        </row>
        <row r="440">
          <cell r="C440" t="str">
            <v>Жирновский район</v>
          </cell>
          <cell r="D440">
            <v>0.862541550339056</v>
          </cell>
        </row>
        <row r="441">
          <cell r="C441" t="str">
            <v>Иловлинский район</v>
          </cell>
          <cell r="D441">
            <v>0.845411058784675</v>
          </cell>
        </row>
        <row r="442">
          <cell r="C442" t="str">
            <v>Калачевский район</v>
          </cell>
          <cell r="D442">
            <v>0.83221325208492</v>
          </cell>
        </row>
        <row r="443">
          <cell r="C443" t="str">
            <v>Камышинский район</v>
          </cell>
          <cell r="D443">
            <v>0.888293535944862</v>
          </cell>
        </row>
        <row r="444">
          <cell r="C444" t="str">
            <v>Киквидзенский район</v>
          </cell>
          <cell r="D444">
            <v>0.803978496155748</v>
          </cell>
        </row>
        <row r="445">
          <cell r="C445" t="str">
            <v>Клетский район</v>
          </cell>
          <cell r="D445">
            <v>0.825645934949248</v>
          </cell>
        </row>
        <row r="446">
          <cell r="C446" t="str">
            <v>Котельниковский район</v>
          </cell>
          <cell r="D446">
            <v>1.06478103838227</v>
          </cell>
        </row>
        <row r="447">
          <cell r="C447" t="str">
            <v>Котовский район</v>
          </cell>
          <cell r="D447">
            <v>0.842876114205149</v>
          </cell>
        </row>
        <row r="448">
          <cell r="C448" t="str">
            <v>Ленинский район</v>
          </cell>
          <cell r="D448">
            <v>0.826174450775471</v>
          </cell>
        </row>
        <row r="449">
          <cell r="C449" t="str">
            <v>Нехаевский район</v>
          </cell>
          <cell r="D449">
            <v>0.854253388087433</v>
          </cell>
        </row>
        <row r="450">
          <cell r="C450" t="str">
            <v>Николаевский район</v>
          </cell>
          <cell r="D450">
            <v>0.828651051392453</v>
          </cell>
        </row>
        <row r="451">
          <cell r="C451" t="str">
            <v>Новоаннинский район</v>
          </cell>
          <cell r="D451">
            <v>0.845355732613296</v>
          </cell>
        </row>
        <row r="452">
          <cell r="C452" t="str">
            <v>Новониколаевский район</v>
          </cell>
          <cell r="D452">
            <v>0.802410150086725</v>
          </cell>
        </row>
        <row r="453">
          <cell r="C453" t="str">
            <v>Октябрьский район</v>
          </cell>
          <cell r="D453">
            <v>0.853512117984</v>
          </cell>
        </row>
        <row r="454">
          <cell r="C454" t="str">
            <v>Ольховский район</v>
          </cell>
          <cell r="D454">
            <v>0.850590393170018</v>
          </cell>
        </row>
        <row r="455">
          <cell r="C455" t="str">
            <v>Палласовский район</v>
          </cell>
          <cell r="D455">
            <v>0.836756234906371</v>
          </cell>
        </row>
        <row r="456">
          <cell r="C456" t="str">
            <v>Кумылженский район</v>
          </cell>
          <cell r="D456">
            <v>0.807004636544077</v>
          </cell>
        </row>
        <row r="457">
          <cell r="C457" t="str">
            <v>Руднянский район</v>
          </cell>
          <cell r="D457">
            <v>0.834340593670945</v>
          </cell>
        </row>
        <row r="458">
          <cell r="C458" t="str">
            <v>Светлоярский район</v>
          </cell>
          <cell r="D458">
            <v>0.818604019856187</v>
          </cell>
        </row>
        <row r="459">
          <cell r="C459" t="str">
            <v>Серафимовичский район</v>
          </cell>
          <cell r="D459">
            <v>0.812844766601758</v>
          </cell>
        </row>
        <row r="460">
          <cell r="C460" t="str">
            <v>Среднеахтубинский район</v>
          </cell>
          <cell r="D460">
            <v>0.835468141043639</v>
          </cell>
        </row>
        <row r="461">
          <cell r="C461" t="str">
            <v>Старополтавский район</v>
          </cell>
          <cell r="D461">
            <v>0.843970868247172</v>
          </cell>
        </row>
        <row r="462">
          <cell r="C462" t="str">
            <v>Суровикинский район</v>
          </cell>
          <cell r="D462">
            <v>0.836419248226156</v>
          </cell>
        </row>
        <row r="463">
          <cell r="C463" t="str">
            <v>Урюпинский район</v>
          </cell>
          <cell r="D463">
            <v>0.836848981688209</v>
          </cell>
        </row>
        <row r="464">
          <cell r="C464" t="str">
            <v>Фроловский район</v>
          </cell>
          <cell r="D464">
            <v>0.830922978706347</v>
          </cell>
        </row>
        <row r="465">
          <cell r="C465" t="str">
            <v>Чернышковский район</v>
          </cell>
          <cell r="D465">
            <v>0.801317206719401</v>
          </cell>
        </row>
        <row r="466">
          <cell r="C466" t="str">
            <v>г Волгоград</v>
          </cell>
          <cell r="D466">
            <v>1.04989990777006</v>
          </cell>
        </row>
        <row r="467">
          <cell r="C467" t="str">
            <v>г Волжский</v>
          </cell>
          <cell r="D467">
            <v>0.985422821176519</v>
          </cell>
        </row>
        <row r="468">
          <cell r="C468" t="str">
            <v>г Камышин</v>
          </cell>
          <cell r="D468">
            <v>0.843946725917843</v>
          </cell>
        </row>
        <row r="469">
          <cell r="C469" t="str">
            <v>г Михайловка</v>
          </cell>
          <cell r="D469">
            <v>0.859976595502933</v>
          </cell>
        </row>
        <row r="470">
          <cell r="C470" t="str">
            <v>г Урюпинск</v>
          </cell>
          <cell r="D470">
            <v>0.844649569480428</v>
          </cell>
        </row>
        <row r="471">
          <cell r="C471" t="str">
            <v>г Фролово</v>
          </cell>
          <cell r="D471">
            <v>0.825671016146939</v>
          </cell>
        </row>
        <row r="472">
          <cell r="C472" t="str">
            <v>Вологодская область</v>
          </cell>
          <cell r="D472">
            <v>1.00854805026233</v>
          </cell>
        </row>
        <row r="473">
          <cell r="C473" t="str">
            <v>Бабаевский район</v>
          </cell>
          <cell r="D473">
            <v>0.950154481334889</v>
          </cell>
        </row>
        <row r="474">
          <cell r="C474" t="str">
            <v>Бабушкинский район</v>
          </cell>
          <cell r="D474">
            <v>0.892878276418272</v>
          </cell>
        </row>
        <row r="475">
          <cell r="C475" t="str">
            <v>Белозерский район</v>
          </cell>
          <cell r="D475">
            <v>0.887494110909502</v>
          </cell>
        </row>
        <row r="476">
          <cell r="C476" t="str">
            <v>Вашкинский район</v>
          </cell>
          <cell r="D476">
            <v>0.859001709267126</v>
          </cell>
        </row>
        <row r="477">
          <cell r="C477" t="str">
            <v>Великоустюгский район</v>
          </cell>
          <cell r="D477">
            <v>0.895200267536632</v>
          </cell>
        </row>
        <row r="478">
          <cell r="C478" t="str">
            <v>Верховажский район</v>
          </cell>
          <cell r="D478">
            <v>0.859155793661753</v>
          </cell>
        </row>
        <row r="479">
          <cell r="C479" t="str">
            <v>Вожегородский район</v>
          </cell>
          <cell r="D479">
            <v>0.884058028909314</v>
          </cell>
        </row>
        <row r="480">
          <cell r="C480" t="str">
            <v>Вологодский район</v>
          </cell>
          <cell r="D480">
            <v>0.919827463585227</v>
          </cell>
        </row>
        <row r="481">
          <cell r="C481" t="str">
            <v>Вытегорский район</v>
          </cell>
          <cell r="D481">
            <v>0.908846420939981</v>
          </cell>
        </row>
        <row r="482">
          <cell r="C482" t="str">
            <v>Грязовецкий район</v>
          </cell>
          <cell r="D482">
            <v>0.919904476873649</v>
          </cell>
        </row>
        <row r="483">
          <cell r="C483" t="str">
            <v>Кадуйский район</v>
          </cell>
          <cell r="D483">
            <v>0.919900313993194</v>
          </cell>
        </row>
        <row r="484">
          <cell r="C484" t="str">
            <v>Кирилловский район</v>
          </cell>
          <cell r="D484">
            <v>0.874490573267535</v>
          </cell>
        </row>
        <row r="485">
          <cell r="C485" t="str">
            <v>Кичименгско-городецкий район</v>
          </cell>
          <cell r="D485">
            <v>0.844437235998912</v>
          </cell>
        </row>
        <row r="486">
          <cell r="C486" t="str">
            <v>Междуреченский район</v>
          </cell>
          <cell r="D486">
            <v>0.942210751432891</v>
          </cell>
        </row>
        <row r="487">
          <cell r="C487" t="str">
            <v>Никольский район</v>
          </cell>
          <cell r="D487">
            <v>0.838487641470533</v>
          </cell>
        </row>
        <row r="488">
          <cell r="C488" t="str">
            <v>Нюксенский район</v>
          </cell>
          <cell r="D488">
            <v>1.02033067224215</v>
          </cell>
        </row>
        <row r="489">
          <cell r="C489" t="str">
            <v>Сокольский район</v>
          </cell>
          <cell r="D489">
            <v>0.890855839239337</v>
          </cell>
        </row>
        <row r="490">
          <cell r="C490" t="str">
            <v>Сямженский район</v>
          </cell>
          <cell r="D490">
            <v>0.912854031736</v>
          </cell>
        </row>
        <row r="491">
          <cell r="C491" t="str">
            <v>Тарногский район</v>
          </cell>
          <cell r="D491">
            <v>0.920765672767823</v>
          </cell>
        </row>
        <row r="492">
          <cell r="C492" t="str">
            <v>Тотемский район</v>
          </cell>
          <cell r="D492">
            <v>0.912893665827001</v>
          </cell>
        </row>
        <row r="493">
          <cell r="C493" t="str">
            <v>Усть-кубинский район</v>
          </cell>
          <cell r="D493">
            <v>0.860275724139776</v>
          </cell>
        </row>
        <row r="494">
          <cell r="C494" t="str">
            <v>Устюженский район</v>
          </cell>
          <cell r="D494">
            <v>0.89653898050969</v>
          </cell>
        </row>
        <row r="495">
          <cell r="C495" t="str">
            <v>Харовский район</v>
          </cell>
          <cell r="D495">
            <v>0.888097352759912</v>
          </cell>
        </row>
        <row r="496">
          <cell r="C496" t="str">
            <v>Чагодощенский район</v>
          </cell>
          <cell r="D496">
            <v>0.878957517449339</v>
          </cell>
        </row>
        <row r="497">
          <cell r="C497" t="str">
            <v>Череповецкий район</v>
          </cell>
          <cell r="D497">
            <v>0.950854192158071</v>
          </cell>
        </row>
        <row r="498">
          <cell r="C498" t="str">
            <v>Шекснинский район</v>
          </cell>
          <cell r="D498">
            <v>0.90303414364884</v>
          </cell>
        </row>
        <row r="499">
          <cell r="C499" t="str">
            <v>г Вологда</v>
          </cell>
          <cell r="D499">
            <v>0.974056208737487</v>
          </cell>
        </row>
        <row r="500">
          <cell r="C500" t="str">
            <v>г Череповец</v>
          </cell>
          <cell r="D500">
            <v>1.15006976142719</v>
          </cell>
        </row>
        <row r="501">
          <cell r="C501" t="str">
            <v>Воронежская область</v>
          </cell>
          <cell r="D501">
            <v>1.1976381529786</v>
          </cell>
        </row>
        <row r="502">
          <cell r="C502" t="str">
            <v>Аннинский район</v>
          </cell>
          <cell r="D502">
            <v>1.10164217683749</v>
          </cell>
        </row>
        <row r="503">
          <cell r="C503" t="str">
            <v>Бобровский район</v>
          </cell>
          <cell r="D503">
            <v>1.10693626957264</v>
          </cell>
        </row>
        <row r="504">
          <cell r="C504" t="str">
            <v>Богучарский район</v>
          </cell>
          <cell r="D504">
            <v>1.09148976135944</v>
          </cell>
        </row>
        <row r="505">
          <cell r="C505" t="str">
            <v>Бутурлиновский район</v>
          </cell>
          <cell r="D505">
            <v>1.03411705318688</v>
          </cell>
        </row>
        <row r="506">
          <cell r="C506" t="str">
            <v>Верхнемамонский район</v>
          </cell>
          <cell r="D506">
            <v>1.09832109682603</v>
          </cell>
        </row>
        <row r="507">
          <cell r="C507" t="str">
            <v>Верхнехавский район</v>
          </cell>
          <cell r="D507">
            <v>1.08215787514324</v>
          </cell>
        </row>
        <row r="508">
          <cell r="C508" t="str">
            <v>Воробьевский район</v>
          </cell>
          <cell r="D508">
            <v>1.07020226907083</v>
          </cell>
        </row>
        <row r="509">
          <cell r="C509" t="str">
            <v>Грибановский район</v>
          </cell>
          <cell r="D509">
            <v>1.06463876794636</v>
          </cell>
        </row>
        <row r="510">
          <cell r="C510" t="str">
            <v>Калачеевский район</v>
          </cell>
          <cell r="D510">
            <v>1.06862747321945</v>
          </cell>
        </row>
        <row r="511">
          <cell r="C511" t="str">
            <v>Каменский район</v>
          </cell>
          <cell r="D511">
            <v>1.0648426826692</v>
          </cell>
        </row>
        <row r="512">
          <cell r="C512" t="str">
            <v>Кантемировский район</v>
          </cell>
          <cell r="D512">
            <v>1.09282539638565</v>
          </cell>
        </row>
        <row r="513">
          <cell r="C513" t="str">
            <v>Каширский район</v>
          </cell>
          <cell r="D513">
            <v>1.09519252461703</v>
          </cell>
        </row>
        <row r="514">
          <cell r="C514" t="str">
            <v>Лискинский район</v>
          </cell>
          <cell r="D514">
            <v>1.22136929864488</v>
          </cell>
        </row>
        <row r="515">
          <cell r="C515" t="str">
            <v>Нижнедевицкий район</v>
          </cell>
          <cell r="D515">
            <v>1.11455438348797</v>
          </cell>
        </row>
        <row r="516">
          <cell r="C516" t="str">
            <v>Новоусманский район</v>
          </cell>
          <cell r="D516">
            <v>1.16770550577687</v>
          </cell>
        </row>
        <row r="517">
          <cell r="C517" t="str">
            <v>Новохоперский район</v>
          </cell>
          <cell r="D517">
            <v>1.05917523758482</v>
          </cell>
        </row>
        <row r="518">
          <cell r="C518" t="str">
            <v>Ольховатский район</v>
          </cell>
          <cell r="D518">
            <v>1.09313530575072</v>
          </cell>
        </row>
        <row r="519">
          <cell r="C519" t="str">
            <v>Острогожский район</v>
          </cell>
          <cell r="D519">
            <v>1.08615862817495</v>
          </cell>
        </row>
        <row r="520">
          <cell r="C520" t="str">
            <v>Павловский район</v>
          </cell>
          <cell r="D520">
            <v>1.08810792988436</v>
          </cell>
        </row>
        <row r="521">
          <cell r="C521" t="str">
            <v>Панинский район</v>
          </cell>
          <cell r="D521">
            <v>1.08834209217136</v>
          </cell>
        </row>
        <row r="522">
          <cell r="C522" t="str">
            <v>Петропавловский район</v>
          </cell>
          <cell r="D522">
            <v>1.08239883031542</v>
          </cell>
        </row>
        <row r="523">
          <cell r="C523" t="str">
            <v>Поворинский район</v>
          </cell>
          <cell r="D523">
            <v>1.06012495983261</v>
          </cell>
        </row>
        <row r="524">
          <cell r="C524" t="str">
            <v>Подгоренский район</v>
          </cell>
          <cell r="D524">
            <v>1.08939140067915</v>
          </cell>
        </row>
        <row r="525">
          <cell r="C525" t="str">
            <v>Рамонский район</v>
          </cell>
          <cell r="D525">
            <v>1.18578996045487</v>
          </cell>
        </row>
        <row r="526">
          <cell r="C526" t="str">
            <v>Репьевский район</v>
          </cell>
          <cell r="D526">
            <v>1.06248926837581</v>
          </cell>
        </row>
        <row r="527">
          <cell r="C527" t="str">
            <v>Россошанский район</v>
          </cell>
          <cell r="D527">
            <v>1.15573464775473</v>
          </cell>
        </row>
        <row r="528">
          <cell r="C528" t="str">
            <v>Семилукский район</v>
          </cell>
          <cell r="D528">
            <v>1.1100927823282</v>
          </cell>
        </row>
        <row r="529">
          <cell r="C529" t="str">
            <v>Таловский район</v>
          </cell>
          <cell r="D529">
            <v>1.09499476194114</v>
          </cell>
        </row>
        <row r="530">
          <cell r="C530" t="str">
            <v>Терновский район</v>
          </cell>
          <cell r="D530">
            <v>1.04418539068996</v>
          </cell>
        </row>
        <row r="531">
          <cell r="C531" t="str">
            <v>Хохольский район</v>
          </cell>
          <cell r="D531">
            <v>1.063789913635</v>
          </cell>
        </row>
        <row r="532">
          <cell r="C532" t="str">
            <v>Эртильский район</v>
          </cell>
          <cell r="D532">
            <v>1.08375527122264</v>
          </cell>
        </row>
        <row r="533">
          <cell r="C533" t="str">
            <v>г Борисоглебск</v>
          </cell>
          <cell r="D533">
            <v>1.07013498105732</v>
          </cell>
        </row>
        <row r="534">
          <cell r="C534" t="str">
            <v>г Воронеж</v>
          </cell>
          <cell r="D534">
            <v>1.35626442037338</v>
          </cell>
        </row>
        <row r="535">
          <cell r="C535" t="str">
            <v>г Нововоронеж</v>
          </cell>
          <cell r="D535">
            <v>1.50116439389825</v>
          </cell>
        </row>
        <row r="536">
          <cell r="C536" t="str">
            <v>Нижегородская область</v>
          </cell>
          <cell r="D536">
            <v>1.13037164085469</v>
          </cell>
        </row>
        <row r="537">
          <cell r="C537" t="str">
            <v>Ардатовский район</v>
          </cell>
          <cell r="D537">
            <v>0.97612793775846</v>
          </cell>
        </row>
        <row r="538">
          <cell r="C538" t="str">
            <v>Арзамасский район</v>
          </cell>
          <cell r="D538">
            <v>1.00827540294175</v>
          </cell>
        </row>
        <row r="539">
          <cell r="C539" t="str">
            <v>Балахнинский район</v>
          </cell>
          <cell r="D539">
            <v>1.03220462597503</v>
          </cell>
        </row>
        <row r="540">
          <cell r="C540" t="str">
            <v>Богородский район</v>
          </cell>
          <cell r="D540">
            <v>0.999228199504572</v>
          </cell>
        </row>
        <row r="541">
          <cell r="C541" t="str">
            <v>Большеболдинский район</v>
          </cell>
          <cell r="D541">
            <v>0.961228594811526</v>
          </cell>
        </row>
        <row r="542">
          <cell r="C542" t="str">
            <v>Большемурашкинский район</v>
          </cell>
          <cell r="D542">
            <v>0.983607173922752</v>
          </cell>
        </row>
        <row r="543">
          <cell r="C543" t="str">
            <v>Бутурлинский район</v>
          </cell>
          <cell r="D543">
            <v>0.953556835754659</v>
          </cell>
        </row>
        <row r="544">
          <cell r="C544" t="str">
            <v>Вадский район</v>
          </cell>
          <cell r="D544">
            <v>1.03884952208155</v>
          </cell>
        </row>
        <row r="545">
          <cell r="C545" t="str">
            <v>Варнавинский район</v>
          </cell>
          <cell r="D545">
            <v>0.993832476501609</v>
          </cell>
        </row>
        <row r="546">
          <cell r="C546" t="str">
            <v>Вачский район</v>
          </cell>
          <cell r="D546">
            <v>0.982124896029798</v>
          </cell>
        </row>
        <row r="547">
          <cell r="C547" t="str">
            <v>Ветлужский район</v>
          </cell>
          <cell r="D547">
            <v>0.941290308279894</v>
          </cell>
        </row>
        <row r="548">
          <cell r="C548" t="str">
            <v>Вознесенский район</v>
          </cell>
          <cell r="D548">
            <v>1.01028020057744</v>
          </cell>
        </row>
        <row r="549">
          <cell r="C549" t="str">
            <v>Воротынский район</v>
          </cell>
          <cell r="D549">
            <v>0.976978377033063</v>
          </cell>
        </row>
        <row r="550">
          <cell r="C550" t="str">
            <v>Воскресенский район</v>
          </cell>
          <cell r="D550">
            <v>0.993803764995086</v>
          </cell>
        </row>
        <row r="551">
          <cell r="C551" t="str">
            <v>Гагинский район</v>
          </cell>
          <cell r="D551">
            <v>0.999855994771229</v>
          </cell>
        </row>
        <row r="552">
          <cell r="C552" t="str">
            <v>Городецкий район</v>
          </cell>
          <cell r="D552">
            <v>1.02051622360254</v>
          </cell>
        </row>
        <row r="553">
          <cell r="C553" t="str">
            <v>Дальнеконстантиновский район</v>
          </cell>
          <cell r="D553">
            <v>1.02863367871996</v>
          </cell>
        </row>
        <row r="554">
          <cell r="C554" t="str">
            <v>Володарский район</v>
          </cell>
          <cell r="D554">
            <v>1.00952060688356</v>
          </cell>
        </row>
        <row r="555">
          <cell r="C555" t="str">
            <v>Дивеевский район</v>
          </cell>
          <cell r="D555">
            <v>1.041857441887</v>
          </cell>
        </row>
        <row r="556">
          <cell r="C556" t="str">
            <v>Княгининский район</v>
          </cell>
          <cell r="D556">
            <v>1.00805598619617</v>
          </cell>
        </row>
        <row r="557">
          <cell r="C557" t="str">
            <v>Ковернинский район</v>
          </cell>
          <cell r="D557">
            <v>0.986700894393043</v>
          </cell>
        </row>
        <row r="558">
          <cell r="C558" t="str">
            <v>Краснобаковский район</v>
          </cell>
          <cell r="D558">
            <v>1.00240668198055</v>
          </cell>
        </row>
        <row r="559">
          <cell r="C559" t="str">
            <v>Краснооктябрьский район</v>
          </cell>
          <cell r="D559">
            <v>0.99036446778737</v>
          </cell>
        </row>
        <row r="560">
          <cell r="C560" t="str">
            <v>Кстовский район</v>
          </cell>
          <cell r="D560">
            <v>1.27221983726662</v>
          </cell>
        </row>
        <row r="561">
          <cell r="C561" t="str">
            <v>Городской округ Кулебакский</v>
          </cell>
          <cell r="D561">
            <v>1.02631372222197</v>
          </cell>
        </row>
        <row r="562">
          <cell r="C562" t="str">
            <v>Лукояновский район</v>
          </cell>
          <cell r="D562">
            <v>0.945131603673899</v>
          </cell>
        </row>
        <row r="563">
          <cell r="C563" t="str">
            <v>Лысковский район</v>
          </cell>
          <cell r="D563">
            <v>0.983893621278526</v>
          </cell>
        </row>
        <row r="564">
          <cell r="C564" t="str">
            <v>Городской округ Навашинский</v>
          </cell>
          <cell r="D564">
            <v>1.01427814802836</v>
          </cell>
        </row>
        <row r="565">
          <cell r="C565" t="str">
            <v>Павловский район</v>
          </cell>
          <cell r="D565">
            <v>1.03513883807575</v>
          </cell>
        </row>
        <row r="566">
          <cell r="C566" t="str">
            <v>Городской округ Перевозский</v>
          </cell>
          <cell r="D566">
            <v>0.990845552448991</v>
          </cell>
        </row>
        <row r="567">
          <cell r="C567" t="str">
            <v>Городской округ Семеновский</v>
          </cell>
          <cell r="D567">
            <v>1.01632389851056</v>
          </cell>
        </row>
        <row r="568">
          <cell r="C568" t="str">
            <v>Пильнинский район</v>
          </cell>
          <cell r="D568">
            <v>0.997307199405357</v>
          </cell>
        </row>
        <row r="569">
          <cell r="C569" t="str">
            <v>Починковский район</v>
          </cell>
          <cell r="D569">
            <v>0.96072911104495</v>
          </cell>
        </row>
        <row r="570">
          <cell r="C570" t="str">
            <v>Сергачский район</v>
          </cell>
          <cell r="D570">
            <v>0.970116178594224</v>
          </cell>
        </row>
        <row r="571">
          <cell r="C571" t="str">
            <v>Сеченовский район</v>
          </cell>
          <cell r="D571">
            <v>0.960314760233761</v>
          </cell>
        </row>
        <row r="572">
          <cell r="C572" t="str">
            <v>Сосновский район</v>
          </cell>
          <cell r="D572">
            <v>0.993538016632386</v>
          </cell>
        </row>
        <row r="573">
          <cell r="C573" t="str">
            <v>Тонкинский район</v>
          </cell>
          <cell r="D573">
            <v>0.956611569411829</v>
          </cell>
        </row>
        <row r="574">
          <cell r="C574" t="str">
            <v>Тоншаевский район</v>
          </cell>
          <cell r="D574">
            <v>0.984275291421438</v>
          </cell>
        </row>
        <row r="575">
          <cell r="C575" t="str">
            <v>Уренский район</v>
          </cell>
          <cell r="D575">
            <v>1.03351574767793</v>
          </cell>
        </row>
        <row r="576">
          <cell r="C576" t="str">
            <v>г Чкаловск</v>
          </cell>
          <cell r="D576">
            <v>0.957872241955987</v>
          </cell>
        </row>
        <row r="577">
          <cell r="C577" t="str">
            <v>Шарангский район</v>
          </cell>
          <cell r="D577">
            <v>1.00330493667106</v>
          </cell>
        </row>
        <row r="578">
          <cell r="C578" t="str">
            <v>Шатковский район</v>
          </cell>
          <cell r="D578">
            <v>1.00627854362957</v>
          </cell>
        </row>
        <row r="579">
          <cell r="C579" t="str">
            <v>Городской округ Сокольский</v>
          </cell>
          <cell r="D579">
            <v>0.987163171905042</v>
          </cell>
        </row>
        <row r="580">
          <cell r="C580" t="str">
            <v>г Арзамас</v>
          </cell>
          <cell r="D580">
            <v>1.04553117930302</v>
          </cell>
        </row>
        <row r="581">
          <cell r="C581" t="str">
            <v>г Бор</v>
          </cell>
          <cell r="D581">
            <v>1.0866711699382</v>
          </cell>
        </row>
        <row r="582">
          <cell r="C582" t="str">
            <v>г Выкса</v>
          </cell>
          <cell r="D582">
            <v>1.23729158477716</v>
          </cell>
        </row>
        <row r="583">
          <cell r="C583" t="str">
            <v>г Дзержинск</v>
          </cell>
          <cell r="D583">
            <v>1.11497092229773</v>
          </cell>
        </row>
        <row r="584">
          <cell r="C584" t="str">
            <v>г Нижний Новгород</v>
          </cell>
          <cell r="D584">
            <v>1.32794390070153</v>
          </cell>
        </row>
        <row r="585">
          <cell r="C585" t="str">
            <v>г Первомайск</v>
          </cell>
          <cell r="D585">
            <v>1.03714764196817</v>
          </cell>
        </row>
        <row r="586">
          <cell r="C586" t="str">
            <v>г Шахунья</v>
          </cell>
          <cell r="D586">
            <v>0.986922054602202</v>
          </cell>
        </row>
        <row r="587">
          <cell r="C587" t="str">
            <v>Ивановская область</v>
          </cell>
          <cell r="D587">
            <v>1.05118192648853</v>
          </cell>
        </row>
        <row r="588">
          <cell r="C588" t="str">
            <v>Вичугский район</v>
          </cell>
          <cell r="D588">
            <v>0.875035316230452</v>
          </cell>
        </row>
        <row r="589">
          <cell r="C589" t="str">
            <v>Верхнеландеховский район</v>
          </cell>
          <cell r="D589">
            <v>0.922569328148125</v>
          </cell>
        </row>
        <row r="590">
          <cell r="C590" t="str">
            <v>Гаврилово-Посадский район</v>
          </cell>
          <cell r="D590">
            <v>0.930949688733835</v>
          </cell>
        </row>
        <row r="591">
          <cell r="C591" t="str">
            <v>Заволжский район</v>
          </cell>
          <cell r="D591">
            <v>0.932291944780304</v>
          </cell>
        </row>
        <row r="592">
          <cell r="C592" t="str">
            <v>Ивановский район</v>
          </cell>
          <cell r="D592">
            <v>1.1833864166571</v>
          </cell>
        </row>
        <row r="593">
          <cell r="C593" t="str">
            <v>Ильинский район</v>
          </cell>
          <cell r="D593">
            <v>0.919519374448348</v>
          </cell>
        </row>
        <row r="594">
          <cell r="C594" t="str">
            <v>Кинешемский район</v>
          </cell>
          <cell r="D594">
            <v>0.979838377466965</v>
          </cell>
        </row>
        <row r="595">
          <cell r="C595" t="str">
            <v>Комсомольский район</v>
          </cell>
          <cell r="D595">
            <v>1.09629772065168</v>
          </cell>
        </row>
        <row r="596">
          <cell r="C596" t="str">
            <v>Лежневский район</v>
          </cell>
          <cell r="D596">
            <v>1.00205795885887</v>
          </cell>
        </row>
        <row r="597">
          <cell r="C597" t="str">
            <v>Лухский район</v>
          </cell>
          <cell r="D597">
            <v>0.953913703269219</v>
          </cell>
        </row>
        <row r="598">
          <cell r="C598" t="str">
            <v>Палехский район</v>
          </cell>
          <cell r="D598">
            <v>0.933252499304171</v>
          </cell>
        </row>
        <row r="599">
          <cell r="C599" t="str">
            <v>Пестяковский район</v>
          </cell>
          <cell r="D599">
            <v>0.95724522451034</v>
          </cell>
        </row>
        <row r="600">
          <cell r="C600" t="str">
            <v>Приволжский район</v>
          </cell>
          <cell r="D600">
            <v>0.962998027874724</v>
          </cell>
        </row>
        <row r="601">
          <cell r="C601" t="str">
            <v>Пучежский район</v>
          </cell>
          <cell r="D601">
            <v>0.958111878020659</v>
          </cell>
        </row>
        <row r="602">
          <cell r="C602" t="str">
            <v>Родниковский район</v>
          </cell>
          <cell r="D602">
            <v>0.936255886411851</v>
          </cell>
        </row>
        <row r="603">
          <cell r="C603" t="str">
            <v>Савинский район</v>
          </cell>
          <cell r="D603">
            <v>0.916169425302693</v>
          </cell>
        </row>
        <row r="604">
          <cell r="C604" t="str">
            <v>Тейковский район</v>
          </cell>
          <cell r="D604">
            <v>0.986917402794216</v>
          </cell>
        </row>
        <row r="605">
          <cell r="C605" t="str">
            <v>Фурмановский район</v>
          </cell>
          <cell r="D605">
            <v>0.967702111838645</v>
          </cell>
        </row>
        <row r="606">
          <cell r="C606" t="str">
            <v>Шуйский район</v>
          </cell>
          <cell r="D606">
            <v>0.922216804141035</v>
          </cell>
        </row>
        <row r="607">
          <cell r="C607" t="str">
            <v>Южский район</v>
          </cell>
          <cell r="D607">
            <v>1.02874680393118</v>
          </cell>
        </row>
        <row r="608">
          <cell r="C608" t="str">
            <v>Юрьевецкий район</v>
          </cell>
          <cell r="D608">
            <v>0.916358311324173</v>
          </cell>
        </row>
        <row r="609">
          <cell r="C609" t="str">
            <v>г Вичуга</v>
          </cell>
          <cell r="D609">
            <v>0.935908014547328</v>
          </cell>
        </row>
        <row r="610">
          <cell r="C610" t="str">
            <v>г Иваново</v>
          </cell>
          <cell r="D610">
            <v>1.21427786279125</v>
          </cell>
        </row>
        <row r="611">
          <cell r="C611" t="str">
            <v>г Кинешма</v>
          </cell>
          <cell r="D611">
            <v>0.953085802558142</v>
          </cell>
        </row>
        <row r="612">
          <cell r="C612" t="str">
            <v>г Кохма</v>
          </cell>
          <cell r="D612">
            <v>0.930913645920554</v>
          </cell>
        </row>
        <row r="613">
          <cell r="C613" t="str">
            <v>г Тейково</v>
          </cell>
          <cell r="D613">
            <v>0.941058884863348</v>
          </cell>
        </row>
        <row r="614">
          <cell r="C614" t="str">
            <v>г Шуя</v>
          </cell>
          <cell r="D614">
            <v>0.983328568386101</v>
          </cell>
        </row>
        <row r="615">
          <cell r="C615" t="str">
            <v>Иркутская область</v>
          </cell>
          <cell r="D615">
            <v>1.04451007425264</v>
          </cell>
        </row>
        <row r="616">
          <cell r="C616" t="str">
            <v>Балаганский район</v>
          </cell>
          <cell r="D616">
            <v>0.907902542193591</v>
          </cell>
        </row>
        <row r="617">
          <cell r="C617" t="str">
            <v>Бодайбинский район</v>
          </cell>
          <cell r="D617">
            <v>1.26380177923773</v>
          </cell>
        </row>
        <row r="618">
          <cell r="C618" t="str">
            <v>Ангарский район</v>
          </cell>
          <cell r="D618">
            <v>1.09866642484199</v>
          </cell>
        </row>
        <row r="619">
          <cell r="C619" t="str">
            <v>Братский район</v>
          </cell>
          <cell r="D619">
            <v>1.07846319308052</v>
          </cell>
        </row>
        <row r="620">
          <cell r="C620" t="str">
            <v>Аларский район</v>
          </cell>
          <cell r="D620">
            <v>0.925690774954651</v>
          </cell>
        </row>
        <row r="621">
          <cell r="C621" t="str">
            <v>Жигаловский район</v>
          </cell>
          <cell r="D621">
            <v>0.946846957730838</v>
          </cell>
        </row>
        <row r="622">
          <cell r="C622" t="str">
            <v>Баяндаевский район</v>
          </cell>
          <cell r="D622">
            <v>0.888428605607083</v>
          </cell>
        </row>
        <row r="623">
          <cell r="C623" t="str">
            <v>Заларинский район</v>
          </cell>
          <cell r="D623">
            <v>0.92298820704718</v>
          </cell>
        </row>
        <row r="624">
          <cell r="C624" t="str">
            <v>Боханский район</v>
          </cell>
          <cell r="D624">
            <v>0.921278512548946</v>
          </cell>
        </row>
        <row r="625">
          <cell r="C625" t="str">
            <v>Зиминский район</v>
          </cell>
          <cell r="D625">
            <v>0.938948653749946</v>
          </cell>
        </row>
        <row r="626">
          <cell r="C626" t="str">
            <v>Иркутский район</v>
          </cell>
          <cell r="D626">
            <v>0.940294791145828</v>
          </cell>
        </row>
        <row r="627">
          <cell r="C627" t="str">
            <v>Казачинско-Ленский район</v>
          </cell>
          <cell r="D627">
            <v>1.17638077829621</v>
          </cell>
        </row>
        <row r="628">
          <cell r="C628" t="str">
            <v>Катангский район</v>
          </cell>
          <cell r="D628">
            <v>1.24837673413497</v>
          </cell>
        </row>
        <row r="629">
          <cell r="C629" t="str">
            <v>Качугский район</v>
          </cell>
          <cell r="D629">
            <v>0.906695534741554</v>
          </cell>
        </row>
        <row r="630">
          <cell r="C630" t="str">
            <v>Киренский район</v>
          </cell>
          <cell r="D630">
            <v>1.22935255617021</v>
          </cell>
        </row>
        <row r="631">
          <cell r="C631" t="str">
            <v>Куйтунский район</v>
          </cell>
          <cell r="D631">
            <v>0.882069747458674</v>
          </cell>
        </row>
        <row r="632">
          <cell r="C632" t="str">
            <v>Мамско-Чуйский район</v>
          </cell>
          <cell r="D632">
            <v>0.968407045559066</v>
          </cell>
        </row>
        <row r="633">
          <cell r="C633" t="str">
            <v>Нижнеилимский район</v>
          </cell>
          <cell r="D633">
            <v>1.14221667719352</v>
          </cell>
        </row>
        <row r="634">
          <cell r="C634" t="str">
            <v>Нижнеудинский район</v>
          </cell>
          <cell r="D634">
            <v>0.963210857333274</v>
          </cell>
        </row>
        <row r="635">
          <cell r="C635" t="str">
            <v>Нукутский район</v>
          </cell>
          <cell r="D635">
            <v>0.932474789316471</v>
          </cell>
        </row>
        <row r="636">
          <cell r="C636" t="str">
            <v>Ольхонский район</v>
          </cell>
          <cell r="D636">
            <v>0.872975101502229</v>
          </cell>
        </row>
        <row r="637">
          <cell r="C637" t="str">
            <v>Осинский район</v>
          </cell>
          <cell r="D637">
            <v>0.885068315585041</v>
          </cell>
        </row>
        <row r="638">
          <cell r="C638" t="str">
            <v>Слюдянский район</v>
          </cell>
          <cell r="D638">
            <v>0.941127895185407</v>
          </cell>
        </row>
        <row r="639">
          <cell r="C639" t="str">
            <v>Тайшетский район</v>
          </cell>
          <cell r="D639">
            <v>0.961498529712417</v>
          </cell>
        </row>
        <row r="640">
          <cell r="C640" t="str">
            <v>Тулунский район</v>
          </cell>
          <cell r="D640">
            <v>0.972067724337709</v>
          </cell>
        </row>
        <row r="641">
          <cell r="C641" t="str">
            <v>Усольский район</v>
          </cell>
          <cell r="D641">
            <v>0.958920223914991</v>
          </cell>
        </row>
        <row r="642">
          <cell r="C642" t="str">
            <v>Усть-Илимский район</v>
          </cell>
          <cell r="D642">
            <v>1.24293398988175</v>
          </cell>
        </row>
        <row r="643">
          <cell r="C643" t="str">
            <v>Усть-Кутский район</v>
          </cell>
          <cell r="D643">
            <v>1.25085069912381</v>
          </cell>
        </row>
        <row r="644">
          <cell r="C644" t="str">
            <v>Усть-Удинский район</v>
          </cell>
          <cell r="D644">
            <v>0.934667116573451</v>
          </cell>
        </row>
        <row r="645">
          <cell r="C645" t="str">
            <v>Черемховский район</v>
          </cell>
          <cell r="D645">
            <v>0.922566801038717</v>
          </cell>
        </row>
        <row r="646">
          <cell r="C646" t="str">
            <v>Чунский район</v>
          </cell>
          <cell r="D646">
            <v>0.923686649472215</v>
          </cell>
        </row>
        <row r="647">
          <cell r="C647" t="str">
            <v>Шелеховский район</v>
          </cell>
          <cell r="D647">
            <v>0.996607655864762</v>
          </cell>
        </row>
        <row r="648">
          <cell r="C648" t="str">
            <v>Эхирит-Булагатский район</v>
          </cell>
          <cell r="D648">
            <v>0.92569553585313</v>
          </cell>
        </row>
        <row r="649">
          <cell r="C649" t="str">
            <v>г Братск</v>
          </cell>
          <cell r="D649">
            <v>1.09363955438001</v>
          </cell>
        </row>
        <row r="650">
          <cell r="C650" t="str">
            <v>г Зима</v>
          </cell>
          <cell r="D650">
            <v>0.924129844617717</v>
          </cell>
        </row>
        <row r="651">
          <cell r="C651" t="str">
            <v>г Иркутск</v>
          </cell>
          <cell r="D651">
            <v>1.1742663010384</v>
          </cell>
        </row>
        <row r="652">
          <cell r="C652" t="str">
            <v>г Саянск</v>
          </cell>
          <cell r="D652">
            <v>0.932665438033251</v>
          </cell>
        </row>
        <row r="653">
          <cell r="C653" t="str">
            <v>г Тулун</v>
          </cell>
          <cell r="D653">
            <v>0.927593086362333</v>
          </cell>
        </row>
        <row r="654">
          <cell r="C654" t="str">
            <v>г Усолье-Сибирское</v>
          </cell>
          <cell r="D654">
            <v>0.941210639069043</v>
          </cell>
        </row>
        <row r="655">
          <cell r="C655" t="str">
            <v>г Усть-Илимск</v>
          </cell>
          <cell r="D655">
            <v>1.04389481456501</v>
          </cell>
        </row>
        <row r="656">
          <cell r="C656" t="str">
            <v>г Черемхово</v>
          </cell>
          <cell r="D656">
            <v>0.935064691492317</v>
          </cell>
        </row>
        <row r="657">
          <cell r="C657" t="str">
            <v>г Свирск</v>
          </cell>
          <cell r="D657">
            <v>0.949529019198487</v>
          </cell>
        </row>
        <row r="658">
          <cell r="C658" t="str">
            <v>Республика Ингушетия</v>
          </cell>
          <cell r="D658">
            <v>0.759795590869417</v>
          </cell>
        </row>
        <row r="659">
          <cell r="C659" t="str">
            <v>Назрановский район</v>
          </cell>
          <cell r="D659">
            <v>0.675439668214297</v>
          </cell>
        </row>
        <row r="660">
          <cell r="C660" t="str">
            <v>Сунженский район</v>
          </cell>
          <cell r="D660">
            <v>0.704559370183987</v>
          </cell>
        </row>
        <row r="661">
          <cell r="C661" t="str">
            <v>Малгобекский район</v>
          </cell>
          <cell r="D661">
            <v>0.675751396002247</v>
          </cell>
        </row>
        <row r="662">
          <cell r="C662" t="str">
            <v>Джейрахский район</v>
          </cell>
          <cell r="D662">
            <v>0.664216103612682</v>
          </cell>
        </row>
        <row r="663">
          <cell r="C663" t="str">
            <v>г Магас</v>
          </cell>
          <cell r="D663">
            <v>0.889313092464732</v>
          </cell>
        </row>
        <row r="664">
          <cell r="C664" t="str">
            <v>г Назрань</v>
          </cell>
          <cell r="D664">
            <v>0.827165154116257</v>
          </cell>
        </row>
        <row r="665">
          <cell r="C665" t="str">
            <v>г Карабулак</v>
          </cell>
          <cell r="D665">
            <v>0.758099113111863</v>
          </cell>
        </row>
        <row r="666">
          <cell r="C666" t="str">
            <v>г Малгобек</v>
          </cell>
          <cell r="D666">
            <v>0.712163358426064</v>
          </cell>
        </row>
        <row r="667">
          <cell r="C667" t="str">
            <v>Калининградская область</v>
          </cell>
          <cell r="D667">
            <v>0.895476577956536</v>
          </cell>
        </row>
        <row r="668">
          <cell r="C668" t="str">
            <v>Гвардейский район</v>
          </cell>
          <cell r="D668">
            <v>0.789061272746891</v>
          </cell>
        </row>
        <row r="669">
          <cell r="C669" t="str">
            <v>Багратионовский район</v>
          </cell>
          <cell r="D669">
            <v>0.866222333042348</v>
          </cell>
        </row>
        <row r="670">
          <cell r="C670" t="str">
            <v>Балтийский район</v>
          </cell>
          <cell r="D670">
            <v>0.801603248038005</v>
          </cell>
        </row>
        <row r="671">
          <cell r="C671" t="str">
            <v>Зеленоградский район</v>
          </cell>
          <cell r="D671">
            <v>0.963940975215666</v>
          </cell>
        </row>
        <row r="672">
          <cell r="C672" t="str">
            <v>Правдинский район</v>
          </cell>
          <cell r="D672">
            <v>0.809140483891076</v>
          </cell>
        </row>
        <row r="673">
          <cell r="C673" t="str">
            <v>Краснознаменский район</v>
          </cell>
          <cell r="D673">
            <v>0.824227238019436</v>
          </cell>
        </row>
        <row r="674">
          <cell r="C674" t="str">
            <v>Неманский район</v>
          </cell>
          <cell r="D674">
            <v>0.808142826765647</v>
          </cell>
        </row>
        <row r="675">
          <cell r="C675" t="str">
            <v>Нестеровский район</v>
          </cell>
          <cell r="D675">
            <v>0.792424493492299</v>
          </cell>
        </row>
        <row r="676">
          <cell r="C676" t="str">
            <v>Полесский район</v>
          </cell>
          <cell r="D676">
            <v>0.776706160218952</v>
          </cell>
        </row>
        <row r="677">
          <cell r="C677" t="str">
            <v>г Светлогорск</v>
          </cell>
          <cell r="D677">
            <v>1.01597518657373</v>
          </cell>
        </row>
        <row r="678">
          <cell r="C678" t="str">
            <v>Славский район</v>
          </cell>
          <cell r="D678">
            <v>0.786038972903294</v>
          </cell>
        </row>
        <row r="679">
          <cell r="C679" t="str">
            <v>Черняховский район</v>
          </cell>
          <cell r="D679">
            <v>0.821407379273274</v>
          </cell>
        </row>
        <row r="680">
          <cell r="C680" t="str">
            <v>Городской округ Янтарный</v>
          </cell>
          <cell r="D680">
            <v>1.03700807501704</v>
          </cell>
        </row>
        <row r="681">
          <cell r="C681" t="str">
            <v>г Гурьевск</v>
          </cell>
          <cell r="D681">
            <v>0.926640520656438</v>
          </cell>
        </row>
        <row r="682">
          <cell r="C682" t="str">
            <v>г Гусев</v>
          </cell>
          <cell r="D682">
            <v>0.808339809008763</v>
          </cell>
        </row>
        <row r="683">
          <cell r="C683" t="str">
            <v>г Калининград</v>
          </cell>
          <cell r="D683">
            <v>0.996135341041568</v>
          </cell>
        </row>
        <row r="684">
          <cell r="C684" t="str">
            <v>г Ладушкин</v>
          </cell>
          <cell r="D684">
            <v>0.830192323828625</v>
          </cell>
        </row>
        <row r="685">
          <cell r="C685" t="str">
            <v>г Мамоново</v>
          </cell>
          <cell r="D685">
            <v>0.793466877174107</v>
          </cell>
        </row>
        <row r="686">
          <cell r="C686" t="str">
            <v>г Озерск</v>
          </cell>
          <cell r="D686">
            <v>0.817746367725037</v>
          </cell>
        </row>
        <row r="687">
          <cell r="C687" t="str">
            <v>г Пионерский</v>
          </cell>
          <cell r="D687">
            <v>0.852765742159667</v>
          </cell>
        </row>
        <row r="688">
          <cell r="C688" t="str">
            <v>г Светлый</v>
          </cell>
          <cell r="D688">
            <v>1.04527589612291</v>
          </cell>
        </row>
        <row r="689">
          <cell r="C689" t="str">
            <v>г Советск</v>
          </cell>
          <cell r="D689">
            <v>0.805696307306144</v>
          </cell>
        </row>
        <row r="690">
          <cell r="C690" t="str">
            <v>Тверская область</v>
          </cell>
          <cell r="D690">
            <v>1.00516342851108</v>
          </cell>
        </row>
        <row r="691">
          <cell r="C691" t="str">
            <v>Андреапольский район</v>
          </cell>
          <cell r="D691">
            <v>0.921170560317477</v>
          </cell>
        </row>
        <row r="692">
          <cell r="C692" t="str">
            <v>Бежецкий район</v>
          </cell>
          <cell r="D692">
            <v>0.904699400971852</v>
          </cell>
        </row>
        <row r="693">
          <cell r="C693" t="str">
            <v>Бельский район</v>
          </cell>
          <cell r="D693">
            <v>0.875179281570821</v>
          </cell>
        </row>
        <row r="694">
          <cell r="C694" t="str">
            <v>Бологовский район</v>
          </cell>
          <cell r="D694">
            <v>0.93237593993291</v>
          </cell>
        </row>
        <row r="695">
          <cell r="C695" t="str">
            <v>Весьегонский район</v>
          </cell>
          <cell r="D695">
            <v>0.878828565510087</v>
          </cell>
        </row>
        <row r="696">
          <cell r="C696" t="str">
            <v>Вышневолоцкий район</v>
          </cell>
          <cell r="D696">
            <v>0.878050849260735</v>
          </cell>
        </row>
        <row r="697">
          <cell r="C697" t="str">
            <v>Жарковский район</v>
          </cell>
          <cell r="D697">
            <v>0.905493011376687</v>
          </cell>
        </row>
        <row r="698">
          <cell r="C698" t="str">
            <v>Западнодвинский район</v>
          </cell>
          <cell r="D698">
            <v>0.90483841288406</v>
          </cell>
        </row>
        <row r="699">
          <cell r="C699" t="str">
            <v>Зубцовский район</v>
          </cell>
          <cell r="D699">
            <v>0.929357820341661</v>
          </cell>
        </row>
        <row r="700">
          <cell r="C700" t="str">
            <v>Калининский район</v>
          </cell>
          <cell r="D700">
            <v>1.04550621998085</v>
          </cell>
        </row>
        <row r="701">
          <cell r="C701" t="str">
            <v>Калязинский район</v>
          </cell>
          <cell r="D701">
            <v>0.924088429912451</v>
          </cell>
        </row>
        <row r="702">
          <cell r="C702" t="str">
            <v>Кашинский район</v>
          </cell>
          <cell r="D702">
            <v>0.878004228764586</v>
          </cell>
        </row>
        <row r="703">
          <cell r="C703" t="str">
            <v>Кесовогорский район</v>
          </cell>
          <cell r="D703">
            <v>1.15005390386111</v>
          </cell>
        </row>
        <row r="704">
          <cell r="C704" t="str">
            <v>Кимрский район</v>
          </cell>
          <cell r="D704">
            <v>0.884517929793749</v>
          </cell>
        </row>
        <row r="705">
          <cell r="C705" t="str">
            <v>Конаковский район</v>
          </cell>
          <cell r="D705">
            <v>1.09351435732136</v>
          </cell>
        </row>
        <row r="706">
          <cell r="C706" t="str">
            <v>Краснохолмский район</v>
          </cell>
          <cell r="D706">
            <v>0.904365729903742</v>
          </cell>
        </row>
        <row r="707">
          <cell r="C707" t="str">
            <v>Кувшиновский район</v>
          </cell>
          <cell r="D707">
            <v>0.911159897289009</v>
          </cell>
        </row>
        <row r="708">
          <cell r="C708" t="str">
            <v>Лесной район</v>
          </cell>
          <cell r="D708">
            <v>0.889381435174482</v>
          </cell>
        </row>
        <row r="709">
          <cell r="C709" t="str">
            <v>Лихославльский район</v>
          </cell>
          <cell r="D709">
            <v>0.911685678784304</v>
          </cell>
        </row>
        <row r="710">
          <cell r="C710" t="str">
            <v>Максатихинский район</v>
          </cell>
          <cell r="D710">
            <v>0.851116096553895</v>
          </cell>
        </row>
        <row r="711">
          <cell r="C711" t="str">
            <v>Молоковский район</v>
          </cell>
          <cell r="D711">
            <v>0.867710444454265</v>
          </cell>
        </row>
        <row r="712">
          <cell r="C712" t="str">
            <v>Нелидовский район</v>
          </cell>
          <cell r="D712">
            <v>0.887256644999193</v>
          </cell>
        </row>
        <row r="713">
          <cell r="C713" t="str">
            <v>Оленинский район</v>
          </cell>
          <cell r="D713">
            <v>0.875318399680058</v>
          </cell>
        </row>
        <row r="714">
          <cell r="C714" t="str">
            <v>Осташковский район</v>
          </cell>
          <cell r="D714">
            <v>0.948130623316455</v>
          </cell>
        </row>
        <row r="715">
          <cell r="C715" t="str">
            <v>Пеновский район</v>
          </cell>
          <cell r="D715">
            <v>0.90273974717814</v>
          </cell>
        </row>
        <row r="716">
          <cell r="C716" t="str">
            <v>Рамешковский район</v>
          </cell>
          <cell r="D716">
            <v>0.908164928650291</v>
          </cell>
        </row>
        <row r="717">
          <cell r="C717" t="str">
            <v>Ржевский район</v>
          </cell>
          <cell r="D717">
            <v>0.939415387058358</v>
          </cell>
        </row>
        <row r="718">
          <cell r="C718" t="str">
            <v>Сандовский район</v>
          </cell>
          <cell r="D718">
            <v>0.8778823145742</v>
          </cell>
        </row>
        <row r="719">
          <cell r="C719" t="str">
            <v>Селижаровский район</v>
          </cell>
          <cell r="D719">
            <v>0.898372712912436</v>
          </cell>
        </row>
        <row r="720">
          <cell r="C720" t="str">
            <v>Сонковский район</v>
          </cell>
          <cell r="D720">
            <v>0.906140282274247</v>
          </cell>
        </row>
        <row r="721">
          <cell r="C721" t="str">
            <v>Спировский район</v>
          </cell>
          <cell r="D721">
            <v>0.853711551965933</v>
          </cell>
        </row>
        <row r="722">
          <cell r="C722" t="str">
            <v>Старицкий район</v>
          </cell>
          <cell r="D722">
            <v>0.892494601107538</v>
          </cell>
        </row>
        <row r="723">
          <cell r="C723" t="str">
            <v>Торжокский район</v>
          </cell>
          <cell r="D723">
            <v>0.914185450672355</v>
          </cell>
        </row>
        <row r="724">
          <cell r="C724" t="str">
            <v>Торопецкий район</v>
          </cell>
          <cell r="D724">
            <v>0.88666003008492</v>
          </cell>
        </row>
        <row r="725">
          <cell r="C725" t="str">
            <v>Удомельский район</v>
          </cell>
          <cell r="D725">
            <v>1.22267741537528</v>
          </cell>
        </row>
        <row r="726">
          <cell r="C726" t="str">
            <v>Фировский район</v>
          </cell>
          <cell r="D726">
            <v>0.874852548708667</v>
          </cell>
        </row>
        <row r="727">
          <cell r="C727" t="str">
            <v>г Вышний Волочек</v>
          </cell>
          <cell r="D727">
            <v>0.897324123438685</v>
          </cell>
        </row>
        <row r="728">
          <cell r="C728" t="str">
            <v>г Кимры</v>
          </cell>
          <cell r="D728">
            <v>0.917241694997357</v>
          </cell>
        </row>
        <row r="729">
          <cell r="C729" t="str">
            <v>г Ржев</v>
          </cell>
          <cell r="D729">
            <v>0.91399535798874</v>
          </cell>
        </row>
        <row r="730">
          <cell r="C730" t="str">
            <v>г Тверь</v>
          </cell>
          <cell r="D730">
            <v>1.16866457937018</v>
          </cell>
        </row>
        <row r="731">
          <cell r="C731" t="str">
            <v>г Торжок</v>
          </cell>
          <cell r="D731">
            <v>0.916037880864825</v>
          </cell>
        </row>
        <row r="732">
          <cell r="C732" t="str">
            <v>Калужская область</v>
          </cell>
          <cell r="D732">
            <v>0.990563139439933</v>
          </cell>
        </row>
        <row r="733">
          <cell r="C733" t="str">
            <v>Бабынинский район</v>
          </cell>
          <cell r="D733">
            <v>0.91450072253639</v>
          </cell>
        </row>
        <row r="734">
          <cell r="C734" t="str">
            <v>Барятинский район</v>
          </cell>
          <cell r="D734">
            <v>0.869440480595953</v>
          </cell>
        </row>
        <row r="735">
          <cell r="C735" t="str">
            <v>Боровский район</v>
          </cell>
          <cell r="D735">
            <v>1.17871373706217</v>
          </cell>
        </row>
        <row r="736">
          <cell r="C736" t="str">
            <v>Дзержинский район</v>
          </cell>
          <cell r="D736">
            <v>0.929785946716054</v>
          </cell>
        </row>
        <row r="737">
          <cell r="C737" t="str">
            <v>Думиничский район</v>
          </cell>
          <cell r="D737">
            <v>0.847162312191431</v>
          </cell>
        </row>
        <row r="738">
          <cell r="C738" t="str">
            <v>Жиздринский район</v>
          </cell>
          <cell r="D738">
            <v>0.873296684133898</v>
          </cell>
        </row>
        <row r="739">
          <cell r="C739" t="str">
            <v>Жуковский район</v>
          </cell>
          <cell r="D739">
            <v>0.918183110890141</v>
          </cell>
        </row>
        <row r="740">
          <cell r="C740" t="str">
            <v>Кировский район</v>
          </cell>
          <cell r="D740">
            <v>1.16954486386303</v>
          </cell>
        </row>
        <row r="741">
          <cell r="C741" t="str">
            <v>Износковский район</v>
          </cell>
          <cell r="D741">
            <v>1.1232561812748</v>
          </cell>
        </row>
        <row r="742">
          <cell r="C742" t="str">
            <v>Козельский район</v>
          </cell>
          <cell r="D742">
            <v>0.929926820133623</v>
          </cell>
        </row>
        <row r="743">
          <cell r="C743" t="str">
            <v>Куйбышевский район</v>
          </cell>
          <cell r="D743">
            <v>0.838065128588301</v>
          </cell>
        </row>
        <row r="744">
          <cell r="C744" t="str">
            <v>Людиновский район</v>
          </cell>
          <cell r="D744">
            <v>0.906438851598608</v>
          </cell>
        </row>
        <row r="745">
          <cell r="C745" t="str">
            <v>Малоярославецкий район</v>
          </cell>
          <cell r="D745">
            <v>1.05509911608024</v>
          </cell>
        </row>
        <row r="746">
          <cell r="C746" t="str">
            <v>Медынский район</v>
          </cell>
          <cell r="D746">
            <v>0.858098703686808</v>
          </cell>
        </row>
        <row r="747">
          <cell r="C747" t="str">
            <v>Мещовский район</v>
          </cell>
          <cell r="D747">
            <v>0.859902341805073</v>
          </cell>
        </row>
        <row r="748">
          <cell r="C748" t="str">
            <v>Мосальский район</v>
          </cell>
          <cell r="D748">
            <v>0.874927759955197</v>
          </cell>
        </row>
        <row r="749">
          <cell r="C749" t="str">
            <v>Перемышльский район</v>
          </cell>
          <cell r="D749">
            <v>0.900032166921704</v>
          </cell>
        </row>
        <row r="750">
          <cell r="C750" t="str">
            <v>Спас-Деменский район</v>
          </cell>
          <cell r="D750">
            <v>0.868320216064913</v>
          </cell>
        </row>
        <row r="751">
          <cell r="C751" t="str">
            <v>Сухиничский район</v>
          </cell>
          <cell r="D751">
            <v>0.898704809299368</v>
          </cell>
        </row>
        <row r="752">
          <cell r="C752" t="str">
            <v>Тарусский район</v>
          </cell>
          <cell r="D752">
            <v>0.902151410388485</v>
          </cell>
        </row>
        <row r="753">
          <cell r="C753" t="str">
            <v>Ульяновский район</v>
          </cell>
          <cell r="D753">
            <v>0.878053010749485</v>
          </cell>
        </row>
        <row r="754">
          <cell r="C754" t="str">
            <v>Ферзиковский район</v>
          </cell>
          <cell r="D754">
            <v>0.885920684166952</v>
          </cell>
        </row>
        <row r="755">
          <cell r="C755" t="str">
            <v>Хвастовичский район</v>
          </cell>
          <cell r="D755">
            <v>0.881766385143456</v>
          </cell>
        </row>
        <row r="756">
          <cell r="C756" t="str">
            <v>Юхновский район</v>
          </cell>
          <cell r="D756">
            <v>0.890002224056558</v>
          </cell>
        </row>
        <row r="757">
          <cell r="C757" t="str">
            <v>г Калуга</v>
          </cell>
          <cell r="D757">
            <v>1.10789175017576</v>
          </cell>
        </row>
        <row r="758">
          <cell r="C758" t="str">
            <v>г Обнинск</v>
          </cell>
          <cell r="D758">
            <v>1.16017011990159</v>
          </cell>
        </row>
        <row r="759">
          <cell r="C759" t="str">
            <v>Камчатский край</v>
          </cell>
          <cell r="D759">
            <v>1.17071213573211</v>
          </cell>
        </row>
        <row r="760">
          <cell r="C760" t="str">
            <v>Алеутский район</v>
          </cell>
          <cell r="D760">
            <v>1.21666489119302</v>
          </cell>
        </row>
        <row r="761">
          <cell r="C761" t="str">
            <v>Быстринский район</v>
          </cell>
          <cell r="D761">
            <v>1.07533957257381</v>
          </cell>
        </row>
        <row r="762">
          <cell r="C762" t="str">
            <v>Елизовский район</v>
          </cell>
          <cell r="D762">
            <v>1.04748603314786</v>
          </cell>
        </row>
        <row r="763">
          <cell r="C763" t="str">
            <v>Мильковский район</v>
          </cell>
          <cell r="D763">
            <v>1.08691161984115</v>
          </cell>
        </row>
        <row r="764">
          <cell r="C764" t="str">
            <v>Соболевский район</v>
          </cell>
          <cell r="D764">
            <v>1.30782215340662</v>
          </cell>
        </row>
        <row r="765">
          <cell r="C765" t="str">
            <v>Усть-Большерецкий район</v>
          </cell>
          <cell r="D765">
            <v>1.09183185684486</v>
          </cell>
        </row>
        <row r="766">
          <cell r="C766" t="str">
            <v>Усть-Камчатский район</v>
          </cell>
          <cell r="D766">
            <v>1.10222181272504</v>
          </cell>
        </row>
        <row r="767">
          <cell r="C767" t="str">
            <v>Карагинский район</v>
          </cell>
          <cell r="D767">
            <v>1.41599275081142</v>
          </cell>
        </row>
        <row r="768">
          <cell r="C768" t="str">
            <v>Олюторский район</v>
          </cell>
          <cell r="D768">
            <v>1.11974482312426</v>
          </cell>
        </row>
        <row r="769">
          <cell r="C769" t="str">
            <v>Пенжинский район</v>
          </cell>
          <cell r="D769">
            <v>1.17447315768925</v>
          </cell>
        </row>
        <row r="770">
          <cell r="C770" t="str">
            <v>Тигильский район</v>
          </cell>
          <cell r="D770">
            <v>1.07242818973137</v>
          </cell>
        </row>
        <row r="771">
          <cell r="C771" t="str">
            <v>г Петропавловск-Камчатский</v>
          </cell>
          <cell r="D771">
            <v>1.19841211969974</v>
          </cell>
        </row>
        <row r="772">
          <cell r="C772" t="str">
            <v>поселок городского типа Палана</v>
          </cell>
          <cell r="D772">
            <v>1.10222181272504</v>
          </cell>
        </row>
        <row r="773">
          <cell r="C773" t="str">
            <v>Кемеровская область</v>
          </cell>
          <cell r="D773">
            <v>0.904564534968856</v>
          </cell>
        </row>
        <row r="774">
          <cell r="C774" t="str">
            <v>Беловский район</v>
          </cell>
          <cell r="D774">
            <v>0.95267712086905</v>
          </cell>
        </row>
        <row r="775">
          <cell r="C775" t="str">
            <v>Гурьевский район</v>
          </cell>
          <cell r="D775">
            <v>0.846357715246128</v>
          </cell>
        </row>
        <row r="776">
          <cell r="C776" t="str">
            <v>Ижморский район</v>
          </cell>
          <cell r="D776">
            <v>0.808500021708341</v>
          </cell>
        </row>
        <row r="777">
          <cell r="C777" t="str">
            <v>Кемеровский район</v>
          </cell>
          <cell r="D777">
            <v>0.915450345012819</v>
          </cell>
        </row>
        <row r="778">
          <cell r="C778" t="str">
            <v>Крапивинский район</v>
          </cell>
          <cell r="D778">
            <v>0.802134819852285</v>
          </cell>
        </row>
        <row r="779">
          <cell r="C779" t="str">
            <v>Ленинск-Кузнецкий район</v>
          </cell>
          <cell r="D779">
            <v>0.954401650890836</v>
          </cell>
        </row>
        <row r="780">
          <cell r="C780" t="str">
            <v>Мариинский район</v>
          </cell>
          <cell r="D780">
            <v>0.846347332569667</v>
          </cell>
        </row>
        <row r="781">
          <cell r="C781" t="str">
            <v>Новокузнецкий район</v>
          </cell>
          <cell r="D781">
            <v>1.04788931078012</v>
          </cell>
        </row>
        <row r="782">
          <cell r="C782" t="str">
            <v>Прокопьевский район</v>
          </cell>
          <cell r="D782">
            <v>1.05934625408112</v>
          </cell>
        </row>
        <row r="783">
          <cell r="C783" t="str">
            <v>Промышленновский район</v>
          </cell>
          <cell r="D783">
            <v>0.810076650356047</v>
          </cell>
        </row>
        <row r="784">
          <cell r="C784" t="str">
            <v>Таштагольский район</v>
          </cell>
          <cell r="D784">
            <v>0.818527616549946</v>
          </cell>
        </row>
        <row r="785">
          <cell r="C785" t="str">
            <v>Тисульский район</v>
          </cell>
          <cell r="D785">
            <v>0.828430293891001</v>
          </cell>
        </row>
        <row r="786">
          <cell r="C786" t="str">
            <v>Топкинский район</v>
          </cell>
          <cell r="D786">
            <v>0.825667703285088</v>
          </cell>
        </row>
        <row r="787">
          <cell r="C787" t="str">
            <v>Тяжинский район</v>
          </cell>
          <cell r="D787">
            <v>0.810640923678441</v>
          </cell>
        </row>
        <row r="788">
          <cell r="C788" t="str">
            <v>Чебулинский район</v>
          </cell>
          <cell r="D788">
            <v>0.757688149679457</v>
          </cell>
        </row>
        <row r="789">
          <cell r="C789" t="str">
            <v>Юргинский район</v>
          </cell>
          <cell r="D789">
            <v>0.799125145210833</v>
          </cell>
        </row>
        <row r="790">
          <cell r="C790" t="str">
            <v>Яйский район</v>
          </cell>
          <cell r="D790">
            <v>0.842467317502297</v>
          </cell>
        </row>
        <row r="791">
          <cell r="C791" t="str">
            <v>Яшкинский район</v>
          </cell>
          <cell r="D791">
            <v>0.813514203672716</v>
          </cell>
        </row>
        <row r="792">
          <cell r="C792" t="str">
            <v>Городской округ Краснобродский</v>
          </cell>
          <cell r="D792">
            <v>0.866598521153808</v>
          </cell>
        </row>
        <row r="793">
          <cell r="C793" t="str">
            <v>г Анжеро-Судженск</v>
          </cell>
          <cell r="D793">
            <v>0.827460800383899</v>
          </cell>
        </row>
        <row r="794">
          <cell r="C794" t="str">
            <v>г Белово</v>
          </cell>
          <cell r="D794">
            <v>0.902414317901305</v>
          </cell>
        </row>
        <row r="795">
          <cell r="C795" t="str">
            <v>г Березовский</v>
          </cell>
          <cell r="D795">
            <v>0.814067059009032</v>
          </cell>
        </row>
        <row r="796">
          <cell r="C796" t="str">
            <v>г Калтан</v>
          </cell>
          <cell r="D796">
            <v>0.868148527554179</v>
          </cell>
        </row>
        <row r="797">
          <cell r="C797" t="str">
            <v>г Кемерово</v>
          </cell>
          <cell r="D797">
            <v>0.99806509454708</v>
          </cell>
        </row>
        <row r="798">
          <cell r="C798" t="str">
            <v>г Киселевск</v>
          </cell>
          <cell r="D798">
            <v>0.819367696354727</v>
          </cell>
        </row>
        <row r="799">
          <cell r="C799" t="str">
            <v>г Ленинск-Кузнецкий</v>
          </cell>
          <cell r="D799">
            <v>0.908398407496629</v>
          </cell>
        </row>
        <row r="800">
          <cell r="C800" t="str">
            <v>г Междуреченск</v>
          </cell>
          <cell r="D800">
            <v>1.02337433264315</v>
          </cell>
        </row>
        <row r="801">
          <cell r="C801" t="str">
            <v>г Мыски</v>
          </cell>
          <cell r="D801">
            <v>0.839171690344196</v>
          </cell>
        </row>
        <row r="802">
          <cell r="C802" t="str">
            <v>г Новокузнецк</v>
          </cell>
          <cell r="D802">
            <v>0.946607248476759</v>
          </cell>
        </row>
        <row r="803">
          <cell r="C803" t="str">
            <v>г Полысаево</v>
          </cell>
          <cell r="D803">
            <v>0.932192780558808</v>
          </cell>
        </row>
        <row r="804">
          <cell r="C804" t="str">
            <v>г Осинники</v>
          </cell>
          <cell r="D804">
            <v>0.815525218656098</v>
          </cell>
        </row>
        <row r="805">
          <cell r="C805" t="str">
            <v>г Прокопьевск</v>
          </cell>
          <cell r="D805">
            <v>0.835526187695568</v>
          </cell>
        </row>
        <row r="806">
          <cell r="C806" t="str">
            <v>г Тайга</v>
          </cell>
          <cell r="D806">
            <v>0.975403646010363</v>
          </cell>
        </row>
        <row r="807">
          <cell r="C807" t="str">
            <v>г Юрга</v>
          </cell>
          <cell r="D807">
            <v>0.793129105184482</v>
          </cell>
        </row>
        <row r="808">
          <cell r="C808" t="str">
            <v>Кировская область</v>
          </cell>
          <cell r="D808">
            <v>0.829395784297135</v>
          </cell>
        </row>
        <row r="809">
          <cell r="C809" t="str">
            <v>Арбажский район</v>
          </cell>
          <cell r="D809">
            <v>0.737899293143622</v>
          </cell>
        </row>
        <row r="810">
          <cell r="C810" t="str">
            <v>Афанасьевский район</v>
          </cell>
          <cell r="D810">
            <v>0.747324638550157</v>
          </cell>
        </row>
        <row r="811">
          <cell r="C811" t="str">
            <v>Белохолуницкий район</v>
          </cell>
          <cell r="D811">
            <v>0.720850091396023</v>
          </cell>
        </row>
        <row r="812">
          <cell r="C812" t="str">
            <v>Богородский район</v>
          </cell>
          <cell r="D812">
            <v>0.759254400368164</v>
          </cell>
        </row>
        <row r="813">
          <cell r="C813" t="str">
            <v>Верхнекамский район</v>
          </cell>
          <cell r="D813">
            <v>0.751814441048763</v>
          </cell>
        </row>
        <row r="814">
          <cell r="C814" t="str">
            <v>Верхошижемский район</v>
          </cell>
          <cell r="D814">
            <v>0.751623395391093</v>
          </cell>
        </row>
        <row r="815">
          <cell r="C815" t="str">
            <v>Вятскополянский район</v>
          </cell>
          <cell r="D815">
            <v>0.730648411967394</v>
          </cell>
        </row>
        <row r="816">
          <cell r="C816" t="str">
            <v>Даровской район</v>
          </cell>
          <cell r="D816">
            <v>0.729348475139148</v>
          </cell>
        </row>
        <row r="817">
          <cell r="C817" t="str">
            <v>Зуевский район</v>
          </cell>
          <cell r="D817">
            <v>0.744977229795554</v>
          </cell>
        </row>
        <row r="818">
          <cell r="C818" t="str">
            <v>Кикнурский район</v>
          </cell>
          <cell r="D818">
            <v>0.741671772648487</v>
          </cell>
        </row>
        <row r="819">
          <cell r="C819" t="str">
            <v>Кильмезский район</v>
          </cell>
          <cell r="D819">
            <v>0.735321947528123</v>
          </cell>
        </row>
        <row r="820">
          <cell r="C820" t="str">
            <v>Кирово-Чепецкий район</v>
          </cell>
          <cell r="D820">
            <v>0.750671905380286</v>
          </cell>
        </row>
        <row r="821">
          <cell r="C821" t="str">
            <v>Котельничский район</v>
          </cell>
          <cell r="D821">
            <v>0.716050339780304</v>
          </cell>
        </row>
        <row r="822">
          <cell r="C822" t="str">
            <v>Куменский район</v>
          </cell>
          <cell r="D822">
            <v>0.77228879040867</v>
          </cell>
        </row>
        <row r="823">
          <cell r="C823" t="str">
            <v>Лебяжский район</v>
          </cell>
          <cell r="D823">
            <v>0.725302248783917</v>
          </cell>
        </row>
        <row r="824">
          <cell r="C824" t="str">
            <v>Лузский район</v>
          </cell>
          <cell r="D824">
            <v>0.757947675614903</v>
          </cell>
        </row>
        <row r="825">
          <cell r="C825" t="str">
            <v>Малмыжский район</v>
          </cell>
          <cell r="D825">
            <v>0.731179640881616</v>
          </cell>
        </row>
        <row r="826">
          <cell r="C826" t="str">
            <v>Мурашинский район</v>
          </cell>
          <cell r="D826">
            <v>0.773770984663165</v>
          </cell>
        </row>
        <row r="827">
          <cell r="C827" t="str">
            <v>Нагорский район</v>
          </cell>
          <cell r="D827">
            <v>0.727085735091738</v>
          </cell>
        </row>
        <row r="828">
          <cell r="C828" t="str">
            <v>Немский район</v>
          </cell>
          <cell r="D828">
            <v>0.746854435377254</v>
          </cell>
        </row>
        <row r="829">
          <cell r="C829" t="str">
            <v>Нолинский район</v>
          </cell>
          <cell r="D829">
            <v>0.729227472997575</v>
          </cell>
        </row>
        <row r="830">
          <cell r="C830" t="str">
            <v>Омутнинский район</v>
          </cell>
          <cell r="D830">
            <v>0.747686989136709</v>
          </cell>
        </row>
        <row r="831">
          <cell r="C831" t="str">
            <v>Опаринский район</v>
          </cell>
          <cell r="D831">
            <v>0.736708848497141</v>
          </cell>
        </row>
        <row r="832">
          <cell r="C832" t="str">
            <v>Оричевский район</v>
          </cell>
          <cell r="D832">
            <v>0.776013000224539</v>
          </cell>
        </row>
        <row r="833">
          <cell r="C833" t="str">
            <v>Орловский район</v>
          </cell>
          <cell r="D833">
            <v>0.737509626897468</v>
          </cell>
        </row>
        <row r="834">
          <cell r="C834" t="str">
            <v>Пижанский район</v>
          </cell>
          <cell r="D834">
            <v>0.772007534211307</v>
          </cell>
        </row>
        <row r="835">
          <cell r="C835" t="str">
            <v>Подосиновский район</v>
          </cell>
          <cell r="D835">
            <v>0.744680233482214</v>
          </cell>
        </row>
        <row r="836">
          <cell r="C836" t="str">
            <v>Санчурский район</v>
          </cell>
          <cell r="D836">
            <v>0.735919481680897</v>
          </cell>
        </row>
        <row r="837">
          <cell r="C837" t="str">
            <v>Свечинский район</v>
          </cell>
          <cell r="D837">
            <v>0.736006511405487</v>
          </cell>
        </row>
        <row r="838">
          <cell r="C838" t="str">
            <v>Слободской район</v>
          </cell>
          <cell r="D838">
            <v>0.730475762570272</v>
          </cell>
        </row>
        <row r="839">
          <cell r="C839" t="str">
            <v>Советский район</v>
          </cell>
          <cell r="D839">
            <v>0.747353593805172</v>
          </cell>
        </row>
        <row r="840">
          <cell r="C840" t="str">
            <v>Сунский район</v>
          </cell>
          <cell r="D840">
            <v>0.751496785833203</v>
          </cell>
        </row>
        <row r="841">
          <cell r="C841" t="str">
            <v>Тужинский район</v>
          </cell>
          <cell r="D841">
            <v>0.705083086054286</v>
          </cell>
        </row>
        <row r="842">
          <cell r="C842" t="str">
            <v>Унинский район</v>
          </cell>
          <cell r="D842">
            <v>0.723814643864555</v>
          </cell>
        </row>
        <row r="843">
          <cell r="C843" t="str">
            <v>Уржумский район</v>
          </cell>
          <cell r="D843">
            <v>0.738303125494156</v>
          </cell>
        </row>
        <row r="844">
          <cell r="C844" t="str">
            <v>Фаленский район</v>
          </cell>
          <cell r="D844">
            <v>0.733180209622285</v>
          </cell>
        </row>
        <row r="845">
          <cell r="C845" t="str">
            <v>Шабалинский район</v>
          </cell>
          <cell r="D845">
            <v>0.721636605316245</v>
          </cell>
        </row>
        <row r="846">
          <cell r="C846" t="str">
            <v>Юрьянский район</v>
          </cell>
          <cell r="D846">
            <v>0.773438605880785</v>
          </cell>
        </row>
        <row r="847">
          <cell r="C847" t="str">
            <v>Яранский район</v>
          </cell>
          <cell r="D847">
            <v>0.761291761629929</v>
          </cell>
        </row>
        <row r="848">
          <cell r="C848" t="str">
            <v>г Вятские Поляны</v>
          </cell>
          <cell r="D848">
            <v>0.759736047917058</v>
          </cell>
        </row>
        <row r="849">
          <cell r="C849" t="str">
            <v>г Киров</v>
          </cell>
          <cell r="D849">
            <v>0.952470685615337</v>
          </cell>
        </row>
        <row r="850">
          <cell r="C850" t="str">
            <v>г Кирово-Чепецк</v>
          </cell>
          <cell r="D850">
            <v>0.951749066881611</v>
          </cell>
        </row>
        <row r="851">
          <cell r="C851" t="str">
            <v>г Котельнич</v>
          </cell>
          <cell r="D851">
            <v>0.752125209963582</v>
          </cell>
        </row>
        <row r="852">
          <cell r="C852" t="str">
            <v>г Слободской</v>
          </cell>
          <cell r="D852">
            <v>0.784962862960937</v>
          </cell>
        </row>
        <row r="853">
          <cell r="C853" t="str">
            <v>Костромская область</v>
          </cell>
          <cell r="D853">
            <v>1.04634883607042</v>
          </cell>
        </row>
        <row r="854">
          <cell r="C854" t="str">
            <v>Антроповский район</v>
          </cell>
          <cell r="D854">
            <v>0.977129548802438</v>
          </cell>
        </row>
        <row r="855">
          <cell r="C855" t="str">
            <v>Буйский район</v>
          </cell>
          <cell r="D855">
            <v>0.920628944851041</v>
          </cell>
        </row>
        <row r="856">
          <cell r="C856" t="str">
            <v>Вохомский район</v>
          </cell>
          <cell r="D856">
            <v>0.933562758362973</v>
          </cell>
        </row>
        <row r="857">
          <cell r="C857" t="str">
            <v>Галичский район</v>
          </cell>
          <cell r="D857">
            <v>0.960741688558794</v>
          </cell>
        </row>
        <row r="858">
          <cell r="C858" t="str">
            <v>Кадыйский район</v>
          </cell>
          <cell r="D858">
            <v>0.95438420525136</v>
          </cell>
        </row>
        <row r="859">
          <cell r="C859" t="str">
            <v>Кологривский район</v>
          </cell>
          <cell r="D859">
            <v>0.9577379101092</v>
          </cell>
        </row>
        <row r="860">
          <cell r="C860" t="str">
            <v>Костромской район</v>
          </cell>
          <cell r="D860">
            <v>0.945474481926752</v>
          </cell>
        </row>
        <row r="861">
          <cell r="C861" t="str">
            <v>Красносельский район</v>
          </cell>
          <cell r="D861">
            <v>0.953823179862893</v>
          </cell>
        </row>
        <row r="862">
          <cell r="C862" t="str">
            <v>Макарьевский район</v>
          </cell>
          <cell r="D862">
            <v>0.919836371062489</v>
          </cell>
        </row>
        <row r="863">
          <cell r="C863" t="str">
            <v>Мантуровский район</v>
          </cell>
          <cell r="D863">
            <v>0.910821394616175</v>
          </cell>
        </row>
        <row r="864">
          <cell r="C864" t="str">
            <v>Межевской район</v>
          </cell>
          <cell r="D864">
            <v>0.97034808932414</v>
          </cell>
        </row>
        <row r="865">
          <cell r="C865" t="str">
            <v>Нейский район</v>
          </cell>
          <cell r="D865">
            <v>0.942116275640422</v>
          </cell>
        </row>
        <row r="866">
          <cell r="C866" t="str">
            <v>Нерехтский район</v>
          </cell>
          <cell r="D866">
            <v>0.966755088149372</v>
          </cell>
        </row>
        <row r="867">
          <cell r="C867" t="str">
            <v>Октябрьский район</v>
          </cell>
          <cell r="D867">
            <v>0.934414775185667</v>
          </cell>
        </row>
        <row r="868">
          <cell r="C868" t="str">
            <v>Островский район</v>
          </cell>
          <cell r="D868">
            <v>0.971238464685959</v>
          </cell>
        </row>
        <row r="869">
          <cell r="C869" t="str">
            <v>Павинский район</v>
          </cell>
          <cell r="D869">
            <v>0.926882783893819</v>
          </cell>
        </row>
        <row r="870">
          <cell r="C870" t="str">
            <v>Парфеньевский район</v>
          </cell>
          <cell r="D870">
            <v>0.947670571799198</v>
          </cell>
        </row>
        <row r="871">
          <cell r="C871" t="str">
            <v>Поназыревский район</v>
          </cell>
          <cell r="D871">
            <v>0.983415014587739</v>
          </cell>
        </row>
        <row r="872">
          <cell r="C872" t="str">
            <v>Пыщугский район</v>
          </cell>
          <cell r="D872">
            <v>0.972601335960184</v>
          </cell>
        </row>
        <row r="873">
          <cell r="C873" t="str">
            <v>Солигаличский район</v>
          </cell>
          <cell r="D873">
            <v>0.972378805627244</v>
          </cell>
        </row>
        <row r="874">
          <cell r="C874" t="str">
            <v>Судиславский район</v>
          </cell>
          <cell r="D874">
            <v>1.01635310262199</v>
          </cell>
        </row>
        <row r="875">
          <cell r="C875" t="str">
            <v>Сусанинский район</v>
          </cell>
          <cell r="D875">
            <v>0.974499956631862</v>
          </cell>
        </row>
        <row r="876">
          <cell r="C876" t="str">
            <v>Чухломский район</v>
          </cell>
          <cell r="D876">
            <v>0.918627696034948</v>
          </cell>
        </row>
        <row r="877">
          <cell r="C877" t="str">
            <v>Шарьинский район</v>
          </cell>
          <cell r="D877">
            <v>0.943703765390502</v>
          </cell>
        </row>
        <row r="878">
          <cell r="C878" t="str">
            <v>г Буй</v>
          </cell>
          <cell r="D878">
            <v>1.14444352676115</v>
          </cell>
        </row>
        <row r="879">
          <cell r="C879" t="str">
            <v>г Волгореченск</v>
          </cell>
          <cell r="D879">
            <v>1.25372370233871</v>
          </cell>
        </row>
        <row r="880">
          <cell r="C880" t="str">
            <v>г Галич</v>
          </cell>
          <cell r="D880">
            <v>0.942180347118083</v>
          </cell>
        </row>
        <row r="881">
          <cell r="C881" t="str">
            <v>г Кострома</v>
          </cell>
          <cell r="D881">
            <v>1.1982132228862</v>
          </cell>
        </row>
        <row r="882">
          <cell r="C882" t="str">
            <v>г Мантурово</v>
          </cell>
          <cell r="D882">
            <v>1.00414272438383</v>
          </cell>
        </row>
        <row r="883">
          <cell r="C883" t="str">
            <v>г Шарья</v>
          </cell>
          <cell r="D883">
            <v>1.07584694277547</v>
          </cell>
        </row>
        <row r="884">
          <cell r="C884" t="str">
            <v>Самарская область</v>
          </cell>
          <cell r="D884">
            <v>1.04840397633129</v>
          </cell>
        </row>
        <row r="885">
          <cell r="C885" t="str">
            <v>Алексеевский район</v>
          </cell>
          <cell r="D885">
            <v>0.889364369113104</v>
          </cell>
        </row>
        <row r="886">
          <cell r="C886" t="str">
            <v>Безенчукский район</v>
          </cell>
          <cell r="D886">
            <v>0.968510014691069</v>
          </cell>
        </row>
        <row r="887">
          <cell r="C887" t="str">
            <v>Богатовский район</v>
          </cell>
          <cell r="D887">
            <v>0.963971890358128</v>
          </cell>
        </row>
        <row r="888">
          <cell r="C888" t="str">
            <v>Большеглушицкий район</v>
          </cell>
          <cell r="D888">
            <v>0.962091840538897</v>
          </cell>
        </row>
        <row r="889">
          <cell r="C889" t="str">
            <v>Большечерниговский район</v>
          </cell>
          <cell r="D889">
            <v>0.912693072571629</v>
          </cell>
        </row>
        <row r="890">
          <cell r="C890" t="str">
            <v>Борский район</v>
          </cell>
          <cell r="D890">
            <v>0.908413684572325</v>
          </cell>
        </row>
        <row r="891">
          <cell r="C891" t="str">
            <v>Волжский район</v>
          </cell>
          <cell r="D891">
            <v>1.02259861827619</v>
          </cell>
        </row>
        <row r="892">
          <cell r="C892" t="str">
            <v>Елховский район</v>
          </cell>
          <cell r="D892">
            <v>0.924463104391421</v>
          </cell>
        </row>
        <row r="893">
          <cell r="C893" t="str">
            <v>Исаклинский район</v>
          </cell>
          <cell r="D893">
            <v>0.908521651091793</v>
          </cell>
        </row>
        <row r="894">
          <cell r="C894" t="str">
            <v>Камышлинский район</v>
          </cell>
          <cell r="D894">
            <v>0.937813798335225</v>
          </cell>
        </row>
        <row r="895">
          <cell r="C895" t="str">
            <v>Кинельский район</v>
          </cell>
          <cell r="D895">
            <v>1.16480777350482</v>
          </cell>
        </row>
        <row r="896">
          <cell r="C896" t="str">
            <v>Кинель-Черкасский район</v>
          </cell>
          <cell r="D896">
            <v>0.964924322507134</v>
          </cell>
        </row>
        <row r="897">
          <cell r="C897" t="str">
            <v>Клявлинский район</v>
          </cell>
          <cell r="D897">
            <v>0.920042294037434</v>
          </cell>
        </row>
        <row r="898">
          <cell r="C898" t="str">
            <v>Кошкинский район</v>
          </cell>
          <cell r="D898">
            <v>0.933546716703446</v>
          </cell>
        </row>
        <row r="899">
          <cell r="C899" t="str">
            <v>Красноармейский район</v>
          </cell>
          <cell r="D899">
            <v>0.945431641577434</v>
          </cell>
        </row>
        <row r="900">
          <cell r="C900" t="str">
            <v>Красноярский район</v>
          </cell>
          <cell r="D900">
            <v>0.949841356026274</v>
          </cell>
        </row>
        <row r="901">
          <cell r="C901" t="str">
            <v>Нефтегорский район</v>
          </cell>
          <cell r="D901">
            <v>0.967394808975964</v>
          </cell>
        </row>
        <row r="902">
          <cell r="C902" t="str">
            <v>Пестравский район</v>
          </cell>
          <cell r="D902">
            <v>0.914818846253916</v>
          </cell>
        </row>
        <row r="903">
          <cell r="C903" t="str">
            <v>Похвистневский район</v>
          </cell>
          <cell r="D903">
            <v>0.945056734479311</v>
          </cell>
        </row>
        <row r="904">
          <cell r="C904" t="str">
            <v>Приволжский район</v>
          </cell>
          <cell r="D904">
            <v>0.894229419160399</v>
          </cell>
        </row>
        <row r="905">
          <cell r="C905" t="str">
            <v>Сергиевский район</v>
          </cell>
          <cell r="D905">
            <v>0.999630094623499</v>
          </cell>
        </row>
        <row r="906">
          <cell r="C906" t="str">
            <v>Ставропольский район</v>
          </cell>
          <cell r="D906">
            <v>0.988540746148496</v>
          </cell>
        </row>
        <row r="907">
          <cell r="C907" t="str">
            <v>Сызранский район</v>
          </cell>
          <cell r="D907">
            <v>0.960316193099906</v>
          </cell>
        </row>
        <row r="908">
          <cell r="C908" t="str">
            <v>Хворостянский район</v>
          </cell>
          <cell r="D908">
            <v>0.940696211876619</v>
          </cell>
        </row>
        <row r="909">
          <cell r="C909" t="str">
            <v>Челно-Вершинский район</v>
          </cell>
          <cell r="D909">
            <v>0.933735548834662</v>
          </cell>
        </row>
        <row r="910">
          <cell r="C910" t="str">
            <v>Шенталинский район</v>
          </cell>
          <cell r="D910">
            <v>0.939986242067036</v>
          </cell>
        </row>
        <row r="911">
          <cell r="C911" t="str">
            <v>Шигонский район</v>
          </cell>
          <cell r="D911">
            <v>0.895628175687923</v>
          </cell>
        </row>
        <row r="912">
          <cell r="C912" t="str">
            <v>г Жигулевск</v>
          </cell>
          <cell r="D912">
            <v>0.972568695049829</v>
          </cell>
        </row>
        <row r="913">
          <cell r="C913" t="str">
            <v>г Кинель</v>
          </cell>
          <cell r="D913">
            <v>0.958809873540374</v>
          </cell>
        </row>
        <row r="914">
          <cell r="C914" t="str">
            <v>г Новокуйбышевск</v>
          </cell>
          <cell r="D914">
            <v>1.18910444337955</v>
          </cell>
        </row>
        <row r="915">
          <cell r="C915" t="str">
            <v>г Октябрьск</v>
          </cell>
          <cell r="D915">
            <v>0.959149206494118</v>
          </cell>
        </row>
        <row r="916">
          <cell r="C916" t="str">
            <v>г Отрадный</v>
          </cell>
          <cell r="D916">
            <v>1.15495931708867</v>
          </cell>
        </row>
        <row r="917">
          <cell r="C917" t="str">
            <v>г Похвистнево</v>
          </cell>
          <cell r="D917">
            <v>0.954435665988001</v>
          </cell>
        </row>
        <row r="918">
          <cell r="C918" t="str">
            <v>г Самара</v>
          </cell>
          <cell r="D918">
            <v>1.21420980299572</v>
          </cell>
        </row>
        <row r="919">
          <cell r="C919" t="str">
            <v>г Сызрань</v>
          </cell>
          <cell r="D919">
            <v>0.946841830249654</v>
          </cell>
        </row>
        <row r="920">
          <cell r="C920" t="str">
            <v>г Тольятти</v>
          </cell>
          <cell r="D920">
            <v>1.0163748242078</v>
          </cell>
        </row>
        <row r="921">
          <cell r="C921" t="str">
            <v>г Чапаевск</v>
          </cell>
          <cell r="D921">
            <v>0.949668259905993</v>
          </cell>
        </row>
        <row r="922">
          <cell r="C922" t="str">
            <v>Курганская область</v>
          </cell>
          <cell r="D922">
            <v>0.856641075005448</v>
          </cell>
        </row>
        <row r="923">
          <cell r="C923" t="str">
            <v>Альменевский район</v>
          </cell>
          <cell r="D923">
            <v>0.779290356902461</v>
          </cell>
        </row>
        <row r="924">
          <cell r="C924" t="str">
            <v>Белозерский район</v>
          </cell>
          <cell r="D924">
            <v>0.761555574739098</v>
          </cell>
        </row>
        <row r="925">
          <cell r="C925" t="str">
            <v>Варгашинский район</v>
          </cell>
          <cell r="D925">
            <v>0.784610571923957</v>
          </cell>
        </row>
        <row r="926">
          <cell r="C926" t="str">
            <v>Далматовский район</v>
          </cell>
          <cell r="D926">
            <v>0.77781954980098</v>
          </cell>
        </row>
        <row r="927">
          <cell r="C927" t="str">
            <v>Звериноголовский район</v>
          </cell>
          <cell r="D927">
            <v>0.758841989672206</v>
          </cell>
        </row>
        <row r="928">
          <cell r="C928" t="str">
            <v>Каргапольский район</v>
          </cell>
          <cell r="D928">
            <v>0.792259814696952</v>
          </cell>
        </row>
        <row r="929">
          <cell r="C929" t="str">
            <v>Катайский район</v>
          </cell>
          <cell r="D929">
            <v>0.776746477665624</v>
          </cell>
        </row>
        <row r="930">
          <cell r="C930" t="str">
            <v>Кетовский район</v>
          </cell>
          <cell r="D930">
            <v>0.766306013243254</v>
          </cell>
        </row>
        <row r="931">
          <cell r="C931" t="str">
            <v>Куртамышский район</v>
          </cell>
          <cell r="D931">
            <v>0.768371871456732</v>
          </cell>
        </row>
        <row r="932">
          <cell r="C932" t="str">
            <v>Лебяжьевский район</v>
          </cell>
          <cell r="D932">
            <v>0.788790327511516</v>
          </cell>
        </row>
        <row r="933">
          <cell r="C933" t="str">
            <v>Макушинский район</v>
          </cell>
          <cell r="D933">
            <v>0.783657632551619</v>
          </cell>
        </row>
        <row r="934">
          <cell r="C934" t="str">
            <v>Мишкинский район</v>
          </cell>
          <cell r="D934">
            <v>0.789478807469969</v>
          </cell>
        </row>
        <row r="935">
          <cell r="C935" t="str">
            <v>Мокроусовский район</v>
          </cell>
          <cell r="D935">
            <v>0.764917339859031</v>
          </cell>
        </row>
        <row r="936">
          <cell r="C936" t="str">
            <v>Петуховский район</v>
          </cell>
          <cell r="D936">
            <v>0.777802885999262</v>
          </cell>
        </row>
        <row r="937">
          <cell r="C937" t="str">
            <v>Половинский район</v>
          </cell>
          <cell r="D937">
            <v>0.756397151984915</v>
          </cell>
        </row>
        <row r="938">
          <cell r="C938" t="str">
            <v>Притобольный район</v>
          </cell>
          <cell r="D938">
            <v>0.765863411513925</v>
          </cell>
        </row>
        <row r="939">
          <cell r="C939" t="str">
            <v>Сафакулевский район</v>
          </cell>
          <cell r="D939">
            <v>0.770052649432169</v>
          </cell>
        </row>
        <row r="940">
          <cell r="C940" t="str">
            <v>Целинный район</v>
          </cell>
          <cell r="D940">
            <v>0.748858001860094</v>
          </cell>
        </row>
        <row r="941">
          <cell r="C941" t="str">
            <v>Частоозерский район</v>
          </cell>
          <cell r="D941">
            <v>0.773589105578068</v>
          </cell>
        </row>
        <row r="942">
          <cell r="C942" t="str">
            <v>Шадринский район</v>
          </cell>
          <cell r="D942">
            <v>0.753436573120584</v>
          </cell>
        </row>
        <row r="943">
          <cell r="C943" t="str">
            <v>Шатровский район</v>
          </cell>
          <cell r="D943">
            <v>0.794080526773014</v>
          </cell>
        </row>
        <row r="944">
          <cell r="C944" t="str">
            <v>Шумихинский район</v>
          </cell>
          <cell r="D944">
            <v>0.779071078005369</v>
          </cell>
        </row>
        <row r="945">
          <cell r="C945" t="str">
            <v>Щучанский район</v>
          </cell>
          <cell r="D945">
            <v>0.839398920838079</v>
          </cell>
        </row>
        <row r="946">
          <cell r="C946" t="str">
            <v>Юргамышский район</v>
          </cell>
          <cell r="D946">
            <v>0.978419649903832</v>
          </cell>
        </row>
        <row r="947">
          <cell r="C947" t="str">
            <v>г Курган</v>
          </cell>
          <cell r="D947">
            <v>0.994907575305129</v>
          </cell>
        </row>
        <row r="948">
          <cell r="C948" t="str">
            <v>г Шадринск</v>
          </cell>
          <cell r="D948">
            <v>0.868365349390347</v>
          </cell>
        </row>
        <row r="949">
          <cell r="C949" t="str">
            <v>Курская область</v>
          </cell>
          <cell r="D949">
            <v>0.94180213389917</v>
          </cell>
        </row>
        <row r="950">
          <cell r="C950" t="str">
            <v>Беловский район</v>
          </cell>
          <cell r="D950">
            <v>0.849741735057266</v>
          </cell>
        </row>
        <row r="951">
          <cell r="C951" t="str">
            <v>Большесолдатский район</v>
          </cell>
          <cell r="D951">
            <v>0.880836261960303</v>
          </cell>
        </row>
        <row r="952">
          <cell r="C952" t="str">
            <v>Глушковский район</v>
          </cell>
          <cell r="D952">
            <v>0.886577745950916</v>
          </cell>
        </row>
        <row r="953">
          <cell r="C953" t="str">
            <v>Горшеченский район</v>
          </cell>
          <cell r="D953">
            <v>0.915183192546584</v>
          </cell>
        </row>
        <row r="954">
          <cell r="C954" t="str">
            <v>Дмитриевский район</v>
          </cell>
          <cell r="D954">
            <v>0.872508856200898</v>
          </cell>
        </row>
        <row r="955">
          <cell r="C955" t="str">
            <v>Железногорский район</v>
          </cell>
          <cell r="D955">
            <v>0.941717679136301</v>
          </cell>
        </row>
        <row r="956">
          <cell r="C956" t="str">
            <v>Золотухинский район</v>
          </cell>
          <cell r="D956">
            <v>0.849178186423197</v>
          </cell>
        </row>
        <row r="957">
          <cell r="C957" t="str">
            <v>Касторенский район</v>
          </cell>
          <cell r="D957">
            <v>0.87613371000341</v>
          </cell>
        </row>
        <row r="958">
          <cell r="C958" t="str">
            <v>Конышевский район</v>
          </cell>
          <cell r="D958">
            <v>0.914921059730684</v>
          </cell>
        </row>
        <row r="959">
          <cell r="C959" t="str">
            <v>Кореневский район</v>
          </cell>
          <cell r="D959">
            <v>0.863433928874801</v>
          </cell>
        </row>
        <row r="960">
          <cell r="C960" t="str">
            <v>Курский район</v>
          </cell>
          <cell r="D960">
            <v>0.865329592175134</v>
          </cell>
        </row>
        <row r="961">
          <cell r="C961" t="str">
            <v>Курчатовский район</v>
          </cell>
          <cell r="D961">
            <v>0.831511689915476</v>
          </cell>
        </row>
        <row r="962">
          <cell r="C962" t="str">
            <v>Льговский район</v>
          </cell>
          <cell r="D962">
            <v>0.830172597347493</v>
          </cell>
        </row>
        <row r="963">
          <cell r="C963" t="str">
            <v>Мантуровский район</v>
          </cell>
          <cell r="D963">
            <v>0.892410865666748</v>
          </cell>
        </row>
        <row r="964">
          <cell r="C964" t="str">
            <v>Медвенский район</v>
          </cell>
          <cell r="D964">
            <v>1.07987644116132</v>
          </cell>
        </row>
        <row r="965">
          <cell r="C965" t="str">
            <v>Обоянский район</v>
          </cell>
          <cell r="D965">
            <v>0.878159627469164</v>
          </cell>
        </row>
        <row r="966">
          <cell r="C966" t="str">
            <v>Октябрьский район</v>
          </cell>
          <cell r="D966">
            <v>0.841573713433952</v>
          </cell>
        </row>
        <row r="967">
          <cell r="C967" t="str">
            <v>Поныровский район</v>
          </cell>
          <cell r="D967">
            <v>0.842055963974977</v>
          </cell>
        </row>
        <row r="968">
          <cell r="C968" t="str">
            <v>Пристенский район</v>
          </cell>
          <cell r="D968">
            <v>0.908009614218516</v>
          </cell>
        </row>
        <row r="969">
          <cell r="C969" t="str">
            <v>Рыльский район</v>
          </cell>
          <cell r="D969">
            <v>0.84565379225337</v>
          </cell>
        </row>
        <row r="970">
          <cell r="C970" t="str">
            <v>Советский район</v>
          </cell>
          <cell r="D970">
            <v>0.877982853958949</v>
          </cell>
        </row>
        <row r="971">
          <cell r="C971" t="str">
            <v>Солнцевский район</v>
          </cell>
          <cell r="D971">
            <v>0.844694386147178</v>
          </cell>
        </row>
        <row r="972">
          <cell r="C972" t="str">
            <v>Суджанский район</v>
          </cell>
          <cell r="D972">
            <v>0.893666149573873</v>
          </cell>
        </row>
        <row r="973">
          <cell r="C973" t="str">
            <v>Тимский район</v>
          </cell>
          <cell r="D973">
            <v>0.846358671087335</v>
          </cell>
        </row>
        <row r="974">
          <cell r="C974" t="str">
            <v>Фатежский район</v>
          </cell>
          <cell r="D974">
            <v>0.844004349199409</v>
          </cell>
        </row>
        <row r="975">
          <cell r="C975" t="str">
            <v>Хомутовский район</v>
          </cell>
          <cell r="D975">
            <v>0.846608657185428</v>
          </cell>
        </row>
        <row r="976">
          <cell r="C976" t="str">
            <v>Черемисиновский район</v>
          </cell>
          <cell r="D976">
            <v>0.887058002805735</v>
          </cell>
        </row>
        <row r="977">
          <cell r="C977" t="str">
            <v>Щигровский район</v>
          </cell>
          <cell r="D977">
            <v>0.87322602943313</v>
          </cell>
        </row>
        <row r="978">
          <cell r="C978" t="str">
            <v>г Железногорск</v>
          </cell>
          <cell r="D978">
            <v>1.06800429824877</v>
          </cell>
        </row>
        <row r="979">
          <cell r="C979" t="str">
            <v>г Курск</v>
          </cell>
          <cell r="D979">
            <v>1.03569413964203</v>
          </cell>
        </row>
        <row r="980">
          <cell r="C980" t="str">
            <v>г Курчатов</v>
          </cell>
          <cell r="D980">
            <v>1.142792747391</v>
          </cell>
        </row>
        <row r="981">
          <cell r="C981" t="str">
            <v>г Льгов</v>
          </cell>
          <cell r="D981">
            <v>0.842759956726184</v>
          </cell>
        </row>
        <row r="982">
          <cell r="C982" t="str">
            <v>г Щигры</v>
          </cell>
          <cell r="D982">
            <v>0.851030542428734</v>
          </cell>
        </row>
        <row r="983">
          <cell r="C983" t="str">
            <v>г Санкт-Петербург</v>
          </cell>
          <cell r="D983">
            <v>1.39642147992699</v>
          </cell>
        </row>
        <row r="984">
          <cell r="C984" t="str">
            <v>Ленинградская область</v>
          </cell>
          <cell r="D984">
            <v>1.20601967396718</v>
          </cell>
        </row>
        <row r="985">
          <cell r="C985" t="str">
            <v>Бокситогорский район</v>
          </cell>
          <cell r="D985">
            <v>1.0625740214568</v>
          </cell>
        </row>
        <row r="986">
          <cell r="C986" t="str">
            <v>Волосовский район</v>
          </cell>
          <cell r="D986">
            <v>1.07320481208108</v>
          </cell>
        </row>
        <row r="987">
          <cell r="C987" t="str">
            <v>Волховский район</v>
          </cell>
          <cell r="D987">
            <v>1.07225568204494</v>
          </cell>
        </row>
        <row r="988">
          <cell r="C988" t="str">
            <v>Всеволожский район</v>
          </cell>
          <cell r="D988">
            <v>1.1054503030649</v>
          </cell>
        </row>
        <row r="989">
          <cell r="C989" t="str">
            <v>Выборгский район</v>
          </cell>
          <cell r="D989">
            <v>1.11923532932146</v>
          </cell>
        </row>
        <row r="990">
          <cell r="C990" t="str">
            <v>Гатчинский район</v>
          </cell>
          <cell r="D990">
            <v>1.12103038326786</v>
          </cell>
        </row>
        <row r="991">
          <cell r="C991" t="str">
            <v>Кингисеппский район</v>
          </cell>
          <cell r="D991">
            <v>1.16841189082797</v>
          </cell>
        </row>
        <row r="992">
          <cell r="C992" t="str">
            <v>Киришский район</v>
          </cell>
          <cell r="D992">
            <v>1.25095644031227</v>
          </cell>
        </row>
        <row r="993">
          <cell r="C993" t="str">
            <v>Кировский район</v>
          </cell>
          <cell r="D993">
            <v>1.09395440750525</v>
          </cell>
        </row>
        <row r="994">
          <cell r="C994" t="str">
            <v>Лодейнопольский район</v>
          </cell>
          <cell r="D994">
            <v>1.02680494563151</v>
          </cell>
        </row>
        <row r="995">
          <cell r="C995" t="str">
            <v>Ломоносовский район</v>
          </cell>
          <cell r="D995">
            <v>1.40426103797851</v>
          </cell>
        </row>
        <row r="996">
          <cell r="C996" t="str">
            <v>Лужский район</v>
          </cell>
          <cell r="D996">
            <v>1.0388608558954</v>
          </cell>
        </row>
        <row r="997">
          <cell r="C997" t="str">
            <v>Подпорожский район</v>
          </cell>
          <cell r="D997">
            <v>1.05712912878608</v>
          </cell>
        </row>
        <row r="998">
          <cell r="C998" t="str">
            <v>Приозерский район</v>
          </cell>
          <cell r="D998">
            <v>1.02374982044201</v>
          </cell>
        </row>
        <row r="999">
          <cell r="C999" t="str">
            <v>Сланцевский район</v>
          </cell>
          <cell r="D999">
            <v>1.04800694868266</v>
          </cell>
        </row>
        <row r="1000">
          <cell r="C1000" t="str">
            <v>Тихвинский район</v>
          </cell>
          <cell r="D1000">
            <v>1.08319481909559</v>
          </cell>
        </row>
        <row r="1001">
          <cell r="C1001" t="str">
            <v>Тосненский район</v>
          </cell>
          <cell r="D1001">
            <v>1.08319481909559</v>
          </cell>
        </row>
        <row r="1002">
          <cell r="C1002" t="str">
            <v>г Сосновый Бор</v>
          </cell>
          <cell r="D1002">
            <v>1.39858302207939</v>
          </cell>
        </row>
        <row r="1003">
          <cell r="C1003" t="str">
            <v>Липецкая область</v>
          </cell>
          <cell r="D1003">
            <v>1.00646614248683</v>
          </cell>
        </row>
        <row r="1004">
          <cell r="C1004" t="str">
            <v>Воловский район</v>
          </cell>
          <cell r="D1004">
            <v>0.920875528438148</v>
          </cell>
        </row>
        <row r="1005">
          <cell r="C1005" t="str">
            <v>Грязинский район</v>
          </cell>
          <cell r="D1005">
            <v>0.943570510899841</v>
          </cell>
        </row>
        <row r="1006">
          <cell r="C1006" t="str">
            <v>Данковский район</v>
          </cell>
          <cell r="D1006">
            <v>0.923510377549821</v>
          </cell>
        </row>
        <row r="1007">
          <cell r="C1007" t="str">
            <v>Добринский район</v>
          </cell>
          <cell r="D1007">
            <v>0.938831598425442</v>
          </cell>
        </row>
        <row r="1008">
          <cell r="C1008" t="str">
            <v>Добровский район</v>
          </cell>
          <cell r="D1008">
            <v>0.913483548213275</v>
          </cell>
        </row>
        <row r="1009">
          <cell r="C1009" t="str">
            <v>Долгоруковский район</v>
          </cell>
          <cell r="D1009">
            <v>0.924704438846332</v>
          </cell>
        </row>
        <row r="1010">
          <cell r="C1010" t="str">
            <v>Елецкий район</v>
          </cell>
          <cell r="D1010">
            <v>0.94937998365234</v>
          </cell>
        </row>
        <row r="1011">
          <cell r="C1011" t="str">
            <v>Задонский район</v>
          </cell>
          <cell r="D1011">
            <v>0.932846827239116</v>
          </cell>
        </row>
        <row r="1012">
          <cell r="C1012" t="str">
            <v>Измалковский район</v>
          </cell>
          <cell r="D1012">
            <v>0.890783158707552</v>
          </cell>
        </row>
        <row r="1013">
          <cell r="C1013" t="str">
            <v>Краснинский район</v>
          </cell>
          <cell r="D1013">
            <v>1.00162218871122</v>
          </cell>
        </row>
        <row r="1014">
          <cell r="C1014" t="str">
            <v>Краснинский район</v>
          </cell>
          <cell r="D1014">
            <v>0.969669044108145</v>
          </cell>
        </row>
        <row r="1015">
          <cell r="C1015" t="str">
            <v>Лебедянский район</v>
          </cell>
          <cell r="D1015">
            <v>0.961709938227352</v>
          </cell>
        </row>
        <row r="1016">
          <cell r="C1016" t="str">
            <v>Лев-Толстовский район</v>
          </cell>
          <cell r="D1016">
            <v>0.94492712791495</v>
          </cell>
        </row>
        <row r="1017">
          <cell r="C1017" t="str">
            <v>Липецкий район</v>
          </cell>
          <cell r="D1017">
            <v>0.927587013230014</v>
          </cell>
        </row>
        <row r="1018">
          <cell r="C1018" t="str">
            <v>Становлянский район</v>
          </cell>
          <cell r="D1018">
            <v>0.924023357937221</v>
          </cell>
        </row>
        <row r="1019">
          <cell r="C1019" t="str">
            <v>Тербунский район</v>
          </cell>
          <cell r="D1019">
            <v>0.916213967689167</v>
          </cell>
        </row>
        <row r="1020">
          <cell r="C1020" t="str">
            <v>Усманский район</v>
          </cell>
          <cell r="D1020">
            <v>0.899402779005552</v>
          </cell>
        </row>
        <row r="1021">
          <cell r="C1021" t="str">
            <v>Хлевенский район</v>
          </cell>
          <cell r="D1021">
            <v>0.900261362493828</v>
          </cell>
        </row>
        <row r="1022">
          <cell r="C1022" t="str">
            <v>Чаплыгинский район</v>
          </cell>
          <cell r="D1022">
            <v>0.913412567845472</v>
          </cell>
        </row>
        <row r="1023">
          <cell r="C1023" t="str">
            <v>г Елец</v>
          </cell>
          <cell r="D1023">
            <v>0.949380706887528</v>
          </cell>
        </row>
        <row r="1024">
          <cell r="C1024" t="str">
            <v>г Липецк</v>
          </cell>
          <cell r="D1024">
            <v>1.12671701083827</v>
          </cell>
        </row>
        <row r="1025">
          <cell r="C1025" t="str">
            <v>Магаданская область</v>
          </cell>
          <cell r="D1025">
            <v>1.07631767864549</v>
          </cell>
        </row>
        <row r="1026">
          <cell r="C1026" t="str">
            <v>Ольский район</v>
          </cell>
          <cell r="D1026">
            <v>0.949606926707856</v>
          </cell>
        </row>
        <row r="1027">
          <cell r="C1027" t="str">
            <v>Омсукчанский район</v>
          </cell>
          <cell r="D1027">
            <v>1.26060976495767</v>
          </cell>
        </row>
        <row r="1028">
          <cell r="C1028" t="str">
            <v>Северо-Эвенский район</v>
          </cell>
          <cell r="D1028">
            <v>1.26179466273085</v>
          </cell>
        </row>
        <row r="1029">
          <cell r="C1029" t="str">
            <v>Среднеканский район</v>
          </cell>
          <cell r="D1029">
            <v>0.999000131635619</v>
          </cell>
        </row>
        <row r="1030">
          <cell r="C1030" t="str">
            <v>Сусуманский район</v>
          </cell>
          <cell r="D1030">
            <v>1.20637879625031</v>
          </cell>
        </row>
        <row r="1031">
          <cell r="C1031" t="str">
            <v>Тенькинский район</v>
          </cell>
          <cell r="D1031">
            <v>1.2098964592692</v>
          </cell>
        </row>
        <row r="1032">
          <cell r="C1032" t="str">
            <v>Хасынский район</v>
          </cell>
          <cell r="D1032">
            <v>0.979182023408145</v>
          </cell>
        </row>
        <row r="1033">
          <cell r="C1033" t="str">
            <v>Ягоднинский район</v>
          </cell>
          <cell r="D1033">
            <v>1.1223471721972</v>
          </cell>
        </row>
        <row r="1034">
          <cell r="C1034" t="str">
            <v>г Магадан</v>
          </cell>
          <cell r="D1034">
            <v>1.03865754315982</v>
          </cell>
        </row>
        <row r="1035">
          <cell r="C1035" t="str">
            <v>гМосква</v>
          </cell>
          <cell r="D1035">
            <v>1.41257675134132</v>
          </cell>
        </row>
        <row r="1036">
          <cell r="C1036" t="str">
            <v>Московская область</v>
          </cell>
          <cell r="D1036">
            <v>1.27133946358318</v>
          </cell>
        </row>
        <row r="1037">
          <cell r="C1037" t="str">
            <v>Волоколамский район</v>
          </cell>
          <cell r="D1037">
            <v>1.17245388622287</v>
          </cell>
        </row>
        <row r="1038">
          <cell r="C1038" t="str">
            <v>Воскресенский район</v>
          </cell>
          <cell r="D1038">
            <v>1.16350292215419</v>
          </cell>
        </row>
        <row r="1039">
          <cell r="C1039" t="str">
            <v>Дмитровский район</v>
          </cell>
          <cell r="D1039">
            <v>1.19004249640734</v>
          </cell>
        </row>
        <row r="1040">
          <cell r="C1040" t="str">
            <v>Сергиево-Посадский район</v>
          </cell>
          <cell r="D1040">
            <v>1.16059019163506</v>
          </cell>
        </row>
        <row r="1041">
          <cell r="C1041" t="str">
            <v>Зарайский район</v>
          </cell>
          <cell r="D1041">
            <v>1.08490995759291</v>
          </cell>
        </row>
        <row r="1042">
          <cell r="C1042" t="str">
            <v>Истринский район</v>
          </cell>
          <cell r="D1042">
            <v>1.44308992366653</v>
          </cell>
        </row>
        <row r="1043">
          <cell r="C1043" t="str">
            <v>Клинский район</v>
          </cell>
          <cell r="D1043">
            <v>1.180516963118</v>
          </cell>
        </row>
        <row r="1044">
          <cell r="C1044" t="str">
            <v>Коломенский район</v>
          </cell>
          <cell r="D1044">
            <v>1.1779241423276</v>
          </cell>
        </row>
        <row r="1045">
          <cell r="C1045" t="str">
            <v>Красногорский район</v>
          </cell>
          <cell r="D1045">
            <v>1.48120457285396</v>
          </cell>
        </row>
        <row r="1046">
          <cell r="C1046" t="str">
            <v>Ленинский район</v>
          </cell>
          <cell r="D1046">
            <v>1.4709773074784</v>
          </cell>
        </row>
        <row r="1047">
          <cell r="C1047" t="str">
            <v>Лотошинский район</v>
          </cell>
          <cell r="D1047">
            <v>1.11152779875413</v>
          </cell>
        </row>
        <row r="1048">
          <cell r="C1048" t="str">
            <v>Луховицкий район</v>
          </cell>
          <cell r="D1048">
            <v>1.20982449914242</v>
          </cell>
        </row>
        <row r="1049">
          <cell r="C1049" t="str">
            <v>Люберецкий район</v>
          </cell>
          <cell r="D1049">
            <v>1.4059701598031</v>
          </cell>
        </row>
        <row r="1050">
          <cell r="C1050" t="str">
            <v>Можайский район</v>
          </cell>
          <cell r="D1050">
            <v>1.13171354080604</v>
          </cell>
        </row>
        <row r="1051">
          <cell r="C1051" t="str">
            <v>г Мытищи</v>
          </cell>
          <cell r="D1051">
            <v>1.39575707926162</v>
          </cell>
        </row>
        <row r="1052">
          <cell r="C1052" t="str">
            <v>Наро-Фоминский район</v>
          </cell>
          <cell r="D1052">
            <v>1.23007543580431</v>
          </cell>
        </row>
        <row r="1053">
          <cell r="C1053" t="str">
            <v>Ногинский район</v>
          </cell>
          <cell r="D1053">
            <v>1.18641827129852</v>
          </cell>
        </row>
        <row r="1054">
          <cell r="C1054" t="str">
            <v>Одинцовский район</v>
          </cell>
          <cell r="D1054">
            <v>1.45365623439014</v>
          </cell>
        </row>
        <row r="1055">
          <cell r="C1055" t="str">
            <v>г Озеры</v>
          </cell>
          <cell r="D1055">
            <v>1.13005775346727</v>
          </cell>
        </row>
        <row r="1056">
          <cell r="C1056" t="str">
            <v>Орехово-Зуевский район</v>
          </cell>
          <cell r="D1056">
            <v>1.14808192149836</v>
          </cell>
        </row>
        <row r="1057">
          <cell r="C1057" t="str">
            <v>Павлово-Посадский район</v>
          </cell>
          <cell r="D1057">
            <v>1.16166481797732</v>
          </cell>
        </row>
        <row r="1058">
          <cell r="C1058" t="str">
            <v>Пушкинский район</v>
          </cell>
          <cell r="D1058">
            <v>1.17200383759476</v>
          </cell>
        </row>
        <row r="1059">
          <cell r="C1059" t="str">
            <v>Раменский район</v>
          </cell>
          <cell r="D1059">
            <v>1.25410621354897</v>
          </cell>
        </row>
        <row r="1060">
          <cell r="C1060" t="str">
            <v>Рузский район</v>
          </cell>
          <cell r="D1060">
            <v>1.19224364889659</v>
          </cell>
        </row>
        <row r="1061">
          <cell r="C1061" t="str">
            <v>г Серебряные Пруды</v>
          </cell>
          <cell r="D1061">
            <v>1.15181219910202</v>
          </cell>
        </row>
        <row r="1062">
          <cell r="C1062" t="str">
            <v>Серпуховский район</v>
          </cell>
          <cell r="D1062">
            <v>1.18294882776164</v>
          </cell>
        </row>
        <row r="1063">
          <cell r="C1063" t="str">
            <v>Солнечногорский район</v>
          </cell>
          <cell r="D1063">
            <v>1.31578242842022</v>
          </cell>
        </row>
        <row r="1064">
          <cell r="C1064" t="str">
            <v>Ступинский район</v>
          </cell>
          <cell r="D1064">
            <v>1.34839364011652</v>
          </cell>
        </row>
        <row r="1065">
          <cell r="C1065" t="str">
            <v>Талдомский район</v>
          </cell>
          <cell r="D1065">
            <v>1.16640639081107</v>
          </cell>
        </row>
        <row r="1066">
          <cell r="C1066" t="str">
            <v>Чеховский район</v>
          </cell>
          <cell r="D1066">
            <v>1.2290936227784</v>
          </cell>
        </row>
        <row r="1067">
          <cell r="C1067" t="str">
            <v>Шатурский район</v>
          </cell>
          <cell r="D1067">
            <v>1.13594579465591</v>
          </cell>
        </row>
        <row r="1068">
          <cell r="C1068" t="str">
            <v>г Шаховская</v>
          </cell>
          <cell r="D1068">
            <v>1.15739534979802</v>
          </cell>
        </row>
        <row r="1069">
          <cell r="C1069" t="str">
            <v>Щелковский район</v>
          </cell>
          <cell r="D1069">
            <v>1.32654899562503</v>
          </cell>
        </row>
        <row r="1070">
          <cell r="C1070" t="str">
            <v>г Балашиха</v>
          </cell>
          <cell r="D1070">
            <v>1.31759308077112</v>
          </cell>
        </row>
        <row r="1071">
          <cell r="C1071" t="str">
            <v>г Бронницы</v>
          </cell>
          <cell r="D1071">
            <v>1.16021087248357</v>
          </cell>
        </row>
        <row r="1072">
          <cell r="C1072" t="str">
            <v>г Домодедово</v>
          </cell>
          <cell r="D1072">
            <v>1.46898756464382</v>
          </cell>
        </row>
        <row r="1073">
          <cell r="C1073" t="str">
            <v>г Дзержинский</v>
          </cell>
          <cell r="D1073">
            <v>1.25896521455821</v>
          </cell>
        </row>
        <row r="1074">
          <cell r="C1074" t="str">
            <v>г Долгопрудный</v>
          </cell>
          <cell r="D1074">
            <v>1.49773190712825</v>
          </cell>
        </row>
        <row r="1075">
          <cell r="C1075" t="str">
            <v>г Дубна</v>
          </cell>
          <cell r="D1075">
            <v>1.28194186443652</v>
          </cell>
        </row>
        <row r="1076">
          <cell r="C1076" t="str">
            <v>г Железнодорожный</v>
          </cell>
          <cell r="D1076">
            <v>1.47252990710254</v>
          </cell>
        </row>
        <row r="1077">
          <cell r="C1077" t="str">
            <v>г Жуковский</v>
          </cell>
          <cell r="D1077">
            <v>1.20158895135284</v>
          </cell>
        </row>
        <row r="1078">
          <cell r="C1078" t="str">
            <v>г Звенигород</v>
          </cell>
          <cell r="D1078">
            <v>1.14192895767313</v>
          </cell>
        </row>
        <row r="1079">
          <cell r="C1079" t="str">
            <v>г Ивантеевка</v>
          </cell>
          <cell r="D1079">
            <v>1.46730407515849</v>
          </cell>
        </row>
        <row r="1080">
          <cell r="C1080" t="str">
            <v>г Королев</v>
          </cell>
          <cell r="D1080">
            <v>1.46730407515849</v>
          </cell>
        </row>
        <row r="1081">
          <cell r="C1081" t="str">
            <v>г Климовск</v>
          </cell>
          <cell r="D1081">
            <v>1.46730407515849</v>
          </cell>
        </row>
        <row r="1082">
          <cell r="C1082" t="str">
            <v>г Коломна</v>
          </cell>
          <cell r="D1082">
            <v>1.1883749440003</v>
          </cell>
        </row>
        <row r="1083">
          <cell r="C1083" t="str">
            <v>г Котельники</v>
          </cell>
          <cell r="D1083">
            <v>1.29521998167645</v>
          </cell>
        </row>
        <row r="1084">
          <cell r="C1084" t="str">
            <v>г Красноармейск</v>
          </cell>
          <cell r="D1084">
            <v>1.17538589142832</v>
          </cell>
        </row>
        <row r="1085">
          <cell r="C1085" t="str">
            <v>г Лобня</v>
          </cell>
          <cell r="D1085">
            <v>1.60289070179244</v>
          </cell>
        </row>
        <row r="1086">
          <cell r="C1086" t="str">
            <v>г Лыткарино</v>
          </cell>
          <cell r="D1086">
            <v>1.30109139045179</v>
          </cell>
        </row>
        <row r="1087">
          <cell r="C1087" t="str">
            <v>г Лосино-Петровский</v>
          </cell>
          <cell r="D1087">
            <v>1.146957731677</v>
          </cell>
        </row>
        <row r="1088">
          <cell r="C1088" t="str">
            <v>г Орехово-Зуево</v>
          </cell>
          <cell r="D1088">
            <v>1.19889558512083</v>
          </cell>
        </row>
        <row r="1089">
          <cell r="C1089" t="str">
            <v>г Подольск</v>
          </cell>
          <cell r="D1089">
            <v>1.39769567325329</v>
          </cell>
        </row>
        <row r="1090">
          <cell r="C1090" t="str">
            <v>г Протвино</v>
          </cell>
          <cell r="D1090">
            <v>1.13856998896171</v>
          </cell>
        </row>
        <row r="1091">
          <cell r="C1091" t="str">
            <v>г Пущино</v>
          </cell>
          <cell r="D1091">
            <v>1.11988605926524</v>
          </cell>
        </row>
        <row r="1092">
          <cell r="C1092" t="str">
            <v>г Реутов</v>
          </cell>
          <cell r="D1092">
            <v>1.3261123252424</v>
          </cell>
        </row>
        <row r="1093">
          <cell r="C1093" t="str">
            <v>г Рошаль</v>
          </cell>
          <cell r="D1093">
            <v>1.12228513191008</v>
          </cell>
        </row>
        <row r="1094">
          <cell r="C1094" t="str">
            <v>г Серпухов</v>
          </cell>
          <cell r="D1094">
            <v>1.18570277157922</v>
          </cell>
        </row>
        <row r="1095">
          <cell r="C1095" t="str">
            <v>г Фрязино</v>
          </cell>
          <cell r="D1095">
            <v>1.51303175261294</v>
          </cell>
        </row>
        <row r="1096">
          <cell r="C1096" t="str">
            <v>г Черноголовка</v>
          </cell>
          <cell r="D1096">
            <v>1.40165630143713</v>
          </cell>
        </row>
        <row r="1097">
          <cell r="C1097" t="str">
            <v>г Химки</v>
          </cell>
          <cell r="D1097">
            <v>1.55009747503985</v>
          </cell>
        </row>
        <row r="1098">
          <cell r="C1098" t="str">
            <v>г Электросталь</v>
          </cell>
          <cell r="D1098">
            <v>1.19498090467407</v>
          </cell>
        </row>
        <row r="1099">
          <cell r="C1099" t="str">
            <v>г Электрогорск</v>
          </cell>
          <cell r="D1099">
            <v>1.15970731087354</v>
          </cell>
        </row>
        <row r="1100">
          <cell r="C1100" t="str">
            <v>Мурманская область</v>
          </cell>
          <cell r="D1100">
            <v>1.08402936319451</v>
          </cell>
        </row>
        <row r="1101">
          <cell r="C1101" t="str">
            <v>Кольский район</v>
          </cell>
          <cell r="D1101">
            <v>1.01218462665544</v>
          </cell>
        </row>
        <row r="1102">
          <cell r="C1102" t="str">
            <v>Кандалакшский район</v>
          </cell>
          <cell r="D1102">
            <v>0.974945271385411</v>
          </cell>
        </row>
        <row r="1103">
          <cell r="C1103" t="str">
            <v>Ловозерский район</v>
          </cell>
          <cell r="D1103">
            <v>0.975190848870016</v>
          </cell>
        </row>
        <row r="1104">
          <cell r="C1104" t="str">
            <v>Печенгский район</v>
          </cell>
          <cell r="D1104">
            <v>1.07263083276202</v>
          </cell>
        </row>
        <row r="1105">
          <cell r="C1105" t="str">
            <v>Терский район</v>
          </cell>
          <cell r="D1105">
            <v>1.00716097863294</v>
          </cell>
        </row>
        <row r="1106">
          <cell r="C1106" t="str">
            <v>Ковдорский район</v>
          </cell>
          <cell r="D1106">
            <v>1.05650864472532</v>
          </cell>
        </row>
        <row r="1107">
          <cell r="C1107" t="str">
            <v>г Апатиты</v>
          </cell>
          <cell r="D1107">
            <v>1.00810837863872</v>
          </cell>
        </row>
        <row r="1108">
          <cell r="C1108" t="str">
            <v>г Кировск</v>
          </cell>
          <cell r="D1108">
            <v>1.22518488287085</v>
          </cell>
        </row>
        <row r="1109">
          <cell r="C1109" t="str">
            <v>г Мончегорск</v>
          </cell>
          <cell r="D1109">
            <v>0.984468153401975</v>
          </cell>
        </row>
        <row r="1110">
          <cell r="C1110" t="str">
            <v>г Мурманск</v>
          </cell>
          <cell r="D1110">
            <v>1.15019168367535</v>
          </cell>
        </row>
        <row r="1111">
          <cell r="C1111" t="str">
            <v>г Оленегорск</v>
          </cell>
          <cell r="D1111">
            <v>0.988409452584519</v>
          </cell>
        </row>
        <row r="1112">
          <cell r="C1112" t="str">
            <v>г Полярные Зори</v>
          </cell>
          <cell r="D1112">
            <v>1.32844626915718</v>
          </cell>
        </row>
        <row r="1113">
          <cell r="C1113" t="str">
            <v>Новгородская область</v>
          </cell>
          <cell r="D1113">
            <v>0.880267001126628</v>
          </cell>
        </row>
        <row r="1114">
          <cell r="C1114" t="str">
            <v>Батецкий район</v>
          </cell>
          <cell r="D1114">
            <v>0.806473666952774</v>
          </cell>
        </row>
        <row r="1115">
          <cell r="C1115" t="str">
            <v>Боровичский район</v>
          </cell>
          <cell r="D1115">
            <v>0.81732383804844</v>
          </cell>
        </row>
        <row r="1116">
          <cell r="C1116" t="str">
            <v>Валдайский район</v>
          </cell>
          <cell r="D1116">
            <v>0.828107346253987</v>
          </cell>
        </row>
        <row r="1117">
          <cell r="C1117" t="str">
            <v>Волотовский район</v>
          </cell>
          <cell r="D1117">
            <v>0.775891528506886</v>
          </cell>
        </row>
        <row r="1118">
          <cell r="C1118" t="str">
            <v>Демянский район</v>
          </cell>
          <cell r="D1118">
            <v>0.786077055700575</v>
          </cell>
        </row>
        <row r="1119">
          <cell r="C1119" t="str">
            <v>Крестецкий район</v>
          </cell>
          <cell r="D1119">
            <v>0.948556684744254</v>
          </cell>
        </row>
        <row r="1120">
          <cell r="C1120" t="str">
            <v>Любытинский район</v>
          </cell>
          <cell r="D1120">
            <v>0.80100783378228</v>
          </cell>
        </row>
        <row r="1121">
          <cell r="C1121" t="str">
            <v>Маловишерский район</v>
          </cell>
          <cell r="D1121">
            <v>0.866540377128869</v>
          </cell>
        </row>
        <row r="1122">
          <cell r="C1122" t="str">
            <v>Марёвский район</v>
          </cell>
          <cell r="D1122">
            <v>0.7732792695472</v>
          </cell>
        </row>
        <row r="1123">
          <cell r="C1123" t="str">
            <v>Мошенской район</v>
          </cell>
          <cell r="D1123">
            <v>0.765123817586715</v>
          </cell>
        </row>
        <row r="1124">
          <cell r="C1124" t="str">
            <v>Новгородский район</v>
          </cell>
          <cell r="D1124">
            <v>0.846582864243469</v>
          </cell>
        </row>
        <row r="1125">
          <cell r="C1125" t="str">
            <v>Окуловский район</v>
          </cell>
          <cell r="D1125">
            <v>0.792673208073706</v>
          </cell>
        </row>
        <row r="1126">
          <cell r="C1126" t="str">
            <v>Парфинский район</v>
          </cell>
          <cell r="D1126">
            <v>0.799486965985177</v>
          </cell>
        </row>
        <row r="1127">
          <cell r="C1127" t="str">
            <v>Пестовский район</v>
          </cell>
          <cell r="D1127">
            <v>0.80901868406424</v>
          </cell>
        </row>
        <row r="1128">
          <cell r="C1128" t="str">
            <v>Поддорский район</v>
          </cell>
          <cell r="D1128">
            <v>0.794659778740902</v>
          </cell>
        </row>
        <row r="1129">
          <cell r="C1129" t="str">
            <v>Солецкий район</v>
          </cell>
          <cell r="D1129">
            <v>0.792455602535366</v>
          </cell>
        </row>
        <row r="1130">
          <cell r="C1130" t="str">
            <v>Старорусский район</v>
          </cell>
          <cell r="D1130">
            <v>0.908702311727077</v>
          </cell>
        </row>
        <row r="1131">
          <cell r="C1131" t="str">
            <v>Хвойнинский район</v>
          </cell>
          <cell r="D1131">
            <v>0.824641868467421</v>
          </cell>
        </row>
        <row r="1132">
          <cell r="C1132" t="str">
            <v>Холмский район</v>
          </cell>
          <cell r="D1132">
            <v>0.799024047627864</v>
          </cell>
        </row>
        <row r="1133">
          <cell r="C1133" t="str">
            <v>Чудовский район</v>
          </cell>
          <cell r="D1133">
            <v>0.956695181503157</v>
          </cell>
        </row>
        <row r="1134">
          <cell r="C1134" t="str">
            <v>Шимский район</v>
          </cell>
          <cell r="D1134">
            <v>0.808329723921946</v>
          </cell>
        </row>
        <row r="1135">
          <cell r="C1135" t="str">
            <v>г Великий Новгород</v>
          </cell>
          <cell r="D1135">
            <v>1.01015782687872</v>
          </cell>
        </row>
        <row r="1136">
          <cell r="C1136" t="str">
            <v>Новосибирская область</v>
          </cell>
          <cell r="D1136">
            <v>1.00574327624641</v>
          </cell>
        </row>
        <row r="1137">
          <cell r="C1137" t="str">
            <v>Баганский район</v>
          </cell>
          <cell r="D1137">
            <v>0.87471924107036</v>
          </cell>
        </row>
        <row r="1138">
          <cell r="C1138" t="str">
            <v>Барабинский район</v>
          </cell>
          <cell r="D1138">
            <v>0.928614726023551</v>
          </cell>
        </row>
        <row r="1139">
          <cell r="C1139" t="str">
            <v>Болотнинский район</v>
          </cell>
          <cell r="D1139">
            <v>0.887584879758278</v>
          </cell>
        </row>
        <row r="1140">
          <cell r="C1140" t="str">
            <v>Венгеровский район</v>
          </cell>
          <cell r="D1140">
            <v>0.846109576254537</v>
          </cell>
        </row>
        <row r="1141">
          <cell r="C1141" t="str">
            <v>Доволенский район</v>
          </cell>
          <cell r="D1141">
            <v>0.876485007032993</v>
          </cell>
        </row>
        <row r="1142">
          <cell r="C1142" t="str">
            <v>Здвинский район</v>
          </cell>
          <cell r="D1142">
            <v>0.880442758328551</v>
          </cell>
        </row>
        <row r="1143">
          <cell r="C1143" t="str">
            <v>Искитимский район</v>
          </cell>
          <cell r="D1143">
            <v>0.914546877746668</v>
          </cell>
        </row>
        <row r="1144">
          <cell r="C1144" t="str">
            <v>Карасукский район</v>
          </cell>
          <cell r="D1144">
            <v>0.914951595970172</v>
          </cell>
        </row>
        <row r="1145">
          <cell r="C1145" t="str">
            <v>Каргатский район</v>
          </cell>
          <cell r="D1145">
            <v>0.861461677969964</v>
          </cell>
        </row>
        <row r="1146">
          <cell r="C1146" t="str">
            <v>Колыванский район</v>
          </cell>
          <cell r="D1146">
            <v>0.908578737792142</v>
          </cell>
        </row>
        <row r="1147">
          <cell r="C1147" t="str">
            <v>Коченевский район</v>
          </cell>
          <cell r="D1147">
            <v>0.909588097182956</v>
          </cell>
        </row>
        <row r="1148">
          <cell r="C1148" t="str">
            <v>Кочковский район</v>
          </cell>
          <cell r="D1148">
            <v>0.869983896400447</v>
          </cell>
        </row>
        <row r="1149">
          <cell r="C1149" t="str">
            <v>Краснозерский район</v>
          </cell>
          <cell r="D1149">
            <v>0.861625262718323</v>
          </cell>
        </row>
        <row r="1150">
          <cell r="C1150" t="str">
            <v>Куйбышевский район</v>
          </cell>
          <cell r="D1150">
            <v>0.912337131963547</v>
          </cell>
        </row>
        <row r="1151">
          <cell r="C1151" t="str">
            <v>Купинский район</v>
          </cell>
          <cell r="D1151">
            <v>0.887218731574404</v>
          </cell>
        </row>
        <row r="1152">
          <cell r="C1152" t="str">
            <v>Кыштовский район</v>
          </cell>
          <cell r="D1152">
            <v>0.868474069527194</v>
          </cell>
        </row>
        <row r="1153">
          <cell r="C1153" t="str">
            <v>Маслянинский район</v>
          </cell>
          <cell r="D1153">
            <v>0.908070757482097</v>
          </cell>
        </row>
        <row r="1154">
          <cell r="C1154" t="str">
            <v>Мошковский район</v>
          </cell>
          <cell r="D1154">
            <v>0.944867141109028</v>
          </cell>
        </row>
        <row r="1155">
          <cell r="C1155" t="str">
            <v>Новосибирский район</v>
          </cell>
          <cell r="D1155">
            <v>0.971018822486506</v>
          </cell>
        </row>
        <row r="1156">
          <cell r="C1156" t="str">
            <v>Ордынский район</v>
          </cell>
          <cell r="D1156">
            <v>0.940817758464226</v>
          </cell>
        </row>
        <row r="1157">
          <cell r="C1157" t="str">
            <v>Северный район</v>
          </cell>
          <cell r="D1157">
            <v>0.893517215902584</v>
          </cell>
        </row>
        <row r="1158">
          <cell r="C1158" t="str">
            <v>Северный район</v>
          </cell>
          <cell r="D1158">
            <v>0.872108631936673</v>
          </cell>
        </row>
        <row r="1159">
          <cell r="C1159" t="str">
            <v>Сузунский район</v>
          </cell>
          <cell r="D1159">
            <v>0.86074264692962</v>
          </cell>
        </row>
        <row r="1160">
          <cell r="C1160" t="str">
            <v>Татарский район</v>
          </cell>
          <cell r="D1160">
            <v>0.883976930745528</v>
          </cell>
        </row>
        <row r="1161">
          <cell r="C1161" t="str">
            <v>Тогучинский район</v>
          </cell>
          <cell r="D1161">
            <v>0.919086228775917</v>
          </cell>
        </row>
        <row r="1162">
          <cell r="C1162" t="str">
            <v>Убинский район</v>
          </cell>
          <cell r="D1162">
            <v>0.906332810985701</v>
          </cell>
        </row>
        <row r="1163">
          <cell r="C1163" t="str">
            <v>Усть-Таркский район</v>
          </cell>
          <cell r="D1163">
            <v>0.891468257203986</v>
          </cell>
        </row>
        <row r="1164">
          <cell r="C1164" t="str">
            <v>Чановский район</v>
          </cell>
          <cell r="D1164">
            <v>0.883655325142059</v>
          </cell>
        </row>
        <row r="1165">
          <cell r="C1165" t="str">
            <v>Черепановский район</v>
          </cell>
          <cell r="D1165">
            <v>0.898184285001122</v>
          </cell>
        </row>
        <row r="1166">
          <cell r="C1166" t="str">
            <v>Чистоозерный район</v>
          </cell>
          <cell r="D1166">
            <v>0.866549559717671</v>
          </cell>
        </row>
        <row r="1167">
          <cell r="C1167" t="str">
            <v>Чулымский район</v>
          </cell>
          <cell r="D1167">
            <v>0.905401503272477</v>
          </cell>
        </row>
        <row r="1168">
          <cell r="C1168" t="str">
            <v>г Бердск</v>
          </cell>
          <cell r="D1168">
            <v>0.92470962739008</v>
          </cell>
        </row>
        <row r="1169">
          <cell r="C1169" t="str">
            <v>г Искитим</v>
          </cell>
          <cell r="D1169">
            <v>0.926150958650982</v>
          </cell>
        </row>
        <row r="1170">
          <cell r="C1170" t="str">
            <v>г Новосибирск</v>
          </cell>
          <cell r="D1170">
            <v>1.16126530720463</v>
          </cell>
        </row>
        <row r="1171">
          <cell r="C1171" t="str">
            <v>г Обь</v>
          </cell>
          <cell r="D1171">
            <v>1.20680693650831</v>
          </cell>
        </row>
        <row r="1172">
          <cell r="C1172" t="str">
            <v>рабочий поселок Кольцово</v>
          </cell>
          <cell r="D1172">
            <v>1.25298875931413</v>
          </cell>
        </row>
        <row r="1173">
          <cell r="C1173" t="str">
            <v>Омская область</v>
          </cell>
          <cell r="D1173">
            <v>0.881065076963865</v>
          </cell>
        </row>
        <row r="1174">
          <cell r="C1174" t="str">
            <v>Азовский немецкий национальный район</v>
          </cell>
          <cell r="D1174">
            <v>0.80541276199314</v>
          </cell>
        </row>
        <row r="1175">
          <cell r="C1175" t="str">
            <v>Большереченский район</v>
          </cell>
          <cell r="D1175">
            <v>0.806613974644529</v>
          </cell>
        </row>
        <row r="1176">
          <cell r="C1176" t="str">
            <v>Большеуковский район</v>
          </cell>
          <cell r="D1176">
            <v>0.805956409925393</v>
          </cell>
        </row>
        <row r="1177">
          <cell r="C1177" t="str">
            <v>Горьковский район</v>
          </cell>
          <cell r="D1177">
            <v>0.777006699299665</v>
          </cell>
        </row>
        <row r="1178">
          <cell r="C1178" t="str">
            <v>Знаменский район</v>
          </cell>
          <cell r="D1178">
            <v>0.788390588022661</v>
          </cell>
        </row>
        <row r="1179">
          <cell r="C1179" t="str">
            <v>Знаменский район</v>
          </cell>
          <cell r="D1179">
            <v>1.09283394915743</v>
          </cell>
        </row>
        <row r="1180">
          <cell r="C1180" t="str">
            <v>Исилькульский район</v>
          </cell>
          <cell r="D1180">
            <v>0.78093476639749</v>
          </cell>
        </row>
        <row r="1181">
          <cell r="C1181" t="str">
            <v>Калачинский район</v>
          </cell>
          <cell r="D1181">
            <v>0.793590802279556</v>
          </cell>
        </row>
        <row r="1182">
          <cell r="C1182" t="str">
            <v>Колосовский район</v>
          </cell>
          <cell r="D1182">
            <v>0.783490241607022</v>
          </cell>
        </row>
        <row r="1183">
          <cell r="C1183" t="str">
            <v>Кормиловский район</v>
          </cell>
          <cell r="D1183">
            <v>0.789728812416922</v>
          </cell>
        </row>
        <row r="1184">
          <cell r="C1184" t="str">
            <v>Крутинский район</v>
          </cell>
          <cell r="D1184">
            <v>0.787383024744308</v>
          </cell>
        </row>
        <row r="1185">
          <cell r="C1185" t="str">
            <v>Любинский район</v>
          </cell>
          <cell r="D1185">
            <v>0.806942069654216</v>
          </cell>
        </row>
        <row r="1186">
          <cell r="C1186" t="str">
            <v>Марьяновский район</v>
          </cell>
          <cell r="D1186">
            <v>0.804103956173769</v>
          </cell>
        </row>
        <row r="1187">
          <cell r="C1187" t="str">
            <v>Москаленский район</v>
          </cell>
          <cell r="D1187">
            <v>0.808834664638868</v>
          </cell>
        </row>
        <row r="1188">
          <cell r="C1188" t="str">
            <v>Муромцевский район</v>
          </cell>
          <cell r="D1188">
            <v>0.781099180488937</v>
          </cell>
        </row>
        <row r="1189">
          <cell r="C1189" t="str">
            <v>Называевский район</v>
          </cell>
          <cell r="D1189">
            <v>0.820540691339252</v>
          </cell>
        </row>
        <row r="1190">
          <cell r="C1190" t="str">
            <v>Нижнеомский район</v>
          </cell>
          <cell r="D1190">
            <v>0.794413330970043</v>
          </cell>
        </row>
        <row r="1191">
          <cell r="C1191" t="str">
            <v>Нововаршавский район</v>
          </cell>
          <cell r="D1191">
            <v>0.819814025045451</v>
          </cell>
        </row>
        <row r="1192">
          <cell r="C1192" t="str">
            <v>Одесский район</v>
          </cell>
          <cell r="D1192">
            <v>0.803863383715549</v>
          </cell>
        </row>
        <row r="1193">
          <cell r="C1193" t="str">
            <v>Оконешниковский район</v>
          </cell>
          <cell r="D1193">
            <v>0.78691086119964</v>
          </cell>
        </row>
        <row r="1194">
          <cell r="C1194" t="str">
            <v>Омский район</v>
          </cell>
          <cell r="D1194">
            <v>0.81997999712996</v>
          </cell>
        </row>
        <row r="1195">
          <cell r="C1195" t="str">
            <v>Павлоградский район</v>
          </cell>
          <cell r="D1195">
            <v>0.786112985458205</v>
          </cell>
        </row>
        <row r="1196">
          <cell r="C1196" t="str">
            <v>Полтавский район</v>
          </cell>
          <cell r="D1196">
            <v>0.798005238152914</v>
          </cell>
        </row>
        <row r="1197">
          <cell r="C1197" t="str">
            <v>Русско-Полянский район</v>
          </cell>
          <cell r="D1197">
            <v>0.793549103053464</v>
          </cell>
        </row>
        <row r="1198">
          <cell r="C1198" t="str">
            <v>Саргатский район</v>
          </cell>
          <cell r="D1198">
            <v>0.798629260197876</v>
          </cell>
        </row>
        <row r="1199">
          <cell r="C1199" t="str">
            <v>Седельниковский район</v>
          </cell>
          <cell r="D1199">
            <v>0.796029061422778</v>
          </cell>
        </row>
        <row r="1200">
          <cell r="C1200" t="str">
            <v>Таврический район</v>
          </cell>
          <cell r="D1200">
            <v>0.804521040081335</v>
          </cell>
        </row>
        <row r="1201">
          <cell r="C1201" t="str">
            <v>Тарский район</v>
          </cell>
          <cell r="D1201">
            <v>0.799678705995622</v>
          </cell>
        </row>
        <row r="1202">
          <cell r="C1202" t="str">
            <v>Тевризский район</v>
          </cell>
          <cell r="D1202">
            <v>0.810634513212961</v>
          </cell>
        </row>
        <row r="1203">
          <cell r="C1203" t="str">
            <v>Тюкалинский район</v>
          </cell>
          <cell r="D1203">
            <v>0.817009362592527</v>
          </cell>
        </row>
        <row r="1204">
          <cell r="C1204" t="str">
            <v>Усть-Ишимский район</v>
          </cell>
          <cell r="D1204">
            <v>0.790535577883481</v>
          </cell>
        </row>
        <row r="1205">
          <cell r="C1205" t="str">
            <v>Черлакский район</v>
          </cell>
          <cell r="D1205">
            <v>0.777535683767798</v>
          </cell>
        </row>
        <row r="1206">
          <cell r="C1206" t="str">
            <v>Шербакульский район</v>
          </cell>
          <cell r="D1206">
            <v>0.780664592071077</v>
          </cell>
        </row>
        <row r="1207">
          <cell r="C1207" t="str">
            <v>г Омск</v>
          </cell>
          <cell r="D1207">
            <v>1.01809818305228</v>
          </cell>
        </row>
        <row r="1208">
          <cell r="C1208" t="str">
            <v>Оренбургская область</v>
          </cell>
          <cell r="D1208">
            <v>0.992091068796996</v>
          </cell>
        </row>
        <row r="1209">
          <cell r="C1209" t="str">
            <v>Городской округ Абдулинский</v>
          </cell>
          <cell r="D1209">
            <v>0.966704830553666</v>
          </cell>
        </row>
        <row r="1210">
          <cell r="C1210" t="str">
            <v>Адамовский район</v>
          </cell>
          <cell r="D1210">
            <v>0.869792949571734</v>
          </cell>
        </row>
        <row r="1211">
          <cell r="C1211" t="str">
            <v>Акбулакский район</v>
          </cell>
          <cell r="D1211">
            <v>0.895552844039834</v>
          </cell>
        </row>
        <row r="1212">
          <cell r="C1212" t="str">
            <v>Александровский район</v>
          </cell>
          <cell r="D1212">
            <v>0.844457961514704</v>
          </cell>
        </row>
        <row r="1213">
          <cell r="C1213" t="str">
            <v>Асекеевский район</v>
          </cell>
          <cell r="D1213">
            <v>0.830272780088382</v>
          </cell>
        </row>
        <row r="1214">
          <cell r="C1214" t="str">
            <v>Беляевский район</v>
          </cell>
          <cell r="D1214">
            <v>0.861281003255658</v>
          </cell>
        </row>
        <row r="1215">
          <cell r="C1215" t="str">
            <v>Бугурусланский район</v>
          </cell>
          <cell r="D1215">
            <v>0.887353130832591</v>
          </cell>
        </row>
        <row r="1216">
          <cell r="C1216" t="str">
            <v>Бузулукский район</v>
          </cell>
          <cell r="D1216">
            <v>0.900026940707407</v>
          </cell>
        </row>
        <row r="1217">
          <cell r="C1217" t="str">
            <v>Городской округ Гайский</v>
          </cell>
          <cell r="D1217">
            <v>1.12589451526679</v>
          </cell>
        </row>
        <row r="1218">
          <cell r="C1218" t="str">
            <v>Грачевский район</v>
          </cell>
          <cell r="D1218">
            <v>0.867018583230978</v>
          </cell>
        </row>
        <row r="1219">
          <cell r="C1219" t="str">
            <v>Домбаровский район</v>
          </cell>
          <cell r="D1219">
            <v>0.908974157005555</v>
          </cell>
        </row>
        <row r="1220">
          <cell r="C1220" t="str">
            <v>Илекский район</v>
          </cell>
          <cell r="D1220">
            <v>0.869452661543422</v>
          </cell>
        </row>
        <row r="1221">
          <cell r="C1221" t="str">
            <v>Кваркенский район</v>
          </cell>
          <cell r="D1221">
            <v>0.878987844748569</v>
          </cell>
        </row>
        <row r="1222">
          <cell r="C1222" t="str">
            <v>Красногвардейский район</v>
          </cell>
          <cell r="D1222">
            <v>0.891080247821935</v>
          </cell>
        </row>
        <row r="1223">
          <cell r="C1223" t="str">
            <v>Городской округ Кувандыкский</v>
          </cell>
          <cell r="D1223">
            <v>0.912306097423874</v>
          </cell>
        </row>
        <row r="1224">
          <cell r="C1224" t="str">
            <v>Курманаевский район</v>
          </cell>
          <cell r="D1224">
            <v>0.863027840723392</v>
          </cell>
        </row>
        <row r="1225">
          <cell r="C1225" t="str">
            <v>Матвеевский район</v>
          </cell>
          <cell r="D1225">
            <v>0.867445408821864</v>
          </cell>
        </row>
        <row r="1226">
          <cell r="C1226" t="str">
            <v>Новоорский район</v>
          </cell>
          <cell r="D1226">
            <v>0.973966309090558</v>
          </cell>
        </row>
        <row r="1227">
          <cell r="C1227" t="str">
            <v>Новосергиевский район</v>
          </cell>
          <cell r="D1227">
            <v>0.91839767883964</v>
          </cell>
        </row>
        <row r="1228">
          <cell r="C1228" t="str">
            <v>Октябрьский район</v>
          </cell>
          <cell r="D1228">
            <v>0.920655053032377</v>
          </cell>
        </row>
        <row r="1229">
          <cell r="C1229" t="str">
            <v>Оренбургский район</v>
          </cell>
          <cell r="D1229">
            <v>1.12919658626835</v>
          </cell>
        </row>
        <row r="1230">
          <cell r="C1230" t="str">
            <v>Первомайский район</v>
          </cell>
          <cell r="D1230">
            <v>0.883065927384834</v>
          </cell>
        </row>
        <row r="1231">
          <cell r="C1231" t="str">
            <v>Переволоцкий район</v>
          </cell>
          <cell r="D1231">
            <v>0.874814501005118</v>
          </cell>
        </row>
        <row r="1232">
          <cell r="C1232" t="str">
            <v>Пономаревский район</v>
          </cell>
          <cell r="D1232">
            <v>0.879944119709182</v>
          </cell>
        </row>
        <row r="1233">
          <cell r="C1233" t="str">
            <v>Сакмарский район</v>
          </cell>
          <cell r="D1233">
            <v>0.873680544887802</v>
          </cell>
        </row>
        <row r="1234">
          <cell r="C1234" t="str">
            <v>Саракташский район</v>
          </cell>
          <cell r="D1234">
            <v>0.897740674134907</v>
          </cell>
        </row>
        <row r="1235">
          <cell r="C1235" t="str">
            <v>Светлинский район</v>
          </cell>
          <cell r="D1235">
            <v>0.849960424515581</v>
          </cell>
        </row>
        <row r="1236">
          <cell r="C1236" t="str">
            <v>Городской округ Соль-Илецкий</v>
          </cell>
          <cell r="D1236">
            <v>0.909042200653546</v>
          </cell>
        </row>
        <row r="1237">
          <cell r="C1237" t="str">
            <v>Городской округ Сорочинский</v>
          </cell>
          <cell r="D1237">
            <v>0.906010699111741</v>
          </cell>
        </row>
        <row r="1238">
          <cell r="C1238" t="str">
            <v>г Ефремов</v>
          </cell>
          <cell r="D1238">
            <v>0.887708481467535</v>
          </cell>
        </row>
        <row r="1239">
          <cell r="C1239" t="str">
            <v>Ташлинский район</v>
          </cell>
          <cell r="D1239">
            <v>0.887278247925622</v>
          </cell>
        </row>
        <row r="1240">
          <cell r="C1240" t="str">
            <v>Тоцкий район</v>
          </cell>
          <cell r="D1240">
            <v>0.902368165610976</v>
          </cell>
        </row>
        <row r="1241">
          <cell r="C1241" t="str">
            <v>Тюльганский район</v>
          </cell>
          <cell r="D1241">
            <v>0.83015637310905</v>
          </cell>
        </row>
        <row r="1242">
          <cell r="C1242" t="str">
            <v>Шарлыкский район</v>
          </cell>
          <cell r="D1242">
            <v>0.901089154393815</v>
          </cell>
        </row>
        <row r="1243">
          <cell r="C1243" t="str">
            <v>Городской округ Ясненский</v>
          </cell>
          <cell r="D1243">
            <v>0.983401694945319</v>
          </cell>
        </row>
        <row r="1244">
          <cell r="C1244" t="str">
            <v>п Комаровский</v>
          </cell>
          <cell r="D1244">
            <v>0.908215313306651</v>
          </cell>
        </row>
        <row r="1245">
          <cell r="C1245" t="str">
            <v>г Бугуруслан</v>
          </cell>
          <cell r="D1245">
            <v>0.986147866789882</v>
          </cell>
        </row>
        <row r="1246">
          <cell r="C1246" t="str">
            <v>г Бузулук</v>
          </cell>
          <cell r="D1246">
            <v>1.1494628808569</v>
          </cell>
        </row>
        <row r="1247">
          <cell r="C1247" t="str">
            <v>г Медногорск</v>
          </cell>
          <cell r="D1247">
            <v>0.934828998533236</v>
          </cell>
        </row>
        <row r="1248">
          <cell r="C1248" t="str">
            <v>г Новотроицк</v>
          </cell>
          <cell r="D1248">
            <v>1.00324950365164</v>
          </cell>
        </row>
        <row r="1249">
          <cell r="C1249" t="str">
            <v>г Оренбург</v>
          </cell>
          <cell r="D1249">
            <v>1.13011594318816</v>
          </cell>
        </row>
        <row r="1250">
          <cell r="C1250" t="str">
            <v>г Орск</v>
          </cell>
          <cell r="D1250">
            <v>0.9020713906232</v>
          </cell>
        </row>
        <row r="1251">
          <cell r="C1251" t="str">
            <v>Орловская область</v>
          </cell>
          <cell r="D1251">
            <v>0.919213758472474</v>
          </cell>
        </row>
        <row r="1252">
          <cell r="C1252" t="str">
            <v>Болховский район</v>
          </cell>
          <cell r="D1252">
            <v>0.840274425544449</v>
          </cell>
        </row>
        <row r="1253">
          <cell r="C1253" t="str">
            <v>Верховский район</v>
          </cell>
          <cell r="D1253">
            <v>0.92577303677224</v>
          </cell>
        </row>
        <row r="1254">
          <cell r="C1254" t="str">
            <v>Глазуновский район</v>
          </cell>
          <cell r="D1254">
            <v>0.83619056451593</v>
          </cell>
        </row>
        <row r="1255">
          <cell r="C1255" t="str">
            <v>Дмитровский район</v>
          </cell>
          <cell r="D1255">
            <v>0.874488995446782</v>
          </cell>
        </row>
        <row r="1256">
          <cell r="C1256" t="str">
            <v>Должанский район</v>
          </cell>
          <cell r="D1256">
            <v>1.0314507260233</v>
          </cell>
        </row>
        <row r="1257">
          <cell r="C1257" t="str">
            <v>Залегощенский район</v>
          </cell>
          <cell r="D1257">
            <v>0.857073641458334</v>
          </cell>
        </row>
        <row r="1258">
          <cell r="C1258" t="str">
            <v>Знаменский район</v>
          </cell>
          <cell r="D1258">
            <v>0.82923287535623</v>
          </cell>
        </row>
        <row r="1259">
          <cell r="C1259" t="str">
            <v>Колпнянский район</v>
          </cell>
          <cell r="D1259">
            <v>0.965931003552679</v>
          </cell>
        </row>
        <row r="1260">
          <cell r="C1260" t="str">
            <v>Краснозоренский район</v>
          </cell>
          <cell r="D1260">
            <v>0.850772350658937</v>
          </cell>
        </row>
        <row r="1261">
          <cell r="C1261" t="str">
            <v>Кромской район</v>
          </cell>
          <cell r="D1261">
            <v>0.878982132308225</v>
          </cell>
        </row>
        <row r="1262">
          <cell r="C1262" t="str">
            <v>Корсаковский район</v>
          </cell>
          <cell r="D1262">
            <v>0.8344200016735</v>
          </cell>
        </row>
        <row r="1263">
          <cell r="C1263" t="str">
            <v>Ливенский район</v>
          </cell>
          <cell r="D1263">
            <v>1.03698484706848</v>
          </cell>
        </row>
        <row r="1264">
          <cell r="C1264" t="str">
            <v>Малоархангельский район</v>
          </cell>
          <cell r="D1264">
            <v>0.861310313626646</v>
          </cell>
        </row>
        <row r="1265">
          <cell r="C1265" t="str">
            <v>Мценский район</v>
          </cell>
          <cell r="D1265">
            <v>0.999198010928787</v>
          </cell>
        </row>
        <row r="1266">
          <cell r="C1266" t="str">
            <v>Новодеревеньковский район</v>
          </cell>
          <cell r="D1266">
            <v>0.900896183971063</v>
          </cell>
        </row>
        <row r="1267">
          <cell r="C1267" t="str">
            <v>Новосильский район</v>
          </cell>
          <cell r="D1267">
            <v>0.90388122836119</v>
          </cell>
        </row>
        <row r="1268">
          <cell r="C1268" t="str">
            <v>Орловский район</v>
          </cell>
          <cell r="D1268">
            <v>1.04337542228056</v>
          </cell>
        </row>
        <row r="1269">
          <cell r="C1269" t="str">
            <v>Покровский район</v>
          </cell>
          <cell r="D1269">
            <v>0.972928730565599</v>
          </cell>
        </row>
        <row r="1270">
          <cell r="C1270" t="str">
            <v>Свердловский район</v>
          </cell>
          <cell r="D1270">
            <v>0.8512492459773</v>
          </cell>
        </row>
        <row r="1271">
          <cell r="C1271" t="str">
            <v>Сосковский район</v>
          </cell>
          <cell r="D1271">
            <v>0.879907451582661</v>
          </cell>
        </row>
        <row r="1272">
          <cell r="C1272" t="str">
            <v>Троснянский район</v>
          </cell>
          <cell r="D1272">
            <v>1.01827382366331</v>
          </cell>
        </row>
        <row r="1273">
          <cell r="C1273" t="str">
            <v>Урицкий район</v>
          </cell>
          <cell r="D1273">
            <v>0.826730287097414</v>
          </cell>
        </row>
        <row r="1274">
          <cell r="C1274" t="str">
            <v>Хотынецкий район</v>
          </cell>
          <cell r="D1274">
            <v>0.964631997648183</v>
          </cell>
        </row>
        <row r="1275">
          <cell r="C1275" t="str">
            <v>Шаблыкинский район</v>
          </cell>
          <cell r="D1275">
            <v>0.967083203995366</v>
          </cell>
        </row>
        <row r="1276">
          <cell r="C1276" t="str">
            <v>г Ливны</v>
          </cell>
          <cell r="D1276">
            <v>0.912653966866898</v>
          </cell>
        </row>
        <row r="1277">
          <cell r="C1277" t="str">
            <v>г Мценск</v>
          </cell>
          <cell r="D1277">
            <v>0.973555990266058</v>
          </cell>
        </row>
        <row r="1278">
          <cell r="C1278" t="str">
            <v>г Орел</v>
          </cell>
          <cell r="D1278">
            <v>1.10415737660656</v>
          </cell>
        </row>
        <row r="1279">
          <cell r="C1279" t="str">
            <v>Пензенская область</v>
          </cell>
          <cell r="D1279">
            <v>1.00128944590355</v>
          </cell>
        </row>
        <row r="1280">
          <cell r="C1280" t="str">
            <v>Башмаковский район</v>
          </cell>
          <cell r="D1280">
            <v>1.10553369337002</v>
          </cell>
        </row>
        <row r="1281">
          <cell r="C1281" t="str">
            <v>Спасский район</v>
          </cell>
          <cell r="D1281">
            <v>0.889476421620763</v>
          </cell>
        </row>
        <row r="1282">
          <cell r="C1282" t="str">
            <v>Бековский район</v>
          </cell>
          <cell r="D1282">
            <v>0.899451910208086</v>
          </cell>
        </row>
        <row r="1283">
          <cell r="C1283" t="str">
            <v>Белинский район</v>
          </cell>
          <cell r="D1283">
            <v>0.912740058359593</v>
          </cell>
        </row>
        <row r="1284">
          <cell r="C1284" t="str">
            <v>Бессоновский район</v>
          </cell>
          <cell r="D1284">
            <v>1.02183304246006</v>
          </cell>
        </row>
        <row r="1285">
          <cell r="C1285" t="str">
            <v>Вадинский район</v>
          </cell>
          <cell r="D1285">
            <v>0.897496751597629</v>
          </cell>
        </row>
        <row r="1286">
          <cell r="C1286" t="str">
            <v>Городищенский район</v>
          </cell>
          <cell r="D1286">
            <v>0.91353741155136</v>
          </cell>
        </row>
        <row r="1287">
          <cell r="C1287" t="str">
            <v>Земетчинский район</v>
          </cell>
          <cell r="D1287">
            <v>0.938638080501866</v>
          </cell>
        </row>
        <row r="1288">
          <cell r="C1288" t="str">
            <v>Иссинский район</v>
          </cell>
          <cell r="D1288">
            <v>0.903761618499071</v>
          </cell>
        </row>
        <row r="1289">
          <cell r="C1289" t="str">
            <v>Каменский район</v>
          </cell>
          <cell r="D1289">
            <v>0.904512411789706</v>
          </cell>
        </row>
        <row r="1290">
          <cell r="C1290" t="str">
            <v>Камешкирский район</v>
          </cell>
          <cell r="D1290">
            <v>0.929698817642553</v>
          </cell>
        </row>
        <row r="1291">
          <cell r="C1291" t="str">
            <v>Колышлейский район</v>
          </cell>
          <cell r="D1291">
            <v>0.925649177955335</v>
          </cell>
        </row>
        <row r="1292">
          <cell r="C1292" t="str">
            <v>Кузнецкий район</v>
          </cell>
          <cell r="D1292">
            <v>0.930724683494864</v>
          </cell>
        </row>
        <row r="1293">
          <cell r="C1293" t="str">
            <v>Лопатинский район</v>
          </cell>
          <cell r="D1293">
            <v>0.899289129172671</v>
          </cell>
        </row>
        <row r="1294">
          <cell r="C1294" t="str">
            <v>Лунинский район</v>
          </cell>
          <cell r="D1294">
            <v>0.916074271228392</v>
          </cell>
        </row>
        <row r="1295">
          <cell r="C1295" t="str">
            <v>Малосердобинский район</v>
          </cell>
          <cell r="D1295">
            <v>0.90369195726592</v>
          </cell>
        </row>
        <row r="1296">
          <cell r="C1296" t="str">
            <v>Мокшанский район</v>
          </cell>
          <cell r="D1296">
            <v>0.902599288077202</v>
          </cell>
        </row>
        <row r="1297">
          <cell r="C1297" t="str">
            <v>Наровчатский район</v>
          </cell>
          <cell r="D1297">
            <v>0.905201522142269</v>
          </cell>
        </row>
        <row r="1298">
          <cell r="C1298" t="str">
            <v>Неверкинский район</v>
          </cell>
          <cell r="D1298">
            <v>0.907758109245441</v>
          </cell>
        </row>
        <row r="1299">
          <cell r="C1299" t="str">
            <v>Нижнеломовский район</v>
          </cell>
          <cell r="D1299">
            <v>0.97330833731593</v>
          </cell>
        </row>
        <row r="1300">
          <cell r="C1300" t="str">
            <v>Никольский район</v>
          </cell>
          <cell r="D1300">
            <v>0.894010832043299</v>
          </cell>
        </row>
        <row r="1301">
          <cell r="C1301" t="str">
            <v>Пачелмский район</v>
          </cell>
          <cell r="D1301">
            <v>0.908854033261007</v>
          </cell>
        </row>
        <row r="1302">
          <cell r="C1302" t="str">
            <v>Пензенский район</v>
          </cell>
          <cell r="D1302">
            <v>0.990118327196126</v>
          </cell>
        </row>
        <row r="1303">
          <cell r="C1303" t="str">
            <v>Сердобский район</v>
          </cell>
          <cell r="D1303">
            <v>0.943762170286055</v>
          </cell>
        </row>
        <row r="1304">
          <cell r="C1304" t="str">
            <v>Сосновоборский район</v>
          </cell>
          <cell r="D1304">
            <v>0.85980538038035</v>
          </cell>
        </row>
        <row r="1305">
          <cell r="C1305" t="str">
            <v>Тамалинский район</v>
          </cell>
          <cell r="D1305">
            <v>0.943586211171206</v>
          </cell>
        </row>
        <row r="1306">
          <cell r="C1306" t="str">
            <v>Шемышейский район</v>
          </cell>
          <cell r="D1306">
            <v>0.880228863150118</v>
          </cell>
        </row>
        <row r="1307">
          <cell r="C1307" t="str">
            <v>г Заречный</v>
          </cell>
          <cell r="D1307">
            <v>1.16530049106152</v>
          </cell>
        </row>
        <row r="1308">
          <cell r="C1308" t="str">
            <v>г Кузнецк</v>
          </cell>
          <cell r="D1308">
            <v>0.941647326694989</v>
          </cell>
        </row>
        <row r="1309">
          <cell r="C1309" t="str">
            <v>г Пенза</v>
          </cell>
          <cell r="D1309">
            <v>1.12990540018558</v>
          </cell>
        </row>
        <row r="1310">
          <cell r="C1310" t="str">
            <v>Пермский край</v>
          </cell>
          <cell r="D1310">
            <v>0.918564608594261</v>
          </cell>
        </row>
        <row r="1311">
          <cell r="C1311" t="str">
            <v>Александровский район</v>
          </cell>
          <cell r="D1311">
            <v>0.845977744920475</v>
          </cell>
        </row>
        <row r="1312">
          <cell r="C1312" t="str">
            <v>Бардымский район</v>
          </cell>
          <cell r="D1312">
            <v>0.940487668878597</v>
          </cell>
        </row>
        <row r="1313">
          <cell r="C1313" t="str">
            <v>Березовский район</v>
          </cell>
          <cell r="D1313">
            <v>0.892765741169572</v>
          </cell>
        </row>
        <row r="1314">
          <cell r="C1314" t="str">
            <v>Большесосновский район</v>
          </cell>
          <cell r="D1314">
            <v>0.853498191381734</v>
          </cell>
        </row>
        <row r="1315">
          <cell r="C1315" t="str">
            <v>Верещагинский район</v>
          </cell>
          <cell r="D1315">
            <v>0.832402823013209</v>
          </cell>
        </row>
        <row r="1316">
          <cell r="C1316" t="str">
            <v>Горнозаводский район</v>
          </cell>
          <cell r="D1316">
            <v>0.963385573791197</v>
          </cell>
        </row>
        <row r="1317">
          <cell r="C1317" t="str">
            <v>Гремячинский район</v>
          </cell>
          <cell r="D1317">
            <v>0.921260163429928</v>
          </cell>
        </row>
        <row r="1318">
          <cell r="C1318" t="str">
            <v>Добрянский район</v>
          </cell>
          <cell r="D1318">
            <v>1.09890285055645</v>
          </cell>
        </row>
        <row r="1319">
          <cell r="C1319" t="str">
            <v>Еловский район</v>
          </cell>
          <cell r="D1319">
            <v>0.846517293641674</v>
          </cell>
        </row>
        <row r="1320">
          <cell r="C1320" t="str">
            <v>Ильинский район</v>
          </cell>
          <cell r="D1320">
            <v>0.832676419303525</v>
          </cell>
        </row>
        <row r="1321">
          <cell r="C1321" t="str">
            <v>Карагайский район</v>
          </cell>
          <cell r="D1321">
            <v>0.851302518014342</v>
          </cell>
        </row>
        <row r="1322">
          <cell r="C1322" t="str">
            <v>Кизеловский район</v>
          </cell>
          <cell r="D1322">
            <v>0.863464235107826</v>
          </cell>
        </row>
        <row r="1323">
          <cell r="C1323" t="str">
            <v>Кишертский район</v>
          </cell>
          <cell r="D1323">
            <v>0.822776442767784</v>
          </cell>
        </row>
        <row r="1324">
          <cell r="C1324" t="str">
            <v>Красновишерский район</v>
          </cell>
          <cell r="D1324">
            <v>0.831635069730845</v>
          </cell>
        </row>
        <row r="1325">
          <cell r="C1325" t="str">
            <v>Краснокамский район</v>
          </cell>
          <cell r="D1325">
            <v>0.983414505911807</v>
          </cell>
        </row>
        <row r="1326">
          <cell r="C1326" t="str">
            <v>Куединский район</v>
          </cell>
          <cell r="D1326">
            <v>0.824367510425314</v>
          </cell>
        </row>
        <row r="1327">
          <cell r="C1327" t="str">
            <v>Кунгурский район</v>
          </cell>
          <cell r="D1327">
            <v>0.83144986608817</v>
          </cell>
        </row>
        <row r="1328">
          <cell r="C1328" t="str">
            <v>Нытвенский район</v>
          </cell>
          <cell r="D1328">
            <v>0.873467521602791</v>
          </cell>
        </row>
        <row r="1329">
          <cell r="C1329" t="str">
            <v>Октябрьский район</v>
          </cell>
          <cell r="D1329">
            <v>0.844991282972807</v>
          </cell>
        </row>
        <row r="1330">
          <cell r="C1330" t="str">
            <v>Ординский район</v>
          </cell>
          <cell r="D1330">
            <v>1.01565677643212</v>
          </cell>
        </row>
        <row r="1331">
          <cell r="C1331" t="str">
            <v>Осинский район</v>
          </cell>
          <cell r="D1331">
            <v>0.833323150423748</v>
          </cell>
        </row>
        <row r="1332">
          <cell r="C1332" t="str">
            <v>Оханский район</v>
          </cell>
          <cell r="D1332">
            <v>0.931082691169642</v>
          </cell>
        </row>
        <row r="1333">
          <cell r="C1333" t="str">
            <v>Очерский район</v>
          </cell>
          <cell r="D1333">
            <v>1.02515603963189</v>
          </cell>
        </row>
        <row r="1334">
          <cell r="C1334" t="str">
            <v>Пермский район</v>
          </cell>
          <cell r="D1334">
            <v>0.822808769221778</v>
          </cell>
        </row>
        <row r="1335">
          <cell r="C1335" t="str">
            <v>Сивинский район</v>
          </cell>
          <cell r="D1335">
            <v>0.966688933308735</v>
          </cell>
        </row>
        <row r="1336">
          <cell r="C1336" t="str">
            <v>Соликамский район</v>
          </cell>
          <cell r="D1336">
            <v>0.830091818286516</v>
          </cell>
        </row>
        <row r="1337">
          <cell r="C1337" t="str">
            <v>Суксунский район</v>
          </cell>
          <cell r="D1337">
            <v>0.851108155209702</v>
          </cell>
        </row>
        <row r="1338">
          <cell r="C1338" t="str">
            <v>Уинский район</v>
          </cell>
          <cell r="D1338">
            <v>1.12927921121351</v>
          </cell>
        </row>
        <row r="1339">
          <cell r="C1339" t="str">
            <v>Усольский район</v>
          </cell>
          <cell r="D1339">
            <v>1.04154784159747</v>
          </cell>
        </row>
        <row r="1340">
          <cell r="C1340" t="str">
            <v>Чайковский район</v>
          </cell>
          <cell r="D1340">
            <v>0.906975911571215</v>
          </cell>
        </row>
        <row r="1341">
          <cell r="C1341" t="str">
            <v>Частинский район</v>
          </cell>
          <cell r="D1341">
            <v>0.845719638389365</v>
          </cell>
        </row>
        <row r="1342">
          <cell r="C1342" t="str">
            <v>Чердынский район</v>
          </cell>
          <cell r="D1342">
            <v>1.0040663957396</v>
          </cell>
        </row>
        <row r="1343">
          <cell r="C1343" t="str">
            <v>Чернушинский район</v>
          </cell>
          <cell r="D1343">
            <v>0.873056706249948</v>
          </cell>
        </row>
        <row r="1344">
          <cell r="C1344" t="str">
            <v>Чусовской район</v>
          </cell>
          <cell r="D1344">
            <v>0.848427989113072</v>
          </cell>
        </row>
        <row r="1345">
          <cell r="C1345" t="str">
            <v>Гайнский район</v>
          </cell>
          <cell r="D1345">
            <v>1.10032582065321</v>
          </cell>
        </row>
        <row r="1346">
          <cell r="C1346" t="str">
            <v>Косинский район</v>
          </cell>
          <cell r="D1346">
            <v>1.08330836710928</v>
          </cell>
        </row>
        <row r="1347">
          <cell r="C1347" t="str">
            <v>Кочевский район</v>
          </cell>
          <cell r="D1347">
            <v>0.984835522951971</v>
          </cell>
        </row>
        <row r="1348">
          <cell r="C1348" t="str">
            <v>Кудымкарский район</v>
          </cell>
          <cell r="D1348">
            <v>0.956250182539756</v>
          </cell>
        </row>
        <row r="1349">
          <cell r="C1349" t="str">
            <v>Юрлинский район</v>
          </cell>
          <cell r="D1349">
            <v>0.843447694794581</v>
          </cell>
        </row>
        <row r="1350">
          <cell r="C1350" t="str">
            <v>Юсьвинский район</v>
          </cell>
          <cell r="D1350">
            <v>1.05639942272379</v>
          </cell>
        </row>
        <row r="1351">
          <cell r="C1351" t="str">
            <v>Коми-Пермяцкий округ</v>
          </cell>
          <cell r="D1351">
            <v>0.822217700214526</v>
          </cell>
        </row>
        <row r="1352">
          <cell r="C1352" t="str">
            <v>г Березники</v>
          </cell>
          <cell r="D1352">
            <v>0.869938550375085</v>
          </cell>
        </row>
        <row r="1353">
          <cell r="C1353" t="str">
            <v>г Губаха</v>
          </cell>
          <cell r="D1353">
            <v>0.839501173536115</v>
          </cell>
        </row>
        <row r="1354">
          <cell r="C1354" t="str">
            <v>г Кудымкар</v>
          </cell>
          <cell r="D1354">
            <v>0.88653953143672</v>
          </cell>
        </row>
        <row r="1355">
          <cell r="C1355" t="str">
            <v>г Кунгур</v>
          </cell>
          <cell r="D1355">
            <v>1.01882207505239</v>
          </cell>
        </row>
        <row r="1356">
          <cell r="C1356" t="str">
            <v>г Лысьва</v>
          </cell>
          <cell r="D1356">
            <v>0.828176206500239</v>
          </cell>
        </row>
        <row r="1357">
          <cell r="C1357" t="str">
            <v>г Пермь</v>
          </cell>
          <cell r="D1357">
            <v>0.933295032864874</v>
          </cell>
        </row>
        <row r="1358">
          <cell r="C1358" t="str">
            <v>г Соликамск</v>
          </cell>
          <cell r="D1358">
            <v>0.839891582814875</v>
          </cell>
        </row>
        <row r="1359">
          <cell r="C1359" t="str">
            <v>Псковская область</v>
          </cell>
          <cell r="D1359">
            <v>0.98729205870906</v>
          </cell>
        </row>
        <row r="1360">
          <cell r="C1360" t="str">
            <v>Бежаницкий район</v>
          </cell>
          <cell r="D1360">
            <v>0.921605398285886</v>
          </cell>
        </row>
        <row r="1361">
          <cell r="C1361" t="str">
            <v>Великолукский район</v>
          </cell>
          <cell r="D1361">
            <v>0.959479310053234</v>
          </cell>
        </row>
        <row r="1362">
          <cell r="C1362" t="str">
            <v>Гдовский район</v>
          </cell>
          <cell r="D1362">
            <v>0.878943376096808</v>
          </cell>
        </row>
        <row r="1363">
          <cell r="C1363" t="str">
            <v>Дедовичский район</v>
          </cell>
          <cell r="D1363">
            <v>0.94014511422657</v>
          </cell>
        </row>
        <row r="1364">
          <cell r="C1364" t="str">
            <v>Дновский район</v>
          </cell>
          <cell r="D1364">
            <v>1.12881226077651</v>
          </cell>
        </row>
        <row r="1365">
          <cell r="C1365" t="str">
            <v>Красногородский район</v>
          </cell>
          <cell r="D1365">
            <v>0.861970714188972</v>
          </cell>
        </row>
        <row r="1366">
          <cell r="C1366" t="str">
            <v>Куньинский район</v>
          </cell>
          <cell r="D1366">
            <v>0.918649671193592</v>
          </cell>
        </row>
        <row r="1367">
          <cell r="C1367" t="str">
            <v>Локнянский район</v>
          </cell>
          <cell r="D1367">
            <v>0.874193164191119</v>
          </cell>
        </row>
        <row r="1368">
          <cell r="C1368" t="str">
            <v>Невельский район</v>
          </cell>
          <cell r="D1368">
            <v>0.869756180544173</v>
          </cell>
        </row>
        <row r="1369">
          <cell r="C1369" t="str">
            <v>Новоржевский район</v>
          </cell>
          <cell r="D1369">
            <v>0.87879122645231</v>
          </cell>
        </row>
        <row r="1370">
          <cell r="C1370" t="str">
            <v>Новосокольнический район</v>
          </cell>
          <cell r="D1370">
            <v>0.887753292914377</v>
          </cell>
        </row>
        <row r="1371">
          <cell r="C1371" t="str">
            <v>Опочецкий район</v>
          </cell>
          <cell r="D1371">
            <v>0.879679004151075</v>
          </cell>
        </row>
        <row r="1372">
          <cell r="C1372" t="str">
            <v>Островский район</v>
          </cell>
          <cell r="D1372">
            <v>0.913068588889662</v>
          </cell>
        </row>
        <row r="1373">
          <cell r="C1373" t="str">
            <v>Палкинский район</v>
          </cell>
          <cell r="D1373">
            <v>0.895674955821461</v>
          </cell>
        </row>
        <row r="1374">
          <cell r="C1374" t="str">
            <v>Печорский район</v>
          </cell>
          <cell r="D1374">
            <v>0.91437721869586</v>
          </cell>
        </row>
        <row r="1375">
          <cell r="C1375" t="str">
            <v>Плюсский район</v>
          </cell>
          <cell r="D1375">
            <v>0.905036206757708</v>
          </cell>
        </row>
        <row r="1376">
          <cell r="C1376" t="str">
            <v>Порховский район</v>
          </cell>
          <cell r="D1376">
            <v>0.892792565334027</v>
          </cell>
        </row>
        <row r="1377">
          <cell r="C1377" t="str">
            <v>Псковский район</v>
          </cell>
          <cell r="D1377">
            <v>0.932712441387171</v>
          </cell>
        </row>
        <row r="1378">
          <cell r="C1378" t="str">
            <v>Пустошкинский район</v>
          </cell>
          <cell r="D1378">
            <v>0.906553655403069</v>
          </cell>
        </row>
        <row r="1379">
          <cell r="C1379" t="str">
            <v>Пушкиногорский район</v>
          </cell>
          <cell r="D1379">
            <v>0.919532686775158</v>
          </cell>
        </row>
        <row r="1380">
          <cell r="C1380" t="str">
            <v>Пыталовский район</v>
          </cell>
          <cell r="D1380">
            <v>0.91071919836969</v>
          </cell>
        </row>
        <row r="1381">
          <cell r="C1381" t="str">
            <v>Себежский район</v>
          </cell>
          <cell r="D1381">
            <v>0.974476010798096</v>
          </cell>
        </row>
        <row r="1382">
          <cell r="C1382" t="str">
            <v>Струго-Красненский район</v>
          </cell>
          <cell r="D1382">
            <v>0.881722904852751</v>
          </cell>
        </row>
        <row r="1383">
          <cell r="C1383" t="str">
            <v>Усвятский район</v>
          </cell>
          <cell r="D1383">
            <v>0.890080579273685</v>
          </cell>
        </row>
        <row r="1384">
          <cell r="C1384" t="str">
            <v>г Великие Луки</v>
          </cell>
          <cell r="D1384">
            <v>0.914048711977771</v>
          </cell>
        </row>
        <row r="1385">
          <cell r="C1385" t="str">
            <v>г Псков</v>
          </cell>
          <cell r="D1385">
            <v>1.10999126244662</v>
          </cell>
        </row>
        <row r="1386">
          <cell r="C1386" t="str">
            <v>Ростовская область</v>
          </cell>
          <cell r="D1386">
            <v>1.09548285084929</v>
          </cell>
        </row>
        <row r="1387">
          <cell r="C1387" t="str">
            <v>Азовский район</v>
          </cell>
          <cell r="D1387">
            <v>1.00053522101444</v>
          </cell>
        </row>
        <row r="1388">
          <cell r="C1388" t="str">
            <v>Аксайский район</v>
          </cell>
          <cell r="D1388">
            <v>1.07297104874813</v>
          </cell>
        </row>
        <row r="1389">
          <cell r="C1389" t="str">
            <v>Багаевский район</v>
          </cell>
          <cell r="D1389">
            <v>0.946232284041402</v>
          </cell>
        </row>
        <row r="1390">
          <cell r="C1390" t="str">
            <v>Белокалитвинский район</v>
          </cell>
          <cell r="D1390">
            <v>1.00018170334848</v>
          </cell>
        </row>
        <row r="1391">
          <cell r="C1391" t="str">
            <v>Боковский район</v>
          </cell>
          <cell r="D1391">
            <v>0.924402676875839</v>
          </cell>
        </row>
        <row r="1392">
          <cell r="C1392" t="str">
            <v>Верхнедонской район</v>
          </cell>
          <cell r="D1392">
            <v>0.943280578215841</v>
          </cell>
        </row>
        <row r="1393">
          <cell r="C1393" t="str">
            <v>Веселовский район</v>
          </cell>
          <cell r="D1393">
            <v>0.966464358064345</v>
          </cell>
        </row>
        <row r="1394">
          <cell r="C1394" t="str">
            <v>Волгодонской район</v>
          </cell>
          <cell r="D1394">
            <v>0.932901087925321</v>
          </cell>
        </row>
        <row r="1395">
          <cell r="C1395" t="str">
            <v>Дубовский район</v>
          </cell>
          <cell r="D1395">
            <v>0.965185592337418</v>
          </cell>
        </row>
        <row r="1396">
          <cell r="C1396" t="str">
            <v>Егорлыкский район</v>
          </cell>
          <cell r="D1396">
            <v>0.966061994374014</v>
          </cell>
        </row>
        <row r="1397">
          <cell r="C1397" t="str">
            <v>Заветинский район</v>
          </cell>
          <cell r="D1397">
            <v>0.961901603096842</v>
          </cell>
        </row>
        <row r="1398">
          <cell r="C1398" t="str">
            <v>Зерноградский район</v>
          </cell>
          <cell r="D1398">
            <v>0.986605624863949</v>
          </cell>
        </row>
        <row r="1399">
          <cell r="C1399" t="str">
            <v>Зимовниковский район</v>
          </cell>
          <cell r="D1399">
            <v>0.957236409174676</v>
          </cell>
        </row>
        <row r="1400">
          <cell r="C1400" t="str">
            <v>Кагальницкий район</v>
          </cell>
          <cell r="D1400">
            <v>0.979113050568449</v>
          </cell>
        </row>
        <row r="1401">
          <cell r="C1401" t="str">
            <v>Каменский район</v>
          </cell>
          <cell r="D1401">
            <v>0.962546638764312</v>
          </cell>
        </row>
        <row r="1402">
          <cell r="C1402" t="str">
            <v>Кашарский район</v>
          </cell>
          <cell r="D1402">
            <v>0.961624579464584</v>
          </cell>
        </row>
        <row r="1403">
          <cell r="C1403" t="str">
            <v>Константиновский район</v>
          </cell>
          <cell r="D1403">
            <v>0.927413157368701</v>
          </cell>
        </row>
        <row r="1404">
          <cell r="C1404" t="str">
            <v>Красносулинский район</v>
          </cell>
          <cell r="D1404">
            <v>1.01543340338995</v>
          </cell>
        </row>
        <row r="1405">
          <cell r="C1405" t="str">
            <v>Куйбышевский район</v>
          </cell>
          <cell r="D1405">
            <v>0.919995482726292</v>
          </cell>
        </row>
        <row r="1406">
          <cell r="C1406" t="str">
            <v>Мартыновский район</v>
          </cell>
          <cell r="D1406">
            <v>0.927797475569318</v>
          </cell>
        </row>
        <row r="1407">
          <cell r="C1407" t="str">
            <v>Матвеево-Курганский район</v>
          </cell>
          <cell r="D1407">
            <v>0.984473503147531</v>
          </cell>
        </row>
        <row r="1408">
          <cell r="C1408" t="str">
            <v>Миллеровский район</v>
          </cell>
          <cell r="D1408">
            <v>0.97437523985635</v>
          </cell>
        </row>
        <row r="1409">
          <cell r="C1409" t="str">
            <v>Милютинский район</v>
          </cell>
          <cell r="D1409">
            <v>0.938959009552628</v>
          </cell>
        </row>
        <row r="1410">
          <cell r="C1410" t="str">
            <v>Морозовский район</v>
          </cell>
          <cell r="D1410">
            <v>1.00376068923918</v>
          </cell>
        </row>
        <row r="1411">
          <cell r="C1411" t="str">
            <v>Мясниковский район</v>
          </cell>
          <cell r="D1411">
            <v>1.01233566679422</v>
          </cell>
        </row>
        <row r="1412">
          <cell r="C1412" t="str">
            <v>Неклиновский район</v>
          </cell>
          <cell r="D1412">
            <v>0.975005056436109</v>
          </cell>
        </row>
        <row r="1413">
          <cell r="C1413" t="str">
            <v>Обливский район</v>
          </cell>
          <cell r="D1413">
            <v>0.994370620829469</v>
          </cell>
        </row>
        <row r="1414">
          <cell r="C1414" t="str">
            <v>Октябрьский район</v>
          </cell>
          <cell r="D1414">
            <v>1.0151664171084</v>
          </cell>
        </row>
        <row r="1415">
          <cell r="C1415" t="str">
            <v>Орловский район</v>
          </cell>
          <cell r="D1415">
            <v>0.964926686666721</v>
          </cell>
        </row>
        <row r="1416">
          <cell r="C1416" t="str">
            <v>Песчанокопский район</v>
          </cell>
          <cell r="D1416">
            <v>0.956675839443999</v>
          </cell>
        </row>
        <row r="1417">
          <cell r="C1417" t="str">
            <v>Пролетарский район</v>
          </cell>
          <cell r="D1417">
            <v>0.996886118612503</v>
          </cell>
        </row>
        <row r="1418">
          <cell r="C1418" t="str">
            <v>Ремонтненский район</v>
          </cell>
          <cell r="D1418">
            <v>0.947677698778761</v>
          </cell>
        </row>
        <row r="1419">
          <cell r="C1419" t="str">
            <v>Родионово-Несветайский район</v>
          </cell>
          <cell r="D1419">
            <v>0.996730666502316</v>
          </cell>
        </row>
        <row r="1420">
          <cell r="C1420" t="str">
            <v>Сальский район</v>
          </cell>
          <cell r="D1420">
            <v>0.995085156997485</v>
          </cell>
        </row>
        <row r="1421">
          <cell r="C1421" t="str">
            <v>Семикаракорский район</v>
          </cell>
          <cell r="D1421">
            <v>0.975796448997064</v>
          </cell>
        </row>
        <row r="1422">
          <cell r="C1422" t="str">
            <v>Советский район</v>
          </cell>
          <cell r="D1422">
            <v>0.935891602424544</v>
          </cell>
        </row>
        <row r="1423">
          <cell r="C1423" t="str">
            <v>Тарасовский район</v>
          </cell>
          <cell r="D1423">
            <v>1.00530281765535</v>
          </cell>
        </row>
        <row r="1424">
          <cell r="C1424" t="str">
            <v>Тацинский район</v>
          </cell>
          <cell r="D1424">
            <v>0.973551017549048</v>
          </cell>
        </row>
        <row r="1425">
          <cell r="C1425" t="str">
            <v>Усть-Донецкий район</v>
          </cell>
          <cell r="D1425">
            <v>0.983282790713786</v>
          </cell>
        </row>
        <row r="1426">
          <cell r="C1426" t="str">
            <v>Целинский район</v>
          </cell>
          <cell r="D1426">
            <v>1.00335510055169</v>
          </cell>
        </row>
        <row r="1427">
          <cell r="C1427" t="str">
            <v>Цимлянский район</v>
          </cell>
          <cell r="D1427">
            <v>0.979853241770034</v>
          </cell>
        </row>
        <row r="1428">
          <cell r="C1428" t="str">
            <v>Чертковский район</v>
          </cell>
          <cell r="D1428">
            <v>1.00219181871175</v>
          </cell>
        </row>
        <row r="1429">
          <cell r="C1429" t="str">
            <v>Шолоховский район</v>
          </cell>
          <cell r="D1429">
            <v>0.996603478412163</v>
          </cell>
        </row>
        <row r="1430">
          <cell r="C1430" t="str">
            <v>г Азов</v>
          </cell>
          <cell r="D1430">
            <v>0.999903737582221</v>
          </cell>
        </row>
        <row r="1431">
          <cell r="C1431" t="str">
            <v>г Батайск</v>
          </cell>
          <cell r="D1431">
            <v>1.01863165843643</v>
          </cell>
        </row>
        <row r="1432">
          <cell r="C1432" t="str">
            <v>г Волгодонск</v>
          </cell>
          <cell r="D1432">
            <v>1.17889952280667</v>
          </cell>
        </row>
        <row r="1433">
          <cell r="C1433" t="str">
            <v>г Гуково</v>
          </cell>
          <cell r="D1433">
            <v>0.963237802761915</v>
          </cell>
        </row>
        <row r="1434">
          <cell r="C1434" t="str">
            <v>г Донецк</v>
          </cell>
          <cell r="D1434">
            <v>0.937286794172457</v>
          </cell>
        </row>
        <row r="1435">
          <cell r="C1435" t="str">
            <v>г Зверево</v>
          </cell>
          <cell r="D1435">
            <v>0.980105443794954</v>
          </cell>
        </row>
        <row r="1436">
          <cell r="C1436" t="str">
            <v>г Каменск-Шахтинский</v>
          </cell>
          <cell r="D1436">
            <v>1.01084039142664</v>
          </cell>
        </row>
        <row r="1437">
          <cell r="C1437" t="str">
            <v>г Новочеркасск</v>
          </cell>
          <cell r="D1437">
            <v>1.01523272884771</v>
          </cell>
        </row>
        <row r="1438">
          <cell r="C1438" t="str">
            <v>г Новошахтинск</v>
          </cell>
          <cell r="D1438">
            <v>0.969837451439876</v>
          </cell>
        </row>
        <row r="1439">
          <cell r="C1439" t="str">
            <v>г Ростов-на-Дону</v>
          </cell>
          <cell r="D1439">
            <v>1.25935946959211</v>
          </cell>
        </row>
        <row r="1440">
          <cell r="C1440" t="str">
            <v>г Таганрог</v>
          </cell>
          <cell r="D1440">
            <v>1.02695504997724</v>
          </cell>
        </row>
        <row r="1441">
          <cell r="C1441" t="str">
            <v>г Шахты</v>
          </cell>
          <cell r="D1441">
            <v>1.00774700314168</v>
          </cell>
        </row>
        <row r="1442">
          <cell r="C1442" t="str">
            <v>Рязанская область</v>
          </cell>
          <cell r="D1442">
            <v>1.03329129004368</v>
          </cell>
        </row>
        <row r="1443">
          <cell r="C1443" t="str">
            <v>Ермишинский район</v>
          </cell>
          <cell r="D1443">
            <v>0.948864249134715</v>
          </cell>
        </row>
        <row r="1444">
          <cell r="C1444" t="str">
            <v>Захаровский район</v>
          </cell>
          <cell r="D1444">
            <v>0.918651116569286</v>
          </cell>
        </row>
        <row r="1445">
          <cell r="C1445" t="str">
            <v>Кадомский район</v>
          </cell>
          <cell r="D1445">
            <v>0.889781903316998</v>
          </cell>
        </row>
        <row r="1446">
          <cell r="C1446" t="str">
            <v>Касимовский район</v>
          </cell>
          <cell r="D1446">
            <v>1.14846202271975</v>
          </cell>
        </row>
        <row r="1447">
          <cell r="C1447" t="str">
            <v>Клепиковский район</v>
          </cell>
          <cell r="D1447">
            <v>0.93591920770247</v>
          </cell>
        </row>
        <row r="1448">
          <cell r="C1448" t="str">
            <v>Кораблинский район</v>
          </cell>
          <cell r="D1448">
            <v>0.928240859076549</v>
          </cell>
        </row>
        <row r="1449">
          <cell r="C1449" t="str">
            <v>Милославский район</v>
          </cell>
          <cell r="D1449">
            <v>0.92712468503843</v>
          </cell>
        </row>
        <row r="1450">
          <cell r="C1450" t="str">
            <v>Михайловский район</v>
          </cell>
          <cell r="D1450">
            <v>0.935762563391357</v>
          </cell>
        </row>
        <row r="1451">
          <cell r="C1451" t="str">
            <v>Александро-Невский район</v>
          </cell>
          <cell r="D1451">
            <v>0.923570858890783</v>
          </cell>
        </row>
        <row r="1452">
          <cell r="C1452" t="str">
            <v>Пителинский район</v>
          </cell>
          <cell r="D1452">
            <v>0.927527886754598</v>
          </cell>
        </row>
        <row r="1453">
          <cell r="C1453" t="str">
            <v>Пронский район</v>
          </cell>
          <cell r="D1453">
            <v>1.01177041960417</v>
          </cell>
        </row>
        <row r="1454">
          <cell r="C1454" t="str">
            <v>Путятинский район</v>
          </cell>
          <cell r="D1454">
            <v>1.21033934002239</v>
          </cell>
        </row>
        <row r="1455">
          <cell r="C1455" t="str">
            <v>Рыбновский район</v>
          </cell>
          <cell r="D1455">
            <v>1.08808545420013</v>
          </cell>
        </row>
        <row r="1456">
          <cell r="C1456" t="str">
            <v>Ряжский район</v>
          </cell>
          <cell r="D1456">
            <v>0.914917760487768</v>
          </cell>
        </row>
        <row r="1457">
          <cell r="C1457" t="str">
            <v>Рязанский район</v>
          </cell>
          <cell r="D1457">
            <v>1.0648591393231</v>
          </cell>
        </row>
        <row r="1458">
          <cell r="C1458" t="str">
            <v>Сапожковский район</v>
          </cell>
          <cell r="D1458">
            <v>0.893781332536895</v>
          </cell>
        </row>
        <row r="1459">
          <cell r="C1459" t="str">
            <v>Сараевский район</v>
          </cell>
          <cell r="D1459">
            <v>0.9275542903938</v>
          </cell>
        </row>
        <row r="1460">
          <cell r="C1460" t="str">
            <v>Сасовский район</v>
          </cell>
          <cell r="D1460">
            <v>0.89785112208566</v>
          </cell>
        </row>
        <row r="1461">
          <cell r="C1461" t="str">
            <v>Скопинский район</v>
          </cell>
          <cell r="D1461">
            <v>0.908102399811296</v>
          </cell>
        </row>
        <row r="1462">
          <cell r="C1462" t="str">
            <v>Спасский район</v>
          </cell>
          <cell r="D1462">
            <v>0.916560859325609</v>
          </cell>
        </row>
        <row r="1463">
          <cell r="C1463" t="str">
            <v>Старожиловский район</v>
          </cell>
          <cell r="D1463">
            <v>0.938077233052373</v>
          </cell>
        </row>
        <row r="1464">
          <cell r="C1464" t="str">
            <v>Ухоловский район</v>
          </cell>
          <cell r="D1464">
            <v>0.928260115587608</v>
          </cell>
        </row>
        <row r="1465">
          <cell r="C1465" t="str">
            <v>Чучковский район</v>
          </cell>
          <cell r="D1465">
            <v>0.903818788926275</v>
          </cell>
        </row>
        <row r="1466">
          <cell r="C1466" t="str">
            <v>Шацкий район</v>
          </cell>
          <cell r="D1466">
            <v>0.939260397529926</v>
          </cell>
        </row>
        <row r="1467">
          <cell r="C1467" t="str">
            <v>Шиловский район</v>
          </cell>
          <cell r="D1467">
            <v>0.907937756641744</v>
          </cell>
        </row>
        <row r="1468">
          <cell r="C1468" t="str">
            <v>г Касимов</v>
          </cell>
          <cell r="D1468">
            <v>0.956482013814305</v>
          </cell>
        </row>
        <row r="1469">
          <cell r="C1469" t="str">
            <v>г Рязань</v>
          </cell>
          <cell r="D1469">
            <v>1.19648950179265</v>
          </cell>
        </row>
        <row r="1470">
          <cell r="C1470" t="str">
            <v>г Сасово</v>
          </cell>
          <cell r="D1470">
            <v>0.920897240457282</v>
          </cell>
        </row>
        <row r="1471">
          <cell r="C1471" t="str">
            <v>г Скопин</v>
          </cell>
          <cell r="D1471">
            <v>0.945712254528412</v>
          </cell>
        </row>
        <row r="1472">
          <cell r="C1472" t="str">
            <v>Саратовская область</v>
          </cell>
          <cell r="D1472">
            <v>1.04267200966212</v>
          </cell>
        </row>
        <row r="1473">
          <cell r="C1473" t="str">
            <v>Александрово-Гайский район</v>
          </cell>
          <cell r="D1473">
            <v>0.986769960912101</v>
          </cell>
        </row>
        <row r="1474">
          <cell r="C1474" t="str">
            <v>Аркадакский район</v>
          </cell>
          <cell r="D1474">
            <v>0.914992967094246</v>
          </cell>
        </row>
        <row r="1475">
          <cell r="C1475" t="str">
            <v>Аткарский район</v>
          </cell>
          <cell r="D1475">
            <v>0.930853514694731</v>
          </cell>
        </row>
        <row r="1476">
          <cell r="C1476" t="str">
            <v>Базарно-Карабулакский район</v>
          </cell>
          <cell r="D1476">
            <v>0.92148970249361</v>
          </cell>
        </row>
        <row r="1477">
          <cell r="C1477" t="str">
            <v>Балаковский район</v>
          </cell>
          <cell r="D1477">
            <v>1.17578910876537</v>
          </cell>
        </row>
        <row r="1478">
          <cell r="C1478" t="str">
            <v>Балашовский район</v>
          </cell>
          <cell r="D1478">
            <v>0.970440629459645</v>
          </cell>
        </row>
        <row r="1479">
          <cell r="C1479" t="str">
            <v>Балтайский район</v>
          </cell>
          <cell r="D1479">
            <v>0.895252371895099</v>
          </cell>
        </row>
        <row r="1480">
          <cell r="C1480" t="str">
            <v>Вольский район</v>
          </cell>
          <cell r="D1480">
            <v>0.952123814854718</v>
          </cell>
        </row>
        <row r="1481">
          <cell r="C1481" t="str">
            <v>Воскресенский район</v>
          </cell>
          <cell r="D1481">
            <v>0.934209954705897</v>
          </cell>
        </row>
        <row r="1482">
          <cell r="C1482" t="str">
            <v>Дергачевский район</v>
          </cell>
          <cell r="D1482">
            <v>0.901874179055284</v>
          </cell>
        </row>
        <row r="1483">
          <cell r="C1483" t="str">
            <v>Духовницкий район</v>
          </cell>
          <cell r="D1483">
            <v>0.944528681822796</v>
          </cell>
        </row>
        <row r="1484">
          <cell r="C1484" t="str">
            <v>Екатериновский район</v>
          </cell>
          <cell r="D1484">
            <v>0.96359224480145</v>
          </cell>
        </row>
        <row r="1485">
          <cell r="C1485" t="str">
            <v>Ершовский район</v>
          </cell>
          <cell r="D1485">
            <v>0.9554754271041</v>
          </cell>
        </row>
        <row r="1486">
          <cell r="C1486" t="str">
            <v>Ивантеевский район</v>
          </cell>
          <cell r="D1486">
            <v>0.946886511582706</v>
          </cell>
        </row>
        <row r="1487">
          <cell r="C1487" t="str">
            <v>Калининский район</v>
          </cell>
          <cell r="D1487">
            <v>0.944677442346951</v>
          </cell>
        </row>
        <row r="1488">
          <cell r="C1488" t="str">
            <v>Красноармейский район</v>
          </cell>
          <cell r="D1488">
            <v>0.937924426440627</v>
          </cell>
        </row>
        <row r="1489">
          <cell r="C1489" t="str">
            <v>Краснокутский район</v>
          </cell>
          <cell r="D1489">
            <v>0.92674345288628</v>
          </cell>
        </row>
        <row r="1490">
          <cell r="C1490" t="str">
            <v>Краснопартизанский район</v>
          </cell>
          <cell r="D1490">
            <v>0.91744207428248</v>
          </cell>
        </row>
        <row r="1491">
          <cell r="C1491" t="str">
            <v>Лысогорский район</v>
          </cell>
          <cell r="D1491">
            <v>0.950989209008773</v>
          </cell>
        </row>
        <row r="1492">
          <cell r="C1492" t="str">
            <v>Марксовский район</v>
          </cell>
          <cell r="D1492">
            <v>0.922492731374297</v>
          </cell>
        </row>
        <row r="1493">
          <cell r="C1493" t="str">
            <v>Новобурасский район</v>
          </cell>
          <cell r="D1493">
            <v>0.908954173539453</v>
          </cell>
        </row>
        <row r="1494">
          <cell r="C1494" t="str">
            <v>Новоузенский район</v>
          </cell>
          <cell r="D1494">
            <v>0.915571684809913</v>
          </cell>
        </row>
        <row r="1495">
          <cell r="C1495" t="str">
            <v>Озинский район</v>
          </cell>
          <cell r="D1495">
            <v>0.889162436795974</v>
          </cell>
        </row>
        <row r="1496">
          <cell r="C1496" t="str">
            <v>Перелюбский район</v>
          </cell>
          <cell r="D1496">
            <v>0.941135910858536</v>
          </cell>
        </row>
        <row r="1497">
          <cell r="C1497" t="str">
            <v>Петровский район</v>
          </cell>
          <cell r="D1497">
            <v>0.960622189386025</v>
          </cell>
        </row>
        <row r="1498">
          <cell r="C1498" t="str">
            <v>Питерский район</v>
          </cell>
          <cell r="D1498">
            <v>0.913793431943616</v>
          </cell>
        </row>
        <row r="1499">
          <cell r="C1499" t="str">
            <v>Пугачевский район</v>
          </cell>
          <cell r="D1499">
            <v>0.967034357127682</v>
          </cell>
        </row>
        <row r="1500">
          <cell r="C1500" t="str">
            <v>Ровенский район</v>
          </cell>
          <cell r="D1500">
            <v>0.953500340661975</v>
          </cell>
        </row>
        <row r="1501">
          <cell r="C1501" t="str">
            <v>Романовский район</v>
          </cell>
          <cell r="D1501">
            <v>0.925344465712753</v>
          </cell>
        </row>
        <row r="1502">
          <cell r="C1502" t="str">
            <v>Ртищевский район</v>
          </cell>
          <cell r="D1502">
            <v>0.945435319120724</v>
          </cell>
        </row>
        <row r="1503">
          <cell r="C1503" t="str">
            <v>Самойловский район</v>
          </cell>
          <cell r="D1503">
            <v>0.947636451188799</v>
          </cell>
        </row>
        <row r="1504">
          <cell r="C1504" t="str">
            <v>Саратовский район</v>
          </cell>
          <cell r="D1504">
            <v>0.940355900024376</v>
          </cell>
        </row>
        <row r="1505">
          <cell r="C1505" t="str">
            <v>Советский район</v>
          </cell>
          <cell r="D1505">
            <v>0.973284958502482</v>
          </cell>
        </row>
        <row r="1506">
          <cell r="C1506" t="str">
            <v>Татищевский район</v>
          </cell>
          <cell r="D1506">
            <v>1.05070507397494</v>
          </cell>
        </row>
        <row r="1507">
          <cell r="C1507" t="str">
            <v>Турковский район</v>
          </cell>
          <cell r="D1507">
            <v>0.912623313409286</v>
          </cell>
        </row>
        <row r="1508">
          <cell r="C1508" t="str">
            <v>Федоровский район</v>
          </cell>
          <cell r="D1508">
            <v>0.963020032290221</v>
          </cell>
        </row>
        <row r="1509">
          <cell r="C1509" t="str">
            <v>Хвалынский район</v>
          </cell>
          <cell r="D1509">
            <v>0.906458916221612</v>
          </cell>
        </row>
        <row r="1510">
          <cell r="C1510" t="str">
            <v>Энгельсский район</v>
          </cell>
          <cell r="D1510">
            <v>1.00151099965053</v>
          </cell>
        </row>
        <row r="1511">
          <cell r="C1511" t="str">
            <v>п Михайловский</v>
          </cell>
          <cell r="D1511">
            <v>0.963020032290221</v>
          </cell>
        </row>
        <row r="1512">
          <cell r="C1512" t="str">
            <v>п Светлый</v>
          </cell>
          <cell r="D1512">
            <v>0.963020032290221</v>
          </cell>
        </row>
        <row r="1513">
          <cell r="C1513" t="str">
            <v>г Саратов</v>
          </cell>
          <cell r="D1513">
            <v>1.18289704698936</v>
          </cell>
        </row>
        <row r="1514">
          <cell r="C1514" t="str">
            <v>г Шиханы</v>
          </cell>
          <cell r="D1514">
            <v>0.963020032290221</v>
          </cell>
        </row>
        <row r="1515">
          <cell r="C1515" t="str">
            <v>Сахалинская область</v>
          </cell>
          <cell r="D1515">
            <v>1.20034165765222</v>
          </cell>
        </row>
        <row r="1516">
          <cell r="C1516" t="str">
            <v>Александровск-Сахалинский район</v>
          </cell>
          <cell r="D1516">
            <v>1.06169376366715</v>
          </cell>
        </row>
        <row r="1517">
          <cell r="C1517" t="str">
            <v>Углегорский район</v>
          </cell>
          <cell r="D1517">
            <v>1.09991868282014</v>
          </cell>
        </row>
        <row r="1518">
          <cell r="C1518" t="str">
            <v>городской округ Ногликский</v>
          </cell>
          <cell r="D1518">
            <v>1.41212103447039</v>
          </cell>
        </row>
        <row r="1519">
          <cell r="C1519" t="str">
            <v>городской округ Смирныховский</v>
          </cell>
          <cell r="D1519">
            <v>1.08915700949371</v>
          </cell>
        </row>
        <row r="1520">
          <cell r="C1520" t="str">
            <v>городской округ Тымовский</v>
          </cell>
          <cell r="D1520">
            <v>1.06624192597199</v>
          </cell>
        </row>
        <row r="1521">
          <cell r="C1521" t="str">
            <v>городской округ Южно-Курильский</v>
          </cell>
          <cell r="D1521">
            <v>1.12186333198547</v>
          </cell>
        </row>
        <row r="1522">
          <cell r="C1522" t="str">
            <v>г Анива</v>
          </cell>
          <cell r="D1522">
            <v>1.07409442008108</v>
          </cell>
        </row>
        <row r="1523">
          <cell r="C1523" t="str">
            <v>г Долинск</v>
          </cell>
          <cell r="D1523">
            <v>1.07611088464462</v>
          </cell>
        </row>
        <row r="1524">
          <cell r="C1524" t="str">
            <v>г Корсаков</v>
          </cell>
          <cell r="D1524">
            <v>1.26144685590042</v>
          </cell>
        </row>
        <row r="1525">
          <cell r="C1525" t="str">
            <v>г Курильск</v>
          </cell>
          <cell r="D1525">
            <v>1.29408780357831</v>
          </cell>
        </row>
        <row r="1526">
          <cell r="C1526" t="str">
            <v>г Макаров</v>
          </cell>
          <cell r="D1526">
            <v>1.01278026155703</v>
          </cell>
        </row>
        <row r="1527">
          <cell r="C1527" t="str">
            <v>г Невельск</v>
          </cell>
          <cell r="D1527">
            <v>1.02175176009444</v>
          </cell>
        </row>
        <row r="1528">
          <cell r="C1528" t="str">
            <v>г Оха</v>
          </cell>
          <cell r="D1528">
            <v>1.1054715099994</v>
          </cell>
        </row>
        <row r="1529">
          <cell r="C1529" t="str">
            <v>г Поронайск</v>
          </cell>
          <cell r="D1529">
            <v>1.03284108734209</v>
          </cell>
        </row>
        <row r="1530">
          <cell r="C1530" t="str">
            <v>г Северо-Курильск</v>
          </cell>
          <cell r="D1530">
            <v>1.2552229745086</v>
          </cell>
        </row>
        <row r="1531">
          <cell r="C1531" t="str">
            <v>г Томари</v>
          </cell>
          <cell r="D1531">
            <v>1.04126353699852</v>
          </cell>
        </row>
        <row r="1532">
          <cell r="C1532" t="str">
            <v>г Холмск</v>
          </cell>
          <cell r="D1532">
            <v>1.0551030034658</v>
          </cell>
        </row>
        <row r="1533">
          <cell r="C1533" t="str">
            <v>г Южно-Сахалинск</v>
          </cell>
          <cell r="D1533">
            <v>1.36002148914692</v>
          </cell>
        </row>
        <row r="1534">
          <cell r="C1534" t="str">
            <v>Свердловская область</v>
          </cell>
          <cell r="D1534">
            <v>1.09628947481646</v>
          </cell>
        </row>
        <row r="1535">
          <cell r="C1535" t="str">
            <v>Байкаловский район</v>
          </cell>
          <cell r="D1535">
            <v>0.926983360812464</v>
          </cell>
        </row>
        <row r="1536">
          <cell r="C1536" t="str">
            <v>Камышловский район</v>
          </cell>
          <cell r="D1536">
            <v>0.960301277556666</v>
          </cell>
        </row>
        <row r="1537">
          <cell r="C1537" t="str">
            <v>Нижнесергинский район</v>
          </cell>
          <cell r="D1537">
            <v>0.997622332820905</v>
          </cell>
        </row>
        <row r="1538">
          <cell r="C1538" t="str">
            <v>Слободо-Туринский район</v>
          </cell>
          <cell r="D1538">
            <v>0.96928441614809</v>
          </cell>
        </row>
        <row r="1539">
          <cell r="C1539" t="str">
            <v>Таборинский район</v>
          </cell>
          <cell r="D1539">
            <v>0.990126635327634</v>
          </cell>
        </row>
        <row r="1540">
          <cell r="C1540" t="str">
            <v>городской округ Алапаевское</v>
          </cell>
          <cell r="D1540">
            <v>0.944545667265414</v>
          </cell>
        </row>
        <row r="1541">
          <cell r="C1541" t="str">
            <v>городской округ Артинский</v>
          </cell>
          <cell r="D1541">
            <v>0.938560326503154</v>
          </cell>
        </row>
        <row r="1542">
          <cell r="C1542" t="str">
            <v>городской округ Ачитский</v>
          </cell>
          <cell r="D1542">
            <v>0.932101997455341</v>
          </cell>
        </row>
        <row r="1543">
          <cell r="C1543" t="str">
            <v>городской округ Белоярский</v>
          </cell>
          <cell r="D1543">
            <v>0.976694495784738</v>
          </cell>
        </row>
        <row r="1544">
          <cell r="C1544" t="str">
            <v>городской округ Бисертский</v>
          </cell>
          <cell r="D1544">
            <v>0.934020685502555</v>
          </cell>
        </row>
        <row r="1545">
          <cell r="C1545" t="str">
            <v>городской округ Верхнее Дуброво</v>
          </cell>
          <cell r="D1545">
            <v>0.964338548941918</v>
          </cell>
        </row>
        <row r="1546">
          <cell r="C1546" t="str">
            <v>городской округ Верх-Нейвинский</v>
          </cell>
          <cell r="D1546">
            <v>1.12810472821296</v>
          </cell>
        </row>
        <row r="1547">
          <cell r="C1547" t="str">
            <v>городской округ Гаринский</v>
          </cell>
          <cell r="D1547">
            <v>0.967180358073399</v>
          </cell>
        </row>
        <row r="1548">
          <cell r="C1548" t="str">
            <v>городской округ Горноуральский</v>
          </cell>
          <cell r="D1548">
            <v>0.977285219900527</v>
          </cell>
        </row>
        <row r="1549">
          <cell r="C1549" t="str">
            <v>городской округ Ирбитский</v>
          </cell>
          <cell r="D1549">
            <v>0.96304796576068</v>
          </cell>
        </row>
        <row r="1550">
          <cell r="C1550" t="str">
            <v>городской округ Каменский</v>
          </cell>
          <cell r="D1550">
            <v>0.965206455981661</v>
          </cell>
        </row>
        <row r="1551">
          <cell r="C1551" t="str">
            <v>городской округ Красноуфимский</v>
          </cell>
          <cell r="D1551">
            <v>0.933793393700533</v>
          </cell>
        </row>
        <row r="1552">
          <cell r="C1552" t="str">
            <v>городской округ Малышевский</v>
          </cell>
          <cell r="D1552">
            <v>0.979122650677423</v>
          </cell>
        </row>
        <row r="1553">
          <cell r="C1553" t="str">
            <v>городской округ Махнёвское</v>
          </cell>
          <cell r="D1553">
            <v>0.959624905511245</v>
          </cell>
        </row>
        <row r="1554">
          <cell r="C1554" t="str">
            <v>городской округ Нижнетуринский</v>
          </cell>
          <cell r="D1554">
            <v>0.991125029153428</v>
          </cell>
        </row>
        <row r="1555">
          <cell r="C1555" t="str">
            <v>городской округ Пелым</v>
          </cell>
          <cell r="D1555">
            <v>1.32321359892406</v>
          </cell>
        </row>
        <row r="1556">
          <cell r="C1556" t="str">
            <v>городской округ Пышминский</v>
          </cell>
          <cell r="D1556">
            <v>0.959218619159654</v>
          </cell>
        </row>
        <row r="1557">
          <cell r="C1557" t="str">
            <v>городской округ Рефтинский</v>
          </cell>
          <cell r="D1557">
            <v>1.19863495622085</v>
          </cell>
        </row>
        <row r="1558">
          <cell r="C1558" t="str">
            <v>городской округ Сосьвинский</v>
          </cell>
          <cell r="D1558">
            <v>0.992451699945467</v>
          </cell>
        </row>
        <row r="1559">
          <cell r="C1559" t="str">
            <v>городской округ Староуткинск</v>
          </cell>
          <cell r="D1559">
            <v>0.93118654498837</v>
          </cell>
        </row>
        <row r="1560">
          <cell r="C1560" t="str">
            <v>городской округ Тугулымский</v>
          </cell>
          <cell r="D1560">
            <v>0.988283189948938</v>
          </cell>
        </row>
        <row r="1561">
          <cell r="C1561" t="str">
            <v>городской округ Шалинский</v>
          </cell>
          <cell r="D1561">
            <v>0.9145788159871</v>
          </cell>
        </row>
        <row r="1562">
          <cell r="C1562" t="str">
            <v>г Алапаевск</v>
          </cell>
          <cell r="D1562">
            <v>0.951814163175689</v>
          </cell>
        </row>
        <row r="1563">
          <cell r="C1563" t="str">
            <v>г Арамиль</v>
          </cell>
          <cell r="D1563">
            <v>1.1063198404933</v>
          </cell>
        </row>
        <row r="1564">
          <cell r="C1564" t="str">
            <v>г Артемовский</v>
          </cell>
          <cell r="D1564">
            <v>0.99454757816171</v>
          </cell>
        </row>
        <row r="1565">
          <cell r="C1565" t="str">
            <v>г Асбест</v>
          </cell>
          <cell r="D1565">
            <v>0.983590838208637</v>
          </cell>
        </row>
        <row r="1566">
          <cell r="C1566" t="str">
            <v>г Березовский</v>
          </cell>
          <cell r="D1566">
            <v>0.990604916462772</v>
          </cell>
        </row>
        <row r="1567">
          <cell r="C1567" t="str">
            <v>г Богданович</v>
          </cell>
          <cell r="D1567">
            <v>1.00749933145884</v>
          </cell>
        </row>
        <row r="1568">
          <cell r="C1568" t="str">
            <v>г Верхний Тагил</v>
          </cell>
          <cell r="D1568">
            <v>0.984007650113378</v>
          </cell>
        </row>
        <row r="1569">
          <cell r="C1569" t="str">
            <v>г Верхняя Пышма</v>
          </cell>
          <cell r="D1569">
            <v>1.28033751758335</v>
          </cell>
        </row>
        <row r="1570">
          <cell r="C1570" t="str">
            <v>г Верхняя Салда</v>
          </cell>
          <cell r="D1570">
            <v>1.16467952175886</v>
          </cell>
        </row>
        <row r="1571">
          <cell r="C1571" t="str">
            <v>г Верхняя Тура</v>
          </cell>
          <cell r="D1571">
            <v>0.996642103092548</v>
          </cell>
        </row>
        <row r="1572">
          <cell r="C1572" t="str">
            <v>г Верхотурье</v>
          </cell>
          <cell r="D1572">
            <v>0.996642103092548</v>
          </cell>
        </row>
        <row r="1573">
          <cell r="C1573" t="str">
            <v>г Волчанск</v>
          </cell>
          <cell r="D1573">
            <v>0.961109309235489</v>
          </cell>
        </row>
        <row r="1574">
          <cell r="C1574" t="str">
            <v>г Дегтярск</v>
          </cell>
          <cell r="D1574">
            <v>0.95056541154997</v>
          </cell>
        </row>
        <row r="1575">
          <cell r="C1575" t="str">
            <v>г Екатеринбург</v>
          </cell>
          <cell r="D1575">
            <v>1.24279350103038</v>
          </cell>
        </row>
        <row r="1576">
          <cell r="C1576" t="str">
            <v>г Заречный</v>
          </cell>
          <cell r="D1576">
            <v>1.26332500588093</v>
          </cell>
        </row>
        <row r="1577">
          <cell r="C1577" t="str">
            <v>г Ивдель</v>
          </cell>
          <cell r="D1577">
            <v>1.06477999316148</v>
          </cell>
        </row>
        <row r="1578">
          <cell r="C1578" t="str">
            <v>г Ирбит</v>
          </cell>
          <cell r="D1578">
            <v>0.996612511251692</v>
          </cell>
        </row>
        <row r="1579">
          <cell r="C1579" t="str">
            <v>г Каменск-Уральский</v>
          </cell>
          <cell r="D1579">
            <v>1.02960434635931</v>
          </cell>
        </row>
        <row r="1580">
          <cell r="C1580" t="str">
            <v>г Камышлов</v>
          </cell>
          <cell r="D1580">
            <v>0.991580454801726</v>
          </cell>
        </row>
        <row r="1581">
          <cell r="C1581" t="str">
            <v>г Карпинск</v>
          </cell>
          <cell r="D1581">
            <v>0.966821466783992</v>
          </cell>
        </row>
        <row r="1582">
          <cell r="C1582" t="str">
            <v>г Качканар</v>
          </cell>
          <cell r="D1582">
            <v>1.11912192042463</v>
          </cell>
        </row>
        <row r="1583">
          <cell r="C1583" t="str">
            <v>г Кировград</v>
          </cell>
          <cell r="D1583">
            <v>1.00201897666371</v>
          </cell>
        </row>
        <row r="1584">
          <cell r="C1584" t="str">
            <v>г Краснотурьинск</v>
          </cell>
          <cell r="D1584">
            <v>1.00798711566482</v>
          </cell>
        </row>
        <row r="1585">
          <cell r="C1585" t="str">
            <v>г Красноуральск</v>
          </cell>
          <cell r="D1585">
            <v>1.02266379661218</v>
          </cell>
        </row>
        <row r="1586">
          <cell r="C1586" t="str">
            <v>г Красноуфимск</v>
          </cell>
          <cell r="D1586">
            <v>0.978428325045629</v>
          </cell>
        </row>
        <row r="1587">
          <cell r="C1587" t="str">
            <v>г Кушва</v>
          </cell>
          <cell r="D1587">
            <v>0.993120674030674</v>
          </cell>
        </row>
        <row r="1588">
          <cell r="C1588" t="str">
            <v>г Нижняя Салда</v>
          </cell>
          <cell r="D1588">
            <v>0.974440824490272</v>
          </cell>
        </row>
        <row r="1589">
          <cell r="C1589" t="str">
            <v>г Нижний Тагил</v>
          </cell>
          <cell r="D1589">
            <v>1.01325395209605</v>
          </cell>
        </row>
        <row r="1590">
          <cell r="C1590" t="str">
            <v>г Невьянск</v>
          </cell>
          <cell r="D1590">
            <v>0.99210453712957</v>
          </cell>
        </row>
        <row r="1591">
          <cell r="C1591" t="str">
            <v>г Новая Ляля</v>
          </cell>
          <cell r="D1591">
            <v>0.971675460947669</v>
          </cell>
        </row>
        <row r="1592">
          <cell r="C1592" t="str">
            <v>г Первоуральск</v>
          </cell>
          <cell r="D1592">
            <v>1.01450438781027</v>
          </cell>
        </row>
        <row r="1593">
          <cell r="C1593" t="str">
            <v>г Полевской</v>
          </cell>
          <cell r="D1593">
            <v>0.988731368002067</v>
          </cell>
        </row>
        <row r="1594">
          <cell r="C1594" t="str">
            <v>г Ревда</v>
          </cell>
          <cell r="D1594">
            <v>1.02886079121178</v>
          </cell>
        </row>
        <row r="1595">
          <cell r="C1595" t="str">
            <v>г Реж</v>
          </cell>
          <cell r="D1595">
            <v>1.00369235917651</v>
          </cell>
        </row>
        <row r="1596">
          <cell r="C1596" t="str">
            <v>г Североуральск</v>
          </cell>
          <cell r="D1596">
            <v>0.999514947569317</v>
          </cell>
        </row>
        <row r="1597">
          <cell r="C1597" t="str">
            <v>г Серов</v>
          </cell>
          <cell r="D1597">
            <v>0.99998913877523</v>
          </cell>
        </row>
        <row r="1598">
          <cell r="C1598" t="str">
            <v>г Среднеуральск</v>
          </cell>
          <cell r="D1598">
            <v>1.12340431690624</v>
          </cell>
        </row>
        <row r="1599">
          <cell r="C1599" t="str">
            <v>г Сухой Лог</v>
          </cell>
          <cell r="D1599">
            <v>1.01409262817104</v>
          </cell>
        </row>
        <row r="1600">
          <cell r="C1600" t="str">
            <v>г Сысерть</v>
          </cell>
          <cell r="D1600">
            <v>0.963644223310124</v>
          </cell>
        </row>
        <row r="1601">
          <cell r="C1601" t="str">
            <v>г Тавда</v>
          </cell>
          <cell r="D1601">
            <v>0.983074725228178</v>
          </cell>
        </row>
        <row r="1602">
          <cell r="C1602" t="str">
            <v>г Талица</v>
          </cell>
          <cell r="D1602">
            <v>0.978963955408929</v>
          </cell>
        </row>
        <row r="1603">
          <cell r="C1603" t="str">
            <v>г Туринск</v>
          </cell>
          <cell r="D1603">
            <v>0.91718304834748</v>
          </cell>
        </row>
        <row r="1604">
          <cell r="C1604" t="str">
            <v>Смоленская область</v>
          </cell>
          <cell r="D1604">
            <v>1.07258355042768</v>
          </cell>
        </row>
        <row r="1605">
          <cell r="C1605" t="str">
            <v>Велижский район</v>
          </cell>
          <cell r="D1605">
            <v>0.956786758507678</v>
          </cell>
        </row>
        <row r="1606">
          <cell r="C1606" t="str">
            <v>Вяземский район</v>
          </cell>
          <cell r="D1606">
            <v>1.04311746211649</v>
          </cell>
        </row>
        <row r="1607">
          <cell r="C1607" t="str">
            <v>Гагаринский район</v>
          </cell>
          <cell r="D1607">
            <v>1.22379140756227</v>
          </cell>
        </row>
        <row r="1608">
          <cell r="C1608" t="str">
            <v>Глинковский район</v>
          </cell>
          <cell r="D1608">
            <v>0.939742087055754</v>
          </cell>
        </row>
        <row r="1609">
          <cell r="C1609" t="str">
            <v>Демидовский район</v>
          </cell>
          <cell r="D1609">
            <v>0.919650237503318</v>
          </cell>
        </row>
        <row r="1610">
          <cell r="C1610" t="str">
            <v>Дорогобужский район</v>
          </cell>
          <cell r="D1610">
            <v>1.1785887590885</v>
          </cell>
        </row>
        <row r="1611">
          <cell r="C1611" t="str">
            <v>Духовщинский район</v>
          </cell>
          <cell r="D1611">
            <v>0.976179889965261</v>
          </cell>
        </row>
        <row r="1612">
          <cell r="C1612" t="str">
            <v>Ельнинский район</v>
          </cell>
          <cell r="D1612">
            <v>0.938292049444912</v>
          </cell>
        </row>
        <row r="1613">
          <cell r="C1613" t="str">
            <v>Ершичский район</v>
          </cell>
          <cell r="D1613">
            <v>0.955164675560097</v>
          </cell>
        </row>
        <row r="1614">
          <cell r="C1614" t="str">
            <v>Кардымовский район</v>
          </cell>
          <cell r="D1614">
            <v>0.932102821353652</v>
          </cell>
        </row>
        <row r="1615">
          <cell r="C1615" t="str">
            <v>Монастырщинский район</v>
          </cell>
          <cell r="D1615">
            <v>0.949397781727277</v>
          </cell>
        </row>
        <row r="1616">
          <cell r="C1616" t="str">
            <v>Новодугинский район</v>
          </cell>
          <cell r="D1616">
            <v>0.953423807243658</v>
          </cell>
        </row>
        <row r="1617">
          <cell r="C1617" t="str">
            <v>Починковский район</v>
          </cell>
          <cell r="D1617">
            <v>1.00349398049448</v>
          </cell>
        </row>
        <row r="1618">
          <cell r="C1618" t="str">
            <v>Рославльский район</v>
          </cell>
          <cell r="D1618">
            <v>0.949602342809477</v>
          </cell>
        </row>
        <row r="1619">
          <cell r="C1619" t="str">
            <v>Руднянский район</v>
          </cell>
          <cell r="D1619">
            <v>0.940453729130447</v>
          </cell>
        </row>
        <row r="1620">
          <cell r="C1620" t="str">
            <v>Сафоновский район</v>
          </cell>
          <cell r="D1620">
            <v>1.01685791071947</v>
          </cell>
        </row>
        <row r="1621">
          <cell r="C1621" t="str">
            <v>Смоленский район</v>
          </cell>
          <cell r="D1621">
            <v>0.9716597485954</v>
          </cell>
        </row>
        <row r="1622">
          <cell r="C1622" t="str">
            <v>Сычевский район</v>
          </cell>
          <cell r="D1622">
            <v>0.97631941955654</v>
          </cell>
        </row>
        <row r="1623">
          <cell r="C1623" t="str">
            <v>Темкинский район</v>
          </cell>
          <cell r="D1623">
            <v>0.941978717592533</v>
          </cell>
        </row>
        <row r="1624">
          <cell r="C1624" t="str">
            <v>Угранский район</v>
          </cell>
          <cell r="D1624">
            <v>0.961388641992076</v>
          </cell>
        </row>
        <row r="1625">
          <cell r="C1625" t="str">
            <v>Хиславичский район</v>
          </cell>
          <cell r="D1625">
            <v>0.918168095738731</v>
          </cell>
        </row>
        <row r="1626">
          <cell r="C1626" t="str">
            <v>Холм-Жирковский район</v>
          </cell>
          <cell r="D1626">
            <v>1.14660808285734</v>
          </cell>
        </row>
        <row r="1627">
          <cell r="C1627" t="str">
            <v>Шумячский район</v>
          </cell>
          <cell r="D1627">
            <v>0.948499565128316</v>
          </cell>
        </row>
        <row r="1628">
          <cell r="C1628" t="str">
            <v>Ярцевский район</v>
          </cell>
          <cell r="D1628">
            <v>0.986249481265074</v>
          </cell>
        </row>
        <row r="1629">
          <cell r="C1629" t="str">
            <v>г Десногорск</v>
          </cell>
          <cell r="D1629">
            <v>1.36876964996012</v>
          </cell>
        </row>
        <row r="1630">
          <cell r="C1630" t="str">
            <v>г Смоленск</v>
          </cell>
          <cell r="D1630">
            <v>1.22875713812245</v>
          </cell>
        </row>
        <row r="1631">
          <cell r="C1631" t="str">
            <v>Тамбовская область</v>
          </cell>
          <cell r="D1631">
            <v>1.21918404414051</v>
          </cell>
        </row>
        <row r="1632">
          <cell r="C1632" t="str">
            <v>Бондарский район</v>
          </cell>
          <cell r="D1632">
            <v>1.1401160619703</v>
          </cell>
        </row>
        <row r="1633">
          <cell r="C1633" t="str">
            <v>Гавриловский район</v>
          </cell>
          <cell r="D1633">
            <v>1.14391844736995</v>
          </cell>
        </row>
        <row r="1634">
          <cell r="C1634" t="str">
            <v>Жердевский район</v>
          </cell>
          <cell r="D1634">
            <v>1.24698270659287</v>
          </cell>
        </row>
        <row r="1635">
          <cell r="C1635" t="str">
            <v>Инжавинский район</v>
          </cell>
          <cell r="D1635">
            <v>1.13745264403549</v>
          </cell>
        </row>
        <row r="1636">
          <cell r="C1636" t="str">
            <v>Кирсановский район</v>
          </cell>
          <cell r="D1636">
            <v>1.15663667047942</v>
          </cell>
        </row>
        <row r="1637">
          <cell r="C1637" t="str">
            <v>Мичуринский район</v>
          </cell>
          <cell r="D1637">
            <v>1.39953323548895</v>
          </cell>
        </row>
        <row r="1638">
          <cell r="C1638" t="str">
            <v>Мордовский район</v>
          </cell>
          <cell r="D1638">
            <v>1.11280217623185</v>
          </cell>
        </row>
        <row r="1639">
          <cell r="C1639" t="str">
            <v>Моршанский район</v>
          </cell>
          <cell r="D1639">
            <v>1.09404773173279</v>
          </cell>
        </row>
        <row r="1640">
          <cell r="C1640" t="str">
            <v>Мучкапский район</v>
          </cell>
          <cell r="D1640">
            <v>1.10497547862943</v>
          </cell>
        </row>
        <row r="1641">
          <cell r="C1641" t="str">
            <v>Никифоровский район</v>
          </cell>
          <cell r="D1641">
            <v>1.14552600927955</v>
          </cell>
        </row>
        <row r="1642">
          <cell r="C1642" t="str">
            <v>Первомайский район</v>
          </cell>
          <cell r="D1642">
            <v>1.1231451800765</v>
          </cell>
        </row>
        <row r="1643">
          <cell r="C1643" t="str">
            <v>Петровский район</v>
          </cell>
          <cell r="D1643">
            <v>1.11217506264201</v>
          </cell>
        </row>
        <row r="1644">
          <cell r="C1644" t="str">
            <v>Пичаевский район</v>
          </cell>
          <cell r="D1644">
            <v>1.08992564136577</v>
          </cell>
        </row>
        <row r="1645">
          <cell r="C1645" t="str">
            <v>Рассказовский район</v>
          </cell>
          <cell r="D1645">
            <v>1.10852290005835</v>
          </cell>
        </row>
        <row r="1646">
          <cell r="C1646" t="str">
            <v>Ржаксинский район</v>
          </cell>
          <cell r="D1646">
            <v>1.09115912772273</v>
          </cell>
        </row>
        <row r="1647">
          <cell r="C1647" t="str">
            <v>Сампурский район</v>
          </cell>
          <cell r="D1647">
            <v>1.09148579568058</v>
          </cell>
        </row>
        <row r="1648">
          <cell r="C1648" t="str">
            <v>Сосновский район</v>
          </cell>
          <cell r="D1648">
            <v>1.10137650144118</v>
          </cell>
        </row>
        <row r="1649">
          <cell r="C1649" t="str">
            <v>Староюрьевский район</v>
          </cell>
          <cell r="D1649">
            <v>1.10202213362273</v>
          </cell>
        </row>
        <row r="1650">
          <cell r="C1650" t="str">
            <v>Тамбовский район</v>
          </cell>
          <cell r="D1650">
            <v>1.19958992667591</v>
          </cell>
        </row>
        <row r="1651">
          <cell r="C1651" t="str">
            <v>Токаревский район</v>
          </cell>
          <cell r="D1651">
            <v>1.14089028725272</v>
          </cell>
        </row>
        <row r="1652">
          <cell r="C1652" t="str">
            <v>Уваровский район</v>
          </cell>
          <cell r="D1652">
            <v>1.10938710100505</v>
          </cell>
        </row>
        <row r="1653">
          <cell r="C1653" t="str">
            <v>Уметский район</v>
          </cell>
          <cell r="D1653">
            <v>1.103634880738</v>
          </cell>
        </row>
        <row r="1654">
          <cell r="C1654" t="str">
            <v>г Кирсанов</v>
          </cell>
          <cell r="D1654">
            <v>1.27855320174856</v>
          </cell>
        </row>
        <row r="1655">
          <cell r="C1655" t="str">
            <v>г Котовск</v>
          </cell>
          <cell r="D1655">
            <v>1.09078075585681</v>
          </cell>
        </row>
        <row r="1656">
          <cell r="C1656" t="str">
            <v>г Мичуринск</v>
          </cell>
          <cell r="D1656">
            <v>1.24380244710902</v>
          </cell>
        </row>
        <row r="1657">
          <cell r="C1657" t="str">
            <v>г Моршанск</v>
          </cell>
          <cell r="D1657">
            <v>1.22153569243094</v>
          </cell>
        </row>
        <row r="1658">
          <cell r="C1658" t="str">
            <v>г Рассказово</v>
          </cell>
          <cell r="D1658">
            <v>1.11206543257906</v>
          </cell>
        </row>
        <row r="1659">
          <cell r="C1659" t="str">
            <v>г Тамбов</v>
          </cell>
          <cell r="D1659">
            <v>1.35283003854454</v>
          </cell>
        </row>
        <row r="1660">
          <cell r="C1660" t="str">
            <v>г Уварово</v>
          </cell>
          <cell r="D1660">
            <v>1.1492409869263</v>
          </cell>
        </row>
        <row r="1661">
          <cell r="C1661" t="str">
            <v>Томская область</v>
          </cell>
          <cell r="D1661">
            <v>0.987251632870014</v>
          </cell>
        </row>
        <row r="1662">
          <cell r="C1662" t="str">
            <v>Александровский район</v>
          </cell>
          <cell r="D1662">
            <v>1.12472469972994</v>
          </cell>
        </row>
        <row r="1663">
          <cell r="C1663" t="str">
            <v>Асиновский район</v>
          </cell>
          <cell r="D1663">
            <v>0.887244926309518</v>
          </cell>
        </row>
        <row r="1664">
          <cell r="C1664" t="str">
            <v>Бакчарский район</v>
          </cell>
          <cell r="D1664">
            <v>0.896444423510864</v>
          </cell>
        </row>
        <row r="1665">
          <cell r="C1665" t="str">
            <v>Верхнекетский район</v>
          </cell>
          <cell r="D1665">
            <v>0.919033457792907</v>
          </cell>
        </row>
        <row r="1666">
          <cell r="C1666" t="str">
            <v>Зырянский район</v>
          </cell>
          <cell r="D1666">
            <v>0.860665482722586</v>
          </cell>
        </row>
        <row r="1667">
          <cell r="C1667" t="str">
            <v>Каргасокский район</v>
          </cell>
          <cell r="D1667">
            <v>1.1459337326114</v>
          </cell>
        </row>
        <row r="1668">
          <cell r="C1668" t="str">
            <v>Кожевниковский район</v>
          </cell>
          <cell r="D1668">
            <v>0.867017171422419</v>
          </cell>
        </row>
        <row r="1669">
          <cell r="C1669" t="str">
            <v>Колпашевский район</v>
          </cell>
          <cell r="D1669">
            <v>0.99538477776814</v>
          </cell>
        </row>
        <row r="1670">
          <cell r="C1670" t="str">
            <v>Кривошеинский район</v>
          </cell>
          <cell r="D1670">
            <v>0.910716575604466</v>
          </cell>
        </row>
        <row r="1671">
          <cell r="C1671" t="str">
            <v>Молчановский район</v>
          </cell>
          <cell r="D1671">
            <v>0.9210591345315</v>
          </cell>
        </row>
        <row r="1672">
          <cell r="C1672" t="str">
            <v>Парабельский район</v>
          </cell>
          <cell r="D1672">
            <v>1.20274297085145</v>
          </cell>
        </row>
        <row r="1673">
          <cell r="C1673" t="str">
            <v>Первомайский район</v>
          </cell>
          <cell r="D1673">
            <v>0.835791041979427</v>
          </cell>
        </row>
        <row r="1674">
          <cell r="C1674" t="str">
            <v>Тегульдетский район</v>
          </cell>
          <cell r="D1674">
            <v>0.920934147764702</v>
          </cell>
        </row>
        <row r="1675">
          <cell r="C1675" t="str">
            <v>Томский район</v>
          </cell>
          <cell r="D1675">
            <v>0.8935015881928</v>
          </cell>
        </row>
        <row r="1676">
          <cell r="C1676" t="str">
            <v>Чаинский район</v>
          </cell>
          <cell r="D1676">
            <v>0.907270950864957</v>
          </cell>
        </row>
        <row r="1677">
          <cell r="C1677" t="str">
            <v>Шегарский район</v>
          </cell>
          <cell r="D1677">
            <v>0.84790674343195</v>
          </cell>
        </row>
        <row r="1678">
          <cell r="C1678" t="str">
            <v>г Кедровый</v>
          </cell>
          <cell r="D1678">
            <v>1.03917495803875</v>
          </cell>
        </row>
        <row r="1679">
          <cell r="C1679" t="str">
            <v>г Стрежевой</v>
          </cell>
          <cell r="D1679">
            <v>1.19852737539061</v>
          </cell>
        </row>
        <row r="1680">
          <cell r="C1680" t="str">
            <v>г Томск</v>
          </cell>
          <cell r="D1680">
            <v>1.05624956899978</v>
          </cell>
        </row>
        <row r="1681">
          <cell r="C1681" t="str">
            <v>Тульская область</v>
          </cell>
          <cell r="D1681">
            <v>0.997693761402259</v>
          </cell>
        </row>
        <row r="1682">
          <cell r="C1682" t="str">
            <v>г Алексин</v>
          </cell>
          <cell r="D1682">
            <v>0.897612779054877</v>
          </cell>
        </row>
        <row r="1683">
          <cell r="C1683" t="str">
            <v>Арсеньевский район</v>
          </cell>
          <cell r="D1683">
            <v>0.865728039031239</v>
          </cell>
        </row>
        <row r="1684">
          <cell r="C1684" t="str">
            <v>Белевский район</v>
          </cell>
          <cell r="D1684">
            <v>0.916905196657955</v>
          </cell>
        </row>
        <row r="1685">
          <cell r="C1685" t="str">
            <v>Богородицкий район</v>
          </cell>
          <cell r="D1685">
            <v>0.900251473898564</v>
          </cell>
        </row>
        <row r="1686">
          <cell r="C1686" t="str">
            <v>Веневский район</v>
          </cell>
          <cell r="D1686">
            <v>0.916969437990076</v>
          </cell>
        </row>
        <row r="1687">
          <cell r="C1687" t="str">
            <v>Воловский район</v>
          </cell>
          <cell r="D1687">
            <v>0.912141226965131</v>
          </cell>
        </row>
        <row r="1688">
          <cell r="C1688" t="str">
            <v>Дубенский район</v>
          </cell>
          <cell r="D1688">
            <v>0.904133529596371</v>
          </cell>
        </row>
        <row r="1689">
          <cell r="C1689" t="str">
            <v>Заокский район</v>
          </cell>
          <cell r="D1689">
            <v>1.12439693734017</v>
          </cell>
        </row>
        <row r="1690">
          <cell r="C1690" t="str">
            <v>Каменский район</v>
          </cell>
          <cell r="D1690">
            <v>0.885573061458371</v>
          </cell>
        </row>
        <row r="1691">
          <cell r="C1691" t="str">
            <v>Кимовский район</v>
          </cell>
          <cell r="D1691">
            <v>0.916527306469008</v>
          </cell>
        </row>
        <row r="1692">
          <cell r="C1692" t="str">
            <v>Киреевский район</v>
          </cell>
          <cell r="D1692">
            <v>0.883753298911542</v>
          </cell>
        </row>
        <row r="1693">
          <cell r="C1693" t="str">
            <v>Куркинский район</v>
          </cell>
          <cell r="D1693">
            <v>0.919314910473637</v>
          </cell>
        </row>
        <row r="1694">
          <cell r="C1694" t="str">
            <v>Одоевский район</v>
          </cell>
          <cell r="D1694">
            <v>0.890791010040349</v>
          </cell>
        </row>
        <row r="1695">
          <cell r="C1695" t="str">
            <v>Плавский район</v>
          </cell>
          <cell r="D1695">
            <v>0.908327089368851</v>
          </cell>
        </row>
        <row r="1696">
          <cell r="C1696" t="str">
            <v>Суворовский район</v>
          </cell>
          <cell r="D1696">
            <v>0.924030026795186</v>
          </cell>
        </row>
        <row r="1697">
          <cell r="C1697" t="str">
            <v>Тепло-Огаревский район</v>
          </cell>
          <cell r="D1697">
            <v>0.867369988924296</v>
          </cell>
        </row>
        <row r="1698">
          <cell r="C1698" t="str">
            <v>Узловский район</v>
          </cell>
          <cell r="D1698">
            <v>0.929299994855426</v>
          </cell>
        </row>
        <row r="1699">
          <cell r="C1699" t="str">
            <v>Чернский район</v>
          </cell>
          <cell r="D1699">
            <v>0.88761114921076</v>
          </cell>
        </row>
        <row r="1700">
          <cell r="C1700" t="str">
            <v>Щекинский район</v>
          </cell>
          <cell r="D1700">
            <v>0.971348006400398</v>
          </cell>
        </row>
        <row r="1701">
          <cell r="C1701" t="str">
            <v>Ясногорский район</v>
          </cell>
          <cell r="D1701">
            <v>0.976880182589942</v>
          </cell>
        </row>
        <row r="1702">
          <cell r="C1702" t="str">
            <v>г Донской</v>
          </cell>
          <cell r="D1702">
            <v>0.887708481467535</v>
          </cell>
        </row>
        <row r="1703">
          <cell r="C1703" t="str">
            <v>г Новомосковск</v>
          </cell>
          <cell r="D1703">
            <v>1.04507744623852</v>
          </cell>
        </row>
        <row r="1704">
          <cell r="C1704" t="str">
            <v>г Тула</v>
          </cell>
          <cell r="D1704">
            <v>1.1201114923767</v>
          </cell>
        </row>
        <row r="1705">
          <cell r="C1705" t="str">
            <v>Рабочий поселок Новогуровский</v>
          </cell>
          <cell r="D1705">
            <v>1.1572000866996</v>
          </cell>
        </row>
        <row r="1706">
          <cell r="C1706" t="str">
            <v>Поселок городского типа Славный</v>
          </cell>
          <cell r="D1706">
            <v>0.913986999251091</v>
          </cell>
        </row>
        <row r="1707">
          <cell r="C1707" t="str">
            <v>Тюменская область</v>
          </cell>
          <cell r="D1707">
            <v>0.980061901312839</v>
          </cell>
        </row>
        <row r="1708">
          <cell r="C1708" t="str">
            <v>Абатский район</v>
          </cell>
          <cell r="D1708">
            <v>0.860010081377911</v>
          </cell>
        </row>
        <row r="1709">
          <cell r="C1709" t="str">
            <v>Армизонский район</v>
          </cell>
          <cell r="D1709">
            <v>0.867514235533008</v>
          </cell>
        </row>
        <row r="1710">
          <cell r="C1710" t="str">
            <v>Аромашевский район</v>
          </cell>
          <cell r="D1710">
            <v>0.833911936208885</v>
          </cell>
        </row>
        <row r="1711">
          <cell r="C1711" t="str">
            <v>Бердюжский район</v>
          </cell>
          <cell r="D1711">
            <v>0.832084906242291</v>
          </cell>
        </row>
        <row r="1712">
          <cell r="C1712" t="str">
            <v>Вагайский район</v>
          </cell>
          <cell r="D1712">
            <v>0.892529416646226</v>
          </cell>
        </row>
        <row r="1713">
          <cell r="C1713" t="str">
            <v>Викуловский район</v>
          </cell>
          <cell r="D1713">
            <v>0.864216761650862</v>
          </cell>
        </row>
        <row r="1714">
          <cell r="C1714" t="str">
            <v>Голышмановский район</v>
          </cell>
          <cell r="D1714">
            <v>0.834477255558097</v>
          </cell>
        </row>
        <row r="1715">
          <cell r="C1715" t="str">
            <v>Исетский район</v>
          </cell>
          <cell r="D1715">
            <v>0.83458823849782</v>
          </cell>
        </row>
        <row r="1716">
          <cell r="C1716" t="str">
            <v>Ишимский район</v>
          </cell>
          <cell r="D1716">
            <v>0.841160509459523</v>
          </cell>
        </row>
        <row r="1717">
          <cell r="C1717" t="str">
            <v>Казанский район</v>
          </cell>
          <cell r="D1717">
            <v>0.869686513149349</v>
          </cell>
        </row>
        <row r="1718">
          <cell r="C1718" t="str">
            <v>Нижнетавдинский район</v>
          </cell>
          <cell r="D1718">
            <v>0.910076379666801</v>
          </cell>
        </row>
        <row r="1719">
          <cell r="C1719" t="str">
            <v>Омутинский район</v>
          </cell>
          <cell r="D1719">
            <v>0.85476501697518</v>
          </cell>
        </row>
        <row r="1720">
          <cell r="C1720" t="str">
            <v>Сладковский район</v>
          </cell>
          <cell r="D1720">
            <v>0.823470469153916</v>
          </cell>
        </row>
        <row r="1721">
          <cell r="C1721" t="str">
            <v>Сорокинский район</v>
          </cell>
          <cell r="D1721">
            <v>0.851409090299541</v>
          </cell>
        </row>
        <row r="1722">
          <cell r="C1722" t="str">
            <v>Тобольский район</v>
          </cell>
          <cell r="D1722">
            <v>1.04002753100331</v>
          </cell>
        </row>
        <row r="1723">
          <cell r="C1723" t="str">
            <v>Тюменский район</v>
          </cell>
          <cell r="D1723">
            <v>0.878791996388815</v>
          </cell>
        </row>
        <row r="1724">
          <cell r="C1724" t="str">
            <v>Уватский район</v>
          </cell>
          <cell r="D1724">
            <v>1.27318347877497</v>
          </cell>
        </row>
        <row r="1725">
          <cell r="C1725" t="str">
            <v>Упоровский район</v>
          </cell>
          <cell r="D1725">
            <v>0.84453745886509</v>
          </cell>
        </row>
        <row r="1726">
          <cell r="C1726" t="str">
            <v>Юргинский район</v>
          </cell>
          <cell r="D1726">
            <v>0.872323932004649</v>
          </cell>
        </row>
        <row r="1727">
          <cell r="C1727" t="str">
            <v>Ялуторовский район</v>
          </cell>
          <cell r="D1727">
            <v>0.830194007728174</v>
          </cell>
        </row>
        <row r="1728">
          <cell r="C1728" t="str">
            <v>Ярковский район</v>
          </cell>
          <cell r="D1728">
            <v>0.897428646470201</v>
          </cell>
        </row>
        <row r="1729">
          <cell r="C1729" t="str">
            <v>г Заводоуковск</v>
          </cell>
          <cell r="D1729">
            <v>0.873395184158886</v>
          </cell>
        </row>
        <row r="1730">
          <cell r="C1730" t="str">
            <v>г Ишим</v>
          </cell>
          <cell r="D1730">
            <v>0.881201073181353</v>
          </cell>
        </row>
        <row r="1731">
          <cell r="C1731" t="str">
            <v>г Тобольск</v>
          </cell>
          <cell r="D1731">
            <v>1.10531537958249</v>
          </cell>
        </row>
        <row r="1732">
          <cell r="C1732" t="str">
            <v>г Тюмень</v>
          </cell>
          <cell r="D1732">
            <v>1.14580312985134</v>
          </cell>
        </row>
        <row r="1733">
          <cell r="C1733" t="str">
            <v>г Ялуторовск</v>
          </cell>
          <cell r="D1733">
            <v>0.860893276142219</v>
          </cell>
        </row>
        <row r="1734">
          <cell r="C1734" t="str">
            <v>Ульяновская область</v>
          </cell>
          <cell r="D1734">
            <v>0.941482756572169</v>
          </cell>
        </row>
        <row r="1735">
          <cell r="C1735" t="str">
            <v>Базарносызганский район</v>
          </cell>
          <cell r="D1735">
            <v>0.846416451138154</v>
          </cell>
        </row>
        <row r="1736">
          <cell r="C1736" t="str">
            <v>Барышский район</v>
          </cell>
          <cell r="D1736">
            <v>0.816374834202649</v>
          </cell>
        </row>
        <row r="1737">
          <cell r="C1737" t="str">
            <v>Вешкаймский район</v>
          </cell>
          <cell r="D1737">
            <v>0.828825157303026</v>
          </cell>
        </row>
        <row r="1738">
          <cell r="C1738" t="str">
            <v>Инзенский район</v>
          </cell>
          <cell r="D1738">
            <v>0.848909952542302</v>
          </cell>
        </row>
        <row r="1739">
          <cell r="C1739" t="str">
            <v>Карсунский район</v>
          </cell>
          <cell r="D1739">
            <v>0.839051499243528</v>
          </cell>
        </row>
        <row r="1740">
          <cell r="C1740" t="str">
            <v>Кузоватовский район</v>
          </cell>
          <cell r="D1740">
            <v>0.816511045411393</v>
          </cell>
        </row>
        <row r="1741">
          <cell r="C1741" t="str">
            <v>Майнский район</v>
          </cell>
          <cell r="D1741">
            <v>0.850216274168301</v>
          </cell>
        </row>
        <row r="1742">
          <cell r="C1742" t="str">
            <v>Мелекесский район</v>
          </cell>
          <cell r="D1742">
            <v>0.867829219743086</v>
          </cell>
        </row>
        <row r="1743">
          <cell r="C1743" t="str">
            <v>Николаевский район</v>
          </cell>
          <cell r="D1743">
            <v>0.887032823546144</v>
          </cell>
        </row>
        <row r="1744">
          <cell r="C1744" t="str">
            <v>Новомалыклинский район</v>
          </cell>
          <cell r="D1744">
            <v>0.832823855571509</v>
          </cell>
        </row>
        <row r="1745">
          <cell r="C1745" t="str">
            <v>Новоспасский район</v>
          </cell>
          <cell r="D1745">
            <v>0.853269474951919</v>
          </cell>
        </row>
        <row r="1746">
          <cell r="C1746" t="str">
            <v>Павловский район</v>
          </cell>
          <cell r="D1746">
            <v>0.852440789939033</v>
          </cell>
        </row>
        <row r="1747">
          <cell r="C1747" t="str">
            <v>Радищевский район</v>
          </cell>
          <cell r="D1747">
            <v>0.856744063649328</v>
          </cell>
        </row>
        <row r="1748">
          <cell r="C1748" t="str">
            <v>Сенгилеевский район</v>
          </cell>
          <cell r="D1748">
            <v>0.873074325035235</v>
          </cell>
        </row>
        <row r="1749">
          <cell r="C1749" t="str">
            <v>Старокулаткинский район</v>
          </cell>
          <cell r="D1749">
            <v>0.79135279315115</v>
          </cell>
        </row>
        <row r="1750">
          <cell r="C1750" t="str">
            <v>Старомайнский район</v>
          </cell>
          <cell r="D1750">
            <v>0.829325553063999</v>
          </cell>
        </row>
        <row r="1751">
          <cell r="C1751" t="str">
            <v>Сурский район</v>
          </cell>
          <cell r="D1751">
            <v>0.845509980245758</v>
          </cell>
        </row>
        <row r="1752">
          <cell r="C1752" t="str">
            <v>Тереньгульский район</v>
          </cell>
          <cell r="D1752">
            <v>0.863842091980981</v>
          </cell>
        </row>
        <row r="1753">
          <cell r="C1753" t="str">
            <v>Ульяновский район</v>
          </cell>
          <cell r="D1753">
            <v>0.865839321765044</v>
          </cell>
        </row>
        <row r="1754">
          <cell r="C1754" t="str">
            <v>Цильнинский район</v>
          </cell>
          <cell r="D1754">
            <v>0.87767629346793</v>
          </cell>
        </row>
        <row r="1755">
          <cell r="C1755" t="str">
            <v>Чердаклинский район</v>
          </cell>
          <cell r="D1755">
            <v>1.10449323548366</v>
          </cell>
        </row>
        <row r="1756">
          <cell r="C1756" t="str">
            <v>г Ульяновск</v>
          </cell>
          <cell r="D1756">
            <v>1.09418433435243</v>
          </cell>
        </row>
        <row r="1757">
          <cell r="C1757" t="str">
            <v>г Димитровград</v>
          </cell>
          <cell r="D1757">
            <v>0.973954056986131</v>
          </cell>
        </row>
        <row r="1758">
          <cell r="C1758" t="str">
            <v>г Новоульяновск</v>
          </cell>
          <cell r="D1758">
            <v>0.885405162609355</v>
          </cell>
        </row>
        <row r="1759">
          <cell r="C1759" t="str">
            <v>Челябинская область</v>
          </cell>
          <cell r="D1759">
            <v>0.9869103206091</v>
          </cell>
        </row>
        <row r="1760">
          <cell r="C1760" t="str">
            <v>Агаповский район</v>
          </cell>
          <cell r="D1760">
            <v>0.875137169163203</v>
          </cell>
        </row>
        <row r="1761">
          <cell r="C1761" t="str">
            <v>Аргаяшский район</v>
          </cell>
          <cell r="D1761">
            <v>0.88591113227492</v>
          </cell>
        </row>
        <row r="1762">
          <cell r="C1762" t="str">
            <v>Ашинский район</v>
          </cell>
          <cell r="D1762">
            <v>0.96642549994653</v>
          </cell>
        </row>
        <row r="1763">
          <cell r="C1763" t="str">
            <v>Брединский район</v>
          </cell>
          <cell r="D1763">
            <v>0.882286183719128</v>
          </cell>
        </row>
        <row r="1764">
          <cell r="C1764" t="str">
            <v>Варненский район</v>
          </cell>
          <cell r="D1764">
            <v>0.906324472551988</v>
          </cell>
        </row>
        <row r="1765">
          <cell r="C1765" t="str">
            <v>Верхнеуральский район</v>
          </cell>
          <cell r="D1765">
            <v>1.00422870745391</v>
          </cell>
        </row>
        <row r="1766">
          <cell r="C1766" t="str">
            <v>Еманжелинский район</v>
          </cell>
          <cell r="D1766">
            <v>0.887372068391631</v>
          </cell>
        </row>
        <row r="1767">
          <cell r="C1767" t="str">
            <v>Еткульский район</v>
          </cell>
          <cell r="D1767">
            <v>0.914264811180426</v>
          </cell>
        </row>
        <row r="1768">
          <cell r="C1768" t="str">
            <v>Карталинский район</v>
          </cell>
          <cell r="D1768">
            <v>0.912752062566682</v>
          </cell>
        </row>
        <row r="1769">
          <cell r="C1769" t="str">
            <v>Каслинский район</v>
          </cell>
          <cell r="D1769">
            <v>0.918568578537922</v>
          </cell>
        </row>
        <row r="1770">
          <cell r="C1770" t="str">
            <v>Катав-Ивановский район</v>
          </cell>
          <cell r="D1770">
            <v>0.89080971493389</v>
          </cell>
        </row>
        <row r="1771">
          <cell r="C1771" t="str">
            <v>Кизильский район</v>
          </cell>
          <cell r="D1771">
            <v>0.890094917952141</v>
          </cell>
        </row>
        <row r="1772">
          <cell r="C1772" t="str">
            <v>Коркинский район</v>
          </cell>
          <cell r="D1772">
            <v>0.903033350576007</v>
          </cell>
        </row>
        <row r="1773">
          <cell r="C1773" t="str">
            <v>Красноармейский район</v>
          </cell>
          <cell r="D1773">
            <v>0.853475627634368</v>
          </cell>
        </row>
        <row r="1774">
          <cell r="C1774" t="str">
            <v>Кунашакский район</v>
          </cell>
          <cell r="D1774">
            <v>0.878381082020905</v>
          </cell>
        </row>
        <row r="1775">
          <cell r="C1775" t="str">
            <v>Кусинский район</v>
          </cell>
          <cell r="D1775">
            <v>0.840654336308142</v>
          </cell>
        </row>
        <row r="1776">
          <cell r="C1776" t="str">
            <v>Нагайбакский район</v>
          </cell>
          <cell r="D1776">
            <v>0.884350586877524</v>
          </cell>
        </row>
        <row r="1777">
          <cell r="C1777" t="str">
            <v>Нязепетровский район</v>
          </cell>
          <cell r="D1777">
            <v>0.857467246734693</v>
          </cell>
        </row>
        <row r="1778">
          <cell r="C1778" t="str">
            <v>Октябрьский район</v>
          </cell>
          <cell r="D1778">
            <v>0.854423335992191</v>
          </cell>
        </row>
        <row r="1779">
          <cell r="C1779" t="str">
            <v>Пластовский район</v>
          </cell>
          <cell r="D1779">
            <v>1.04581909180804</v>
          </cell>
        </row>
        <row r="1780">
          <cell r="C1780" t="str">
            <v>Саткинский район</v>
          </cell>
          <cell r="D1780">
            <v>0.895142179950423</v>
          </cell>
        </row>
        <row r="1781">
          <cell r="C1781" t="str">
            <v>Сосновский район</v>
          </cell>
          <cell r="D1781">
            <v>1.05339997511679</v>
          </cell>
        </row>
        <row r="1782">
          <cell r="C1782" t="str">
            <v>Троицкий район</v>
          </cell>
          <cell r="D1782">
            <v>0.868325801012012</v>
          </cell>
        </row>
        <row r="1783">
          <cell r="C1783" t="str">
            <v>Увельский район</v>
          </cell>
          <cell r="D1783">
            <v>0.894101228686786</v>
          </cell>
        </row>
        <row r="1784">
          <cell r="C1784" t="str">
            <v>Уйский район</v>
          </cell>
          <cell r="D1784">
            <v>0.849257430884762</v>
          </cell>
        </row>
        <row r="1785">
          <cell r="C1785" t="str">
            <v>Чебаркульский район</v>
          </cell>
          <cell r="D1785">
            <v>0.90238016051417</v>
          </cell>
        </row>
        <row r="1786">
          <cell r="C1786" t="str">
            <v>Чесменский район</v>
          </cell>
          <cell r="D1786">
            <v>0.859559433405991</v>
          </cell>
        </row>
        <row r="1787">
          <cell r="C1787" t="str">
            <v>г Верхний Уфалей</v>
          </cell>
          <cell r="D1787">
            <v>0.917357694037326</v>
          </cell>
        </row>
        <row r="1788">
          <cell r="C1788" t="str">
            <v>г Златоуст</v>
          </cell>
          <cell r="D1788">
            <v>0.928137239970083</v>
          </cell>
        </row>
        <row r="1789">
          <cell r="C1789" t="str">
            <v>г Карабаш</v>
          </cell>
          <cell r="D1789">
            <v>0.900179288396986</v>
          </cell>
        </row>
        <row r="1790">
          <cell r="C1790" t="str">
            <v>г Копейск</v>
          </cell>
          <cell r="D1790">
            <v>0.954926847485957</v>
          </cell>
        </row>
        <row r="1791">
          <cell r="C1791" t="str">
            <v>г Кыштым</v>
          </cell>
          <cell r="D1791">
            <v>0.899338110712016</v>
          </cell>
        </row>
        <row r="1792">
          <cell r="C1792" t="str">
            <v>г Магнитогорск</v>
          </cell>
          <cell r="D1792">
            <v>1.13755956579956</v>
          </cell>
        </row>
        <row r="1793">
          <cell r="C1793" t="str">
            <v>г Миасс</v>
          </cell>
          <cell r="D1793">
            <v>1.0172324362303</v>
          </cell>
        </row>
        <row r="1794">
          <cell r="C1794" t="str">
            <v>г Троицк</v>
          </cell>
          <cell r="D1794">
            <v>0.968230938563991</v>
          </cell>
        </row>
        <row r="1795">
          <cell r="C1795" t="str">
            <v>г Усть-Катав</v>
          </cell>
          <cell r="D1795">
            <v>0.871160731418341</v>
          </cell>
        </row>
        <row r="1796">
          <cell r="C1796" t="str">
            <v>г Чебаркуль</v>
          </cell>
          <cell r="D1796">
            <v>0.877094094854534</v>
          </cell>
        </row>
        <row r="1797">
          <cell r="C1797" t="str">
            <v>г Челябинск</v>
          </cell>
          <cell r="D1797">
            <v>1.11563530520102</v>
          </cell>
        </row>
        <row r="1798">
          <cell r="C1798" t="str">
            <v>г Южноуральск</v>
          </cell>
          <cell r="D1798">
            <v>0.931883835258039</v>
          </cell>
        </row>
        <row r="1799">
          <cell r="C1799" t="str">
            <v>Забайкальский край</v>
          </cell>
          <cell r="D1799">
            <v>1.00571933984325</v>
          </cell>
        </row>
        <row r="1800">
          <cell r="C1800" t="str">
            <v>Акшинский район</v>
          </cell>
          <cell r="D1800">
            <v>0.89819158136506</v>
          </cell>
        </row>
        <row r="1801">
          <cell r="C1801" t="str">
            <v>Александрово-Заводский район</v>
          </cell>
          <cell r="D1801">
            <v>0.874442746061937</v>
          </cell>
        </row>
        <row r="1802">
          <cell r="C1802" t="str">
            <v>Балейский район</v>
          </cell>
          <cell r="D1802">
            <v>0.915755572479374</v>
          </cell>
        </row>
        <row r="1803">
          <cell r="C1803" t="str">
            <v>Борзинский район</v>
          </cell>
          <cell r="D1803">
            <v>1.0170677084075</v>
          </cell>
        </row>
        <row r="1804">
          <cell r="C1804" t="str">
            <v>Газимуро-Заводский район</v>
          </cell>
          <cell r="D1804">
            <v>1.1433437542486</v>
          </cell>
        </row>
        <row r="1805">
          <cell r="C1805" t="str">
            <v>Забайкальский район</v>
          </cell>
          <cell r="D1805">
            <v>1.13161235300778</v>
          </cell>
        </row>
        <row r="1806">
          <cell r="C1806" t="str">
            <v>Каларский район</v>
          </cell>
          <cell r="D1806">
            <v>1.19303044209092</v>
          </cell>
        </row>
        <row r="1807">
          <cell r="C1807" t="str">
            <v>Калганский район</v>
          </cell>
          <cell r="D1807">
            <v>1.02798295725691</v>
          </cell>
        </row>
        <row r="1808">
          <cell r="C1808" t="str">
            <v>Карымский район</v>
          </cell>
          <cell r="D1808">
            <v>1.03448633668019</v>
          </cell>
        </row>
        <row r="1809">
          <cell r="C1809" t="str">
            <v>г Краснокаменск</v>
          </cell>
          <cell r="D1809">
            <v>0.949977166116576</v>
          </cell>
        </row>
        <row r="1810">
          <cell r="C1810" t="str">
            <v>Красночикойский район</v>
          </cell>
          <cell r="D1810">
            <v>0.940289766889599</v>
          </cell>
        </row>
        <row r="1811">
          <cell r="C1811" t="str">
            <v>Кыринский район</v>
          </cell>
          <cell r="D1811">
            <v>0.909908875052292</v>
          </cell>
        </row>
        <row r="1812">
          <cell r="C1812" t="str">
            <v>Могочинский район</v>
          </cell>
          <cell r="D1812">
            <v>1.21323442866341</v>
          </cell>
        </row>
        <row r="1813">
          <cell r="C1813" t="str">
            <v>Нерчинский район</v>
          </cell>
          <cell r="D1813">
            <v>0.877648868665189</v>
          </cell>
        </row>
        <row r="1814">
          <cell r="C1814" t="str">
            <v>Нерчинско-Заводский район</v>
          </cell>
          <cell r="D1814">
            <v>0.985451724877141</v>
          </cell>
        </row>
        <row r="1815">
          <cell r="C1815" t="str">
            <v>Оловяннинский район</v>
          </cell>
          <cell r="D1815">
            <v>0.91921285009198</v>
          </cell>
        </row>
        <row r="1816">
          <cell r="C1816" t="str">
            <v>Ононский район</v>
          </cell>
          <cell r="D1816">
            <v>0.882522666324205</v>
          </cell>
        </row>
        <row r="1817">
          <cell r="C1817" t="str">
            <v>Петровск-Забайкальский район</v>
          </cell>
          <cell r="D1817">
            <v>0.936958964798428</v>
          </cell>
        </row>
        <row r="1818">
          <cell r="C1818" t="str">
            <v>Приаргунский район</v>
          </cell>
          <cell r="D1818">
            <v>0.872456796486248</v>
          </cell>
        </row>
        <row r="1819">
          <cell r="C1819" t="str">
            <v>Сретенский район</v>
          </cell>
          <cell r="D1819">
            <v>0.872642077621175</v>
          </cell>
        </row>
        <row r="1820">
          <cell r="C1820" t="str">
            <v>Тунгиро-Олекминский район</v>
          </cell>
          <cell r="D1820">
            <v>0.933540562620949</v>
          </cell>
        </row>
        <row r="1821">
          <cell r="C1821" t="str">
            <v>Тунгокоченский район</v>
          </cell>
          <cell r="D1821">
            <v>0.914501361719862</v>
          </cell>
        </row>
        <row r="1822">
          <cell r="C1822" t="str">
            <v>Улетовский район</v>
          </cell>
          <cell r="D1822">
            <v>0.908365705674754</v>
          </cell>
        </row>
        <row r="1823">
          <cell r="C1823" t="str">
            <v>Хилокский район</v>
          </cell>
          <cell r="D1823">
            <v>1.06011457621593</v>
          </cell>
        </row>
        <row r="1824">
          <cell r="C1824" t="str">
            <v>Чернышевский район</v>
          </cell>
          <cell r="D1824">
            <v>1.13064655046893</v>
          </cell>
        </row>
        <row r="1825">
          <cell r="C1825" t="str">
            <v>Читинский район</v>
          </cell>
          <cell r="D1825">
            <v>0.916639220969029</v>
          </cell>
        </row>
        <row r="1826">
          <cell r="C1826" t="str">
            <v>Шелопугинский район</v>
          </cell>
          <cell r="D1826">
            <v>0.857994120729069</v>
          </cell>
        </row>
        <row r="1827">
          <cell r="C1827" t="str">
            <v>Шилкинский район</v>
          </cell>
          <cell r="D1827">
            <v>0.926775454765201</v>
          </cell>
        </row>
        <row r="1828">
          <cell r="C1828" t="str">
            <v>Поселок Агинское</v>
          </cell>
          <cell r="D1828">
            <v>0.913517946465246</v>
          </cell>
        </row>
        <row r="1829">
          <cell r="C1829" t="str">
            <v>Агинский район</v>
          </cell>
          <cell r="D1829">
            <v>0.844267471093879</v>
          </cell>
        </row>
        <row r="1830">
          <cell r="C1830" t="str">
            <v>Дульдургинский район</v>
          </cell>
          <cell r="D1830">
            <v>0.905966929105028</v>
          </cell>
        </row>
        <row r="1831">
          <cell r="C1831" t="str">
            <v>Могойтуйский район</v>
          </cell>
          <cell r="D1831">
            <v>0.883965605444262</v>
          </cell>
        </row>
        <row r="1832">
          <cell r="C1832" t="str">
            <v>г Петровск-Забайкальский</v>
          </cell>
          <cell r="D1832">
            <v>0.919518204757907</v>
          </cell>
        </row>
        <row r="1833">
          <cell r="C1833" t="str">
            <v>г Чита</v>
          </cell>
          <cell r="D1833">
            <v>1.1398468769938</v>
          </cell>
        </row>
        <row r="1834">
          <cell r="C1834" t="str">
            <v>Чукотский АО</v>
          </cell>
          <cell r="D1834">
            <v>2.06012005564216</v>
          </cell>
        </row>
        <row r="1835">
          <cell r="C1835" t="str">
            <v>Анадырский район</v>
          </cell>
          <cell r="D1835">
            <v>1.85697952886829</v>
          </cell>
        </row>
        <row r="1836">
          <cell r="C1836" t="str">
            <v>Билибинский район</v>
          </cell>
          <cell r="D1836">
            <v>1.88473428832092</v>
          </cell>
        </row>
        <row r="1837">
          <cell r="C1837" t="str">
            <v>Провиденский район</v>
          </cell>
          <cell r="D1837">
            <v>1.82247268732076</v>
          </cell>
        </row>
        <row r="1838">
          <cell r="C1838" t="str">
            <v>Чукотский район</v>
          </cell>
          <cell r="D1838">
            <v>1.80412060733462</v>
          </cell>
        </row>
        <row r="1839">
          <cell r="C1839" t="str">
            <v>городской округ Певек</v>
          </cell>
          <cell r="D1839">
            <v>1.93496688583715</v>
          </cell>
        </row>
        <row r="1840">
          <cell r="C1840" t="str">
            <v>городской округ Эгвекинот</v>
          </cell>
          <cell r="D1840">
            <v>1.88925090233559</v>
          </cell>
        </row>
        <row r="1841">
          <cell r="C1841" t="str">
            <v>г Анадырь</v>
          </cell>
          <cell r="D1841">
            <v>2.06012005564216</v>
          </cell>
        </row>
        <row r="1842">
          <cell r="C1842" t="str">
            <v>Ярославская область</v>
          </cell>
          <cell r="D1842">
            <v>1.01161441245961</v>
          </cell>
        </row>
        <row r="1843">
          <cell r="C1843" t="str">
            <v>Большесельский район</v>
          </cell>
          <cell r="D1843">
            <v>0.896494605463989</v>
          </cell>
        </row>
        <row r="1844">
          <cell r="C1844" t="str">
            <v>Борисоглебский район</v>
          </cell>
          <cell r="D1844">
            <v>0.919666511823506</v>
          </cell>
        </row>
        <row r="1845">
          <cell r="C1845" t="str">
            <v>Брейтовский район</v>
          </cell>
          <cell r="D1845">
            <v>0.871889536265611</v>
          </cell>
        </row>
        <row r="1846">
          <cell r="C1846" t="str">
            <v>Гаврилов-Ямский район</v>
          </cell>
          <cell r="D1846">
            <v>0.94955833915692</v>
          </cell>
        </row>
        <row r="1847">
          <cell r="C1847" t="str">
            <v>Даниловский район</v>
          </cell>
          <cell r="D1847">
            <v>0.925715508403278</v>
          </cell>
        </row>
        <row r="1848">
          <cell r="C1848" t="str">
            <v>Любимский район</v>
          </cell>
          <cell r="D1848">
            <v>0.908347365826144</v>
          </cell>
        </row>
        <row r="1849">
          <cell r="C1849" t="str">
            <v>Мышкинский район</v>
          </cell>
          <cell r="D1849">
            <v>1.01060656123286</v>
          </cell>
        </row>
        <row r="1850">
          <cell r="C1850" t="str">
            <v>Некоузский район</v>
          </cell>
          <cell r="D1850">
            <v>0.907769246877665</v>
          </cell>
        </row>
        <row r="1851">
          <cell r="C1851" t="str">
            <v>Некрасовский район</v>
          </cell>
          <cell r="D1851">
            <v>0.913297509322499</v>
          </cell>
        </row>
        <row r="1852">
          <cell r="C1852" t="str">
            <v>Первомайский район</v>
          </cell>
          <cell r="D1852">
            <v>0.918816958978485</v>
          </cell>
        </row>
        <row r="1853">
          <cell r="C1853" t="str">
            <v>Переславский район</v>
          </cell>
          <cell r="D1853">
            <v>0.950373352648723</v>
          </cell>
        </row>
        <row r="1854">
          <cell r="C1854" t="str">
            <v>Пошехонский район</v>
          </cell>
          <cell r="D1854">
            <v>0.889158060433412</v>
          </cell>
        </row>
        <row r="1855">
          <cell r="C1855" t="str">
            <v>Ростовский район</v>
          </cell>
          <cell r="D1855">
            <v>0.943778708857846</v>
          </cell>
        </row>
        <row r="1856">
          <cell r="C1856" t="str">
            <v>Рыбинский район</v>
          </cell>
          <cell r="D1856">
            <v>0.947195155931781</v>
          </cell>
        </row>
        <row r="1857">
          <cell r="C1857" t="str">
            <v>Тутаевский район</v>
          </cell>
          <cell r="D1857">
            <v>0.946625714190783</v>
          </cell>
        </row>
        <row r="1858">
          <cell r="C1858" t="str">
            <v>Угличский район</v>
          </cell>
          <cell r="D1858">
            <v>0.911900445022577</v>
          </cell>
        </row>
        <row r="1859">
          <cell r="C1859" t="str">
            <v>Ярославский район</v>
          </cell>
          <cell r="D1859">
            <v>1.13827336584401</v>
          </cell>
        </row>
        <row r="1860">
          <cell r="C1860" t="str">
            <v>г Переславль-Залесский</v>
          </cell>
          <cell r="D1860">
            <v>0.923014219144421</v>
          </cell>
        </row>
        <row r="1861">
          <cell r="C1861" t="str">
            <v>г Рыбинск</v>
          </cell>
          <cell r="D1861">
            <v>0.995706169010095</v>
          </cell>
        </row>
        <row r="1862">
          <cell r="C1862" t="str">
            <v>г Ярославль</v>
          </cell>
          <cell r="D1862">
            <v>1.14125154614943</v>
          </cell>
        </row>
        <row r="1863">
          <cell r="C1863" t="str">
            <v>Республика Адыгея (Адыгея)</v>
          </cell>
          <cell r="D1863">
            <v>0.955347325621277</v>
          </cell>
        </row>
        <row r="1864">
          <cell r="C1864" t="str">
            <v>Гиагинский район</v>
          </cell>
          <cell r="D1864">
            <v>0.85765738553936</v>
          </cell>
        </row>
        <row r="1865">
          <cell r="C1865" t="str">
            <v>Кошехабльский район</v>
          </cell>
          <cell r="D1865">
            <v>0.867359711518165</v>
          </cell>
        </row>
        <row r="1866">
          <cell r="C1866" t="str">
            <v>Красногвардейский район</v>
          </cell>
          <cell r="D1866">
            <v>0.870382087775149</v>
          </cell>
        </row>
        <row r="1867">
          <cell r="C1867" t="str">
            <v>Майкопский район</v>
          </cell>
          <cell r="D1867">
            <v>0.923955921125239</v>
          </cell>
        </row>
        <row r="1868">
          <cell r="C1868" t="str">
            <v>Тахтамукайский район</v>
          </cell>
          <cell r="D1868">
            <v>1.12364579128228</v>
          </cell>
        </row>
        <row r="1869">
          <cell r="C1869" t="str">
            <v>Теучежский район</v>
          </cell>
          <cell r="D1869">
            <v>0.878201161776977</v>
          </cell>
        </row>
        <row r="1870">
          <cell r="C1870" t="str">
            <v>Шовгеновский район</v>
          </cell>
          <cell r="D1870">
            <v>0.878466588409801</v>
          </cell>
        </row>
        <row r="1871">
          <cell r="C1871" t="str">
            <v>г Адыгейск</v>
          </cell>
          <cell r="D1871">
            <v>0.854792770680406</v>
          </cell>
        </row>
        <row r="1872">
          <cell r="C1872" t="str">
            <v>г Майкоп</v>
          </cell>
          <cell r="D1872">
            <v>1.02209220932295</v>
          </cell>
        </row>
        <row r="1873">
          <cell r="C1873" t="str">
            <v>Республика Башкортостан</v>
          </cell>
          <cell r="D1873">
            <v>0.945466143654964</v>
          </cell>
        </row>
        <row r="1874">
          <cell r="C1874" t="str">
            <v>Абзелиловский район</v>
          </cell>
          <cell r="D1874">
            <v>0.823253886928316</v>
          </cell>
        </row>
        <row r="1875">
          <cell r="C1875" t="str">
            <v>Альшеевский район</v>
          </cell>
          <cell r="D1875">
            <v>0.850806016080329</v>
          </cell>
        </row>
        <row r="1876">
          <cell r="C1876" t="str">
            <v>Архангельский район</v>
          </cell>
          <cell r="D1876">
            <v>0.825945132333916</v>
          </cell>
        </row>
        <row r="1877">
          <cell r="C1877" t="str">
            <v>Аскинский район</v>
          </cell>
          <cell r="D1877">
            <v>0.847540876077584</v>
          </cell>
        </row>
        <row r="1878">
          <cell r="C1878" t="str">
            <v>Аургазинский район</v>
          </cell>
          <cell r="D1878">
            <v>0.808082416991818</v>
          </cell>
        </row>
        <row r="1879">
          <cell r="C1879" t="str">
            <v>Баймакский район</v>
          </cell>
          <cell r="D1879">
            <v>0.853183715726343</v>
          </cell>
        </row>
        <row r="1880">
          <cell r="C1880" t="str">
            <v>Бакалинский район</v>
          </cell>
          <cell r="D1880">
            <v>0.839580392052408</v>
          </cell>
        </row>
        <row r="1881">
          <cell r="C1881" t="str">
            <v>Балтачевский район</v>
          </cell>
          <cell r="D1881">
            <v>0.830154964986155</v>
          </cell>
        </row>
        <row r="1882">
          <cell r="C1882" t="str">
            <v>Белебеевский район</v>
          </cell>
          <cell r="D1882">
            <v>0.851335599788388</v>
          </cell>
        </row>
        <row r="1883">
          <cell r="C1883" t="str">
            <v>Белокатайский район</v>
          </cell>
          <cell r="D1883">
            <v>0.834517470419095</v>
          </cell>
        </row>
        <row r="1884">
          <cell r="C1884" t="str">
            <v>Белорецкий район</v>
          </cell>
          <cell r="D1884">
            <v>0.872750640983023</v>
          </cell>
        </row>
        <row r="1885">
          <cell r="C1885" t="str">
            <v>Бижбулякский район</v>
          </cell>
          <cell r="D1885">
            <v>0.864021634384209</v>
          </cell>
        </row>
        <row r="1886">
          <cell r="C1886" t="str">
            <v>Бирский район</v>
          </cell>
          <cell r="D1886">
            <v>0.860309538852179</v>
          </cell>
        </row>
        <row r="1887">
          <cell r="C1887" t="str">
            <v>Благоварский район</v>
          </cell>
          <cell r="D1887">
            <v>0.876462736515053</v>
          </cell>
        </row>
        <row r="1888">
          <cell r="C1888" t="str">
            <v>Благовещенский район</v>
          </cell>
          <cell r="D1888">
            <v>0.967826154038778</v>
          </cell>
        </row>
        <row r="1889">
          <cell r="C1889" t="str">
            <v>Буздякский район</v>
          </cell>
          <cell r="D1889">
            <v>0.824658148502844</v>
          </cell>
        </row>
        <row r="1890">
          <cell r="C1890" t="str">
            <v>Бураевский район</v>
          </cell>
          <cell r="D1890">
            <v>0.814840125766529</v>
          </cell>
        </row>
        <row r="1891">
          <cell r="C1891" t="str">
            <v>Бурзянский район</v>
          </cell>
          <cell r="D1891">
            <v>0.798383401495304</v>
          </cell>
        </row>
        <row r="1892">
          <cell r="C1892" t="str">
            <v>Гафурийский район</v>
          </cell>
          <cell r="D1892">
            <v>0.842813357459376</v>
          </cell>
        </row>
        <row r="1893">
          <cell r="C1893" t="str">
            <v>Давлекановский район</v>
          </cell>
          <cell r="D1893">
            <v>0.824611631014974</v>
          </cell>
        </row>
        <row r="1894">
          <cell r="C1894" t="str">
            <v>Дуванский район</v>
          </cell>
          <cell r="D1894">
            <v>0.850359060551044</v>
          </cell>
        </row>
        <row r="1895">
          <cell r="C1895" t="str">
            <v>Дюртюлинский район</v>
          </cell>
          <cell r="D1895">
            <v>0.856005866113833</v>
          </cell>
        </row>
        <row r="1896">
          <cell r="C1896" t="str">
            <v>Ермекеевский район</v>
          </cell>
          <cell r="D1896">
            <v>0.840618686236789</v>
          </cell>
        </row>
        <row r="1897">
          <cell r="C1897" t="str">
            <v>Зианчуринский район</v>
          </cell>
          <cell r="D1897">
            <v>0.817680525322337</v>
          </cell>
        </row>
        <row r="1898">
          <cell r="C1898" t="str">
            <v>Зилаирский район</v>
          </cell>
          <cell r="D1898">
            <v>0.85264903298596</v>
          </cell>
        </row>
        <row r="1899">
          <cell r="C1899" t="str">
            <v>Иглинский район</v>
          </cell>
          <cell r="D1899">
            <v>0.859676543190317</v>
          </cell>
        </row>
        <row r="1900">
          <cell r="C1900" t="str">
            <v>Илишевский район</v>
          </cell>
          <cell r="D1900">
            <v>0.835746426665939</v>
          </cell>
        </row>
        <row r="1901">
          <cell r="C1901" t="str">
            <v>Ишимбайский район</v>
          </cell>
          <cell r="D1901">
            <v>0.851342219584739</v>
          </cell>
        </row>
        <row r="1902">
          <cell r="C1902" t="str">
            <v>Калтасинский район</v>
          </cell>
          <cell r="D1902">
            <v>0.914498028842118</v>
          </cell>
        </row>
        <row r="1903">
          <cell r="C1903" t="str">
            <v>Караидельский район</v>
          </cell>
          <cell r="D1903">
            <v>0.840430081678598</v>
          </cell>
        </row>
        <row r="1904">
          <cell r="C1904" t="str">
            <v>Кармаскалинский район</v>
          </cell>
          <cell r="D1904">
            <v>0.844906435681211</v>
          </cell>
        </row>
        <row r="1905">
          <cell r="C1905" t="str">
            <v>Кигинский район</v>
          </cell>
          <cell r="D1905">
            <v>0.849507253782778</v>
          </cell>
        </row>
        <row r="1906">
          <cell r="C1906" t="str">
            <v>Краснокамский район</v>
          </cell>
          <cell r="D1906">
            <v>0.887592433133693</v>
          </cell>
        </row>
        <row r="1907">
          <cell r="C1907" t="str">
            <v>Кугарчинский район</v>
          </cell>
          <cell r="D1907">
            <v>0.829550237643844</v>
          </cell>
        </row>
        <row r="1908">
          <cell r="C1908" t="str">
            <v>Куюргазинский район</v>
          </cell>
          <cell r="D1908">
            <v>0.862839911278895</v>
          </cell>
        </row>
        <row r="1909">
          <cell r="C1909" t="str">
            <v>Кушнаренковский район</v>
          </cell>
          <cell r="D1909">
            <v>0.819211725964726</v>
          </cell>
        </row>
        <row r="1910">
          <cell r="C1910" t="str">
            <v>Мелеузовский район</v>
          </cell>
          <cell r="D1910">
            <v>0.81978055134845</v>
          </cell>
        </row>
        <row r="1911">
          <cell r="C1911" t="str">
            <v>Мечетлинский район</v>
          </cell>
          <cell r="D1911">
            <v>0.799732527919145</v>
          </cell>
        </row>
        <row r="1912">
          <cell r="C1912" t="str">
            <v>Мишкинский район</v>
          </cell>
          <cell r="D1912">
            <v>0.820711914948535</v>
          </cell>
        </row>
        <row r="1913">
          <cell r="C1913" t="str">
            <v>Миякинский район</v>
          </cell>
          <cell r="D1913">
            <v>0.817637675559472</v>
          </cell>
        </row>
        <row r="1914">
          <cell r="C1914" t="str">
            <v>Нуримановский район</v>
          </cell>
          <cell r="D1914">
            <v>0.825196976070672</v>
          </cell>
        </row>
        <row r="1915">
          <cell r="C1915" t="str">
            <v>Салаватский район</v>
          </cell>
          <cell r="D1915">
            <v>0.843878667569405</v>
          </cell>
        </row>
        <row r="1916">
          <cell r="C1916" t="str">
            <v>Стерлибашевский район</v>
          </cell>
          <cell r="D1916">
            <v>0.827697291043687</v>
          </cell>
        </row>
        <row r="1917">
          <cell r="C1917" t="str">
            <v>Стерлитамакский район</v>
          </cell>
          <cell r="D1917">
            <v>0.820605789474606</v>
          </cell>
        </row>
        <row r="1918">
          <cell r="C1918" t="str">
            <v>Татышлинский район</v>
          </cell>
          <cell r="D1918">
            <v>0.837226130063744</v>
          </cell>
        </row>
        <row r="1919">
          <cell r="C1919" t="str">
            <v>Туймазинский район</v>
          </cell>
          <cell r="D1919">
            <v>0.847106712857464</v>
          </cell>
        </row>
        <row r="1920">
          <cell r="C1920" t="str">
            <v>Уфимский район</v>
          </cell>
          <cell r="D1920">
            <v>1.08294972034274</v>
          </cell>
        </row>
        <row r="1921">
          <cell r="C1921" t="str">
            <v>Учалинский район</v>
          </cell>
          <cell r="D1921">
            <v>0.863802912734512</v>
          </cell>
        </row>
        <row r="1922">
          <cell r="C1922" t="str">
            <v>Федоровский район</v>
          </cell>
          <cell r="D1922">
            <v>0.824413931691526</v>
          </cell>
        </row>
        <row r="1923">
          <cell r="C1923" t="str">
            <v>Хайбуллинский район</v>
          </cell>
          <cell r="D1923">
            <v>0.873400722876007</v>
          </cell>
        </row>
        <row r="1924">
          <cell r="C1924" t="str">
            <v>Чекмагушевский район</v>
          </cell>
          <cell r="D1924">
            <v>0.808194834254171</v>
          </cell>
        </row>
        <row r="1925">
          <cell r="C1925" t="str">
            <v>Чишминский район</v>
          </cell>
          <cell r="D1925">
            <v>0.884295118535171</v>
          </cell>
        </row>
        <row r="1926">
          <cell r="C1926" t="str">
            <v>Шаранский район</v>
          </cell>
          <cell r="D1926">
            <v>0.879330539642241</v>
          </cell>
        </row>
        <row r="1927">
          <cell r="C1927" t="str">
            <v>Янаульский район</v>
          </cell>
          <cell r="D1927">
            <v>0.890253382534372</v>
          </cell>
        </row>
        <row r="1928">
          <cell r="C1928" t="str">
            <v>г Агидель</v>
          </cell>
          <cell r="D1928">
            <v>0.850440466154817</v>
          </cell>
        </row>
        <row r="1929">
          <cell r="C1929" t="str">
            <v>г Баймак</v>
          </cell>
          <cell r="D1929">
            <v>0.816529217497554</v>
          </cell>
        </row>
        <row r="1930">
          <cell r="C1930" t="str">
            <v>г Белебей</v>
          </cell>
          <cell r="D1930">
            <v>0.841958389887446</v>
          </cell>
        </row>
        <row r="1931">
          <cell r="C1931" t="str">
            <v>г Белорецк</v>
          </cell>
          <cell r="D1931">
            <v>0.846797729389958</v>
          </cell>
        </row>
        <row r="1932">
          <cell r="C1932" t="str">
            <v>г Бирск</v>
          </cell>
          <cell r="D1932">
            <v>0.841468793327614</v>
          </cell>
        </row>
        <row r="1933">
          <cell r="C1933" t="str">
            <v>г Благовещенск</v>
          </cell>
          <cell r="D1933">
            <v>0.987268078456258</v>
          </cell>
        </row>
        <row r="1934">
          <cell r="C1934" t="str">
            <v>г Давлеканово</v>
          </cell>
          <cell r="D1934">
            <v>0.839551497535904</v>
          </cell>
        </row>
        <row r="1935">
          <cell r="C1935" t="str">
            <v>г Дюртюли</v>
          </cell>
          <cell r="D1935">
            <v>0.839955812034641</v>
          </cell>
        </row>
        <row r="1936">
          <cell r="C1936" t="str">
            <v>г Ишимбай</v>
          </cell>
          <cell r="D1936">
            <v>0.859689782783019</v>
          </cell>
        </row>
        <row r="1937">
          <cell r="C1937" t="str">
            <v>г Кумертау</v>
          </cell>
          <cell r="D1937">
            <v>0.847105549920267</v>
          </cell>
        </row>
        <row r="1938">
          <cell r="C1938" t="str">
            <v>г Мелеуз</v>
          </cell>
          <cell r="D1938">
            <v>0.83451380269409</v>
          </cell>
        </row>
        <row r="1939">
          <cell r="C1939" t="str">
            <v>г Нефтекамск</v>
          </cell>
          <cell r="D1939">
            <v>0.862478953464365</v>
          </cell>
        </row>
        <row r="1940">
          <cell r="C1940" t="str">
            <v>г Октябрьский</v>
          </cell>
          <cell r="D1940">
            <v>0.920020489581562</v>
          </cell>
        </row>
        <row r="1941">
          <cell r="C1941" t="str">
            <v>г Салават</v>
          </cell>
          <cell r="D1941">
            <v>1.06896590747315</v>
          </cell>
        </row>
        <row r="1942">
          <cell r="C1942" t="str">
            <v>г Сибай</v>
          </cell>
          <cell r="D1942">
            <v>0.852986702237653</v>
          </cell>
        </row>
        <row r="1943">
          <cell r="C1943" t="str">
            <v>г Стерлитамак</v>
          </cell>
          <cell r="D1943">
            <v>0.856169273699428</v>
          </cell>
        </row>
        <row r="1944">
          <cell r="C1944" t="str">
            <v>г Туймазы</v>
          </cell>
          <cell r="D1944">
            <v>0.839718572846504</v>
          </cell>
        </row>
        <row r="1945">
          <cell r="C1945" t="str">
            <v>г Уфа</v>
          </cell>
          <cell r="D1945">
            <v>1.09348611025872</v>
          </cell>
        </row>
        <row r="1946">
          <cell r="C1946" t="str">
            <v>г Учалы</v>
          </cell>
          <cell r="D1946">
            <v>0.933829623320419</v>
          </cell>
        </row>
        <row r="1947">
          <cell r="C1947" t="str">
            <v>г Янаул</v>
          </cell>
          <cell r="D1947">
            <v>0.855932958897268</v>
          </cell>
        </row>
        <row r="1948">
          <cell r="C1948" t="str">
            <v>Республика Бурятия</v>
          </cell>
          <cell r="D1948">
            <v>0.897937829948665</v>
          </cell>
        </row>
        <row r="1949">
          <cell r="C1949" t="str">
            <v>Баргузинский район</v>
          </cell>
          <cell r="D1949">
            <v>0.836214808333563</v>
          </cell>
        </row>
        <row r="1950">
          <cell r="C1950" t="str">
            <v>Баунтовский эвенкийский район</v>
          </cell>
          <cell r="D1950">
            <v>0.958874434496604</v>
          </cell>
        </row>
        <row r="1951">
          <cell r="C1951" t="str">
            <v>Бичурский район</v>
          </cell>
          <cell r="D1951">
            <v>0.810949872024113</v>
          </cell>
        </row>
        <row r="1952">
          <cell r="C1952" t="str">
            <v>Джидинский район</v>
          </cell>
          <cell r="D1952">
            <v>0.816893888524435</v>
          </cell>
        </row>
        <row r="1953">
          <cell r="C1953" t="str">
            <v>Еравнинский район</v>
          </cell>
          <cell r="D1953">
            <v>0.818733666372321</v>
          </cell>
        </row>
        <row r="1954">
          <cell r="C1954" t="str">
            <v>Заиграевский район</v>
          </cell>
          <cell r="D1954">
            <v>0.831524838404304</v>
          </cell>
        </row>
        <row r="1955">
          <cell r="C1955" t="str">
            <v>Закаменский район</v>
          </cell>
          <cell r="D1955">
            <v>0.818431382307243</v>
          </cell>
        </row>
        <row r="1956">
          <cell r="C1956" t="str">
            <v>Иволгинский район</v>
          </cell>
          <cell r="D1956">
            <v>0.833414811723231</v>
          </cell>
        </row>
        <row r="1957">
          <cell r="C1957" t="str">
            <v>Кабанский район</v>
          </cell>
          <cell r="D1957">
            <v>0.808557971098159</v>
          </cell>
        </row>
        <row r="1958">
          <cell r="C1958" t="str">
            <v>Кижингинский район</v>
          </cell>
          <cell r="D1958">
            <v>0.790836503412444</v>
          </cell>
        </row>
        <row r="1959">
          <cell r="C1959" t="str">
            <v>Курумканский район</v>
          </cell>
          <cell r="D1959">
            <v>0.814705344304326</v>
          </cell>
        </row>
        <row r="1960">
          <cell r="C1960" t="str">
            <v>Кяхтинский район</v>
          </cell>
          <cell r="D1960">
            <v>0.819854797937992</v>
          </cell>
        </row>
        <row r="1961">
          <cell r="C1961" t="str">
            <v>Муйский район</v>
          </cell>
          <cell r="D1961">
            <v>1.16033932399133</v>
          </cell>
        </row>
        <row r="1962">
          <cell r="C1962" t="str">
            <v>Мухоршибирский район</v>
          </cell>
          <cell r="D1962">
            <v>0.924526313302951</v>
          </cell>
        </row>
        <row r="1963">
          <cell r="C1963" t="str">
            <v>Окинский район</v>
          </cell>
          <cell r="D1963">
            <v>1.04408043348764</v>
          </cell>
        </row>
        <row r="1964">
          <cell r="C1964" t="str">
            <v>Прибайкальский район</v>
          </cell>
          <cell r="D1964">
            <v>0.839160268817048</v>
          </cell>
        </row>
        <row r="1965">
          <cell r="C1965" t="str">
            <v>Северо-Байкальский район</v>
          </cell>
          <cell r="D1965">
            <v>1.05615710605548</v>
          </cell>
        </row>
        <row r="1966">
          <cell r="C1966" t="str">
            <v>Селенгинский район</v>
          </cell>
          <cell r="D1966">
            <v>0.876889401908675</v>
          </cell>
        </row>
        <row r="1967">
          <cell r="C1967" t="str">
            <v>Тарбагатайский район</v>
          </cell>
          <cell r="D1967">
            <v>0.821995694405353</v>
          </cell>
        </row>
        <row r="1968">
          <cell r="C1968" t="str">
            <v>Тункинский район</v>
          </cell>
          <cell r="D1968">
            <v>0.813907637444883</v>
          </cell>
        </row>
        <row r="1969">
          <cell r="C1969" t="str">
            <v>Хоринский район</v>
          </cell>
          <cell r="D1969">
            <v>0.796934521352538</v>
          </cell>
        </row>
        <row r="1970">
          <cell r="C1970" t="str">
            <v>г Северобайкальск</v>
          </cell>
          <cell r="D1970">
            <v>1.08994527129248</v>
          </cell>
        </row>
        <row r="1971">
          <cell r="C1971" t="str">
            <v>г Улан-Удэ</v>
          </cell>
          <cell r="D1971">
            <v>0.947268764572259</v>
          </cell>
        </row>
        <row r="1972">
          <cell r="C1972" t="str">
            <v>Республика Дагестан</v>
          </cell>
          <cell r="D1972">
            <v>0.98067461903754</v>
          </cell>
        </row>
        <row r="1973">
          <cell r="C1973" t="str">
            <v>Агульский район</v>
          </cell>
          <cell r="D1973">
            <v>0.857435176669765</v>
          </cell>
        </row>
        <row r="1974">
          <cell r="C1974" t="str">
            <v>Акушинский район</v>
          </cell>
          <cell r="D1974">
            <v>0.880883974382663</v>
          </cell>
        </row>
        <row r="1975">
          <cell r="C1975" t="str">
            <v>Ахвахский район</v>
          </cell>
          <cell r="D1975">
            <v>0.873604333473474</v>
          </cell>
        </row>
        <row r="1976">
          <cell r="C1976" t="str">
            <v>Ахтынский район</v>
          </cell>
          <cell r="D1976">
            <v>0.850380497519233</v>
          </cell>
        </row>
        <row r="1977">
          <cell r="C1977" t="str">
            <v>Бабаюртовский район</v>
          </cell>
          <cell r="D1977">
            <v>0.890226575419213</v>
          </cell>
        </row>
        <row r="1978">
          <cell r="C1978" t="str">
            <v>Ботлихский район</v>
          </cell>
          <cell r="D1978">
            <v>0.909912431715008</v>
          </cell>
        </row>
        <row r="1979">
          <cell r="C1979" t="str">
            <v>Буйнакский район</v>
          </cell>
          <cell r="D1979">
            <v>0.82911427473546</v>
          </cell>
        </row>
        <row r="1980">
          <cell r="C1980" t="str">
            <v>Гергебильский район</v>
          </cell>
          <cell r="D1980">
            <v>0.889112102706731</v>
          </cell>
        </row>
        <row r="1981">
          <cell r="C1981" t="str">
            <v>Гумбетовский район</v>
          </cell>
          <cell r="D1981">
            <v>0.883601390826289</v>
          </cell>
        </row>
        <row r="1982">
          <cell r="C1982" t="str">
            <v>Гунибский район</v>
          </cell>
          <cell r="D1982">
            <v>0.858766342276262</v>
          </cell>
        </row>
        <row r="1983">
          <cell r="C1983" t="str">
            <v>Дахадаевский район</v>
          </cell>
          <cell r="D1983">
            <v>0.870964376835397</v>
          </cell>
        </row>
        <row r="1984">
          <cell r="C1984" t="str">
            <v>Дербентский район</v>
          </cell>
          <cell r="D1984">
            <v>0.864037013880169</v>
          </cell>
        </row>
        <row r="1985">
          <cell r="C1985" t="str">
            <v>Докузпаринский район</v>
          </cell>
          <cell r="D1985">
            <v>0.844681912170075</v>
          </cell>
        </row>
        <row r="1986">
          <cell r="C1986" t="str">
            <v>Казбековский район</v>
          </cell>
          <cell r="D1986">
            <v>0.894845709129669</v>
          </cell>
        </row>
        <row r="1987">
          <cell r="C1987" t="str">
            <v>Кайтагский район</v>
          </cell>
          <cell r="D1987">
            <v>0.875269455824038</v>
          </cell>
        </row>
        <row r="1988">
          <cell r="C1988" t="str">
            <v>Карабудахкентский район</v>
          </cell>
          <cell r="D1988">
            <v>0.87682931228501</v>
          </cell>
        </row>
        <row r="1989">
          <cell r="C1989" t="str">
            <v>Каякентский район</v>
          </cell>
          <cell r="D1989">
            <v>0.81431369609739</v>
          </cell>
        </row>
        <row r="1990">
          <cell r="C1990" t="str">
            <v>Кизилюртовский район</v>
          </cell>
          <cell r="D1990">
            <v>0.878726165513816</v>
          </cell>
        </row>
        <row r="1991">
          <cell r="C1991" t="str">
            <v>Кизлярский район</v>
          </cell>
          <cell r="D1991">
            <v>0.883940454810283</v>
          </cell>
        </row>
        <row r="1992">
          <cell r="C1992" t="str">
            <v>Кулинский район</v>
          </cell>
          <cell r="D1992">
            <v>0.831992082832961</v>
          </cell>
        </row>
        <row r="1993">
          <cell r="C1993" t="str">
            <v>Кумторкалинский район</v>
          </cell>
          <cell r="D1993">
            <v>1.11880575968905</v>
          </cell>
        </row>
        <row r="1994">
          <cell r="C1994" t="str">
            <v>Курахский район</v>
          </cell>
          <cell r="D1994">
            <v>0.837271996109116</v>
          </cell>
        </row>
        <row r="1995">
          <cell r="C1995" t="str">
            <v>Лакский район</v>
          </cell>
          <cell r="D1995">
            <v>0.9241923961498</v>
          </cell>
        </row>
        <row r="1996">
          <cell r="C1996" t="str">
            <v>Левашинский район</v>
          </cell>
          <cell r="D1996">
            <v>0.884160998401067</v>
          </cell>
        </row>
        <row r="1997">
          <cell r="C1997" t="str">
            <v>Магарамкентский район</v>
          </cell>
          <cell r="D1997">
            <v>0.861110646469719</v>
          </cell>
        </row>
        <row r="1998">
          <cell r="C1998" t="str">
            <v>Новолакский район</v>
          </cell>
          <cell r="D1998">
            <v>0.873202563932608</v>
          </cell>
        </row>
        <row r="1999">
          <cell r="C1999" t="str">
            <v>Ногайский район</v>
          </cell>
          <cell r="D1999">
            <v>0.903496279156209</v>
          </cell>
        </row>
        <row r="2000">
          <cell r="C2000" t="str">
            <v>Рутульский район</v>
          </cell>
          <cell r="D2000">
            <v>0.832798297135607</v>
          </cell>
        </row>
        <row r="2001">
          <cell r="C2001" t="str">
            <v>Сулейман-Стальский район</v>
          </cell>
          <cell r="D2001">
            <v>0.85829153109772</v>
          </cell>
        </row>
        <row r="2002">
          <cell r="C2002" t="str">
            <v>Сергокалинский район</v>
          </cell>
          <cell r="D2002">
            <v>0.853780946502522</v>
          </cell>
        </row>
        <row r="2003">
          <cell r="C2003" t="str">
            <v>Табасаранский район</v>
          </cell>
          <cell r="D2003">
            <v>0.849256458865302</v>
          </cell>
        </row>
        <row r="2004">
          <cell r="C2004" t="str">
            <v>Тарумовский район</v>
          </cell>
          <cell r="D2004">
            <v>0.884841477320767</v>
          </cell>
        </row>
        <row r="2005">
          <cell r="C2005" t="str">
            <v>Тляратинский район</v>
          </cell>
          <cell r="D2005">
            <v>0.870711446858096</v>
          </cell>
        </row>
        <row r="2006">
          <cell r="C2006" t="str">
            <v>Унцукульский район</v>
          </cell>
          <cell r="D2006">
            <v>0.874104924053549</v>
          </cell>
        </row>
        <row r="2007">
          <cell r="C2007" t="str">
            <v>Хасавюртовский район</v>
          </cell>
          <cell r="D2007">
            <v>0.897240518251286</v>
          </cell>
        </row>
        <row r="2008">
          <cell r="C2008" t="str">
            <v>Хивский район район</v>
          </cell>
          <cell r="D2008">
            <v>0.862203798482191</v>
          </cell>
        </row>
        <row r="2009">
          <cell r="C2009" t="str">
            <v>Хунзахский район</v>
          </cell>
          <cell r="D2009">
            <v>0.857211917324417</v>
          </cell>
        </row>
        <row r="2010">
          <cell r="C2010" t="str">
            <v>Цумадинский район</v>
          </cell>
          <cell r="D2010">
            <v>0.899374736535712</v>
          </cell>
        </row>
        <row r="2011">
          <cell r="C2011" t="str">
            <v>Цунтинский район</v>
          </cell>
          <cell r="D2011">
            <v>0.85011346183166</v>
          </cell>
        </row>
        <row r="2012">
          <cell r="C2012" t="str">
            <v>Чародинский район</v>
          </cell>
          <cell r="D2012">
            <v>0.846208855307078</v>
          </cell>
        </row>
        <row r="2013">
          <cell r="C2013" t="str">
            <v>Шамильский район</v>
          </cell>
          <cell r="D2013">
            <v>0.832403094046075</v>
          </cell>
        </row>
        <row r="2014">
          <cell r="C2014" t="str">
            <v>г Буйнакск</v>
          </cell>
          <cell r="D2014">
            <v>0.895296240651736</v>
          </cell>
        </row>
        <row r="2015">
          <cell r="C2015" t="str">
            <v>г Дагестанские Огни</v>
          </cell>
          <cell r="D2015">
            <v>0.855673786899957</v>
          </cell>
        </row>
        <row r="2016">
          <cell r="C2016" t="str">
            <v>г Дербент</v>
          </cell>
          <cell r="D2016">
            <v>0.923373535348289</v>
          </cell>
        </row>
        <row r="2017">
          <cell r="C2017" t="str">
            <v>г Избербаш</v>
          </cell>
          <cell r="D2017">
            <v>0.870667062511118</v>
          </cell>
        </row>
        <row r="2018">
          <cell r="C2018" t="str">
            <v>г Каспийск</v>
          </cell>
          <cell r="D2018">
            <v>0.941702081833203</v>
          </cell>
        </row>
        <row r="2019">
          <cell r="C2019" t="str">
            <v>г Кизилюрт</v>
          </cell>
          <cell r="D2019">
            <v>0.908246012287637</v>
          </cell>
        </row>
        <row r="2020">
          <cell r="C2020" t="str">
            <v>г Кизляр</v>
          </cell>
          <cell r="D2020">
            <v>0.962848487146959</v>
          </cell>
        </row>
        <row r="2021">
          <cell r="C2021" t="str">
            <v>г Махачкала</v>
          </cell>
          <cell r="D2021">
            <v>1.12390120432311</v>
          </cell>
        </row>
        <row r="2022">
          <cell r="C2022" t="str">
            <v>г Хасавюрт</v>
          </cell>
          <cell r="D2022">
            <v>0.911994361590665</v>
          </cell>
        </row>
        <row r="2023">
          <cell r="C2023" t="str">
            <v>г Южно-Сухокумск</v>
          </cell>
          <cell r="D2023">
            <v>0.962106721348145</v>
          </cell>
        </row>
        <row r="2024">
          <cell r="C2024" t="str">
            <v>Кабардино-Балкарская Республика</v>
          </cell>
          <cell r="D2024">
            <v>0.831240377590179</v>
          </cell>
        </row>
        <row r="2025">
          <cell r="C2025" t="str">
            <v>Баксанский район</v>
          </cell>
          <cell r="D2025">
            <v>0.72659463994254</v>
          </cell>
        </row>
        <row r="2026">
          <cell r="C2026" t="str">
            <v>Зольский район</v>
          </cell>
          <cell r="D2026">
            <v>0.752587051444534</v>
          </cell>
        </row>
        <row r="2027">
          <cell r="C2027" t="str">
            <v>Лескенский район</v>
          </cell>
          <cell r="D2027">
            <v>0.750053707411076</v>
          </cell>
        </row>
        <row r="2028">
          <cell r="C2028" t="str">
            <v>Майский район</v>
          </cell>
          <cell r="D2028">
            <v>0.744618507100405</v>
          </cell>
        </row>
        <row r="2029">
          <cell r="C2029" t="str">
            <v>Прохладненский район</v>
          </cell>
          <cell r="D2029">
            <v>0.722113934807676</v>
          </cell>
        </row>
        <row r="2030">
          <cell r="C2030" t="str">
            <v>Черекский район</v>
          </cell>
          <cell r="D2030">
            <v>0.830087220559904</v>
          </cell>
        </row>
        <row r="2031">
          <cell r="C2031" t="str">
            <v>Терский район</v>
          </cell>
          <cell r="D2031">
            <v>0.765236389990121</v>
          </cell>
        </row>
        <row r="2032">
          <cell r="C2032" t="str">
            <v>Урванский район</v>
          </cell>
          <cell r="D2032">
            <v>0.757207064629224</v>
          </cell>
        </row>
        <row r="2033">
          <cell r="C2033" t="str">
            <v>Чегемский район</v>
          </cell>
          <cell r="D2033">
            <v>0.771029061388624</v>
          </cell>
        </row>
        <row r="2034">
          <cell r="C2034" t="str">
            <v>Эльбрусский район</v>
          </cell>
          <cell r="D2034">
            <v>0.755222353082859</v>
          </cell>
        </row>
        <row r="2035">
          <cell r="C2035" t="str">
            <v>г Баксан</v>
          </cell>
          <cell r="D2035">
            <v>0.782128702643355</v>
          </cell>
        </row>
        <row r="2036">
          <cell r="C2036" t="str">
            <v>г Нальчик</v>
          </cell>
          <cell r="D2036">
            <v>0.946410644665616</v>
          </cell>
        </row>
        <row r="2037">
          <cell r="C2037" t="str">
            <v>г Прохладный</v>
          </cell>
          <cell r="D2037">
            <v>0.767662784212897</v>
          </cell>
        </row>
        <row r="2038">
          <cell r="C2038" t="str">
            <v>Республика Алтай</v>
          </cell>
          <cell r="D2038">
            <v>1.17354788968703</v>
          </cell>
        </row>
        <row r="2039">
          <cell r="C2039" t="str">
            <v>Кош-Агачский район</v>
          </cell>
          <cell r="D2039">
            <v>1.14539794339341</v>
          </cell>
        </row>
        <row r="2040">
          <cell r="C2040" t="str">
            <v>Майминский район</v>
          </cell>
          <cell r="D2040">
            <v>1.1095037259443</v>
          </cell>
        </row>
        <row r="2041">
          <cell r="C2041" t="str">
            <v>Онгудайский район</v>
          </cell>
          <cell r="D2041">
            <v>1.05978230941589</v>
          </cell>
        </row>
        <row r="2042">
          <cell r="C2042" t="str">
            <v>Турочакский район</v>
          </cell>
          <cell r="D2042">
            <v>1.04430735952583</v>
          </cell>
        </row>
        <row r="2043">
          <cell r="C2043" t="str">
            <v>Улаганский район</v>
          </cell>
          <cell r="D2043">
            <v>1.15608865939291</v>
          </cell>
        </row>
        <row r="2044">
          <cell r="C2044" t="str">
            <v>Усть-Канский район</v>
          </cell>
          <cell r="D2044">
            <v>1.00052361523834</v>
          </cell>
        </row>
        <row r="2045">
          <cell r="C2045" t="str">
            <v>Усть-Коксинский район</v>
          </cell>
          <cell r="D2045">
            <v>1.00679956406085</v>
          </cell>
        </row>
        <row r="2046">
          <cell r="C2046" t="str">
            <v>Чемальский район</v>
          </cell>
          <cell r="D2046">
            <v>1.09252576961277</v>
          </cell>
        </row>
        <row r="2047">
          <cell r="C2047" t="str">
            <v>Чойский район</v>
          </cell>
          <cell r="D2047">
            <v>1.07888545566847</v>
          </cell>
        </row>
        <row r="2048">
          <cell r="C2048" t="str">
            <v>Шебалинский район</v>
          </cell>
          <cell r="D2048">
            <v>1.05347866443795</v>
          </cell>
        </row>
        <row r="2049">
          <cell r="C2049" t="str">
            <v>г Горно-Алтайск</v>
          </cell>
          <cell r="D2049">
            <v>1.32458550722617</v>
          </cell>
        </row>
        <row r="2050">
          <cell r="C2050" t="str">
            <v>Республика Карелия</v>
          </cell>
          <cell r="D2050">
            <v>0.808552584298568</v>
          </cell>
        </row>
        <row r="2051">
          <cell r="C2051" t="str">
            <v>Беломорский район</v>
          </cell>
          <cell r="D2051">
            <v>0.763584306120326</v>
          </cell>
        </row>
        <row r="2052">
          <cell r="C2052" t="str">
            <v>Калевальский район</v>
          </cell>
          <cell r="D2052">
            <v>0.725870034859888</v>
          </cell>
        </row>
        <row r="2053">
          <cell r="C2053" t="str">
            <v>Кемский район</v>
          </cell>
          <cell r="D2053">
            <v>0.9290812406601</v>
          </cell>
        </row>
        <row r="2054">
          <cell r="C2054" t="str">
            <v>Кондопожский район</v>
          </cell>
          <cell r="D2054">
            <v>0.744298603071093</v>
          </cell>
        </row>
        <row r="2055">
          <cell r="C2055" t="str">
            <v>Лахденпохский район</v>
          </cell>
          <cell r="D2055">
            <v>0.715667253995957</v>
          </cell>
        </row>
        <row r="2056">
          <cell r="C2056" t="str">
            <v>Лоухский район</v>
          </cell>
          <cell r="D2056">
            <v>0.942349020201979</v>
          </cell>
        </row>
        <row r="2057">
          <cell r="C2057" t="str">
            <v>Медвежьегорский район</v>
          </cell>
          <cell r="D2057">
            <v>0.728198026164277</v>
          </cell>
        </row>
        <row r="2058">
          <cell r="C2058" t="str">
            <v>Муезерский район</v>
          </cell>
          <cell r="D2058">
            <v>0.714618388956892</v>
          </cell>
        </row>
        <row r="2059">
          <cell r="C2059" t="str">
            <v>Олонецкий район</v>
          </cell>
          <cell r="D2059">
            <v>0.721874426198039</v>
          </cell>
        </row>
        <row r="2060">
          <cell r="C2060" t="str">
            <v>Питкярантский район</v>
          </cell>
          <cell r="D2060">
            <v>0.724903600948555</v>
          </cell>
        </row>
        <row r="2061">
          <cell r="C2061" t="str">
            <v>Прионежский район</v>
          </cell>
          <cell r="D2061">
            <v>0.734014879983216</v>
          </cell>
        </row>
        <row r="2062">
          <cell r="C2062" t="str">
            <v>Пряжинский район</v>
          </cell>
          <cell r="D2062">
            <v>0.72373345792846</v>
          </cell>
        </row>
        <row r="2063">
          <cell r="C2063" t="str">
            <v>Пудожский район</v>
          </cell>
          <cell r="D2063">
            <v>0.754161913872052</v>
          </cell>
        </row>
        <row r="2064">
          <cell r="C2064" t="str">
            <v>Сегежский район</v>
          </cell>
          <cell r="D2064">
            <v>0.738415064409907</v>
          </cell>
        </row>
        <row r="2065">
          <cell r="C2065" t="str">
            <v>Сортавальский район</v>
          </cell>
          <cell r="D2065">
            <v>0.743924346801508</v>
          </cell>
        </row>
        <row r="2066">
          <cell r="C2066" t="str">
            <v>Суоярвский район</v>
          </cell>
          <cell r="D2066">
            <v>0.726291665340813</v>
          </cell>
        </row>
        <row r="2067">
          <cell r="C2067" t="str">
            <v>г Костомукш</v>
          </cell>
          <cell r="D2067">
            <v>0.960008073306987</v>
          </cell>
        </row>
        <row r="2068">
          <cell r="C2068" t="str">
            <v>г Петрозаводск</v>
          </cell>
          <cell r="D2068">
            <v>0.872039667281043</v>
          </cell>
        </row>
        <row r="2069">
          <cell r="C2069" t="str">
            <v>Республика Коми</v>
          </cell>
          <cell r="D2069">
            <v>0.857268179847114</v>
          </cell>
        </row>
        <row r="2070">
          <cell r="C2070" t="str">
            <v>г Вуктыл</v>
          </cell>
          <cell r="D2070">
            <v>1.03043220173416</v>
          </cell>
        </row>
        <row r="2071">
          <cell r="C2071" t="str">
            <v>Ижемский район</v>
          </cell>
          <cell r="D2071">
            <v>0.779617587103597</v>
          </cell>
        </row>
        <row r="2072">
          <cell r="C2072" t="str">
            <v>Княжпогостский район</v>
          </cell>
          <cell r="D2072">
            <v>0.784934465502153</v>
          </cell>
        </row>
        <row r="2073">
          <cell r="C2073" t="str">
            <v>Койгородский район</v>
          </cell>
          <cell r="D2073">
            <v>0.780417355804818</v>
          </cell>
        </row>
        <row r="2074">
          <cell r="C2074" t="str">
            <v>Корткеросский район</v>
          </cell>
          <cell r="D2074">
            <v>0.735081118701075</v>
          </cell>
        </row>
        <row r="2075">
          <cell r="C2075" t="str">
            <v>район Печора</v>
          </cell>
          <cell r="D2075">
            <v>0.975697475892559</v>
          </cell>
        </row>
        <row r="2076">
          <cell r="C2076" t="str">
            <v>Прилузский район</v>
          </cell>
          <cell r="D2076">
            <v>0.763895989856239</v>
          </cell>
        </row>
        <row r="2077">
          <cell r="C2077" t="str">
            <v>район Сосногорск</v>
          </cell>
          <cell r="D2077">
            <v>0.944737005075119</v>
          </cell>
        </row>
        <row r="2078">
          <cell r="C2078" t="str">
            <v>Сыктывдинский район</v>
          </cell>
          <cell r="D2078">
            <v>0.767470995097172</v>
          </cell>
        </row>
        <row r="2079">
          <cell r="C2079" t="str">
            <v>Сысольский район</v>
          </cell>
          <cell r="D2079">
            <v>0.748854795629498</v>
          </cell>
        </row>
        <row r="2080">
          <cell r="C2080" t="str">
            <v>Троицко-Печорский район</v>
          </cell>
          <cell r="D2080">
            <v>0.755972308323257</v>
          </cell>
        </row>
        <row r="2081">
          <cell r="C2081" t="str">
            <v>Удорский район</v>
          </cell>
          <cell r="D2081">
            <v>0.785217086482863</v>
          </cell>
        </row>
        <row r="2082">
          <cell r="C2082" t="str">
            <v>Усть-Вымский район</v>
          </cell>
          <cell r="D2082">
            <v>0.800313893559234</v>
          </cell>
        </row>
        <row r="2083">
          <cell r="C2083" t="str">
            <v>Усть-Куломский район</v>
          </cell>
          <cell r="D2083">
            <v>0.738958483859664</v>
          </cell>
        </row>
        <row r="2084">
          <cell r="C2084" t="str">
            <v>Усть-Цилемский район</v>
          </cell>
          <cell r="D2084">
            <v>0.769085507579794</v>
          </cell>
        </row>
        <row r="2085">
          <cell r="C2085" t="str">
            <v>г Воркута</v>
          </cell>
          <cell r="D2085">
            <v>1.02403177375811</v>
          </cell>
        </row>
        <row r="2086">
          <cell r="C2086" t="str">
            <v>г Инта</v>
          </cell>
          <cell r="D2086">
            <v>0.976934463082737</v>
          </cell>
        </row>
        <row r="2087">
          <cell r="C2087" t="str">
            <v>г Сыктывкар</v>
          </cell>
          <cell r="D2087">
            <v>0.872945683621143</v>
          </cell>
        </row>
        <row r="2088">
          <cell r="C2088" t="str">
            <v>г Усинск</v>
          </cell>
          <cell r="D2088">
            <v>1.01983527162108</v>
          </cell>
        </row>
        <row r="2089">
          <cell r="C2089" t="str">
            <v>г Ухта</v>
          </cell>
          <cell r="D2089">
            <v>1.02251119210345</v>
          </cell>
        </row>
        <row r="2090">
          <cell r="C2090" t="str">
            <v>Республика Марий Эл</v>
          </cell>
          <cell r="D2090">
            <v>0.909108749930459</v>
          </cell>
        </row>
        <row r="2091">
          <cell r="C2091" t="str">
            <v>Волжский район</v>
          </cell>
          <cell r="D2091">
            <v>0.821162163578982</v>
          </cell>
        </row>
        <row r="2092">
          <cell r="C2092" t="str">
            <v>Горномарийский район</v>
          </cell>
          <cell r="D2092">
            <v>0.752333234949357</v>
          </cell>
        </row>
        <row r="2093">
          <cell r="C2093" t="str">
            <v>Звениговский район</v>
          </cell>
          <cell r="D2093">
            <v>0.928035570277287</v>
          </cell>
        </row>
        <row r="2094">
          <cell r="C2094" t="str">
            <v>Килемарский район</v>
          </cell>
          <cell r="D2094">
            <v>0.800921911666956</v>
          </cell>
        </row>
        <row r="2095">
          <cell r="C2095" t="str">
            <v>Куженерский район</v>
          </cell>
          <cell r="D2095">
            <v>0.832780356400424</v>
          </cell>
        </row>
        <row r="2096">
          <cell r="C2096" t="str">
            <v>Мари-турекский район</v>
          </cell>
          <cell r="D2096">
            <v>0.816388636456357</v>
          </cell>
        </row>
        <row r="2097">
          <cell r="C2097" t="str">
            <v>Медведевский район</v>
          </cell>
          <cell r="D2097">
            <v>0.823497501214878</v>
          </cell>
        </row>
        <row r="2098">
          <cell r="C2098" t="str">
            <v>Моркинский район</v>
          </cell>
          <cell r="D2098">
            <v>0.82821984489922</v>
          </cell>
        </row>
        <row r="2099">
          <cell r="C2099" t="str">
            <v>Новоторъяльский район</v>
          </cell>
          <cell r="D2099">
            <v>0.77774353640784</v>
          </cell>
        </row>
        <row r="2100">
          <cell r="C2100" t="str">
            <v>Оршанский район</v>
          </cell>
          <cell r="D2100">
            <v>0.906103541584906</v>
          </cell>
        </row>
        <row r="2101">
          <cell r="C2101" t="str">
            <v>Параньгинский район</v>
          </cell>
          <cell r="D2101">
            <v>0.79742379226152</v>
          </cell>
        </row>
        <row r="2102">
          <cell r="C2102" t="str">
            <v>Сернурский район</v>
          </cell>
          <cell r="D2102">
            <v>0.836042181419506</v>
          </cell>
        </row>
        <row r="2103">
          <cell r="C2103" t="str">
            <v>Советский район</v>
          </cell>
          <cell r="D2103">
            <v>0.841075766667687</v>
          </cell>
        </row>
        <row r="2104">
          <cell r="C2104" t="str">
            <v>Юринский район</v>
          </cell>
          <cell r="D2104">
            <v>0.831457831567674</v>
          </cell>
        </row>
        <row r="2105">
          <cell r="C2105" t="str">
            <v>г Волжск</v>
          </cell>
          <cell r="D2105">
            <v>0.984934243795946</v>
          </cell>
        </row>
        <row r="2106">
          <cell r="C2106" t="str">
            <v>г Йошкар-Ола</v>
          </cell>
          <cell r="D2106">
            <v>1.04247636625301</v>
          </cell>
        </row>
        <row r="2107">
          <cell r="C2107" t="str">
            <v>г Козьмодемьянск</v>
          </cell>
          <cell r="D2107">
            <v>0.833492261322242</v>
          </cell>
        </row>
        <row r="2108">
          <cell r="C2108" t="str">
            <v>Республика Мордовия</v>
          </cell>
          <cell r="D2108">
            <v>0.792234125741424</v>
          </cell>
        </row>
        <row r="2109">
          <cell r="C2109" t="str">
            <v>Ардатовский район</v>
          </cell>
          <cell r="D2109">
            <v>0.722453937454455</v>
          </cell>
        </row>
        <row r="2110">
          <cell r="C2110" t="str">
            <v>Атюрьевский район</v>
          </cell>
          <cell r="D2110">
            <v>0.702246376570719</v>
          </cell>
        </row>
        <row r="2111">
          <cell r="C2111" t="str">
            <v>Атяшевский район</v>
          </cell>
          <cell r="D2111">
            <v>0.71678408188013</v>
          </cell>
        </row>
        <row r="2112">
          <cell r="C2112" t="str">
            <v>Большеберезниковский район</v>
          </cell>
          <cell r="D2112">
            <v>0.677098504781503</v>
          </cell>
        </row>
        <row r="2113">
          <cell r="C2113" t="str">
            <v>Дубенский район</v>
          </cell>
          <cell r="D2113">
            <v>0.707977153901583</v>
          </cell>
        </row>
        <row r="2114">
          <cell r="C2114" t="str">
            <v>Ельниковский район</v>
          </cell>
          <cell r="D2114">
            <v>0.699828461429435</v>
          </cell>
        </row>
        <row r="2115">
          <cell r="C2115" t="str">
            <v>Зубово-Полянский район</v>
          </cell>
          <cell r="D2115">
            <v>0.737814067522018</v>
          </cell>
        </row>
        <row r="2116">
          <cell r="C2116" t="str">
            <v>Инсарский район</v>
          </cell>
          <cell r="D2116">
            <v>0.697649646175202</v>
          </cell>
        </row>
        <row r="2117">
          <cell r="C2117" t="str">
            <v>Ичалковский район</v>
          </cell>
          <cell r="D2117">
            <v>0.729086144484745</v>
          </cell>
        </row>
        <row r="2118">
          <cell r="C2118" t="str">
            <v>Кадошкинский район</v>
          </cell>
          <cell r="D2118">
            <v>0.711659186013487</v>
          </cell>
        </row>
        <row r="2119">
          <cell r="C2119" t="str">
            <v>Ковылкинский район</v>
          </cell>
          <cell r="D2119">
            <v>0.731199829945741</v>
          </cell>
        </row>
        <row r="2120">
          <cell r="C2120" t="str">
            <v>Кочкуровский район</v>
          </cell>
          <cell r="D2120">
            <v>0.697699422321023</v>
          </cell>
        </row>
        <row r="2121">
          <cell r="C2121" t="str">
            <v>Краснослободский район</v>
          </cell>
          <cell r="D2121">
            <v>0.719220800500719</v>
          </cell>
        </row>
        <row r="2122">
          <cell r="C2122" t="str">
            <v>Лямбирский район</v>
          </cell>
          <cell r="D2122">
            <v>0.7912473763378</v>
          </cell>
        </row>
        <row r="2123">
          <cell r="C2123" t="str">
            <v>Ромодановский район</v>
          </cell>
          <cell r="D2123">
            <v>0.72670576048159</v>
          </cell>
        </row>
        <row r="2124">
          <cell r="C2124" t="str">
            <v>Рузаевский район</v>
          </cell>
          <cell r="D2124">
            <v>0.880162054487183</v>
          </cell>
        </row>
        <row r="2125">
          <cell r="C2125" t="str">
            <v>Старошайговский район</v>
          </cell>
          <cell r="D2125">
            <v>0.695596996201466</v>
          </cell>
        </row>
        <row r="2126">
          <cell r="C2126" t="str">
            <v>Темниковский район</v>
          </cell>
          <cell r="D2126">
            <v>0.741380208028608</v>
          </cell>
        </row>
        <row r="2127">
          <cell r="C2127" t="str">
            <v>Теньгушевский район</v>
          </cell>
          <cell r="D2127">
            <v>0.736651967008677</v>
          </cell>
        </row>
        <row r="2128">
          <cell r="C2128" t="str">
            <v>Торбеевский район</v>
          </cell>
          <cell r="D2128">
            <v>0.852351102031147</v>
          </cell>
        </row>
        <row r="2129">
          <cell r="C2129" t="str">
            <v>Чамзинский район</v>
          </cell>
          <cell r="D2129">
            <v>0.896645464981781</v>
          </cell>
        </row>
        <row r="2130">
          <cell r="C2130" t="str">
            <v>г Саранск</v>
          </cell>
          <cell r="D2130">
            <v>0.90939464096326</v>
          </cell>
        </row>
        <row r="2131">
          <cell r="C2131" t="str">
            <v>Республика Северная Осетия - Алания</v>
          </cell>
          <cell r="D2131">
            <v>0.865536578475996</v>
          </cell>
        </row>
        <row r="2132">
          <cell r="C2132" t="str">
            <v>Алагирский район</v>
          </cell>
          <cell r="D2132">
            <v>0.769793011339405</v>
          </cell>
        </row>
        <row r="2133">
          <cell r="C2133" t="str">
            <v>Ардонский район</v>
          </cell>
          <cell r="D2133">
            <v>0.766370687437701</v>
          </cell>
        </row>
        <row r="2134">
          <cell r="C2134" t="str">
            <v>Дигорский район</v>
          </cell>
          <cell r="D2134">
            <v>0.765186175522545</v>
          </cell>
        </row>
        <row r="2135">
          <cell r="C2135" t="str">
            <v>Ирафский район</v>
          </cell>
          <cell r="D2135">
            <v>0.789570929804702</v>
          </cell>
        </row>
        <row r="2136">
          <cell r="C2136" t="str">
            <v>Кировский район</v>
          </cell>
          <cell r="D2136">
            <v>0.813183380570143</v>
          </cell>
        </row>
        <row r="2137">
          <cell r="C2137" t="str">
            <v>Моздокский район</v>
          </cell>
          <cell r="D2137">
            <v>0.987315554357832</v>
          </cell>
        </row>
        <row r="2138">
          <cell r="C2138" t="str">
            <v>Правобережный район</v>
          </cell>
          <cell r="D2138">
            <v>0.785402850661082</v>
          </cell>
        </row>
        <row r="2139">
          <cell r="C2139" t="str">
            <v>Пригородный район</v>
          </cell>
          <cell r="D2139">
            <v>0.803403964836258</v>
          </cell>
        </row>
        <row r="2140">
          <cell r="C2140" t="str">
            <v>г Владикавказ</v>
          </cell>
          <cell r="D2140">
            <v>0.974933497258871</v>
          </cell>
        </row>
        <row r="2141">
          <cell r="C2141" t="str">
            <v>Карачаево-Черкесская Республика</v>
          </cell>
          <cell r="D2141">
            <v>0.864804944835633</v>
          </cell>
        </row>
        <row r="2142">
          <cell r="C2142" t="str">
            <v>Абазинский район</v>
          </cell>
          <cell r="D2142">
            <v>0.889478751855037</v>
          </cell>
        </row>
        <row r="2143">
          <cell r="C2143" t="str">
            <v>Адыге-Хабльский район</v>
          </cell>
          <cell r="D2143">
            <v>0.793652532517665</v>
          </cell>
        </row>
        <row r="2144">
          <cell r="C2144" t="str">
            <v>Зеленчукский район</v>
          </cell>
          <cell r="D2144">
            <v>0.83953243338501</v>
          </cell>
        </row>
        <row r="2145">
          <cell r="C2145" t="str">
            <v>Карачаевский район</v>
          </cell>
          <cell r="D2145">
            <v>0.802136670377427</v>
          </cell>
        </row>
        <row r="2146">
          <cell r="C2146" t="str">
            <v>Малокарачаевский район</v>
          </cell>
          <cell r="D2146">
            <v>0.808376761393933</v>
          </cell>
        </row>
        <row r="2147">
          <cell r="C2147" t="str">
            <v>Ногайский район</v>
          </cell>
          <cell r="D2147">
            <v>0.782857286076016</v>
          </cell>
        </row>
        <row r="2148">
          <cell r="C2148" t="str">
            <v>Прикубанский район</v>
          </cell>
          <cell r="D2148">
            <v>0.804880105139682</v>
          </cell>
        </row>
        <row r="2149">
          <cell r="C2149" t="str">
            <v>Урупский район</v>
          </cell>
          <cell r="D2149">
            <v>0.942367959192119</v>
          </cell>
        </row>
        <row r="2150">
          <cell r="C2150" t="str">
            <v>Усть-Джегутинский район</v>
          </cell>
          <cell r="D2150">
            <v>0.803594378820718</v>
          </cell>
        </row>
        <row r="2151">
          <cell r="C2151" t="str">
            <v>Хабезский район</v>
          </cell>
          <cell r="D2151">
            <v>0.790315477180104</v>
          </cell>
        </row>
        <row r="2152">
          <cell r="C2152" t="str">
            <v>г Карачаевск</v>
          </cell>
          <cell r="D2152">
            <v>0.810394822973164</v>
          </cell>
        </row>
        <row r="2153">
          <cell r="C2153" t="str">
            <v>г Черкесск</v>
          </cell>
          <cell r="D2153">
            <v>0.950131616139351</v>
          </cell>
        </row>
        <row r="2154">
          <cell r="C2154" t="str">
            <v>Республика Татарстан (Татарстан)</v>
          </cell>
          <cell r="D2154">
            <v>0.916438111710163</v>
          </cell>
        </row>
        <row r="2155">
          <cell r="C2155" t="str">
            <v>Агрызский район</v>
          </cell>
          <cell r="D2155">
            <v>0.854512119613645</v>
          </cell>
        </row>
        <row r="2156">
          <cell r="C2156" t="str">
            <v>Азнакаевский район</v>
          </cell>
          <cell r="D2156">
            <v>0.891082308795037</v>
          </cell>
        </row>
        <row r="2157">
          <cell r="C2157" t="str">
            <v>Аксубаевский район</v>
          </cell>
          <cell r="D2157">
            <v>0.791883544573052</v>
          </cell>
        </row>
        <row r="2158">
          <cell r="C2158" t="str">
            <v>Актанышский район</v>
          </cell>
          <cell r="D2158">
            <v>0.821523439664164</v>
          </cell>
        </row>
        <row r="2159">
          <cell r="C2159" t="str">
            <v>Алексеевский район</v>
          </cell>
          <cell r="D2159">
            <v>0.807146594296423</v>
          </cell>
        </row>
        <row r="2160">
          <cell r="C2160" t="str">
            <v>Алькеевский район</v>
          </cell>
          <cell r="D2160">
            <v>0.825495299453856</v>
          </cell>
        </row>
        <row r="2161">
          <cell r="C2161" t="str">
            <v>Альметьевский район</v>
          </cell>
          <cell r="D2161">
            <v>1.0621438391479</v>
          </cell>
        </row>
        <row r="2162">
          <cell r="C2162" t="str">
            <v>Апастовский район</v>
          </cell>
          <cell r="D2162">
            <v>0.794019613694149</v>
          </cell>
        </row>
        <row r="2163">
          <cell r="C2163" t="str">
            <v>Арский район</v>
          </cell>
          <cell r="D2163">
            <v>0.796278274608282</v>
          </cell>
        </row>
        <row r="2164">
          <cell r="C2164" t="str">
            <v>Атнинский район</v>
          </cell>
          <cell r="D2164">
            <v>0.796697915745985</v>
          </cell>
        </row>
        <row r="2165">
          <cell r="C2165" t="str">
            <v>Бавлинский район</v>
          </cell>
          <cell r="D2165">
            <v>0.89623459324365</v>
          </cell>
        </row>
        <row r="2166">
          <cell r="C2166" t="str">
            <v>Балтасинский район</v>
          </cell>
          <cell r="D2166">
            <v>0.789115941972674</v>
          </cell>
        </row>
        <row r="2167">
          <cell r="C2167" t="str">
            <v>Бугульминский район</v>
          </cell>
          <cell r="D2167">
            <v>0.889747801397643</v>
          </cell>
        </row>
        <row r="2168">
          <cell r="C2168" t="str">
            <v>Буинский район</v>
          </cell>
          <cell r="D2168">
            <v>0.80452904519377</v>
          </cell>
        </row>
        <row r="2169">
          <cell r="C2169" t="str">
            <v>Верхнеуслонский район</v>
          </cell>
          <cell r="D2169">
            <v>0.963482907125622</v>
          </cell>
        </row>
        <row r="2170">
          <cell r="C2170" t="str">
            <v>Высокогорский район</v>
          </cell>
          <cell r="D2170">
            <v>0.81913530009869</v>
          </cell>
        </row>
        <row r="2171">
          <cell r="C2171" t="str">
            <v>Дрожжановский район</v>
          </cell>
          <cell r="D2171">
            <v>0.808840332796444</v>
          </cell>
        </row>
        <row r="2172">
          <cell r="C2172" t="str">
            <v>Елабужский район</v>
          </cell>
          <cell r="D2172">
            <v>0.940221900241703</v>
          </cell>
        </row>
        <row r="2173">
          <cell r="C2173" t="str">
            <v>Заинский район</v>
          </cell>
          <cell r="D2173">
            <v>0.850821335086496</v>
          </cell>
        </row>
        <row r="2174">
          <cell r="C2174" t="str">
            <v>Зеленодольский район</v>
          </cell>
          <cell r="D2174">
            <v>0.837304261112019</v>
          </cell>
        </row>
        <row r="2175">
          <cell r="C2175" t="str">
            <v>Кайбицкий район</v>
          </cell>
          <cell r="D2175">
            <v>0.815044734875833</v>
          </cell>
        </row>
        <row r="2176">
          <cell r="C2176" t="str">
            <v>Камско-Устьинский район</v>
          </cell>
          <cell r="D2176">
            <v>0.808629812111292</v>
          </cell>
        </row>
        <row r="2177">
          <cell r="C2177" t="str">
            <v>Спасский район</v>
          </cell>
          <cell r="D2177">
            <v>0.798555510036512</v>
          </cell>
        </row>
        <row r="2178">
          <cell r="C2178" t="str">
            <v>Кукморский район</v>
          </cell>
          <cell r="D2178">
            <v>0.81431041289316</v>
          </cell>
        </row>
        <row r="2179">
          <cell r="C2179" t="str">
            <v>Лаишевский район</v>
          </cell>
          <cell r="D2179">
            <v>1.01197381938769</v>
          </cell>
        </row>
        <row r="2180">
          <cell r="C2180" t="str">
            <v>Лениногорский район</v>
          </cell>
          <cell r="D2180">
            <v>0.931934809337113</v>
          </cell>
        </row>
        <row r="2181">
          <cell r="C2181" t="str">
            <v>Мамадышский район</v>
          </cell>
          <cell r="D2181">
            <v>0.800992486285973</v>
          </cell>
        </row>
        <row r="2182">
          <cell r="C2182" t="str">
            <v>Менделеевский район</v>
          </cell>
          <cell r="D2182">
            <v>0.864729359718441</v>
          </cell>
        </row>
        <row r="2183">
          <cell r="C2183" t="str">
            <v>Мензелинский район</v>
          </cell>
          <cell r="D2183">
            <v>0.825129867321139</v>
          </cell>
        </row>
        <row r="2184">
          <cell r="C2184" t="str">
            <v>Муслюмовский район</v>
          </cell>
          <cell r="D2184">
            <v>0.799461946324422</v>
          </cell>
        </row>
        <row r="2185">
          <cell r="C2185" t="str">
            <v>Нижнекамский район</v>
          </cell>
          <cell r="D2185">
            <v>1.05570942743164</v>
          </cell>
        </row>
        <row r="2186">
          <cell r="C2186" t="str">
            <v>Новошешминский район</v>
          </cell>
          <cell r="D2186">
            <v>0.944414025192404</v>
          </cell>
        </row>
        <row r="2187">
          <cell r="C2187" t="str">
            <v>Нурлатский район</v>
          </cell>
          <cell r="D2187">
            <v>0.869601597646829</v>
          </cell>
        </row>
        <row r="2188">
          <cell r="C2188" t="str">
            <v>Пестречинский район</v>
          </cell>
          <cell r="D2188">
            <v>0.812165056515014</v>
          </cell>
        </row>
        <row r="2189">
          <cell r="C2189" t="str">
            <v>Рыбно-Слободский район</v>
          </cell>
          <cell r="D2189">
            <v>0.803154559726804</v>
          </cell>
        </row>
        <row r="2190">
          <cell r="C2190" t="str">
            <v>Сабинский район</v>
          </cell>
          <cell r="D2190">
            <v>0.794863153819709</v>
          </cell>
        </row>
        <row r="2191">
          <cell r="C2191" t="str">
            <v>Сармановский район</v>
          </cell>
          <cell r="D2191">
            <v>0.856096211328145</v>
          </cell>
        </row>
        <row r="2192">
          <cell r="C2192" t="str">
            <v>Ютазинский район</v>
          </cell>
          <cell r="D2192">
            <v>0.829129531729625</v>
          </cell>
        </row>
        <row r="2193">
          <cell r="C2193" t="str">
            <v>Тетюшский район</v>
          </cell>
          <cell r="D2193">
            <v>0.816821687199006</v>
          </cell>
        </row>
        <row r="2194">
          <cell r="C2194" t="str">
            <v>Тюлячинский район</v>
          </cell>
          <cell r="D2194">
            <v>0.795320086866483</v>
          </cell>
        </row>
        <row r="2195">
          <cell r="C2195" t="str">
            <v>Тукаевский район</v>
          </cell>
          <cell r="D2195">
            <v>0.89552590409043</v>
          </cell>
        </row>
        <row r="2196">
          <cell r="C2196" t="str">
            <v>Черемшанский район</v>
          </cell>
          <cell r="D2196">
            <v>0.834264584744391</v>
          </cell>
        </row>
        <row r="2197">
          <cell r="C2197" t="str">
            <v>Чистопольский район</v>
          </cell>
          <cell r="D2197">
            <v>0.81733062888525</v>
          </cell>
        </row>
        <row r="2198">
          <cell r="C2198" t="str">
            <v>г Казань</v>
          </cell>
          <cell r="D2198">
            <v>1.04709216739495</v>
          </cell>
        </row>
        <row r="2199">
          <cell r="C2199" t="str">
            <v>г Набережные Челны</v>
          </cell>
          <cell r="D2199">
            <v>0.888850509485904</v>
          </cell>
        </row>
        <row r="2200">
          <cell r="C2200" t="str">
            <v>Республика Тыва</v>
          </cell>
          <cell r="D2200">
            <v>0.80675776422097</v>
          </cell>
        </row>
        <row r="2201">
          <cell r="C2201" t="str">
            <v>Бай-Тайгинский район</v>
          </cell>
          <cell r="D2201">
            <v>0.727210779631999</v>
          </cell>
        </row>
        <row r="2202">
          <cell r="C2202" t="str">
            <v>Барун-Хемчикский район</v>
          </cell>
          <cell r="D2202">
            <v>0.712276944379376</v>
          </cell>
        </row>
        <row r="2203">
          <cell r="C2203" t="str">
            <v>Дзун-Хемчикский район</v>
          </cell>
          <cell r="D2203">
            <v>0.723140044233154</v>
          </cell>
        </row>
        <row r="2204">
          <cell r="C2204" t="str">
            <v>Каа-Хемский район</v>
          </cell>
          <cell r="D2204">
            <v>0.702632154568243</v>
          </cell>
        </row>
        <row r="2205">
          <cell r="C2205" t="str">
            <v>Кызылский район</v>
          </cell>
          <cell r="D2205">
            <v>0.805082968037416</v>
          </cell>
        </row>
        <row r="2206">
          <cell r="C2206" t="str">
            <v>Монгун-Тайгинский район</v>
          </cell>
          <cell r="D2206">
            <v>0.707953659531097</v>
          </cell>
        </row>
        <row r="2207">
          <cell r="C2207" t="str">
            <v>Овюрский район</v>
          </cell>
          <cell r="D2207">
            <v>0.727976632693266</v>
          </cell>
        </row>
        <row r="2208">
          <cell r="C2208" t="str">
            <v>Пий-Хемский район</v>
          </cell>
          <cell r="D2208">
            <v>0.729547505839734</v>
          </cell>
        </row>
        <row r="2209">
          <cell r="C2209" t="str">
            <v>Сут-Хольский район</v>
          </cell>
          <cell r="D2209">
            <v>0.698814268060911</v>
          </cell>
        </row>
        <row r="2210">
          <cell r="C2210" t="str">
            <v>Тандинский район</v>
          </cell>
          <cell r="D2210">
            <v>0.759612897949748</v>
          </cell>
        </row>
        <row r="2211">
          <cell r="C2211" t="str">
            <v>Тере-Хольский район</v>
          </cell>
          <cell r="D2211">
            <v>0.754186797868697</v>
          </cell>
        </row>
        <row r="2212">
          <cell r="C2212" t="str">
            <v>Тес-Хемский район</v>
          </cell>
          <cell r="D2212">
            <v>0.712902119551925</v>
          </cell>
        </row>
        <row r="2213">
          <cell r="C2213" t="str">
            <v>Тоджинский район</v>
          </cell>
          <cell r="D2213">
            <v>0.749299124589907</v>
          </cell>
        </row>
        <row r="2214">
          <cell r="C2214" t="str">
            <v>Улуг-Хемский район</v>
          </cell>
          <cell r="D2214">
            <v>0.744991470618152</v>
          </cell>
        </row>
        <row r="2215">
          <cell r="C2215" t="str">
            <v>Чаа-Хольский район</v>
          </cell>
          <cell r="D2215">
            <v>0.695766247138705</v>
          </cell>
        </row>
        <row r="2216">
          <cell r="C2216" t="str">
            <v>Чеди-Хольский район</v>
          </cell>
          <cell r="D2216">
            <v>0.720830537310402</v>
          </cell>
        </row>
        <row r="2217">
          <cell r="C2217" t="str">
            <v>Эрзинский район</v>
          </cell>
          <cell r="D2217">
            <v>0.728874060604048</v>
          </cell>
        </row>
        <row r="2218">
          <cell r="C2218" t="str">
            <v>г Кызыл</v>
          </cell>
          <cell r="D2218">
            <v>0.939480957473703</v>
          </cell>
        </row>
        <row r="2219">
          <cell r="C2219" t="str">
            <v>г Ак-Довурак</v>
          </cell>
          <cell r="D2219">
            <v>0.746083895210783</v>
          </cell>
        </row>
        <row r="2220">
          <cell r="C2220" t="str">
            <v>Удмуртская республика</v>
          </cell>
          <cell r="D2220">
            <v>0.970005905639985</v>
          </cell>
        </row>
        <row r="2221">
          <cell r="C2221" t="str">
            <v>Алнашский район район</v>
          </cell>
          <cell r="D2221">
            <v>0.838867373658562</v>
          </cell>
        </row>
        <row r="2222">
          <cell r="C2222" t="str">
            <v>Балезинский район</v>
          </cell>
          <cell r="D2222">
            <v>0.838281628340476</v>
          </cell>
        </row>
        <row r="2223">
          <cell r="C2223" t="str">
            <v>Вавожский район</v>
          </cell>
          <cell r="D2223">
            <v>0.866738674200104</v>
          </cell>
        </row>
        <row r="2224">
          <cell r="C2224" t="str">
            <v>Воткинский район</v>
          </cell>
          <cell r="D2224">
            <v>1.10868975708582</v>
          </cell>
        </row>
        <row r="2225">
          <cell r="C2225" t="str">
            <v>Глазовский район</v>
          </cell>
          <cell r="D2225">
            <v>0.835510277576324</v>
          </cell>
        </row>
        <row r="2226">
          <cell r="C2226" t="str">
            <v>Граховский район</v>
          </cell>
          <cell r="D2226">
            <v>0.864564364501286</v>
          </cell>
        </row>
        <row r="2227">
          <cell r="C2227" t="str">
            <v>Дебесский район</v>
          </cell>
          <cell r="D2227">
            <v>0.869951914596614</v>
          </cell>
        </row>
        <row r="2228">
          <cell r="C2228" t="str">
            <v>Завьяловский район</v>
          </cell>
          <cell r="D2228">
            <v>0.912129852504711</v>
          </cell>
        </row>
        <row r="2229">
          <cell r="C2229" t="str">
            <v>Игринский район</v>
          </cell>
          <cell r="D2229">
            <v>0.894090891710397</v>
          </cell>
        </row>
        <row r="2230">
          <cell r="C2230" t="str">
            <v>Камбарский район</v>
          </cell>
          <cell r="D2230">
            <v>0.877093155519373</v>
          </cell>
        </row>
        <row r="2231">
          <cell r="C2231" t="str">
            <v>Каракулинский район</v>
          </cell>
          <cell r="D2231">
            <v>0.891495128992704</v>
          </cell>
        </row>
        <row r="2232">
          <cell r="C2232" t="str">
            <v>Кезский район</v>
          </cell>
          <cell r="D2232">
            <v>0.875686991389595</v>
          </cell>
        </row>
        <row r="2233">
          <cell r="C2233" t="str">
            <v>Кизнерский район</v>
          </cell>
          <cell r="D2233">
            <v>0.889328430889726</v>
          </cell>
        </row>
        <row r="2234">
          <cell r="C2234" t="str">
            <v>Киясовский район</v>
          </cell>
          <cell r="D2234">
            <v>0.854082050079311</v>
          </cell>
        </row>
        <row r="2235">
          <cell r="C2235" t="str">
            <v>Красногорский район</v>
          </cell>
          <cell r="D2235">
            <v>0.837678852511153</v>
          </cell>
        </row>
        <row r="2236">
          <cell r="C2236" t="str">
            <v>Малопургинский район</v>
          </cell>
          <cell r="D2236">
            <v>0.872839107593317</v>
          </cell>
        </row>
        <row r="2237">
          <cell r="C2237" t="str">
            <v>Можгинский район</v>
          </cell>
          <cell r="D2237">
            <v>0.879380909276709</v>
          </cell>
        </row>
        <row r="2238">
          <cell r="C2238" t="str">
            <v>Сарапульский район</v>
          </cell>
          <cell r="D2238">
            <v>0.89036058413907</v>
          </cell>
        </row>
        <row r="2239">
          <cell r="C2239" t="str">
            <v>Селтинский район</v>
          </cell>
          <cell r="D2239">
            <v>0.840162630928432</v>
          </cell>
        </row>
        <row r="2240">
          <cell r="C2240" t="str">
            <v>Сюмсинский район</v>
          </cell>
          <cell r="D2240">
            <v>0.881626747122718</v>
          </cell>
        </row>
        <row r="2241">
          <cell r="C2241" t="str">
            <v>Увинский район</v>
          </cell>
          <cell r="D2241">
            <v>0.869205665399164</v>
          </cell>
        </row>
        <row r="2242">
          <cell r="C2242" t="str">
            <v>Шарканский район</v>
          </cell>
          <cell r="D2242">
            <v>0.879749185393154</v>
          </cell>
        </row>
        <row r="2243">
          <cell r="C2243" t="str">
            <v>Юкаменский район</v>
          </cell>
          <cell r="D2243">
            <v>0.868613212145019</v>
          </cell>
        </row>
        <row r="2244">
          <cell r="C2244" t="str">
            <v>Якшур-Бодьинский район</v>
          </cell>
          <cell r="D2244">
            <v>0.939371719253423</v>
          </cell>
        </row>
        <row r="2245">
          <cell r="C2245" t="str">
            <v>Ярский район</v>
          </cell>
          <cell r="D2245">
            <v>0.878854318918059</v>
          </cell>
        </row>
        <row r="2246">
          <cell r="C2246" t="str">
            <v>г Воткинск</v>
          </cell>
          <cell r="D2246">
            <v>1.12406747458454</v>
          </cell>
        </row>
        <row r="2247">
          <cell r="C2247" t="str">
            <v>г Глазов</v>
          </cell>
          <cell r="D2247">
            <v>0.925208590011142</v>
          </cell>
        </row>
        <row r="2248">
          <cell r="C2248" t="str">
            <v>г Ижевск</v>
          </cell>
          <cell r="D2248">
            <v>1.10805020925468</v>
          </cell>
        </row>
        <row r="2249">
          <cell r="C2249" t="str">
            <v>г Можга</v>
          </cell>
          <cell r="D2249">
            <v>0.888026535196088</v>
          </cell>
        </row>
        <row r="2250">
          <cell r="C2250" t="str">
            <v>г Сарапул</v>
          </cell>
          <cell r="D2250">
            <v>0.960253211397627</v>
          </cell>
        </row>
        <row r="2251">
          <cell r="C2251" t="str">
            <v>Республика Хакасия</v>
          </cell>
          <cell r="D2251">
            <v>0.82423229904053</v>
          </cell>
        </row>
        <row r="2252">
          <cell r="C2252" t="str">
            <v>Алтайский район</v>
          </cell>
          <cell r="D2252">
            <v>0.743599095080337</v>
          </cell>
        </row>
        <row r="2253">
          <cell r="C2253" t="str">
            <v>Аскизский район</v>
          </cell>
          <cell r="D2253">
            <v>0.756534363685758</v>
          </cell>
        </row>
        <row r="2254">
          <cell r="C2254" t="str">
            <v>Бейский район</v>
          </cell>
          <cell r="D2254">
            <v>0.746919622250172</v>
          </cell>
        </row>
        <row r="2255">
          <cell r="C2255" t="str">
            <v>Боградский район</v>
          </cell>
          <cell r="D2255">
            <v>0.732080560928178</v>
          </cell>
        </row>
        <row r="2256">
          <cell r="C2256" t="str">
            <v>Орджоникидзевский район</v>
          </cell>
          <cell r="D2256">
            <v>0.702181532879239</v>
          </cell>
        </row>
        <row r="2257">
          <cell r="C2257" t="str">
            <v>Таштыпский район</v>
          </cell>
          <cell r="D2257">
            <v>0.807791779517658</v>
          </cell>
        </row>
        <row r="2258">
          <cell r="C2258" t="str">
            <v>Усть-Абаканский район</v>
          </cell>
          <cell r="D2258">
            <v>0.742126229326769</v>
          </cell>
        </row>
        <row r="2259">
          <cell r="C2259" t="str">
            <v>Ширинский район</v>
          </cell>
          <cell r="D2259">
            <v>0.73693529472355</v>
          </cell>
        </row>
        <row r="2260">
          <cell r="C2260" t="str">
            <v>г Абакан</v>
          </cell>
          <cell r="D2260">
            <v>0.919524593595881</v>
          </cell>
        </row>
        <row r="2261">
          <cell r="C2261" t="str">
            <v>г Абаза</v>
          </cell>
          <cell r="D2261">
            <v>0.73811229104801</v>
          </cell>
        </row>
        <row r="2262">
          <cell r="C2262" t="str">
            <v>г Саяногорск</v>
          </cell>
          <cell r="D2262">
            <v>0.958121723048652</v>
          </cell>
        </row>
        <row r="2263">
          <cell r="C2263" t="str">
            <v>г Сорск</v>
          </cell>
          <cell r="D2263">
            <v>0.738413125467952</v>
          </cell>
        </row>
        <row r="2264">
          <cell r="C2264" t="str">
            <v>г Черногорск</v>
          </cell>
          <cell r="D2264">
            <v>0.844532711683223</v>
          </cell>
        </row>
        <row r="2265">
          <cell r="C2265" t="str">
            <v>Чеченская Республика</v>
          </cell>
          <cell r="D2265">
            <v>1.18725516968196</v>
          </cell>
        </row>
        <row r="2266">
          <cell r="C2266" t="str">
            <v>Ачхой-Мартановский район</v>
          </cell>
          <cell r="D2266">
            <v>1.04444048718411</v>
          </cell>
        </row>
        <row r="2267">
          <cell r="C2267" t="str">
            <v>Веденский район</v>
          </cell>
          <cell r="D2267">
            <v>1.08096366406009</v>
          </cell>
        </row>
        <row r="2268">
          <cell r="C2268" t="str">
            <v>Грозненский район</v>
          </cell>
          <cell r="D2268">
            <v>1.09202545365571</v>
          </cell>
        </row>
        <row r="2269">
          <cell r="C2269" t="str">
            <v>Гудермесский район</v>
          </cell>
          <cell r="D2269">
            <v>1.06932019863839</v>
          </cell>
        </row>
        <row r="2270">
          <cell r="C2270" t="str">
            <v>Надтеречный район</v>
          </cell>
          <cell r="D2270">
            <v>1.09344919863058</v>
          </cell>
        </row>
        <row r="2271">
          <cell r="C2271" t="str">
            <v>Наурский район</v>
          </cell>
          <cell r="D2271">
            <v>1.06781734077672</v>
          </cell>
        </row>
        <row r="2272">
          <cell r="C2272" t="str">
            <v>Ножай-Юртовский район</v>
          </cell>
          <cell r="D2272">
            <v>1.05960160619336</v>
          </cell>
        </row>
        <row r="2273">
          <cell r="C2273" t="str">
            <v>Урус-Мартановский район</v>
          </cell>
          <cell r="D2273">
            <v>1.06310672799351</v>
          </cell>
        </row>
        <row r="2274">
          <cell r="C2274" t="str">
            <v>Курчалоевский район</v>
          </cell>
          <cell r="D2274">
            <v>1.07502158792531</v>
          </cell>
        </row>
        <row r="2275">
          <cell r="C2275" t="str">
            <v>Сунженский район</v>
          </cell>
          <cell r="D2275">
            <v>1.05510566005825</v>
          </cell>
        </row>
        <row r="2276">
          <cell r="C2276" t="str">
            <v>Шалинский район</v>
          </cell>
          <cell r="D2276">
            <v>1.08071541987479</v>
          </cell>
        </row>
        <row r="2277">
          <cell r="C2277" t="str">
            <v>Шатоевский район</v>
          </cell>
          <cell r="D2277">
            <v>1.0949517216735</v>
          </cell>
        </row>
        <row r="2278">
          <cell r="C2278" t="str">
            <v>Шаройский район</v>
          </cell>
          <cell r="D2278">
            <v>1.34064463595005</v>
          </cell>
        </row>
        <row r="2279">
          <cell r="C2279" t="str">
            <v>Шелковской район</v>
          </cell>
          <cell r="D2279">
            <v>1.09335894106263</v>
          </cell>
        </row>
        <row r="2280">
          <cell r="C2280" t="str">
            <v>Итум-Калинский район</v>
          </cell>
          <cell r="D2280">
            <v>1.11723658783829</v>
          </cell>
        </row>
        <row r="2281">
          <cell r="C2281" t="str">
            <v>г Аргун</v>
          </cell>
          <cell r="D2281">
            <v>1.06015463110095</v>
          </cell>
        </row>
        <row r="2282">
          <cell r="C2282" t="str">
            <v>г Грозный</v>
          </cell>
          <cell r="D2282">
            <v>1.35611780603153</v>
          </cell>
        </row>
        <row r="2283">
          <cell r="C2283" t="str">
            <v>Чувашская Республика - Чувашия</v>
          </cell>
          <cell r="D2283">
            <v>0.809034333345467</v>
          </cell>
        </row>
        <row r="2284">
          <cell r="C2284" t="str">
            <v>Алатырский район</v>
          </cell>
          <cell r="D2284">
            <v>0.686603715554281</v>
          </cell>
        </row>
        <row r="2285">
          <cell r="C2285" t="str">
            <v>Аликовский район</v>
          </cell>
          <cell r="D2285">
            <v>0.742819044422264</v>
          </cell>
        </row>
        <row r="2286">
          <cell r="C2286" t="str">
            <v>Батыревский район</v>
          </cell>
          <cell r="D2286">
            <v>0.71989123226787</v>
          </cell>
        </row>
        <row r="2287">
          <cell r="C2287" t="str">
            <v>Вурнарский район</v>
          </cell>
          <cell r="D2287">
            <v>0.753308685221296</v>
          </cell>
        </row>
        <row r="2288">
          <cell r="C2288" t="str">
            <v>Ибресинский район</v>
          </cell>
          <cell r="D2288">
            <v>0.74365622508625</v>
          </cell>
        </row>
        <row r="2289">
          <cell r="C2289" t="str">
            <v>Канашский район</v>
          </cell>
          <cell r="D2289">
            <v>0.708398082841092</v>
          </cell>
        </row>
        <row r="2290">
          <cell r="C2290" t="str">
            <v>Козловский район</v>
          </cell>
          <cell r="D2290">
            <v>0.729706018645155</v>
          </cell>
        </row>
        <row r="2291">
          <cell r="C2291" t="str">
            <v>Комсомольский район</v>
          </cell>
          <cell r="D2291">
            <v>0.727200838364333</v>
          </cell>
        </row>
        <row r="2292">
          <cell r="C2292" t="str">
            <v>Красноармейский район</v>
          </cell>
          <cell r="D2292">
            <v>0.825791148885937</v>
          </cell>
        </row>
        <row r="2293">
          <cell r="C2293" t="str">
            <v>Красночетайский район</v>
          </cell>
          <cell r="D2293">
            <v>0.711598126151269</v>
          </cell>
        </row>
        <row r="2294">
          <cell r="C2294" t="str">
            <v>Мариинско-Посадский район</v>
          </cell>
          <cell r="D2294">
            <v>0.745486243120592</v>
          </cell>
        </row>
        <row r="2295">
          <cell r="C2295" t="str">
            <v>Моргаушский район</v>
          </cell>
          <cell r="D2295">
            <v>0.721165113618941</v>
          </cell>
        </row>
        <row r="2296">
          <cell r="C2296" t="str">
            <v>Порецкий район</v>
          </cell>
          <cell r="D2296">
            <v>0.734904152293584</v>
          </cell>
        </row>
        <row r="2297">
          <cell r="C2297" t="str">
            <v>Урмарский район</v>
          </cell>
          <cell r="D2297">
            <v>0.723479750390384</v>
          </cell>
        </row>
        <row r="2298">
          <cell r="C2298" t="str">
            <v>Цивильский район</v>
          </cell>
          <cell r="D2298">
            <v>0.742053484312692</v>
          </cell>
        </row>
        <row r="2299">
          <cell r="C2299" t="str">
            <v>Чебоксарский район</v>
          </cell>
          <cell r="D2299">
            <v>0.731502381175417</v>
          </cell>
        </row>
        <row r="2300">
          <cell r="C2300" t="str">
            <v>Шемуршинский район</v>
          </cell>
          <cell r="D2300">
            <v>0.6983643304708</v>
          </cell>
        </row>
        <row r="2301">
          <cell r="C2301" t="str">
            <v>Шумерлинский район</v>
          </cell>
          <cell r="D2301">
            <v>0.716837268894609</v>
          </cell>
        </row>
        <row r="2302">
          <cell r="C2302" t="str">
            <v>Ядринский район</v>
          </cell>
          <cell r="D2302">
            <v>0.747987421679892</v>
          </cell>
        </row>
        <row r="2303">
          <cell r="C2303" t="str">
            <v>Яльчикский район</v>
          </cell>
          <cell r="D2303">
            <v>0.730374921788742</v>
          </cell>
        </row>
        <row r="2304">
          <cell r="C2304" t="str">
            <v>Янтиковский район</v>
          </cell>
          <cell r="D2304">
            <v>0.722408554524249</v>
          </cell>
        </row>
        <row r="2305">
          <cell r="C2305" t="str">
            <v>г Алатырь</v>
          </cell>
          <cell r="D2305">
            <v>0.740423141921458</v>
          </cell>
        </row>
        <row r="2306">
          <cell r="C2306" t="str">
            <v>г Канаш</v>
          </cell>
          <cell r="D2306">
            <v>0.73585160261728</v>
          </cell>
        </row>
        <row r="2307">
          <cell r="C2307" t="str">
            <v>г Новочебоксарск</v>
          </cell>
          <cell r="D2307">
            <v>0.811388371682662</v>
          </cell>
        </row>
        <row r="2308">
          <cell r="C2308" t="str">
            <v>г Чебоксары</v>
          </cell>
          <cell r="D2308">
            <v>0.94130494493925</v>
          </cell>
        </row>
        <row r="2309">
          <cell r="C2309" t="str">
            <v>г Шумерля</v>
          </cell>
          <cell r="D2309">
            <v>0.92426086051792</v>
          </cell>
        </row>
        <row r="2310">
          <cell r="C2310" t="str">
            <v>Республика Саха (Якутия)</v>
          </cell>
          <cell r="D2310">
            <v>0.939887476570604</v>
          </cell>
        </row>
        <row r="2311">
          <cell r="C2311" t="str">
            <v>Абыйский район</v>
          </cell>
          <cell r="D2311">
            <v>0.879076957186643</v>
          </cell>
        </row>
        <row r="2312">
          <cell r="C2312" t="str">
            <v>Алданский район</v>
          </cell>
          <cell r="D2312">
            <v>0.91935926545557</v>
          </cell>
        </row>
        <row r="2313">
          <cell r="C2313" t="str">
            <v>Таттинский район</v>
          </cell>
          <cell r="D2313">
            <v>0.813663619093578</v>
          </cell>
        </row>
        <row r="2314">
          <cell r="C2314" t="str">
            <v>Аллаиховский район</v>
          </cell>
          <cell r="D2314">
            <v>0.942522708403366</v>
          </cell>
        </row>
        <row r="2315">
          <cell r="C2315" t="str">
            <v>Амгинский район</v>
          </cell>
          <cell r="D2315">
            <v>0.833550891050449</v>
          </cell>
        </row>
        <row r="2316">
          <cell r="C2316" t="str">
            <v>Анабарский национальный (долгано-эвенкийский) район</v>
          </cell>
          <cell r="D2316">
            <v>1.11267484134405</v>
          </cell>
        </row>
        <row r="2317">
          <cell r="C2317" t="str">
            <v>Булунский район</v>
          </cell>
          <cell r="D2317">
            <v>1.04625903228282</v>
          </cell>
        </row>
        <row r="2318">
          <cell r="C2318" t="str">
            <v>Верхневилюйский район</v>
          </cell>
          <cell r="D2318">
            <v>0.825367835412407</v>
          </cell>
        </row>
        <row r="2319">
          <cell r="C2319" t="str">
            <v>Верхнеколымский район</v>
          </cell>
          <cell r="D2319">
            <v>0.924314595979153</v>
          </cell>
        </row>
        <row r="2320">
          <cell r="C2320" t="str">
            <v>Верхоянский район</v>
          </cell>
          <cell r="D2320">
            <v>0.834872648608752</v>
          </cell>
        </row>
        <row r="2321">
          <cell r="C2321" t="str">
            <v>Вилюйский район</v>
          </cell>
          <cell r="D2321">
            <v>0.86568506900954</v>
          </cell>
        </row>
        <row r="2322">
          <cell r="C2322" t="str">
            <v>Горный район</v>
          </cell>
          <cell r="D2322">
            <v>0.832727922715662</v>
          </cell>
        </row>
        <row r="2323">
          <cell r="C2323" t="str">
            <v>Жиганский район</v>
          </cell>
          <cell r="D2323">
            <v>0.86893009976462</v>
          </cell>
        </row>
        <row r="2324">
          <cell r="C2324" t="str">
            <v>Кобяйский район</v>
          </cell>
          <cell r="D2324">
            <v>0.852508931097028</v>
          </cell>
        </row>
        <row r="2325">
          <cell r="C2325" t="str">
            <v>Нюрбинский район</v>
          </cell>
          <cell r="D2325">
            <v>0.969281162654962</v>
          </cell>
        </row>
        <row r="2326">
          <cell r="C2326" t="str">
            <v>Ленский район</v>
          </cell>
          <cell r="D2326">
            <v>1.10835200140691</v>
          </cell>
        </row>
        <row r="2327">
          <cell r="C2327" t="str">
            <v>Мегино-Кангаласский район</v>
          </cell>
          <cell r="D2327">
            <v>0.82720367132276</v>
          </cell>
        </row>
        <row r="2328">
          <cell r="C2328" t="str">
            <v>Мирнинский район</v>
          </cell>
          <cell r="D2328">
            <v>1.17288822285699</v>
          </cell>
        </row>
        <row r="2329">
          <cell r="C2329" t="str">
            <v>Момский район</v>
          </cell>
          <cell r="D2329">
            <v>0.857461418669144</v>
          </cell>
        </row>
        <row r="2330">
          <cell r="C2330" t="str">
            <v>Намский район</v>
          </cell>
          <cell r="D2330">
            <v>0.835842062001708</v>
          </cell>
        </row>
        <row r="2331">
          <cell r="C2331" t="str">
            <v>Нижнеколымский район</v>
          </cell>
          <cell r="D2331">
            <v>0.864296915311433</v>
          </cell>
        </row>
        <row r="2332">
          <cell r="C2332" t="str">
            <v>Оймяконский район</v>
          </cell>
          <cell r="D2332">
            <v>1.10770344483891</v>
          </cell>
        </row>
        <row r="2333">
          <cell r="C2333" t="str">
            <v>Олекминский район</v>
          </cell>
          <cell r="D2333">
            <v>0.960767184160307</v>
          </cell>
        </row>
        <row r="2334">
          <cell r="C2334" t="str">
            <v>Оленекский район</v>
          </cell>
          <cell r="D2334">
            <v>1.08512849284496</v>
          </cell>
        </row>
        <row r="2335">
          <cell r="C2335" t="str">
            <v>Хангаласский район</v>
          </cell>
          <cell r="D2335">
            <v>0.852346287827008</v>
          </cell>
        </row>
        <row r="2336">
          <cell r="C2336" t="str">
            <v>Среднеколымский район</v>
          </cell>
          <cell r="D2336">
            <v>0.874783323617198</v>
          </cell>
        </row>
        <row r="2337">
          <cell r="C2337" t="str">
            <v>Сунтарский район</v>
          </cell>
          <cell r="D2337">
            <v>0.855263932886022</v>
          </cell>
        </row>
        <row r="2338">
          <cell r="C2338" t="str">
            <v>Томпонский район</v>
          </cell>
          <cell r="D2338">
            <v>0.862018504584204</v>
          </cell>
        </row>
        <row r="2339">
          <cell r="C2339" t="str">
            <v>Усть-Алданский район</v>
          </cell>
          <cell r="D2339">
            <v>0.831552560629164</v>
          </cell>
        </row>
        <row r="2340">
          <cell r="C2340" t="str">
            <v>Усть-Майский район</v>
          </cell>
          <cell r="D2340">
            <v>0.874250716494245</v>
          </cell>
        </row>
        <row r="2341">
          <cell r="C2341" t="str">
            <v>Усть-Янский район</v>
          </cell>
          <cell r="D2341">
            <v>0.908775882752934</v>
          </cell>
        </row>
        <row r="2342">
          <cell r="C2342" t="str">
            <v>Чурапчинский район</v>
          </cell>
          <cell r="D2342">
            <v>0.818988863883731</v>
          </cell>
        </row>
        <row r="2343">
          <cell r="C2343" t="str">
            <v>Эвено-Бытантайский национальный район</v>
          </cell>
          <cell r="D2343">
            <v>0.81000926944228</v>
          </cell>
        </row>
        <row r="2344">
          <cell r="C2344" t="str">
            <v>Нерюнгринский район</v>
          </cell>
          <cell r="D2344">
            <v>1.02730547153768</v>
          </cell>
        </row>
        <row r="2345">
          <cell r="C2345" t="str">
            <v>Городской округ Жатай</v>
          </cell>
          <cell r="D2345">
            <v>0.872077594144051</v>
          </cell>
        </row>
        <row r="2346">
          <cell r="C2346" t="str">
            <v>г Якутск</v>
          </cell>
          <cell r="D2346">
            <v>1.00969404834596</v>
          </cell>
        </row>
        <row r="2347">
          <cell r="C2347" t="str">
            <v>Еврейская АО</v>
          </cell>
          <cell r="D2347">
            <v>0.824944002511004</v>
          </cell>
        </row>
        <row r="2348">
          <cell r="C2348" t="str">
            <v>Биробиджанский район</v>
          </cell>
          <cell r="D2348">
            <v>0.738264947830505</v>
          </cell>
        </row>
        <row r="2349">
          <cell r="C2349" t="str">
            <v>Ленинский район</v>
          </cell>
          <cell r="D2349">
            <v>0.769739263455103</v>
          </cell>
        </row>
        <row r="2350">
          <cell r="C2350" t="str">
            <v>Облученский район</v>
          </cell>
          <cell r="D2350">
            <v>0.92195947813959</v>
          </cell>
        </row>
        <row r="2351">
          <cell r="C2351" t="str">
            <v>Октябрьский район</v>
          </cell>
          <cell r="D2351">
            <v>0.725497331805243</v>
          </cell>
        </row>
        <row r="2352">
          <cell r="C2352" t="str">
            <v>Смидовичский район</v>
          </cell>
          <cell r="D2352">
            <v>0.903821698578821</v>
          </cell>
        </row>
        <row r="2353">
          <cell r="C2353" t="str">
            <v>г Биробиджан</v>
          </cell>
          <cell r="D2353">
            <v>0.889349411221601</v>
          </cell>
        </row>
        <row r="2354">
          <cell r="C2354" t="str">
            <v>Ненецкий АО</v>
          </cell>
          <cell r="D2354">
            <v>1.26220540530464</v>
          </cell>
        </row>
        <row r="2355">
          <cell r="C2355" t="str">
            <v>г Нарьян-Мар</v>
          </cell>
          <cell r="D2355">
            <v>1.23628983934784</v>
          </cell>
        </row>
        <row r="2356">
          <cell r="C2356" t="str">
            <v>Ханты-Мансийский АО-Югра</v>
          </cell>
          <cell r="D2356">
            <v>1.05280865113479</v>
          </cell>
        </row>
        <row r="2357">
          <cell r="C2357" t="str">
            <v>Белоярский район</v>
          </cell>
          <cell r="D2357">
            <v>1.17647183469617</v>
          </cell>
        </row>
        <row r="2358">
          <cell r="C2358" t="str">
            <v>Березовский район</v>
          </cell>
          <cell r="D2358">
            <v>0.977242598863365</v>
          </cell>
        </row>
        <row r="2359">
          <cell r="C2359" t="str">
            <v>Кондинский район</v>
          </cell>
          <cell r="D2359">
            <v>0.957727363065074</v>
          </cell>
        </row>
        <row r="2360">
          <cell r="C2360" t="str">
            <v>Нефтеюганский район</v>
          </cell>
          <cell r="D2360">
            <v>1.11236176220359</v>
          </cell>
        </row>
        <row r="2361">
          <cell r="C2361" t="str">
            <v>Нижневартовский район</v>
          </cell>
          <cell r="D2361">
            <v>0.985246252604118</v>
          </cell>
        </row>
        <row r="2362">
          <cell r="C2362" t="str">
            <v>Октябрьский район</v>
          </cell>
          <cell r="D2362">
            <v>0.970955970938341</v>
          </cell>
        </row>
        <row r="2363">
          <cell r="C2363" t="str">
            <v>Советский район</v>
          </cell>
          <cell r="D2363">
            <v>0.970748416435949</v>
          </cell>
        </row>
        <row r="2364">
          <cell r="C2364" t="str">
            <v>Сургутский район</v>
          </cell>
          <cell r="D2364">
            <v>1.09584335715211</v>
          </cell>
        </row>
        <row r="2365">
          <cell r="C2365" t="str">
            <v>Ханты-Мансийский район</v>
          </cell>
          <cell r="D2365">
            <v>1.04598298527411</v>
          </cell>
        </row>
        <row r="2366">
          <cell r="C2366" t="str">
            <v>г Ханты-Мансийск</v>
          </cell>
          <cell r="D2366">
            <v>1.03834288343098</v>
          </cell>
        </row>
        <row r="2367">
          <cell r="C2367" t="str">
            <v>г Лангепас</v>
          </cell>
          <cell r="D2367">
            <v>0.965407151259064</v>
          </cell>
        </row>
        <row r="2368">
          <cell r="C2368" t="str">
            <v>г Мегион</v>
          </cell>
          <cell r="D2368">
            <v>0.951268121881344</v>
          </cell>
        </row>
        <row r="2369">
          <cell r="C2369" t="str">
            <v>г Нефтеюганск</v>
          </cell>
          <cell r="D2369">
            <v>0.957254274282813</v>
          </cell>
        </row>
        <row r="2370">
          <cell r="C2370" t="str">
            <v>г Нижневартовск</v>
          </cell>
          <cell r="D2370">
            <v>0.978421925750757</v>
          </cell>
        </row>
        <row r="2371">
          <cell r="C2371" t="str">
            <v>г Сургут</v>
          </cell>
          <cell r="D2371">
            <v>1.16357536834783</v>
          </cell>
        </row>
        <row r="2372">
          <cell r="C2372" t="str">
            <v>г Радужный</v>
          </cell>
          <cell r="D2372">
            <v>0.959703820026201</v>
          </cell>
        </row>
        <row r="2373">
          <cell r="C2373" t="str">
            <v>г Урай</v>
          </cell>
          <cell r="D2373">
            <v>0.942860942309868</v>
          </cell>
        </row>
        <row r="2374">
          <cell r="C2374" t="str">
            <v>г Нягань</v>
          </cell>
          <cell r="D2374">
            <v>0.974583325773899</v>
          </cell>
        </row>
        <row r="2375">
          <cell r="C2375" t="str">
            <v>г Когалым</v>
          </cell>
          <cell r="D2375">
            <v>0.977079875238789</v>
          </cell>
        </row>
        <row r="2376">
          <cell r="C2376" t="str">
            <v>г Покачи</v>
          </cell>
          <cell r="D2376">
            <v>0.954959575605641</v>
          </cell>
        </row>
        <row r="2377">
          <cell r="C2377" t="str">
            <v>г Пыть-Ях</v>
          </cell>
          <cell r="D2377">
            <v>0.925603131333459</v>
          </cell>
        </row>
        <row r="2378">
          <cell r="C2378" t="str">
            <v>г Югорск</v>
          </cell>
          <cell r="D2378">
            <v>1.19602793912791</v>
          </cell>
        </row>
        <row r="2379">
          <cell r="C2379" t="str">
            <v>Ямало-Ненецкий АО</v>
          </cell>
          <cell r="D2379">
            <v>1.01299234125438</v>
          </cell>
        </row>
        <row r="2380">
          <cell r="C2380" t="str">
            <v>Красноселькупский район</v>
          </cell>
          <cell r="D2380">
            <v>1.22598443942783</v>
          </cell>
        </row>
        <row r="2381">
          <cell r="C2381" t="str">
            <v>Надымский район</v>
          </cell>
          <cell r="D2381">
            <v>1.30043928393454</v>
          </cell>
        </row>
        <row r="2382">
          <cell r="C2382" t="str">
            <v>Приуральский район</v>
          </cell>
          <cell r="D2382">
            <v>1.17903298436568</v>
          </cell>
        </row>
        <row r="2383">
          <cell r="C2383" t="str">
            <v>Пуровский район</v>
          </cell>
          <cell r="D2383">
            <v>1.30172648996574</v>
          </cell>
        </row>
        <row r="2384">
          <cell r="C2384" t="str">
            <v>Тазовский район</v>
          </cell>
          <cell r="D2384">
            <v>1.21685255280142</v>
          </cell>
        </row>
        <row r="2385">
          <cell r="C2385" t="str">
            <v>Шурышкарский район</v>
          </cell>
          <cell r="D2385">
            <v>1.22974089294572</v>
          </cell>
        </row>
        <row r="2386">
          <cell r="C2386" t="str">
            <v>Ямальский район</v>
          </cell>
          <cell r="D2386">
            <v>1.30260643845637</v>
          </cell>
        </row>
        <row r="2387">
          <cell r="C2387" t="str">
            <v>г Губкинский</v>
          </cell>
          <cell r="D2387">
            <v>1.15016858000402</v>
          </cell>
        </row>
        <row r="2388">
          <cell r="C2388" t="str">
            <v>г Лабытнанги</v>
          </cell>
          <cell r="D2388">
            <v>1.02188245472271</v>
          </cell>
        </row>
        <row r="2389">
          <cell r="C2389" t="str">
            <v>г Муравленко</v>
          </cell>
          <cell r="D2389">
            <v>1.0078462031893</v>
          </cell>
        </row>
        <row r="2390">
          <cell r="C2390" t="str">
            <v>г Новый Уренгой</v>
          </cell>
          <cell r="D2390">
            <v>1.19823491567018</v>
          </cell>
        </row>
        <row r="2391">
          <cell r="C2391" t="str">
            <v>г Ноябрьск</v>
          </cell>
          <cell r="D2391">
            <v>1.28992020902726</v>
          </cell>
        </row>
        <row r="2392">
          <cell r="C2392" t="str">
            <v>г Салехард</v>
          </cell>
          <cell r="D2392">
            <v>1.23258797911209</v>
          </cell>
        </row>
        <row r="2393">
          <cell r="C2393" t="str">
            <v>Республика Крым</v>
          </cell>
          <cell r="D2393">
            <v>1.01642755618354</v>
          </cell>
        </row>
        <row r="2394">
          <cell r="C2394" t="str">
            <v>г Севастополь</v>
          </cell>
          <cell r="D2394">
            <v>0.979840336680575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coef"/>
      <sheetName val="Indicators"/>
      <sheetName val="Cluster determination"/>
      <sheetName val="Coerenza"/>
      <sheetName val="Normalita"/>
      <sheetName val="Ricavo"/>
      <sheetName val="Input data"/>
      <sheetName val="Q fields (current)"/>
      <sheetName val="Q fields to be added"/>
      <sheetName val="Formated results"/>
      <sheetName val="Report "/>
      <sheetName val="Settin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1">
          <cell r="A1" t="str">
            <v>Расчет нормальности, когерентности, верхней и нижней границ дохода и прибыли</v>
          </cell>
        </row>
        <row r="2">
          <cell r="A2" t="str">
            <v>Normalita</v>
          </cell>
        </row>
        <row r="2">
          <cell r="C2" t="str">
            <v>Минимальное значение</v>
          </cell>
          <cell r="D2" t="str">
            <v>Максимальное значение</v>
          </cell>
        </row>
        <row r="3">
          <cell r="B3" t="str">
            <v>Рассчитанное значение</v>
          </cell>
          <cell r="C3" t="str">
            <v>Soglia minima</v>
          </cell>
          <cell r="D3" t="str">
            <v>Soglia massima</v>
          </cell>
        </row>
        <row r="4">
          <cell r="A4" t="str">
            <v>Incidenza degli ammortamenti per beni strumentali mobili rispetto al valore degli stessi beni strumentali mobili ammortizzabili</v>
          </cell>
          <cell r="B4" t="str">
            <v>не заполнено</v>
          </cell>
        </row>
        <row r="4">
          <cell r="D4">
            <v>25</v>
          </cell>
        </row>
        <row r="5">
          <cell r="A5" t="str">
            <v>Incidenza dei costi per beni mobili acquisiti in dipendenza di contratti di locazione finanziaria rispetto al valore degli stessi</v>
          </cell>
          <cell r="B5" t="str">
            <v>не заполнено</v>
          </cell>
        </row>
        <row r="5">
          <cell r="D5">
            <v>55</v>
          </cell>
        </row>
        <row r="6">
          <cell r="A6" t="str">
            <v>Incidenza dei costi residuali di gestione sui ricavi</v>
          </cell>
          <cell r="B6">
            <v>0</v>
          </cell>
        </row>
        <row r="6">
          <cell r="D6">
            <v>3.42</v>
          </cell>
        </row>
        <row r="7">
          <cell r="A7" t="str">
            <v>Indice di copertura del costo per il godimento di beni di terzi e degli ammortamenti</v>
          </cell>
          <cell r="B7">
            <v>232.688155648005</v>
          </cell>
          <cell r="C7">
            <v>1</v>
          </cell>
        </row>
        <row r="8">
          <cell r="A8" t="str">
            <v>Incidenza del costo del venduto e del costo per la produzione di servizi sui ricavi</v>
          </cell>
          <cell r="B8">
            <v>0</v>
          </cell>
          <cell r="C8">
            <v>0</v>
          </cell>
        </row>
        <row r="9">
          <cell r="A9" t="str">
            <v>Assenza del Valore dei Beni Strumentali</v>
          </cell>
          <cell r="B9">
            <v>1</v>
          </cell>
          <cell r="C9">
            <v>0</v>
          </cell>
        </row>
        <row r="12">
          <cell r="A12" t="str">
            <v>Coerenza</v>
          </cell>
        </row>
        <row r="13">
          <cell r="A13" t="str">
            <v>Ricarico</v>
          </cell>
          <cell r="B13">
            <v>99999</v>
          </cell>
          <cell r="C13">
            <v>1.16</v>
          </cell>
          <cell r="D13">
            <v>4.53</v>
          </cell>
        </row>
        <row r="14">
          <cell r="A14" t="str">
            <v>Valore aggiunto lordo per addetto (in migliaia di euro)</v>
          </cell>
          <cell r="B14" t="e">
            <v>#VALUE!</v>
          </cell>
          <cell r="C14">
            <v>1214.8664202725</v>
          </cell>
          <cell r="D14">
            <v>13909.3516219626</v>
          </cell>
        </row>
        <row r="15">
          <cell r="A15" t="str">
            <v>Индекс зарплаты на общее количество сотрудников</v>
          </cell>
          <cell r="B15">
            <v>34550.6384652626</v>
          </cell>
          <cell r="C15">
            <v>29875.1945242092</v>
          </cell>
          <cell r="D15">
            <v>999999</v>
          </cell>
        </row>
        <row r="16">
          <cell r="A16" t="str">
            <v>Арифметика vs Заявка</v>
          </cell>
          <cell r="B16">
            <v>0.0440461340998246</v>
          </cell>
          <cell r="C16">
            <v>0.95</v>
          </cell>
          <cell r="D16">
            <v>1.05</v>
          </cell>
        </row>
        <row r="17">
          <cell r="A17" t="str">
            <v>Рентабельность клиента vs Рентабельность кластера</v>
          </cell>
          <cell r="B17">
            <v>0.0344942309053585</v>
          </cell>
          <cell r="C17">
            <v>0.0446516978965425</v>
          </cell>
          <cell r="D17">
            <v>0.104651697896542</v>
          </cell>
        </row>
        <row r="20">
          <cell r="A20" t="str">
            <v>Нормальность</v>
          </cell>
          <cell r="B20">
            <v>0.444444444444444</v>
          </cell>
          <cell r="C20">
            <v>0.7</v>
          </cell>
        </row>
        <row r="21">
          <cell r="A21" t="str">
            <v>Когерентность</v>
          </cell>
          <cell r="B21">
            <v>0.390932171128949</v>
          </cell>
          <cell r="C21">
            <v>0.7</v>
          </cell>
        </row>
        <row r="23">
          <cell r="A23" t="str">
            <v>Доход</v>
          </cell>
          <cell r="B23">
            <v>40432834.5693908</v>
          </cell>
        </row>
        <row r="23">
          <cell r="D23" t="str">
            <v>коеф</v>
          </cell>
        </row>
        <row r="24">
          <cell r="A24" t="str">
            <v>Степень отклонения</v>
          </cell>
          <cell r="B24">
            <v>15.4309423068094</v>
          </cell>
        </row>
        <row r="25">
          <cell r="A25" t="str">
            <v>Нижняя граница Дохода</v>
          </cell>
          <cell r="B25">
            <v>34193667.1939804</v>
          </cell>
        </row>
        <row r="26">
          <cell r="A26" t="str">
            <v>Верхняя граница Дохода</v>
          </cell>
          <cell r="B26">
            <v>46672001.9448012</v>
          </cell>
        </row>
        <row r="28">
          <cell r="A28" t="str">
            <v>Redditività</v>
          </cell>
          <cell r="B28">
            <v>0.0746516978965425</v>
          </cell>
          <cell r="C28">
            <v>0.0746516978965425</v>
          </cell>
        </row>
        <row r="29">
          <cell r="A29" t="str">
            <v>Нижняя граница Прибыли</v>
          </cell>
          <cell r="B29">
            <v>2546233.77505659</v>
          </cell>
        </row>
        <row r="30">
          <cell r="A30" t="str">
            <v>Верхняя граница Прибыли</v>
          </cell>
          <cell r="B30">
            <v>3492854.54988367</v>
          </cell>
        </row>
        <row r="32">
          <cell r="B32" t="str">
            <v>Lower line</v>
          </cell>
          <cell r="C32" t="str">
            <v>Upper line</v>
          </cell>
          <cell r="D32" t="str">
            <v>Client</v>
          </cell>
        </row>
        <row r="33">
          <cell r="A33" t="str">
            <v>Estimated revenue</v>
          </cell>
          <cell r="B33">
            <v>34193667.1939804</v>
          </cell>
          <cell r="C33">
            <v>46672001.9448012</v>
          </cell>
          <cell r="D33">
            <v>141270000</v>
          </cell>
        </row>
        <row r="34">
          <cell r="A34" t="str">
            <v>Estimated profit</v>
          </cell>
          <cell r="B34">
            <v>3051950.4845185</v>
          </cell>
          <cell r="C34">
            <v>9764428.24734242</v>
          </cell>
          <cell r="D34">
            <v>4873000</v>
          </cell>
        </row>
        <row r="36">
          <cell r="A36" t="str">
            <v>BM05U</v>
          </cell>
          <cell r="B36" t="str">
            <v>PERSONE FISICHE</v>
          </cell>
          <cell r="C36" t="str">
            <v>SOCIETA' DI PERSONE</v>
          </cell>
          <cell r="D36" t="str">
            <v>SOCIETA' DI CAPITALI ED ENTI NON COMMERCIALI</v>
          </cell>
        </row>
        <row r="37">
          <cell r="A37" t="str">
            <v>Ricavi/Compensi (media)</v>
          </cell>
        </row>
        <row r="38">
          <cell r="A38" t="str">
            <v>Stimati</v>
          </cell>
          <cell r="B38" t="str">
            <v>137269</v>
          </cell>
          <cell r="C38" t="str">
            <v>262779</v>
          </cell>
          <cell r="D38" t="str">
            <v>619336</v>
          </cell>
        </row>
        <row r="39">
          <cell r="A39" t="str">
            <v>Reddito (media)</v>
          </cell>
        </row>
        <row r="40">
          <cell r="A40" t="str">
            <v>Stimato</v>
          </cell>
          <cell r="B40" t="str">
            <v>22742</v>
          </cell>
          <cell r="C40" t="str">
            <v>33767</v>
          </cell>
          <cell r="D40" t="str">
            <v>45530</v>
          </cell>
        </row>
        <row r="41">
          <cell r="B41">
            <v>4.45615470126694</v>
          </cell>
          <cell r="C41">
            <v>2.32778075754992</v>
          </cell>
          <cell r="D41">
            <v>0.987657587623215</v>
          </cell>
        </row>
        <row r="42">
          <cell r="B42">
            <v>3.45615470126694</v>
          </cell>
          <cell r="C42">
            <v>1.32778075754992</v>
          </cell>
          <cell r="D42">
            <v>0.0123424123767846</v>
          </cell>
        </row>
        <row r="43">
          <cell r="A43" t="str">
            <v>Рентабельность по группам</v>
          </cell>
          <cell r="B43">
            <v>0.165674697127538</v>
          </cell>
          <cell r="C43">
            <v>0.128499613743868</v>
          </cell>
          <cell r="D43">
            <v>0.0735142152240464</v>
          </cell>
        </row>
        <row r="46">
          <cell r="B46" t="str">
            <v>137.269</v>
          </cell>
          <cell r="C46" t="str">
            <v>262.779</v>
          </cell>
          <cell r="D46" t="str">
            <v>619.336</v>
          </cell>
        </row>
        <row r="47">
          <cell r="B47" t="str">
            <v>22.742</v>
          </cell>
          <cell r="C47" t="str">
            <v>33.767</v>
          </cell>
          <cell r="D47" t="str">
            <v>45.530</v>
          </cell>
        </row>
        <row r="49">
          <cell r="B49" t="str">
            <v>137269</v>
          </cell>
          <cell r="C49" t="str">
            <v>262779</v>
          </cell>
          <cell r="D49" t="str">
            <v>619336</v>
          </cell>
        </row>
        <row r="51">
          <cell r="B51" t="str">
            <v>22742</v>
          </cell>
          <cell r="C51" t="str">
            <v>33767</v>
          </cell>
          <cell r="D51" t="str">
            <v>45530</v>
          </cell>
        </row>
      </sheetData>
      <sheetData sheetId="10"/>
      <sheetData sheetId="11"/>
    </sheetDataSet>
  </externalBook>
</externalLink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3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4.v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comments" Target="../comments10.xml"/><Relationship Id="rId2" Type="http://schemas.openxmlformats.org/officeDocument/2006/relationships/vmlDrawing" Target="../drawings/vmlDrawing5.v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394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G2" activeCellId="0" sqref="G2"/>
    </sheetView>
  </sheetViews>
  <sheetFormatPr defaultColWidth="9.3125" defaultRowHeight="15" zeroHeight="false" outlineLevelRow="0" outlineLevelCol="0"/>
  <cols>
    <col collapsed="false" customWidth="false" hidden="false" outlineLevel="0" max="2" min="1" style="1" width="9.33"/>
    <col collapsed="false" customWidth="true" hidden="false" outlineLevel="0" max="3" min="3" style="1" width="43.02"/>
    <col collapsed="false" customWidth="true" hidden="false" outlineLevel="0" max="4" min="4" style="1" width="13.33"/>
    <col collapsed="false" customWidth="false" hidden="false" outlineLevel="0" max="6" min="5" style="1" width="9.33"/>
    <col collapsed="false" customWidth="true" hidden="false" outlineLevel="0" max="7" min="7" style="1" width="39.49"/>
    <col collapsed="false" customWidth="true" hidden="false" outlineLevel="0" max="8" min="8" style="1" width="20.48"/>
    <col collapsed="false" customWidth="false" hidden="false" outlineLevel="0" max="1024" min="9" style="1" width="9.33"/>
  </cols>
  <sheetData>
    <row r="1" customFormat="false" ht="28.5" hidden="false" customHeight="true" outlineLevel="0" collapsed="false">
      <c r="A1" s="2" t="s">
        <v>0</v>
      </c>
      <c r="B1" s="3"/>
      <c r="C1" s="3"/>
      <c r="D1" s="3" t="n">
        <v>1.475082435668</v>
      </c>
      <c r="E1" s="3"/>
      <c r="F1" s="3"/>
      <c r="G1" s="3" t="s">
        <v>1</v>
      </c>
    </row>
    <row r="2" customFormat="false" ht="27" hidden="false" customHeight="true" outlineLevel="0" collapsed="false">
      <c r="D2" s="1" t="n">
        <v>1.475082435668</v>
      </c>
      <c r="G2" s="3" t="s">
        <v>2</v>
      </c>
    </row>
    <row r="3" customFormat="false" ht="15" hidden="false" customHeight="true" outlineLevel="0" collapsed="false">
      <c r="A3" s="3" t="n">
        <v>1</v>
      </c>
      <c r="B3" s="3" t="s">
        <v>3</v>
      </c>
      <c r="C3" s="3" t="s">
        <v>4</v>
      </c>
      <c r="D3" s="3" t="n">
        <v>1.475082435668</v>
      </c>
      <c r="H3" s="3" t="s">
        <v>5</v>
      </c>
      <c r="I3" s="3" t="n">
        <v>66.1</v>
      </c>
    </row>
    <row r="4" customFormat="false" ht="15" hidden="false" customHeight="true" outlineLevel="0" collapsed="false">
      <c r="A4" s="3" t="n">
        <v>2</v>
      </c>
      <c r="B4" s="3" t="s">
        <v>6</v>
      </c>
      <c r="C4" s="3" t="s">
        <v>7</v>
      </c>
      <c r="D4" s="3" t="n">
        <v>1.475082435668</v>
      </c>
    </row>
    <row r="5" customFormat="false" ht="15" hidden="false" customHeight="true" outlineLevel="0" collapsed="false">
      <c r="A5" s="3" t="n">
        <v>3</v>
      </c>
      <c r="B5" s="3" t="s">
        <v>8</v>
      </c>
      <c r="C5" s="3" t="s">
        <v>9</v>
      </c>
      <c r="D5" s="3" t="n">
        <v>1.475082435668</v>
      </c>
    </row>
    <row r="6" customFormat="false" ht="15" hidden="false" customHeight="true" outlineLevel="0" collapsed="false">
      <c r="A6" s="3" t="n">
        <v>4</v>
      </c>
      <c r="B6" s="3" t="s">
        <v>10</v>
      </c>
      <c r="C6" s="3" t="s">
        <v>11</v>
      </c>
      <c r="D6" s="3" t="n">
        <v>1.475082435668</v>
      </c>
    </row>
    <row r="7" customFormat="false" ht="15" hidden="false" customHeight="true" outlineLevel="0" collapsed="false">
      <c r="A7" s="3" t="n">
        <v>5</v>
      </c>
      <c r="B7" s="3" t="s">
        <v>12</v>
      </c>
      <c r="C7" s="3" t="s">
        <v>13</v>
      </c>
      <c r="D7" s="3" t="n">
        <v>1.475082435668</v>
      </c>
    </row>
    <row r="8" customFormat="false" ht="15" hidden="false" customHeight="true" outlineLevel="0" collapsed="false">
      <c r="A8" s="3" t="n">
        <v>6</v>
      </c>
      <c r="B8" s="3" t="s">
        <v>14</v>
      </c>
      <c r="C8" s="3" t="s">
        <v>15</v>
      </c>
      <c r="D8" s="3" t="n">
        <v>1.475082435668</v>
      </c>
    </row>
    <row r="9" customFormat="false" ht="15" hidden="false" customHeight="true" outlineLevel="0" collapsed="false">
      <c r="A9" s="3" t="n">
        <v>7</v>
      </c>
      <c r="B9" s="3" t="s">
        <v>16</v>
      </c>
      <c r="C9" s="3" t="s">
        <v>17</v>
      </c>
      <c r="D9" s="3" t="n">
        <v>1.475082435668</v>
      </c>
    </row>
    <row r="10" customFormat="false" ht="15" hidden="false" customHeight="true" outlineLevel="0" collapsed="false">
      <c r="A10" s="3" t="n">
        <v>8</v>
      </c>
      <c r="B10" s="3" t="s">
        <v>18</v>
      </c>
      <c r="C10" s="3" t="s">
        <v>19</v>
      </c>
      <c r="D10" s="3" t="n">
        <v>1.475082435668</v>
      </c>
    </row>
    <row r="11" customFormat="false" ht="15" hidden="false" customHeight="true" outlineLevel="0" collapsed="false">
      <c r="A11" s="3" t="n">
        <v>9</v>
      </c>
      <c r="B11" s="3" t="s">
        <v>20</v>
      </c>
      <c r="C11" s="3" t="s">
        <v>21</v>
      </c>
      <c r="D11" s="3" t="n">
        <v>1.475082435668</v>
      </c>
    </row>
    <row r="12" customFormat="false" ht="15" hidden="false" customHeight="true" outlineLevel="0" collapsed="false">
      <c r="A12" s="3" t="n">
        <v>10</v>
      </c>
      <c r="B12" s="3" t="s">
        <v>22</v>
      </c>
      <c r="C12" s="3" t="s">
        <v>23</v>
      </c>
      <c r="D12" s="3" t="n">
        <v>1.475082435668</v>
      </c>
    </row>
    <row r="13" customFormat="false" ht="15" hidden="false" customHeight="true" outlineLevel="0" collapsed="false">
      <c r="A13" s="3" t="n">
        <v>11</v>
      </c>
      <c r="B13" s="3" t="s">
        <v>24</v>
      </c>
      <c r="C13" s="3" t="s">
        <v>25</v>
      </c>
      <c r="D13" s="3" t="n">
        <v>1.475082435668</v>
      </c>
    </row>
    <row r="14" customFormat="false" ht="15" hidden="false" customHeight="true" outlineLevel="0" collapsed="false">
      <c r="A14" s="3" t="n">
        <v>12</v>
      </c>
      <c r="B14" s="3" t="s">
        <v>26</v>
      </c>
      <c r="C14" s="3" t="s">
        <v>27</v>
      </c>
      <c r="D14" s="3" t="n">
        <v>1.475082435668</v>
      </c>
    </row>
    <row r="15" customFormat="false" ht="15" hidden="false" customHeight="true" outlineLevel="0" collapsed="false">
      <c r="A15" s="3" t="n">
        <v>13</v>
      </c>
      <c r="B15" s="3" t="s">
        <v>28</v>
      </c>
      <c r="C15" s="3" t="s">
        <v>29</v>
      </c>
      <c r="D15" s="3" t="n">
        <v>1.475082435668</v>
      </c>
    </row>
    <row r="16" customFormat="false" ht="15" hidden="false" customHeight="true" outlineLevel="0" collapsed="false">
      <c r="A16" s="3" t="n">
        <v>14</v>
      </c>
      <c r="B16" s="3" t="s">
        <v>30</v>
      </c>
      <c r="C16" s="3" t="s">
        <v>31</v>
      </c>
      <c r="D16" s="3" t="n">
        <v>1.475082435668</v>
      </c>
    </row>
    <row r="17" customFormat="false" ht="15" hidden="false" customHeight="true" outlineLevel="0" collapsed="false">
      <c r="A17" s="3" t="n">
        <v>15</v>
      </c>
      <c r="B17" s="3" t="s">
        <v>32</v>
      </c>
      <c r="C17" s="3" t="s">
        <v>33</v>
      </c>
      <c r="D17" s="3" t="n">
        <v>1.475082435668</v>
      </c>
    </row>
    <row r="18" customFormat="false" ht="15" hidden="false" customHeight="true" outlineLevel="0" collapsed="false">
      <c r="A18" s="3" t="n">
        <v>16</v>
      </c>
      <c r="B18" s="3" t="s">
        <v>34</v>
      </c>
      <c r="C18" s="3" t="s">
        <v>35</v>
      </c>
      <c r="D18" s="3" t="n">
        <v>1.475082435668</v>
      </c>
    </row>
    <row r="19" customFormat="false" ht="15" hidden="false" customHeight="true" outlineLevel="0" collapsed="false">
      <c r="A19" s="3" t="n">
        <v>17</v>
      </c>
      <c r="B19" s="3" t="s">
        <v>36</v>
      </c>
      <c r="C19" s="3" t="s">
        <v>37</v>
      </c>
      <c r="D19" s="3" t="n">
        <v>1.475082435668</v>
      </c>
    </row>
    <row r="20" customFormat="false" ht="15" hidden="false" customHeight="true" outlineLevel="0" collapsed="false">
      <c r="A20" s="3" t="n">
        <v>18</v>
      </c>
      <c r="B20" s="3" t="s">
        <v>38</v>
      </c>
      <c r="C20" s="3" t="s">
        <v>39</v>
      </c>
      <c r="D20" s="3" t="n">
        <v>1.475082435668</v>
      </c>
    </row>
    <row r="21" customFormat="false" ht="15" hidden="false" customHeight="true" outlineLevel="0" collapsed="false">
      <c r="A21" s="3" t="n">
        <v>19</v>
      </c>
      <c r="B21" s="3" t="s">
        <v>40</v>
      </c>
      <c r="C21" s="3" t="s">
        <v>41</v>
      </c>
      <c r="D21" s="3" t="n">
        <v>1.475082435668</v>
      </c>
    </row>
    <row r="22" customFormat="false" ht="15" hidden="false" customHeight="true" outlineLevel="0" collapsed="false">
      <c r="A22" s="3" t="n">
        <v>20</v>
      </c>
      <c r="B22" s="3" t="s">
        <v>42</v>
      </c>
      <c r="C22" s="3" t="s">
        <v>43</v>
      </c>
      <c r="D22" s="3" t="n">
        <v>1.475082435668</v>
      </c>
    </row>
    <row r="23" customFormat="false" ht="15" hidden="false" customHeight="true" outlineLevel="0" collapsed="false">
      <c r="A23" s="3" t="n">
        <v>21</v>
      </c>
      <c r="B23" s="3" t="s">
        <v>44</v>
      </c>
      <c r="C23" s="3" t="s">
        <v>45</v>
      </c>
      <c r="D23" s="3" t="n">
        <v>1.475082435668</v>
      </c>
    </row>
    <row r="24" customFormat="false" ht="15" hidden="false" customHeight="true" outlineLevel="0" collapsed="false">
      <c r="A24" s="3" t="n">
        <v>22</v>
      </c>
      <c r="B24" s="3" t="s">
        <v>46</v>
      </c>
      <c r="C24" s="3" t="s">
        <v>47</v>
      </c>
      <c r="D24" s="3" t="n">
        <v>1.475082435668</v>
      </c>
    </row>
    <row r="25" customFormat="false" ht="15" hidden="false" customHeight="true" outlineLevel="0" collapsed="false">
      <c r="A25" s="3" t="n">
        <v>23</v>
      </c>
      <c r="B25" s="3" t="s">
        <v>48</v>
      </c>
      <c r="C25" s="3" t="s">
        <v>49</v>
      </c>
      <c r="D25" s="3" t="n">
        <v>1.475082435668</v>
      </c>
    </row>
    <row r="26" customFormat="false" ht="15" hidden="false" customHeight="true" outlineLevel="0" collapsed="false">
      <c r="A26" s="3" t="n">
        <v>24</v>
      </c>
      <c r="B26" s="3" t="s">
        <v>50</v>
      </c>
      <c r="C26" s="3" t="s">
        <v>51</v>
      </c>
      <c r="D26" s="3" t="n">
        <v>1.475082435668</v>
      </c>
    </row>
    <row r="27" customFormat="false" ht="15" hidden="false" customHeight="true" outlineLevel="0" collapsed="false">
      <c r="A27" s="3" t="n">
        <v>25</v>
      </c>
      <c r="B27" s="3" t="s">
        <v>52</v>
      </c>
      <c r="C27" s="3" t="s">
        <v>53</v>
      </c>
      <c r="D27" s="3" t="n">
        <v>1.475082435668</v>
      </c>
    </row>
    <row r="28" customFormat="false" ht="15" hidden="false" customHeight="true" outlineLevel="0" collapsed="false">
      <c r="A28" s="3" t="n">
        <v>26</v>
      </c>
      <c r="B28" s="3" t="s">
        <v>54</v>
      </c>
      <c r="C28" s="3" t="s">
        <v>55</v>
      </c>
      <c r="D28" s="3" t="n">
        <v>1.475082435668</v>
      </c>
    </row>
    <row r="29" customFormat="false" ht="15" hidden="false" customHeight="true" outlineLevel="0" collapsed="false">
      <c r="A29" s="3" t="n">
        <v>27</v>
      </c>
      <c r="B29" s="3" t="s">
        <v>56</v>
      </c>
      <c r="C29" s="3" t="s">
        <v>57</v>
      </c>
      <c r="D29" s="3" t="n">
        <v>1.475082435668</v>
      </c>
    </row>
    <row r="30" customFormat="false" ht="15" hidden="false" customHeight="true" outlineLevel="0" collapsed="false">
      <c r="A30" s="3" t="n">
        <v>28</v>
      </c>
      <c r="B30" s="3" t="s">
        <v>58</v>
      </c>
      <c r="C30" s="3" t="s">
        <v>59</v>
      </c>
      <c r="D30" s="3" t="n">
        <v>1.475082435668</v>
      </c>
    </row>
    <row r="31" customFormat="false" ht="15" hidden="false" customHeight="true" outlineLevel="0" collapsed="false">
      <c r="A31" s="3" t="n">
        <v>29</v>
      </c>
      <c r="B31" s="3" t="s">
        <v>60</v>
      </c>
      <c r="C31" s="3" t="s">
        <v>61</v>
      </c>
      <c r="D31" s="3" t="n">
        <v>1.475082435668</v>
      </c>
    </row>
    <row r="32" customFormat="false" ht="15" hidden="false" customHeight="true" outlineLevel="0" collapsed="false">
      <c r="A32" s="3" t="n">
        <v>30</v>
      </c>
      <c r="B32" s="3" t="s">
        <v>62</v>
      </c>
      <c r="C32" s="3" t="s">
        <v>63</v>
      </c>
      <c r="D32" s="3" t="n">
        <v>1.475082435668</v>
      </c>
    </row>
    <row r="33" customFormat="false" ht="15" hidden="false" customHeight="true" outlineLevel="0" collapsed="false">
      <c r="A33" s="3" t="n">
        <v>31</v>
      </c>
      <c r="B33" s="3" t="s">
        <v>64</v>
      </c>
      <c r="C33" s="3" t="s">
        <v>65</v>
      </c>
      <c r="D33" s="3" t="n">
        <v>1.475082435668</v>
      </c>
    </row>
    <row r="34" customFormat="false" ht="15" hidden="false" customHeight="true" outlineLevel="0" collapsed="false">
      <c r="A34" s="3" t="n">
        <v>32</v>
      </c>
      <c r="B34" s="3" t="s">
        <v>66</v>
      </c>
      <c r="C34" s="3" t="s">
        <v>67</v>
      </c>
      <c r="D34" s="3" t="n">
        <v>1.475082435668</v>
      </c>
    </row>
    <row r="35" customFormat="false" ht="15" hidden="false" customHeight="true" outlineLevel="0" collapsed="false">
      <c r="A35" s="3" t="n">
        <v>33</v>
      </c>
      <c r="B35" s="3" t="s">
        <v>68</v>
      </c>
      <c r="C35" s="3" t="s">
        <v>69</v>
      </c>
      <c r="D35" s="3" t="n">
        <v>1.475082435668</v>
      </c>
    </row>
    <row r="36" customFormat="false" ht="15" hidden="false" customHeight="true" outlineLevel="0" collapsed="false">
      <c r="A36" s="3" t="n">
        <v>34</v>
      </c>
      <c r="B36" s="3" t="s">
        <v>70</v>
      </c>
      <c r="C36" s="3" t="s">
        <v>71</v>
      </c>
      <c r="D36" s="3" t="n">
        <v>1.475082435668</v>
      </c>
    </row>
    <row r="37" customFormat="false" ht="15" hidden="false" customHeight="true" outlineLevel="0" collapsed="false">
      <c r="A37" s="3" t="n">
        <v>35</v>
      </c>
      <c r="B37" s="3" t="s">
        <v>72</v>
      </c>
      <c r="C37" s="3" t="s">
        <v>73</v>
      </c>
      <c r="D37" s="3" t="n">
        <v>1.475082435668</v>
      </c>
    </row>
    <row r="38" customFormat="false" ht="15" hidden="false" customHeight="true" outlineLevel="0" collapsed="false">
      <c r="A38" s="3" t="n">
        <v>36</v>
      </c>
      <c r="B38" s="3" t="s">
        <v>74</v>
      </c>
      <c r="C38" s="3" t="s">
        <v>75</v>
      </c>
      <c r="D38" s="3" t="n">
        <v>1.475082435668</v>
      </c>
    </row>
    <row r="39" customFormat="false" ht="15" hidden="false" customHeight="true" outlineLevel="0" collapsed="false">
      <c r="A39" s="3" t="n">
        <v>37</v>
      </c>
      <c r="B39" s="3" t="s">
        <v>76</v>
      </c>
      <c r="C39" s="3" t="s">
        <v>77</v>
      </c>
      <c r="D39" s="3" t="n">
        <v>1.475082435668</v>
      </c>
    </row>
    <row r="40" customFormat="false" ht="15" hidden="false" customHeight="true" outlineLevel="0" collapsed="false">
      <c r="A40" s="3" t="n">
        <v>38</v>
      </c>
      <c r="B40" s="3" t="s">
        <v>78</v>
      </c>
      <c r="C40" s="3" t="s">
        <v>79</v>
      </c>
      <c r="D40" s="3" t="n">
        <v>1.475082435668</v>
      </c>
    </row>
    <row r="41" customFormat="false" ht="15" hidden="false" customHeight="true" outlineLevel="0" collapsed="false">
      <c r="A41" s="3" t="n">
        <v>39</v>
      </c>
      <c r="B41" s="3" t="s">
        <v>80</v>
      </c>
      <c r="C41" s="3" t="s">
        <v>81</v>
      </c>
      <c r="D41" s="3" t="n">
        <v>1.475082435668</v>
      </c>
    </row>
    <row r="42" customFormat="false" ht="15" hidden="false" customHeight="true" outlineLevel="0" collapsed="false">
      <c r="A42" s="3" t="n">
        <v>41</v>
      </c>
      <c r="B42" s="3" t="s">
        <v>82</v>
      </c>
      <c r="C42" s="3" t="s">
        <v>83</v>
      </c>
      <c r="D42" s="3" t="n">
        <v>1.475082435668</v>
      </c>
    </row>
    <row r="43" customFormat="false" ht="15" hidden="false" customHeight="true" outlineLevel="0" collapsed="false">
      <c r="A43" s="3" t="n">
        <v>42</v>
      </c>
      <c r="B43" s="3" t="s">
        <v>84</v>
      </c>
      <c r="C43" s="3" t="s">
        <v>85</v>
      </c>
      <c r="D43" s="3" t="n">
        <v>1.475082435668</v>
      </c>
    </row>
    <row r="44" customFormat="false" ht="15" hidden="false" customHeight="true" outlineLevel="0" collapsed="false">
      <c r="A44" s="3" t="n">
        <v>43</v>
      </c>
      <c r="B44" s="3" t="s">
        <v>86</v>
      </c>
      <c r="C44" s="3" t="s">
        <v>87</v>
      </c>
      <c r="D44" s="3" t="n">
        <v>1.475082435668</v>
      </c>
    </row>
    <row r="45" customFormat="false" ht="15" hidden="false" customHeight="true" outlineLevel="0" collapsed="false">
      <c r="A45" s="3" t="n">
        <v>44</v>
      </c>
      <c r="B45" s="3" t="s">
        <v>88</v>
      </c>
      <c r="C45" s="3" t="s">
        <v>89</v>
      </c>
      <c r="D45" s="3" t="n">
        <v>1.475082435668</v>
      </c>
    </row>
    <row r="46" customFormat="false" ht="15" hidden="false" customHeight="true" outlineLevel="0" collapsed="false">
      <c r="A46" s="3" t="n">
        <v>45</v>
      </c>
      <c r="B46" s="3" t="s">
        <v>90</v>
      </c>
      <c r="C46" s="3" t="s">
        <v>91</v>
      </c>
      <c r="D46" s="3" t="n">
        <v>1.475082435668</v>
      </c>
    </row>
    <row r="47" customFormat="false" ht="15" hidden="false" customHeight="true" outlineLevel="0" collapsed="false">
      <c r="A47" s="3" t="n">
        <v>46</v>
      </c>
      <c r="B47" s="3" t="s">
        <v>92</v>
      </c>
      <c r="C47" s="3" t="s">
        <v>93</v>
      </c>
      <c r="D47" s="3" t="n">
        <v>1.475082435668</v>
      </c>
    </row>
    <row r="48" customFormat="false" ht="15" hidden="false" customHeight="true" outlineLevel="0" collapsed="false">
      <c r="A48" s="3" t="n">
        <v>47</v>
      </c>
      <c r="B48" s="3" t="s">
        <v>94</v>
      </c>
      <c r="C48" s="3" t="s">
        <v>95</v>
      </c>
      <c r="D48" s="3" t="n">
        <v>1.475082435668</v>
      </c>
    </row>
    <row r="49" customFormat="false" ht="15" hidden="false" customHeight="true" outlineLevel="0" collapsed="false">
      <c r="A49" s="3" t="n">
        <v>48</v>
      </c>
      <c r="B49" s="3" t="s">
        <v>96</v>
      </c>
      <c r="C49" s="3" t="s">
        <v>97</v>
      </c>
      <c r="D49" s="3" t="n">
        <v>1.475082435668</v>
      </c>
    </row>
    <row r="50" customFormat="false" ht="15" hidden="false" customHeight="true" outlineLevel="0" collapsed="false">
      <c r="A50" s="3" t="n">
        <v>50</v>
      </c>
      <c r="B50" s="3" t="s">
        <v>98</v>
      </c>
      <c r="C50" s="3" t="s">
        <v>99</v>
      </c>
      <c r="D50" s="3" t="n">
        <v>1.475082435668</v>
      </c>
    </row>
    <row r="51" customFormat="false" ht="15" hidden="false" customHeight="true" outlineLevel="0" collapsed="false">
      <c r="A51" s="3" t="n">
        <v>51</v>
      </c>
      <c r="B51" s="3" t="s">
        <v>100</v>
      </c>
      <c r="C51" s="3" t="s">
        <v>101</v>
      </c>
      <c r="D51" s="3" t="n">
        <v>1.475082435668</v>
      </c>
    </row>
    <row r="52" customFormat="false" ht="15" hidden="false" customHeight="true" outlineLevel="0" collapsed="false">
      <c r="A52" s="3" t="n">
        <v>52</v>
      </c>
      <c r="B52" s="3" t="s">
        <v>102</v>
      </c>
      <c r="C52" s="3" t="s">
        <v>103</v>
      </c>
      <c r="D52" s="3" t="n">
        <v>1.475082435668</v>
      </c>
    </row>
    <row r="53" customFormat="false" ht="15" hidden="false" customHeight="true" outlineLevel="0" collapsed="false">
      <c r="A53" s="3" t="n">
        <v>53</v>
      </c>
      <c r="B53" s="3" t="s">
        <v>104</v>
      </c>
      <c r="C53" s="3" t="s">
        <v>105</v>
      </c>
      <c r="D53" s="3" t="n">
        <v>1.475082435668</v>
      </c>
    </row>
    <row r="54" customFormat="false" ht="15" hidden="false" customHeight="true" outlineLevel="0" collapsed="false">
      <c r="A54" s="3" t="n">
        <v>54</v>
      </c>
      <c r="B54" s="3" t="s">
        <v>106</v>
      </c>
      <c r="C54" s="3" t="s">
        <v>107</v>
      </c>
      <c r="D54" s="3" t="n">
        <v>1.475082435668</v>
      </c>
    </row>
    <row r="55" customFormat="false" ht="15" hidden="false" customHeight="true" outlineLevel="0" collapsed="false">
      <c r="A55" s="3" t="n">
        <v>55</v>
      </c>
      <c r="B55" s="3" t="s">
        <v>108</v>
      </c>
      <c r="C55" s="3" t="s">
        <v>109</v>
      </c>
      <c r="D55" s="3" t="n">
        <v>1.475082435668</v>
      </c>
    </row>
    <row r="56" customFormat="false" ht="15" hidden="false" customHeight="true" outlineLevel="0" collapsed="false">
      <c r="A56" s="3" t="n">
        <v>56</v>
      </c>
      <c r="B56" s="3" t="s">
        <v>110</v>
      </c>
      <c r="C56" s="3" t="s">
        <v>111</v>
      </c>
      <c r="D56" s="3" t="n">
        <v>1.475082435668</v>
      </c>
    </row>
    <row r="57" customFormat="false" ht="15" hidden="false" customHeight="true" outlineLevel="0" collapsed="false">
      <c r="A57" s="3" t="n">
        <v>57</v>
      </c>
      <c r="B57" s="3" t="s">
        <v>112</v>
      </c>
      <c r="C57" s="3" t="s">
        <v>113</v>
      </c>
      <c r="D57" s="3" t="n">
        <v>1.475082435668</v>
      </c>
    </row>
    <row r="58" customFormat="false" ht="15" hidden="false" customHeight="true" outlineLevel="0" collapsed="false">
      <c r="A58" s="3" t="n">
        <v>58</v>
      </c>
      <c r="B58" s="3" t="s">
        <v>114</v>
      </c>
      <c r="C58" s="3" t="s">
        <v>115</v>
      </c>
      <c r="D58" s="3" t="n">
        <v>1.475082435668</v>
      </c>
    </row>
    <row r="59" customFormat="false" ht="15" hidden="false" customHeight="true" outlineLevel="0" collapsed="false">
      <c r="A59" s="3" t="n">
        <v>59</v>
      </c>
      <c r="B59" s="3" t="s">
        <v>116</v>
      </c>
      <c r="C59" s="3" t="s">
        <v>117</v>
      </c>
      <c r="D59" s="3" t="n">
        <v>1.475082435668</v>
      </c>
    </row>
    <row r="60" customFormat="false" ht="15" hidden="false" customHeight="true" outlineLevel="0" collapsed="false">
      <c r="A60" s="3" t="n">
        <v>60</v>
      </c>
      <c r="B60" s="3" t="s">
        <v>118</v>
      </c>
      <c r="C60" s="3" t="s">
        <v>119</v>
      </c>
      <c r="D60" s="3" t="n">
        <v>1.475082435668</v>
      </c>
    </row>
    <row r="61" customFormat="false" ht="15" hidden="false" customHeight="true" outlineLevel="0" collapsed="false">
      <c r="A61" s="3" t="n">
        <v>61</v>
      </c>
      <c r="B61" s="3" t="s">
        <v>120</v>
      </c>
      <c r="C61" s="3" t="s">
        <v>121</v>
      </c>
      <c r="D61" s="3" t="n">
        <v>1.475082435668</v>
      </c>
    </row>
    <row r="62" customFormat="false" ht="15" hidden="false" customHeight="true" outlineLevel="0" collapsed="false">
      <c r="A62" s="3" t="n">
        <v>62</v>
      </c>
      <c r="B62" s="3" t="s">
        <v>122</v>
      </c>
      <c r="C62" s="3" t="s">
        <v>123</v>
      </c>
      <c r="D62" s="3" t="n">
        <v>1.475082435668</v>
      </c>
    </row>
    <row r="63" customFormat="false" ht="15" hidden="false" customHeight="true" outlineLevel="0" collapsed="false">
      <c r="A63" s="3" t="n">
        <v>63</v>
      </c>
      <c r="B63" s="3" t="s">
        <v>124</v>
      </c>
      <c r="C63" s="3" t="s">
        <v>125</v>
      </c>
      <c r="D63" s="3" t="n">
        <v>1.475082435668</v>
      </c>
    </row>
    <row r="64" customFormat="false" ht="15" hidden="false" customHeight="true" outlineLevel="0" collapsed="false">
      <c r="A64" s="3" t="n">
        <v>64</v>
      </c>
      <c r="B64" s="3" t="s">
        <v>126</v>
      </c>
      <c r="C64" s="3" t="s">
        <v>127</v>
      </c>
      <c r="D64" s="3" t="n">
        <v>1.475082435668</v>
      </c>
    </row>
    <row r="65" customFormat="false" ht="15" hidden="false" customHeight="true" outlineLevel="0" collapsed="false">
      <c r="A65" s="3" t="n">
        <v>65</v>
      </c>
      <c r="B65" s="3" t="s">
        <v>128</v>
      </c>
      <c r="C65" s="3" t="s">
        <v>129</v>
      </c>
      <c r="D65" s="3" t="n">
        <v>1.475082435668</v>
      </c>
    </row>
    <row r="66" customFormat="false" ht="15" hidden="false" customHeight="true" outlineLevel="0" collapsed="false">
      <c r="A66" s="3" t="n">
        <v>66</v>
      </c>
      <c r="B66" s="3" t="s">
        <v>130</v>
      </c>
      <c r="C66" s="3" t="s">
        <v>131</v>
      </c>
      <c r="D66" s="3" t="n">
        <v>1.475082435668</v>
      </c>
    </row>
    <row r="67" customFormat="false" ht="15" hidden="false" customHeight="true" outlineLevel="0" collapsed="false">
      <c r="A67" s="3" t="n">
        <v>67</v>
      </c>
      <c r="B67" s="3" t="s">
        <v>132</v>
      </c>
      <c r="C67" s="3" t="s">
        <v>133</v>
      </c>
      <c r="D67" s="3" t="n">
        <v>1.475082435668</v>
      </c>
    </row>
    <row r="68" customFormat="false" ht="15" hidden="false" customHeight="true" outlineLevel="0" collapsed="false">
      <c r="A68" s="3" t="n">
        <v>68</v>
      </c>
      <c r="B68" s="3" t="s">
        <v>134</v>
      </c>
      <c r="C68" s="3" t="s">
        <v>135</v>
      </c>
      <c r="D68" s="3" t="n">
        <v>1.475082435668</v>
      </c>
    </row>
    <row r="69" customFormat="false" ht="15" hidden="false" customHeight="true" outlineLevel="0" collapsed="false">
      <c r="A69" s="3" t="n">
        <v>69</v>
      </c>
      <c r="B69" s="3" t="s">
        <v>136</v>
      </c>
      <c r="C69" s="3" t="s">
        <v>137</v>
      </c>
      <c r="D69" s="3" t="n">
        <v>1.475082435668</v>
      </c>
    </row>
    <row r="70" customFormat="false" ht="15" hidden="false" customHeight="true" outlineLevel="0" collapsed="false">
      <c r="A70" s="3" t="n">
        <v>70</v>
      </c>
      <c r="B70" s="3" t="s">
        <v>138</v>
      </c>
      <c r="C70" s="3" t="s">
        <v>139</v>
      </c>
      <c r="D70" s="3" t="n">
        <v>1.475082435668</v>
      </c>
    </row>
    <row r="71" customFormat="false" ht="15" hidden="false" customHeight="true" outlineLevel="0" collapsed="false">
      <c r="A71" s="3" t="n">
        <v>71</v>
      </c>
      <c r="B71" s="3" t="s">
        <v>140</v>
      </c>
      <c r="C71" s="3" t="s">
        <v>141</v>
      </c>
      <c r="D71" s="3" t="n">
        <v>1.475082435668</v>
      </c>
    </row>
    <row r="72" customFormat="false" ht="15" hidden="false" customHeight="true" outlineLevel="0" collapsed="false">
      <c r="A72" s="3" t="n">
        <v>72</v>
      </c>
      <c r="B72" s="3" t="s">
        <v>142</v>
      </c>
      <c r="C72" s="3" t="s">
        <v>143</v>
      </c>
      <c r="D72" s="3" t="n">
        <v>1.475082435668</v>
      </c>
    </row>
    <row r="73" customFormat="false" ht="15" hidden="false" customHeight="true" outlineLevel="0" collapsed="false">
      <c r="A73" s="3" t="n">
        <v>73</v>
      </c>
      <c r="B73" s="3" t="s">
        <v>144</v>
      </c>
      <c r="C73" s="3" t="s">
        <v>145</v>
      </c>
      <c r="D73" s="3" t="n">
        <v>1.475082435668</v>
      </c>
    </row>
    <row r="74" customFormat="false" ht="15" hidden="false" customHeight="true" outlineLevel="0" collapsed="false">
      <c r="A74" s="3" t="n">
        <v>74</v>
      </c>
      <c r="B74" s="3" t="s">
        <v>146</v>
      </c>
      <c r="C74" s="3" t="s">
        <v>147</v>
      </c>
      <c r="D74" s="3" t="n">
        <v>1.475082435668</v>
      </c>
    </row>
    <row r="75" customFormat="false" ht="15" hidden="false" customHeight="true" outlineLevel="0" collapsed="false">
      <c r="A75" s="3" t="n">
        <v>75</v>
      </c>
      <c r="B75" s="3" t="s">
        <v>148</v>
      </c>
      <c r="C75" s="3" t="s">
        <v>149</v>
      </c>
      <c r="D75" s="3" t="n">
        <v>1.475082435668</v>
      </c>
    </row>
    <row r="76" customFormat="false" ht="15" hidden="false" customHeight="true" outlineLevel="0" collapsed="false">
      <c r="A76" s="3" t="n">
        <v>76</v>
      </c>
      <c r="B76" s="3" t="s">
        <v>150</v>
      </c>
      <c r="C76" s="3" t="s">
        <v>151</v>
      </c>
      <c r="D76" s="3" t="n">
        <v>1.475082435668</v>
      </c>
    </row>
    <row r="77" customFormat="false" ht="15" hidden="false" customHeight="true" outlineLevel="0" collapsed="false">
      <c r="A77" s="3" t="n">
        <v>77</v>
      </c>
      <c r="B77" s="3" t="s">
        <v>152</v>
      </c>
      <c r="C77" s="3" t="s">
        <v>153</v>
      </c>
      <c r="D77" s="3" t="n">
        <v>1.475082435668</v>
      </c>
    </row>
    <row r="78" customFormat="false" ht="15" hidden="false" customHeight="true" outlineLevel="0" collapsed="false">
      <c r="A78" s="3" t="n">
        <v>78</v>
      </c>
      <c r="B78" s="3" t="s">
        <v>154</v>
      </c>
      <c r="C78" s="3" t="s">
        <v>155</v>
      </c>
      <c r="D78" s="3" t="n">
        <v>1.475082435668</v>
      </c>
    </row>
    <row r="79" customFormat="false" ht="15" hidden="false" customHeight="true" outlineLevel="0" collapsed="false">
      <c r="A79" s="3" t="n">
        <v>79</v>
      </c>
      <c r="B79" s="3" t="s">
        <v>156</v>
      </c>
      <c r="C79" s="3" t="s">
        <v>157</v>
      </c>
      <c r="D79" s="3" t="n">
        <v>1.475082435668</v>
      </c>
    </row>
    <row r="80" customFormat="false" ht="15" hidden="false" customHeight="true" outlineLevel="0" collapsed="false">
      <c r="A80" s="3" t="n">
        <v>80</v>
      </c>
      <c r="B80" s="3" t="s">
        <v>158</v>
      </c>
      <c r="C80" s="3" t="s">
        <v>159</v>
      </c>
      <c r="D80" s="3" t="n">
        <v>1.475082435668</v>
      </c>
    </row>
    <row r="81" customFormat="false" ht="15" hidden="false" customHeight="true" outlineLevel="0" collapsed="false">
      <c r="A81" s="3" t="n">
        <v>81</v>
      </c>
      <c r="B81" s="3" t="s">
        <v>160</v>
      </c>
      <c r="C81" s="3" t="s">
        <v>161</v>
      </c>
      <c r="D81" s="3" t="n">
        <v>1.475082435668</v>
      </c>
    </row>
    <row r="82" customFormat="false" ht="15" hidden="false" customHeight="true" outlineLevel="0" collapsed="false">
      <c r="A82" s="3" t="n">
        <v>82</v>
      </c>
      <c r="B82" s="3" t="s">
        <v>162</v>
      </c>
      <c r="C82" s="3" t="s">
        <v>163</v>
      </c>
      <c r="D82" s="3" t="n">
        <v>1.475082435668</v>
      </c>
    </row>
    <row r="83" customFormat="false" ht="15" hidden="false" customHeight="true" outlineLevel="0" collapsed="false">
      <c r="A83" s="3" t="n">
        <v>83</v>
      </c>
      <c r="B83" s="3" t="s">
        <v>164</v>
      </c>
      <c r="C83" s="3" t="s">
        <v>165</v>
      </c>
      <c r="D83" s="3" t="n">
        <v>1.475082435668</v>
      </c>
    </row>
    <row r="84" customFormat="false" ht="15" hidden="false" customHeight="true" outlineLevel="0" collapsed="false">
      <c r="A84" s="3" t="n">
        <v>84</v>
      </c>
      <c r="B84" s="3" t="s">
        <v>166</v>
      </c>
      <c r="C84" s="3" t="s">
        <v>167</v>
      </c>
      <c r="D84" s="3" t="n">
        <v>1.475082435668</v>
      </c>
    </row>
    <row r="85" customFormat="false" ht="15" hidden="false" customHeight="true" outlineLevel="0" collapsed="false">
      <c r="A85" s="3" t="n">
        <v>85</v>
      </c>
      <c r="B85" s="3" t="s">
        <v>168</v>
      </c>
      <c r="C85" s="3" t="s">
        <v>169</v>
      </c>
      <c r="D85" s="3" t="n">
        <v>1.475082435668</v>
      </c>
    </row>
    <row r="86" customFormat="false" ht="15" hidden="false" customHeight="true" outlineLevel="0" collapsed="false">
      <c r="A86" s="3" t="n">
        <v>86</v>
      </c>
      <c r="B86" s="3" t="s">
        <v>170</v>
      </c>
      <c r="C86" s="3" t="s">
        <v>171</v>
      </c>
      <c r="D86" s="3" t="n">
        <v>1.475082435668</v>
      </c>
    </row>
    <row r="87" customFormat="false" ht="15" hidden="false" customHeight="true" outlineLevel="0" collapsed="false">
      <c r="A87" s="3" t="n">
        <v>87</v>
      </c>
      <c r="B87" s="3" t="s">
        <v>172</v>
      </c>
      <c r="C87" s="3" t="s">
        <v>173</v>
      </c>
      <c r="D87" s="3" t="n">
        <v>1.475082435668</v>
      </c>
    </row>
    <row r="88" customFormat="false" ht="15" hidden="false" customHeight="true" outlineLevel="0" collapsed="false">
      <c r="A88" s="3" t="n">
        <v>88</v>
      </c>
      <c r="B88" s="3" t="s">
        <v>174</v>
      </c>
      <c r="C88" s="3" t="s">
        <v>175</v>
      </c>
      <c r="D88" s="3" t="n">
        <v>1.475082435668</v>
      </c>
    </row>
    <row r="89" customFormat="false" ht="15" hidden="false" customHeight="true" outlineLevel="0" collapsed="false">
      <c r="A89" s="3" t="n">
        <v>89</v>
      </c>
      <c r="B89" s="3" t="s">
        <v>176</v>
      </c>
      <c r="C89" s="3" t="s">
        <v>177</v>
      </c>
      <c r="D89" s="3" t="n">
        <v>1.475082435668</v>
      </c>
    </row>
    <row r="90" customFormat="false" ht="15" hidden="false" customHeight="true" outlineLevel="0" collapsed="false">
      <c r="A90" s="3" t="n">
        <v>90</v>
      </c>
      <c r="B90" s="3" t="s">
        <v>178</v>
      </c>
      <c r="C90" s="3" t="s">
        <v>179</v>
      </c>
      <c r="D90" s="3" t="n">
        <v>1.475082435668</v>
      </c>
    </row>
    <row r="91" customFormat="false" ht="15" hidden="false" customHeight="true" outlineLevel="0" collapsed="false">
      <c r="A91" s="3" t="n">
        <v>91</v>
      </c>
      <c r="B91" s="3" t="s">
        <v>180</v>
      </c>
      <c r="C91" s="3" t="s">
        <v>181</v>
      </c>
      <c r="D91" s="3" t="n">
        <v>1.475082435668</v>
      </c>
    </row>
    <row r="92" customFormat="false" ht="15" hidden="false" customHeight="true" outlineLevel="0" collapsed="false">
      <c r="A92" s="3" t="n">
        <v>92</v>
      </c>
      <c r="B92" s="3" t="s">
        <v>182</v>
      </c>
      <c r="C92" s="3" t="s">
        <v>183</v>
      </c>
      <c r="D92" s="3" t="n">
        <v>1.475082435668</v>
      </c>
    </row>
    <row r="93" customFormat="false" ht="15" hidden="false" customHeight="true" outlineLevel="0" collapsed="false">
      <c r="A93" s="3" t="n">
        <v>93</v>
      </c>
      <c r="B93" s="3" t="s">
        <v>184</v>
      </c>
      <c r="C93" s="3" t="s">
        <v>185</v>
      </c>
      <c r="D93" s="3" t="n">
        <v>1.475082435668</v>
      </c>
    </row>
    <row r="94" customFormat="false" ht="15" hidden="false" customHeight="true" outlineLevel="0" collapsed="false">
      <c r="A94" s="3" t="n">
        <v>94</v>
      </c>
      <c r="B94" s="3" t="s">
        <v>186</v>
      </c>
      <c r="C94" s="3" t="s">
        <v>187</v>
      </c>
      <c r="D94" s="3" t="n">
        <v>1.475082435668</v>
      </c>
    </row>
    <row r="95" customFormat="false" ht="15" hidden="false" customHeight="true" outlineLevel="0" collapsed="false">
      <c r="A95" s="3" t="n">
        <v>95</v>
      </c>
      <c r="B95" s="3" t="s">
        <v>188</v>
      </c>
      <c r="C95" s="3" t="s">
        <v>189</v>
      </c>
      <c r="D95" s="3" t="n">
        <v>1.475082435668</v>
      </c>
    </row>
    <row r="96" customFormat="false" ht="15" hidden="false" customHeight="true" outlineLevel="0" collapsed="false">
      <c r="A96" s="3" t="n">
        <v>96</v>
      </c>
      <c r="B96" s="3" t="s">
        <v>190</v>
      </c>
      <c r="C96" s="3" t="s">
        <v>191</v>
      </c>
      <c r="D96" s="3" t="n">
        <v>1.475082435668</v>
      </c>
    </row>
    <row r="97" customFormat="false" ht="15" hidden="false" customHeight="true" outlineLevel="0" collapsed="false">
      <c r="A97" s="3" t="n">
        <v>97</v>
      </c>
      <c r="B97" s="3" t="s">
        <v>192</v>
      </c>
      <c r="C97" s="3" t="s">
        <v>193</v>
      </c>
      <c r="D97" s="3" t="n">
        <v>1.475082435668</v>
      </c>
    </row>
    <row r="98" customFormat="false" ht="15" hidden="false" customHeight="true" outlineLevel="0" collapsed="false">
      <c r="A98" s="3" t="n">
        <v>98</v>
      </c>
      <c r="B98" s="3" t="s">
        <v>194</v>
      </c>
      <c r="C98" s="3" t="s">
        <v>195</v>
      </c>
      <c r="D98" s="3" t="n">
        <v>1.475082435668</v>
      </c>
    </row>
    <row r="99" customFormat="false" ht="15" hidden="false" customHeight="true" outlineLevel="0" collapsed="false">
      <c r="A99" s="3" t="n">
        <v>99</v>
      </c>
      <c r="B99" s="3" t="s">
        <v>196</v>
      </c>
      <c r="C99" s="3" t="s">
        <v>65</v>
      </c>
      <c r="D99" s="3" t="n">
        <v>1.475082435668</v>
      </c>
    </row>
    <row r="100" customFormat="false" ht="15" hidden="false" customHeight="true" outlineLevel="0" collapsed="false">
      <c r="A100" s="3" t="n">
        <v>100</v>
      </c>
      <c r="B100" s="3" t="s">
        <v>197</v>
      </c>
      <c r="C100" s="3" t="s">
        <v>198</v>
      </c>
      <c r="D100" s="3" t="n">
        <v>1.475082435668</v>
      </c>
    </row>
    <row r="101" customFormat="false" ht="15" hidden="false" customHeight="true" outlineLevel="0" collapsed="false">
      <c r="A101" s="3" t="n">
        <v>101</v>
      </c>
      <c r="B101" s="3" t="s">
        <v>199</v>
      </c>
      <c r="C101" s="3" t="s">
        <v>200</v>
      </c>
      <c r="D101" s="3" t="n">
        <v>1.475082435668</v>
      </c>
    </row>
    <row r="102" customFormat="false" ht="15" hidden="false" customHeight="true" outlineLevel="0" collapsed="false">
      <c r="A102" s="3" t="n">
        <v>102</v>
      </c>
      <c r="B102" s="3" t="s">
        <v>201</v>
      </c>
      <c r="C102" s="3" t="s">
        <v>202</v>
      </c>
      <c r="D102" s="3" t="n">
        <v>1.475082435668</v>
      </c>
    </row>
    <row r="103" customFormat="false" ht="15" hidden="false" customHeight="true" outlineLevel="0" collapsed="false">
      <c r="A103" s="3" t="n">
        <v>103</v>
      </c>
      <c r="B103" s="3" t="s">
        <v>203</v>
      </c>
      <c r="C103" s="3" t="s">
        <v>204</v>
      </c>
      <c r="D103" s="3" t="n">
        <v>1.475082435668</v>
      </c>
    </row>
    <row r="104" customFormat="false" ht="15" hidden="false" customHeight="true" outlineLevel="0" collapsed="false">
      <c r="A104" s="3" t="n">
        <v>104</v>
      </c>
      <c r="B104" s="3" t="s">
        <v>205</v>
      </c>
      <c r="C104" s="3" t="s">
        <v>206</v>
      </c>
      <c r="D104" s="3" t="n">
        <v>1.475082435668</v>
      </c>
    </row>
    <row r="105" customFormat="false" ht="15" hidden="false" customHeight="true" outlineLevel="0" collapsed="false">
      <c r="A105" s="3" t="n">
        <v>105</v>
      </c>
      <c r="B105" s="3" t="s">
        <v>207</v>
      </c>
      <c r="C105" s="3" t="s">
        <v>208</v>
      </c>
      <c r="D105" s="3" t="n">
        <v>1.475082435668</v>
      </c>
    </row>
    <row r="106" customFormat="false" ht="15" hidden="false" customHeight="true" outlineLevel="0" collapsed="false">
      <c r="A106" s="3" t="n">
        <v>106</v>
      </c>
      <c r="B106" s="3" t="s">
        <v>209</v>
      </c>
      <c r="C106" s="3" t="s">
        <v>210</v>
      </c>
      <c r="D106" s="3" t="n">
        <v>1.475082435668</v>
      </c>
    </row>
    <row r="107" customFormat="false" ht="15" hidden="false" customHeight="true" outlineLevel="0" collapsed="false">
      <c r="A107" s="3" t="n">
        <v>107</v>
      </c>
      <c r="B107" s="3" t="s">
        <v>211</v>
      </c>
      <c r="C107" s="3" t="s">
        <v>212</v>
      </c>
      <c r="D107" s="3" t="n">
        <v>1.475082435668</v>
      </c>
    </row>
    <row r="108" customFormat="false" ht="15" hidden="false" customHeight="true" outlineLevel="0" collapsed="false">
      <c r="A108" s="3" t="n">
        <v>108</v>
      </c>
      <c r="B108" s="3" t="s">
        <v>213</v>
      </c>
      <c r="C108" s="3" t="s">
        <v>214</v>
      </c>
      <c r="D108" s="3" t="n">
        <v>1.475082435668</v>
      </c>
    </row>
    <row r="109" customFormat="false" ht="15" hidden="false" customHeight="true" outlineLevel="0" collapsed="false">
      <c r="A109" s="3" t="n">
        <v>109</v>
      </c>
      <c r="B109" s="3" t="s">
        <v>215</v>
      </c>
      <c r="C109" s="3" t="s">
        <v>216</v>
      </c>
      <c r="D109" s="3" t="n">
        <v>1.475082435668</v>
      </c>
    </row>
    <row r="110" customFormat="false" ht="15" hidden="false" customHeight="true" outlineLevel="0" collapsed="false">
      <c r="A110" s="3" t="n">
        <v>110</v>
      </c>
      <c r="B110" s="3" t="s">
        <v>217</v>
      </c>
      <c r="C110" s="3" t="s">
        <v>218</v>
      </c>
      <c r="D110" s="3" t="n">
        <v>1.475082435668</v>
      </c>
    </row>
    <row r="111" customFormat="false" ht="15" hidden="false" customHeight="true" outlineLevel="0" collapsed="false">
      <c r="A111" s="3" t="n">
        <v>111</v>
      </c>
      <c r="B111" s="3" t="s">
        <v>219</v>
      </c>
      <c r="C111" s="3" t="s">
        <v>220</v>
      </c>
      <c r="D111" s="3" t="n">
        <v>1.475082435668</v>
      </c>
    </row>
    <row r="112" customFormat="false" ht="15" hidden="false" customHeight="true" outlineLevel="0" collapsed="false">
      <c r="A112" s="3" t="n">
        <v>112</v>
      </c>
      <c r="B112" s="3" t="s">
        <v>221</v>
      </c>
      <c r="C112" s="3" t="s">
        <v>222</v>
      </c>
      <c r="D112" s="3" t="n">
        <v>1.475082435668</v>
      </c>
    </row>
    <row r="113" customFormat="false" ht="15" hidden="false" customHeight="true" outlineLevel="0" collapsed="false">
      <c r="A113" s="3" t="n">
        <v>113</v>
      </c>
      <c r="B113" s="3" t="s">
        <v>223</v>
      </c>
      <c r="C113" s="3" t="s">
        <v>224</v>
      </c>
      <c r="D113" s="3" t="n">
        <v>1.475082435668</v>
      </c>
    </row>
    <row r="114" customFormat="false" ht="15" hidden="false" customHeight="true" outlineLevel="0" collapsed="false">
      <c r="A114" s="3" t="n">
        <v>114</v>
      </c>
      <c r="B114" s="3" t="s">
        <v>225</v>
      </c>
      <c r="C114" s="3" t="s">
        <v>226</v>
      </c>
      <c r="D114" s="3" t="n">
        <v>1.475082435668</v>
      </c>
    </row>
    <row r="115" customFormat="false" ht="15" hidden="false" customHeight="true" outlineLevel="0" collapsed="false">
      <c r="A115" s="3" t="n">
        <v>115</v>
      </c>
      <c r="B115" s="3" t="s">
        <v>227</v>
      </c>
      <c r="C115" s="3" t="s">
        <v>228</v>
      </c>
      <c r="D115" s="3" t="n">
        <v>1.475082435668</v>
      </c>
    </row>
    <row r="116" customFormat="false" ht="15" hidden="false" customHeight="true" outlineLevel="0" collapsed="false">
      <c r="A116" s="3" t="n">
        <v>116</v>
      </c>
      <c r="B116" s="3" t="s">
        <v>229</v>
      </c>
      <c r="C116" s="3" t="s">
        <v>230</v>
      </c>
      <c r="D116" s="3" t="n">
        <v>1.475082435668</v>
      </c>
    </row>
    <row r="117" customFormat="false" ht="15" hidden="false" customHeight="true" outlineLevel="0" collapsed="false">
      <c r="A117" s="3" t="n">
        <v>117</v>
      </c>
      <c r="B117" s="3" t="s">
        <v>231</v>
      </c>
      <c r="C117" s="3" t="s">
        <v>232</v>
      </c>
      <c r="D117" s="3" t="n">
        <v>1.475082435668</v>
      </c>
    </row>
    <row r="118" customFormat="false" ht="15" hidden="false" customHeight="true" outlineLevel="0" collapsed="false">
      <c r="A118" s="3" t="n">
        <v>118</v>
      </c>
      <c r="B118" s="3" t="s">
        <v>233</v>
      </c>
      <c r="C118" s="3" t="s">
        <v>234</v>
      </c>
      <c r="D118" s="3" t="n">
        <v>1.475082435668</v>
      </c>
    </row>
    <row r="119" customFormat="false" ht="15" hidden="false" customHeight="true" outlineLevel="0" collapsed="false">
      <c r="A119" s="3" t="n">
        <v>120</v>
      </c>
      <c r="B119" s="3" t="s">
        <v>235</v>
      </c>
      <c r="C119" s="3" t="s">
        <v>236</v>
      </c>
      <c r="D119" s="3" t="n">
        <v>1.475082435668</v>
      </c>
    </row>
    <row r="120" customFormat="false" ht="15" hidden="false" customHeight="true" outlineLevel="0" collapsed="false">
      <c r="A120" s="3" t="n">
        <v>122</v>
      </c>
      <c r="B120" s="3" t="s">
        <v>237</v>
      </c>
      <c r="C120" s="3" t="s">
        <v>238</v>
      </c>
      <c r="D120" s="3" t="n">
        <v>1.475082435668</v>
      </c>
    </row>
    <row r="121" customFormat="false" ht="15" hidden="false" customHeight="true" outlineLevel="0" collapsed="false">
      <c r="A121" s="3" t="n">
        <v>123</v>
      </c>
      <c r="B121" s="3" t="s">
        <v>239</v>
      </c>
      <c r="C121" s="3" t="s">
        <v>240</v>
      </c>
      <c r="D121" s="3" t="n">
        <v>1.475082435668</v>
      </c>
    </row>
    <row r="122" customFormat="false" ht="15" hidden="false" customHeight="true" outlineLevel="0" collapsed="false">
      <c r="A122" s="3" t="n">
        <v>124</v>
      </c>
      <c r="B122" s="3" t="s">
        <v>241</v>
      </c>
      <c r="C122" s="3" t="s">
        <v>242</v>
      </c>
      <c r="D122" s="3" t="n">
        <v>1.475082435668</v>
      </c>
    </row>
    <row r="123" customFormat="false" ht="15" hidden="false" customHeight="true" outlineLevel="0" collapsed="false">
      <c r="A123" s="3" t="n">
        <v>125</v>
      </c>
      <c r="B123" s="3" t="s">
        <v>243</v>
      </c>
      <c r="C123" s="3" t="s">
        <v>244</v>
      </c>
      <c r="D123" s="3" t="n">
        <v>1.475082435668</v>
      </c>
    </row>
    <row r="124" customFormat="false" ht="15" hidden="false" customHeight="true" outlineLevel="0" collapsed="false">
      <c r="A124" s="3" t="n">
        <v>126</v>
      </c>
      <c r="B124" s="3" t="s">
        <v>245</v>
      </c>
      <c r="C124" s="3" t="s">
        <v>246</v>
      </c>
      <c r="D124" s="3" t="n">
        <v>1.475082435668</v>
      </c>
    </row>
    <row r="125" customFormat="false" ht="15" hidden="false" customHeight="true" outlineLevel="0" collapsed="false">
      <c r="A125" s="3" t="n">
        <v>127</v>
      </c>
      <c r="B125" s="3" t="s">
        <v>247</v>
      </c>
      <c r="C125" s="3" t="s">
        <v>248</v>
      </c>
      <c r="D125" s="3" t="n">
        <v>1.475082435668</v>
      </c>
    </row>
    <row r="126" customFormat="false" ht="15" hidden="false" customHeight="true" outlineLevel="0" collapsed="false">
      <c r="A126" s="3" t="n">
        <v>128</v>
      </c>
      <c r="B126" s="3" t="s">
        <v>249</v>
      </c>
      <c r="C126" s="3" t="s">
        <v>250</v>
      </c>
      <c r="D126" s="3" t="n">
        <v>1.475082435668</v>
      </c>
    </row>
    <row r="127" customFormat="false" ht="15" hidden="false" customHeight="true" outlineLevel="0" collapsed="false">
      <c r="A127" s="3" t="n">
        <v>129</v>
      </c>
      <c r="B127" s="3" t="s">
        <v>251</v>
      </c>
      <c r="C127" s="3" t="s">
        <v>252</v>
      </c>
      <c r="D127" s="3" t="n">
        <v>1.475082435668</v>
      </c>
    </row>
    <row r="128" customFormat="false" ht="15" hidden="false" customHeight="true" outlineLevel="0" collapsed="false">
      <c r="A128" s="3" t="n">
        <v>130</v>
      </c>
      <c r="B128" s="3" t="s">
        <v>253</v>
      </c>
      <c r="C128" s="3" t="s">
        <v>254</v>
      </c>
      <c r="D128" s="3" t="n">
        <v>1.475082435668</v>
      </c>
    </row>
    <row r="129" customFormat="false" ht="15" hidden="false" customHeight="true" outlineLevel="0" collapsed="false">
      <c r="A129" s="3" t="n">
        <v>131</v>
      </c>
      <c r="B129" s="3" t="s">
        <v>255</v>
      </c>
      <c r="C129" s="3" t="s">
        <v>256</v>
      </c>
      <c r="D129" s="3" t="n">
        <v>1.475082435668</v>
      </c>
    </row>
    <row r="130" customFormat="false" ht="15" hidden="false" customHeight="true" outlineLevel="0" collapsed="false">
      <c r="A130" s="3" t="n">
        <v>132</v>
      </c>
      <c r="B130" s="3" t="s">
        <v>257</v>
      </c>
      <c r="C130" s="3" t="s">
        <v>258</v>
      </c>
      <c r="D130" s="3" t="n">
        <v>1.475082435668</v>
      </c>
    </row>
    <row r="131" customFormat="false" ht="15" hidden="false" customHeight="true" outlineLevel="0" collapsed="false">
      <c r="A131" s="3" t="n">
        <v>133</v>
      </c>
      <c r="B131" s="3" t="s">
        <v>259</v>
      </c>
      <c r="C131" s="3" t="s">
        <v>260</v>
      </c>
      <c r="D131" s="3" t="n">
        <v>1.475082435668</v>
      </c>
    </row>
    <row r="132" customFormat="false" ht="15" hidden="false" customHeight="true" outlineLevel="0" collapsed="false">
      <c r="A132" s="3" t="n">
        <v>134</v>
      </c>
      <c r="B132" s="3" t="s">
        <v>261</v>
      </c>
      <c r="C132" s="3" t="s">
        <v>262</v>
      </c>
      <c r="D132" s="3" t="n">
        <v>1.475082435668</v>
      </c>
    </row>
    <row r="133" customFormat="false" ht="15" hidden="false" customHeight="true" outlineLevel="0" collapsed="false">
      <c r="A133" s="3" t="n">
        <v>135</v>
      </c>
      <c r="B133" s="3" t="s">
        <v>263</v>
      </c>
      <c r="C133" s="3" t="s">
        <v>264</v>
      </c>
      <c r="D133" s="3" t="n">
        <v>1.475082435668</v>
      </c>
    </row>
    <row r="134" customFormat="false" ht="15" hidden="false" customHeight="true" outlineLevel="0" collapsed="false">
      <c r="A134" s="3" t="n">
        <v>136</v>
      </c>
      <c r="B134" s="3" t="s">
        <v>265</v>
      </c>
      <c r="C134" s="3" t="s">
        <v>266</v>
      </c>
      <c r="D134" s="3" t="n">
        <v>1.475082435668</v>
      </c>
    </row>
    <row r="135" customFormat="false" ht="15" hidden="false" customHeight="true" outlineLevel="0" collapsed="false">
      <c r="A135" s="3" t="n">
        <v>137</v>
      </c>
      <c r="B135" s="3" t="s">
        <v>267</v>
      </c>
      <c r="C135" s="3" t="s">
        <v>268</v>
      </c>
      <c r="D135" s="3" t="n">
        <v>1.475082435668</v>
      </c>
    </row>
    <row r="136" customFormat="false" ht="15" hidden="false" customHeight="true" outlineLevel="0" collapsed="false">
      <c r="A136" s="3" t="n">
        <v>138</v>
      </c>
      <c r="B136" s="3" t="s">
        <v>269</v>
      </c>
      <c r="C136" s="3" t="s">
        <v>270</v>
      </c>
      <c r="D136" s="3" t="n">
        <v>1.475082435668</v>
      </c>
    </row>
    <row r="137" customFormat="false" ht="15" hidden="false" customHeight="true" outlineLevel="0" collapsed="false">
      <c r="A137" s="3" t="n">
        <v>139</v>
      </c>
      <c r="B137" s="3" t="s">
        <v>271</v>
      </c>
      <c r="C137" s="3" t="s">
        <v>272</v>
      </c>
      <c r="D137" s="3" t="n">
        <v>1.475082435668</v>
      </c>
    </row>
    <row r="138" customFormat="false" ht="15" hidden="false" customHeight="true" outlineLevel="0" collapsed="false">
      <c r="A138" s="3" t="n">
        <v>140</v>
      </c>
      <c r="B138" s="3" t="s">
        <v>273</v>
      </c>
      <c r="C138" s="3" t="s">
        <v>274</v>
      </c>
      <c r="D138" s="3" t="n">
        <v>1.475082435668</v>
      </c>
    </row>
    <row r="139" customFormat="false" ht="15" hidden="false" customHeight="true" outlineLevel="0" collapsed="false">
      <c r="A139" s="3" t="n">
        <v>141</v>
      </c>
      <c r="B139" s="3" t="s">
        <v>275</v>
      </c>
      <c r="C139" s="3" t="s">
        <v>276</v>
      </c>
      <c r="D139" s="3" t="n">
        <v>1.475082435668</v>
      </c>
    </row>
    <row r="140" customFormat="false" ht="15" hidden="false" customHeight="true" outlineLevel="0" collapsed="false">
      <c r="A140" s="3" t="n">
        <v>142</v>
      </c>
      <c r="B140" s="3" t="s">
        <v>277</v>
      </c>
      <c r="C140" s="3" t="s">
        <v>278</v>
      </c>
      <c r="D140" s="3" t="n">
        <v>1.475082435668</v>
      </c>
    </row>
    <row r="141" customFormat="false" ht="15" hidden="false" customHeight="true" outlineLevel="0" collapsed="false">
      <c r="A141" s="3" t="n">
        <v>143</v>
      </c>
      <c r="B141" s="3" t="s">
        <v>279</v>
      </c>
      <c r="C141" s="3" t="s">
        <v>280</v>
      </c>
      <c r="D141" s="3" t="n">
        <v>1.475082435668</v>
      </c>
    </row>
    <row r="142" customFormat="false" ht="15" hidden="false" customHeight="true" outlineLevel="0" collapsed="false">
      <c r="A142" s="3" t="n">
        <v>144</v>
      </c>
      <c r="B142" s="3" t="s">
        <v>281</v>
      </c>
      <c r="C142" s="3" t="s">
        <v>282</v>
      </c>
      <c r="D142" s="3" t="n">
        <v>1.475082435668</v>
      </c>
    </row>
    <row r="143" customFormat="false" ht="15" hidden="false" customHeight="true" outlineLevel="0" collapsed="false">
      <c r="A143" s="3" t="n">
        <v>145</v>
      </c>
      <c r="B143" s="3" t="s">
        <v>283</v>
      </c>
      <c r="C143" s="3" t="s">
        <v>284</v>
      </c>
      <c r="D143" s="3" t="n">
        <v>1.475082435668</v>
      </c>
    </row>
    <row r="144" customFormat="false" ht="15" hidden="false" customHeight="true" outlineLevel="0" collapsed="false">
      <c r="A144" s="3" t="n">
        <v>146</v>
      </c>
      <c r="B144" s="3" t="s">
        <v>285</v>
      </c>
      <c r="C144" s="3" t="s">
        <v>286</v>
      </c>
      <c r="D144" s="3" t="n">
        <v>1.475082435668</v>
      </c>
    </row>
    <row r="145" customFormat="false" ht="15" hidden="false" customHeight="true" outlineLevel="0" collapsed="false">
      <c r="A145" s="3" t="n">
        <v>147</v>
      </c>
      <c r="B145" s="3" t="s">
        <v>287</v>
      </c>
      <c r="C145" s="3" t="s">
        <v>288</v>
      </c>
      <c r="D145" s="3" t="n">
        <v>1.475082435668</v>
      </c>
    </row>
    <row r="146" customFormat="false" ht="15" hidden="false" customHeight="true" outlineLevel="0" collapsed="false">
      <c r="A146" s="3" t="n">
        <v>148</v>
      </c>
      <c r="B146" s="3" t="s">
        <v>289</v>
      </c>
      <c r="C146" s="3" t="s">
        <v>290</v>
      </c>
      <c r="D146" s="3" t="n">
        <v>1.475082435668</v>
      </c>
    </row>
    <row r="147" customFormat="false" ht="15" hidden="false" customHeight="true" outlineLevel="0" collapsed="false">
      <c r="A147" s="3" t="n">
        <v>149</v>
      </c>
      <c r="B147" s="3" t="s">
        <v>291</v>
      </c>
      <c r="C147" s="3" t="s">
        <v>292</v>
      </c>
      <c r="D147" s="3" t="n">
        <v>1.475082435668</v>
      </c>
    </row>
    <row r="148" customFormat="false" ht="15" hidden="false" customHeight="true" outlineLevel="0" collapsed="false">
      <c r="A148" s="3" t="n">
        <v>150</v>
      </c>
      <c r="B148" s="3" t="s">
        <v>293</v>
      </c>
      <c r="C148" s="3" t="s">
        <v>294</v>
      </c>
      <c r="D148" s="3" t="n">
        <v>1.475082435668</v>
      </c>
    </row>
    <row r="149" customFormat="false" ht="15" hidden="false" customHeight="true" outlineLevel="0" collapsed="false">
      <c r="A149" s="3" t="n">
        <v>151</v>
      </c>
      <c r="B149" s="3" t="s">
        <v>295</v>
      </c>
      <c r="C149" s="3" t="s">
        <v>296</v>
      </c>
      <c r="D149" s="3" t="n">
        <v>1.475082435668</v>
      </c>
    </row>
    <row r="150" customFormat="false" ht="15" hidden="false" customHeight="true" outlineLevel="0" collapsed="false">
      <c r="A150" s="3" t="n">
        <v>152</v>
      </c>
      <c r="B150" s="3" t="s">
        <v>297</v>
      </c>
      <c r="C150" s="3" t="s">
        <v>298</v>
      </c>
      <c r="D150" s="3" t="n">
        <v>1.475082435668</v>
      </c>
    </row>
    <row r="151" customFormat="false" ht="15" hidden="false" customHeight="true" outlineLevel="0" collapsed="false">
      <c r="A151" s="3" t="n">
        <v>153</v>
      </c>
      <c r="B151" s="3" t="s">
        <v>299</v>
      </c>
      <c r="C151" s="3" t="s">
        <v>300</v>
      </c>
      <c r="D151" s="3" t="n">
        <v>1.475082435668</v>
      </c>
    </row>
    <row r="152" customFormat="false" ht="15" hidden="false" customHeight="true" outlineLevel="0" collapsed="false">
      <c r="A152" s="3" t="n">
        <v>154</v>
      </c>
      <c r="B152" s="3" t="s">
        <v>301</v>
      </c>
      <c r="C152" s="3" t="s">
        <v>302</v>
      </c>
      <c r="D152" s="3" t="n">
        <v>1.475082435668</v>
      </c>
    </row>
    <row r="153" customFormat="false" ht="15" hidden="false" customHeight="true" outlineLevel="0" collapsed="false">
      <c r="A153" s="3" t="n">
        <v>155</v>
      </c>
      <c r="B153" s="3" t="s">
        <v>303</v>
      </c>
      <c r="C153" s="3" t="s">
        <v>304</v>
      </c>
      <c r="D153" s="3" t="n">
        <v>1.475082435668</v>
      </c>
    </row>
    <row r="154" customFormat="false" ht="15" hidden="false" customHeight="true" outlineLevel="0" collapsed="false">
      <c r="A154" s="3" t="n">
        <v>155</v>
      </c>
      <c r="B154" s="3" t="s">
        <v>305</v>
      </c>
      <c r="C154" s="3" t="s">
        <v>304</v>
      </c>
      <c r="D154" s="3" t="n">
        <v>1.475082435668</v>
      </c>
    </row>
    <row r="155" customFormat="false" ht="15" hidden="false" customHeight="true" outlineLevel="0" collapsed="false">
      <c r="A155" s="3" t="n">
        <v>156</v>
      </c>
      <c r="B155" s="3" t="s">
        <v>306</v>
      </c>
      <c r="C155" s="3" t="s">
        <v>307</v>
      </c>
      <c r="D155" s="3" t="n">
        <v>1.475082435668</v>
      </c>
    </row>
    <row r="156" customFormat="false" ht="15" hidden="false" customHeight="true" outlineLevel="0" collapsed="false">
      <c r="A156" s="3" t="n">
        <v>157</v>
      </c>
      <c r="B156" s="3" t="s">
        <v>308</v>
      </c>
      <c r="C156" s="3" t="s">
        <v>309</v>
      </c>
      <c r="D156" s="3" t="n">
        <v>1.475082435668</v>
      </c>
    </row>
    <row r="157" customFormat="false" ht="15" hidden="false" customHeight="true" outlineLevel="0" collapsed="false">
      <c r="A157" s="3" t="n">
        <v>158</v>
      </c>
      <c r="B157" s="3" t="s">
        <v>310</v>
      </c>
      <c r="C157" s="3" t="s">
        <v>311</v>
      </c>
      <c r="D157" s="3" t="n">
        <v>1.475082435668</v>
      </c>
    </row>
    <row r="158" customFormat="false" ht="15" hidden="false" customHeight="true" outlineLevel="0" collapsed="false">
      <c r="A158" s="3" t="n">
        <v>159</v>
      </c>
      <c r="B158" s="3" t="s">
        <v>312</v>
      </c>
      <c r="C158" s="3" t="s">
        <v>313</v>
      </c>
      <c r="D158" s="3" t="n">
        <v>1.475082435668</v>
      </c>
    </row>
    <row r="159" customFormat="false" ht="15" hidden="false" customHeight="true" outlineLevel="0" collapsed="false">
      <c r="A159" s="3" t="n">
        <v>160</v>
      </c>
      <c r="B159" s="3" t="s">
        <v>314</v>
      </c>
      <c r="C159" s="3" t="s">
        <v>315</v>
      </c>
      <c r="D159" s="3" t="n">
        <v>1.475082435668</v>
      </c>
    </row>
    <row r="160" customFormat="false" ht="15" hidden="false" customHeight="true" outlineLevel="0" collapsed="false">
      <c r="A160" s="3" t="n">
        <v>161</v>
      </c>
      <c r="B160" s="3" t="s">
        <v>316</v>
      </c>
      <c r="C160" s="3" t="s">
        <v>317</v>
      </c>
      <c r="D160" s="3" t="n">
        <v>1.475082435668</v>
      </c>
    </row>
    <row r="161" customFormat="false" ht="15" hidden="false" customHeight="true" outlineLevel="0" collapsed="false">
      <c r="A161" s="3" t="n">
        <v>162</v>
      </c>
      <c r="B161" s="3" t="s">
        <v>318</v>
      </c>
      <c r="C161" s="3" t="s">
        <v>319</v>
      </c>
      <c r="D161" s="3" t="n">
        <v>1.475082435668</v>
      </c>
    </row>
    <row r="162" customFormat="false" ht="15" hidden="false" customHeight="true" outlineLevel="0" collapsed="false">
      <c r="A162" s="3" t="n">
        <v>163</v>
      </c>
      <c r="B162" s="3" t="s">
        <v>320</v>
      </c>
      <c r="C162" s="3" t="s">
        <v>321</v>
      </c>
      <c r="D162" s="3" t="n">
        <v>1.475082435668</v>
      </c>
    </row>
    <row r="163" customFormat="false" ht="15" hidden="false" customHeight="true" outlineLevel="0" collapsed="false">
      <c r="A163" s="3" t="n">
        <v>164</v>
      </c>
      <c r="B163" s="3" t="s">
        <v>322</v>
      </c>
      <c r="C163" s="3" t="s">
        <v>323</v>
      </c>
      <c r="D163" s="3" t="n">
        <v>1.475082435668</v>
      </c>
    </row>
    <row r="164" customFormat="false" ht="15" hidden="false" customHeight="true" outlineLevel="0" collapsed="false">
      <c r="A164" s="3" t="n">
        <v>165</v>
      </c>
      <c r="B164" s="3" t="s">
        <v>324</v>
      </c>
      <c r="C164" s="3" t="s">
        <v>325</v>
      </c>
      <c r="D164" s="3" t="n">
        <v>1.475082435668</v>
      </c>
    </row>
    <row r="165" customFormat="false" ht="15" hidden="false" customHeight="true" outlineLevel="0" collapsed="false">
      <c r="A165" s="3" t="n">
        <v>166</v>
      </c>
      <c r="B165" s="3" t="s">
        <v>326</v>
      </c>
      <c r="C165" s="3" t="s">
        <v>327</v>
      </c>
      <c r="D165" s="3" t="n">
        <v>1.475082435668</v>
      </c>
    </row>
    <row r="166" customFormat="false" ht="15" hidden="false" customHeight="true" outlineLevel="0" collapsed="false">
      <c r="A166" s="3" t="n">
        <v>167</v>
      </c>
      <c r="B166" s="3" t="s">
        <v>328</v>
      </c>
      <c r="C166" s="3" t="s">
        <v>329</v>
      </c>
      <c r="D166" s="3" t="n">
        <v>1.475082435668</v>
      </c>
    </row>
    <row r="167" customFormat="false" ht="15" hidden="false" customHeight="true" outlineLevel="0" collapsed="false">
      <c r="A167" s="3" t="n">
        <v>168</v>
      </c>
      <c r="B167" s="3" t="s">
        <v>330</v>
      </c>
      <c r="C167" s="3" t="s">
        <v>331</v>
      </c>
      <c r="D167" s="3" t="n">
        <v>1.475082435668</v>
      </c>
    </row>
    <row r="168" customFormat="false" ht="15" hidden="false" customHeight="true" outlineLevel="0" collapsed="false">
      <c r="A168" s="3" t="n">
        <v>169</v>
      </c>
      <c r="B168" s="3" t="s">
        <v>332</v>
      </c>
      <c r="C168" s="3" t="s">
        <v>333</v>
      </c>
      <c r="D168" s="3" t="n">
        <v>1.475082435668</v>
      </c>
    </row>
    <row r="169" customFormat="false" ht="15" hidden="false" customHeight="true" outlineLevel="0" collapsed="false">
      <c r="A169" s="3" t="n">
        <v>170</v>
      </c>
      <c r="B169" s="3" t="s">
        <v>334</v>
      </c>
      <c r="C169" s="3" t="s">
        <v>335</v>
      </c>
      <c r="D169" s="3" t="n">
        <v>1.475082435668</v>
      </c>
    </row>
    <row r="170" customFormat="false" ht="15" hidden="false" customHeight="true" outlineLevel="0" collapsed="false">
      <c r="A170" s="3" t="n">
        <v>171</v>
      </c>
      <c r="B170" s="3" t="s">
        <v>336</v>
      </c>
      <c r="C170" s="3" t="s">
        <v>337</v>
      </c>
      <c r="D170" s="3" t="n">
        <v>1.475082435668</v>
      </c>
    </row>
    <row r="171" customFormat="false" ht="15" hidden="false" customHeight="true" outlineLevel="0" collapsed="false">
      <c r="A171" s="3" t="n">
        <v>172</v>
      </c>
      <c r="B171" s="3" t="s">
        <v>338</v>
      </c>
      <c r="C171" s="3" t="s">
        <v>339</v>
      </c>
      <c r="D171" s="3" t="n">
        <v>1.475082435668</v>
      </c>
    </row>
    <row r="172" customFormat="false" ht="15" hidden="false" customHeight="true" outlineLevel="0" collapsed="false">
      <c r="A172" s="3" t="n">
        <v>173</v>
      </c>
      <c r="B172" s="3" t="s">
        <v>340</v>
      </c>
      <c r="C172" s="3" t="s">
        <v>341</v>
      </c>
      <c r="D172" s="3" t="n">
        <v>1.475082435668</v>
      </c>
    </row>
    <row r="173" customFormat="false" ht="15" hidden="false" customHeight="true" outlineLevel="0" collapsed="false">
      <c r="A173" s="3" t="n">
        <v>174</v>
      </c>
      <c r="B173" s="3" t="s">
        <v>342</v>
      </c>
      <c r="C173" s="3" t="s">
        <v>343</v>
      </c>
      <c r="D173" s="3" t="n">
        <v>1.475082435668</v>
      </c>
    </row>
    <row r="174" customFormat="false" ht="15" hidden="false" customHeight="true" outlineLevel="0" collapsed="false">
      <c r="A174" s="3" t="n">
        <v>175</v>
      </c>
      <c r="B174" s="3" t="s">
        <v>344</v>
      </c>
      <c r="C174" s="3" t="s">
        <v>345</v>
      </c>
      <c r="D174" s="3" t="n">
        <v>1.475082435668</v>
      </c>
    </row>
    <row r="175" customFormat="false" ht="15" hidden="false" customHeight="true" outlineLevel="0" collapsed="false">
      <c r="A175" s="3" t="n">
        <v>176</v>
      </c>
      <c r="B175" s="3" t="s">
        <v>346</v>
      </c>
      <c r="C175" s="3" t="s">
        <v>347</v>
      </c>
      <c r="D175" s="3" t="n">
        <v>1.475082435668</v>
      </c>
    </row>
    <row r="176" customFormat="false" ht="15" hidden="false" customHeight="true" outlineLevel="0" collapsed="false">
      <c r="A176" s="3" t="n">
        <v>177</v>
      </c>
      <c r="B176" s="3" t="s">
        <v>348</v>
      </c>
      <c r="C176" s="3" t="s">
        <v>349</v>
      </c>
      <c r="D176" s="3" t="n">
        <v>1.475082435668</v>
      </c>
    </row>
    <row r="177" customFormat="false" ht="15" hidden="false" customHeight="true" outlineLevel="0" collapsed="false">
      <c r="A177" s="3" t="n">
        <v>178</v>
      </c>
      <c r="B177" s="3" t="s">
        <v>350</v>
      </c>
      <c r="C177" s="3" t="s">
        <v>351</v>
      </c>
      <c r="D177" s="3" t="n">
        <v>1.475082435668</v>
      </c>
    </row>
    <row r="178" customFormat="false" ht="15" hidden="false" customHeight="true" outlineLevel="0" collapsed="false">
      <c r="A178" s="3" t="n">
        <v>179</v>
      </c>
      <c r="B178" s="3" t="s">
        <v>352</v>
      </c>
      <c r="C178" s="3" t="s">
        <v>353</v>
      </c>
      <c r="D178" s="3" t="n">
        <v>1.475082435668</v>
      </c>
    </row>
    <row r="179" customFormat="false" ht="15" hidden="false" customHeight="true" outlineLevel="0" collapsed="false">
      <c r="A179" s="3" t="n">
        <v>180</v>
      </c>
      <c r="B179" s="3" t="s">
        <v>354</v>
      </c>
      <c r="C179" s="3" t="s">
        <v>355</v>
      </c>
      <c r="D179" s="3" t="n">
        <v>1.475082435668</v>
      </c>
    </row>
    <row r="180" customFormat="false" ht="15" hidden="false" customHeight="true" outlineLevel="0" collapsed="false">
      <c r="A180" s="3" t="n">
        <v>181</v>
      </c>
      <c r="B180" s="3" t="s">
        <v>356</v>
      </c>
      <c r="C180" s="3" t="s">
        <v>357</v>
      </c>
      <c r="D180" s="3" t="n">
        <v>1.475082435668</v>
      </c>
    </row>
    <row r="181" customFormat="false" ht="15" hidden="false" customHeight="true" outlineLevel="0" collapsed="false">
      <c r="A181" s="3" t="n">
        <v>182</v>
      </c>
      <c r="B181" s="3" t="s">
        <v>358</v>
      </c>
      <c r="C181" s="3" t="s">
        <v>359</v>
      </c>
      <c r="D181" s="3" t="n">
        <v>1.475082435668</v>
      </c>
    </row>
    <row r="182" customFormat="false" ht="15" hidden="false" customHeight="true" outlineLevel="0" collapsed="false">
      <c r="A182" s="3" t="n">
        <v>183</v>
      </c>
      <c r="B182" s="3" t="s">
        <v>360</v>
      </c>
      <c r="C182" s="3" t="s">
        <v>361</v>
      </c>
      <c r="D182" s="3" t="n">
        <v>1.475082435668</v>
      </c>
    </row>
    <row r="183" customFormat="false" ht="15" hidden="false" customHeight="true" outlineLevel="0" collapsed="false">
      <c r="A183" s="3" t="n">
        <v>184</v>
      </c>
      <c r="B183" s="3" t="s">
        <v>362</v>
      </c>
      <c r="C183" s="3" t="s">
        <v>363</v>
      </c>
      <c r="D183" s="3" t="n">
        <v>1.475082435668</v>
      </c>
    </row>
    <row r="184" customFormat="false" ht="15" hidden="false" customHeight="true" outlineLevel="0" collapsed="false">
      <c r="A184" s="3" t="n">
        <v>185</v>
      </c>
      <c r="B184" s="3" t="s">
        <v>364</v>
      </c>
      <c r="C184" s="3" t="s">
        <v>365</v>
      </c>
      <c r="D184" s="3" t="n">
        <v>1.475082435668</v>
      </c>
    </row>
    <row r="185" customFormat="false" ht="15" hidden="false" customHeight="true" outlineLevel="0" collapsed="false">
      <c r="A185" s="3" t="n">
        <v>186</v>
      </c>
      <c r="B185" s="3" t="s">
        <v>366</v>
      </c>
      <c r="C185" s="3" t="s">
        <v>367</v>
      </c>
      <c r="D185" s="3" t="n">
        <v>1.475082435668</v>
      </c>
    </row>
    <row r="186" customFormat="false" ht="15" hidden="false" customHeight="true" outlineLevel="0" collapsed="false">
      <c r="A186" s="3" t="n">
        <v>186</v>
      </c>
      <c r="B186" s="3" t="s">
        <v>368</v>
      </c>
      <c r="C186" s="3" t="s">
        <v>367</v>
      </c>
      <c r="D186" s="3" t="n">
        <v>1.475082435668</v>
      </c>
    </row>
    <row r="187" customFormat="false" ht="15" hidden="false" customHeight="true" outlineLevel="0" collapsed="false">
      <c r="A187" s="3" t="n">
        <v>187</v>
      </c>
      <c r="B187" s="3" t="s">
        <v>369</v>
      </c>
      <c r="C187" s="3" t="s">
        <v>175</v>
      </c>
      <c r="D187" s="3" t="n">
        <v>1.475082435668</v>
      </c>
    </row>
    <row r="188" customFormat="false" ht="15" hidden="false" customHeight="true" outlineLevel="0" collapsed="false">
      <c r="A188" s="3" t="n">
        <v>188</v>
      </c>
      <c r="B188" s="3" t="s">
        <v>370</v>
      </c>
      <c r="C188" s="3" t="s">
        <v>371</v>
      </c>
      <c r="D188" s="3" t="n">
        <v>1.475082435668</v>
      </c>
    </row>
    <row r="189" customFormat="false" ht="15" hidden="false" customHeight="true" outlineLevel="0" collapsed="false">
      <c r="A189" s="3" t="n">
        <v>189</v>
      </c>
      <c r="B189" s="3" t="s">
        <v>372</v>
      </c>
      <c r="C189" s="3" t="s">
        <v>59</v>
      </c>
      <c r="D189" s="3" t="n">
        <v>1.475082435668</v>
      </c>
    </row>
    <row r="190" customFormat="false" ht="15" hidden="false" customHeight="true" outlineLevel="0" collapsed="false">
      <c r="A190" s="3" t="n">
        <v>190</v>
      </c>
      <c r="B190" s="3" t="s">
        <v>373</v>
      </c>
      <c r="C190" s="3" t="s">
        <v>374</v>
      </c>
      <c r="D190" s="3" t="n">
        <v>1.475082435668</v>
      </c>
    </row>
    <row r="191" customFormat="false" ht="15" hidden="false" customHeight="true" outlineLevel="0" collapsed="false">
      <c r="A191" s="3" t="n">
        <v>191</v>
      </c>
      <c r="B191" s="3" t="s">
        <v>375</v>
      </c>
      <c r="C191" s="3" t="s">
        <v>376</v>
      </c>
      <c r="D191" s="3" t="n">
        <v>1.475082435668</v>
      </c>
    </row>
    <row r="192" customFormat="false" ht="15" hidden="false" customHeight="true" outlineLevel="0" collapsed="false">
      <c r="A192" s="3" t="n">
        <v>191</v>
      </c>
      <c r="B192" s="3" t="s">
        <v>377</v>
      </c>
      <c r="C192" s="3" t="s">
        <v>376</v>
      </c>
      <c r="D192" s="3" t="n">
        <v>1.475082435668</v>
      </c>
    </row>
    <row r="193" customFormat="false" ht="15" hidden="false" customHeight="true" outlineLevel="0" collapsed="false">
      <c r="A193" s="3" t="n">
        <v>192</v>
      </c>
      <c r="B193" s="3" t="s">
        <v>378</v>
      </c>
      <c r="C193" s="3" t="s">
        <v>379</v>
      </c>
      <c r="D193" s="3" t="n">
        <v>1.475082435668</v>
      </c>
    </row>
    <row r="194" customFormat="false" ht="15" hidden="false" customHeight="true" outlineLevel="0" collapsed="false">
      <c r="A194" s="3" t="n">
        <v>194</v>
      </c>
      <c r="B194" s="3" t="s">
        <v>380</v>
      </c>
      <c r="C194" s="3" t="s">
        <v>381</v>
      </c>
      <c r="D194" s="3" t="n">
        <v>1.475082435668</v>
      </c>
    </row>
    <row r="195" customFormat="false" ht="15" hidden="false" customHeight="true" outlineLevel="0" collapsed="false">
      <c r="A195" s="3" t="n">
        <v>195</v>
      </c>
      <c r="B195" s="3" t="s">
        <v>382</v>
      </c>
      <c r="C195" s="3" t="s">
        <v>383</v>
      </c>
      <c r="D195" s="3" t="n">
        <v>1.475082435668</v>
      </c>
    </row>
    <row r="196" customFormat="false" ht="15" hidden="false" customHeight="true" outlineLevel="0" collapsed="false">
      <c r="A196" s="3" t="n">
        <v>196</v>
      </c>
      <c r="B196" s="3" t="s">
        <v>384</v>
      </c>
      <c r="C196" s="3" t="s">
        <v>385</v>
      </c>
      <c r="D196" s="3" t="n">
        <v>1.475082435668</v>
      </c>
    </row>
    <row r="197" customFormat="false" ht="15" hidden="false" customHeight="true" outlineLevel="0" collapsed="false">
      <c r="A197" s="3" t="n">
        <v>196</v>
      </c>
      <c r="B197" s="3" t="s">
        <v>386</v>
      </c>
      <c r="C197" s="3" t="s">
        <v>385</v>
      </c>
      <c r="D197" s="3" t="n">
        <v>1.475082435668</v>
      </c>
    </row>
    <row r="198" customFormat="false" ht="15" hidden="false" customHeight="true" outlineLevel="0" collapsed="false">
      <c r="A198" s="3" t="n">
        <v>197</v>
      </c>
      <c r="B198" s="3" t="s">
        <v>387</v>
      </c>
      <c r="C198" s="3" t="s">
        <v>388</v>
      </c>
      <c r="D198" s="3" t="n">
        <v>1.475082435668</v>
      </c>
    </row>
    <row r="199" customFormat="false" ht="15" hidden="false" customHeight="true" outlineLevel="0" collapsed="false">
      <c r="A199" s="3" t="n">
        <v>198</v>
      </c>
      <c r="B199" s="3" t="s">
        <v>389</v>
      </c>
      <c r="C199" s="3" t="s">
        <v>390</v>
      </c>
      <c r="D199" s="3" t="n">
        <v>1.475082435668</v>
      </c>
    </row>
    <row r="200" customFormat="false" ht="15" hidden="false" customHeight="true" outlineLevel="0" collapsed="false">
      <c r="A200" s="3" t="n">
        <v>199</v>
      </c>
      <c r="B200" s="3" t="s">
        <v>391</v>
      </c>
      <c r="C200" s="3" t="s">
        <v>392</v>
      </c>
      <c r="D200" s="3" t="n">
        <v>1.475082435668</v>
      </c>
    </row>
    <row r="201" customFormat="false" ht="15" hidden="false" customHeight="true" outlineLevel="0" collapsed="false">
      <c r="A201" s="3" t="n">
        <v>200</v>
      </c>
      <c r="B201" s="3" t="s">
        <v>393</v>
      </c>
      <c r="C201" s="3" t="s">
        <v>394</v>
      </c>
      <c r="D201" s="3" t="n">
        <v>1.475082435668</v>
      </c>
    </row>
    <row r="202" customFormat="false" ht="15" hidden="false" customHeight="true" outlineLevel="0" collapsed="false">
      <c r="A202" s="3" t="n">
        <v>201</v>
      </c>
      <c r="B202" s="3" t="s">
        <v>395</v>
      </c>
      <c r="C202" s="3" t="s">
        <v>396</v>
      </c>
      <c r="D202" s="3" t="n">
        <v>1.475082435668</v>
      </c>
    </row>
    <row r="203" customFormat="false" ht="15" hidden="false" customHeight="true" outlineLevel="0" collapsed="false">
      <c r="A203" s="3" t="n">
        <v>202</v>
      </c>
      <c r="B203" s="3" t="s">
        <v>397</v>
      </c>
      <c r="C203" s="3" t="s">
        <v>398</v>
      </c>
      <c r="D203" s="3" t="n">
        <v>1.475082435668</v>
      </c>
    </row>
    <row r="204" customFormat="false" ht="15" hidden="false" customHeight="true" outlineLevel="0" collapsed="false">
      <c r="A204" s="3" t="n">
        <v>203</v>
      </c>
      <c r="B204" s="3" t="s">
        <v>399</v>
      </c>
      <c r="C204" s="3" t="s">
        <v>400</v>
      </c>
      <c r="D204" s="3" t="n">
        <v>1.475082435668</v>
      </c>
    </row>
    <row r="205" customFormat="false" ht="15" hidden="false" customHeight="true" outlineLevel="0" collapsed="false">
      <c r="A205" s="3" t="n">
        <v>204</v>
      </c>
      <c r="B205" s="3" t="s">
        <v>401</v>
      </c>
      <c r="C205" s="3" t="s">
        <v>402</v>
      </c>
      <c r="D205" s="3" t="n">
        <v>1.475082435668</v>
      </c>
    </row>
    <row r="206" customFormat="false" ht="15" hidden="false" customHeight="true" outlineLevel="0" collapsed="false">
      <c r="A206" s="3" t="n">
        <v>205</v>
      </c>
      <c r="B206" s="3" t="s">
        <v>403</v>
      </c>
      <c r="C206" s="3" t="s">
        <v>404</v>
      </c>
      <c r="D206" s="3" t="n">
        <v>1.475082435668</v>
      </c>
    </row>
    <row r="207" customFormat="false" ht="15" hidden="false" customHeight="true" outlineLevel="0" collapsed="false">
      <c r="A207" s="3" t="n">
        <v>206</v>
      </c>
      <c r="B207" s="3" t="s">
        <v>405</v>
      </c>
      <c r="C207" s="3" t="s">
        <v>406</v>
      </c>
      <c r="D207" s="3" t="n">
        <v>1.475082435668</v>
      </c>
    </row>
    <row r="208" customFormat="false" ht="15" hidden="false" customHeight="true" outlineLevel="0" collapsed="false">
      <c r="A208" s="3" t="n">
        <v>207</v>
      </c>
      <c r="B208" s="3" t="s">
        <v>407</v>
      </c>
      <c r="C208" s="3" t="s">
        <v>408</v>
      </c>
      <c r="D208" s="3" t="n">
        <v>1.475082435668</v>
      </c>
    </row>
    <row r="209" customFormat="false" ht="15" hidden="false" customHeight="true" outlineLevel="0" collapsed="false">
      <c r="A209" s="3" t="n">
        <v>208</v>
      </c>
      <c r="B209" s="3" t="s">
        <v>409</v>
      </c>
      <c r="C209" s="3" t="s">
        <v>410</v>
      </c>
      <c r="D209" s="3" t="n">
        <v>1.475082435668</v>
      </c>
    </row>
    <row r="210" customFormat="false" ht="15" hidden="false" customHeight="true" outlineLevel="0" collapsed="false">
      <c r="A210" s="3" t="n">
        <v>209</v>
      </c>
      <c r="B210" s="3" t="s">
        <v>411</v>
      </c>
      <c r="C210" s="3" t="s">
        <v>412</v>
      </c>
      <c r="D210" s="3" t="n">
        <v>1.475082435668</v>
      </c>
    </row>
    <row r="211" customFormat="false" ht="15" hidden="false" customHeight="true" outlineLevel="0" collapsed="false">
      <c r="A211" s="3" t="n">
        <v>210</v>
      </c>
      <c r="B211" s="3" t="s">
        <v>413</v>
      </c>
      <c r="C211" s="3" t="s">
        <v>414</v>
      </c>
      <c r="D211" s="3" t="n">
        <v>1.475082435668</v>
      </c>
    </row>
    <row r="212" customFormat="false" ht="15" hidden="false" customHeight="true" outlineLevel="0" collapsed="false">
      <c r="A212" s="3" t="n">
        <v>211</v>
      </c>
      <c r="B212" s="3" t="s">
        <v>415</v>
      </c>
      <c r="C212" s="3" t="s">
        <v>416</v>
      </c>
      <c r="D212" s="3" t="n">
        <v>1.475082435668</v>
      </c>
    </row>
    <row r="213" customFormat="false" ht="15" hidden="false" customHeight="true" outlineLevel="0" collapsed="false">
      <c r="A213" s="3" t="n">
        <v>212</v>
      </c>
      <c r="B213" s="3" t="s">
        <v>417</v>
      </c>
      <c r="C213" s="3" t="s">
        <v>418</v>
      </c>
      <c r="D213" s="3" t="n">
        <v>1.475082435668</v>
      </c>
    </row>
    <row r="214" customFormat="false" ht="15" hidden="false" customHeight="true" outlineLevel="0" collapsed="false">
      <c r="A214" s="3" t="n">
        <v>213</v>
      </c>
      <c r="B214" s="3" t="s">
        <v>419</v>
      </c>
      <c r="C214" s="3" t="s">
        <v>420</v>
      </c>
      <c r="D214" s="3" t="n">
        <v>1.475082435668</v>
      </c>
    </row>
    <row r="215" customFormat="false" ht="15" hidden="false" customHeight="true" outlineLevel="0" collapsed="false">
      <c r="A215" s="3" t="n">
        <v>214</v>
      </c>
      <c r="B215" s="3" t="s">
        <v>421</v>
      </c>
      <c r="C215" s="3" t="s">
        <v>422</v>
      </c>
      <c r="D215" s="3" t="n">
        <v>1.475082435668</v>
      </c>
    </row>
    <row r="216" customFormat="false" ht="15" hidden="false" customHeight="true" outlineLevel="0" collapsed="false">
      <c r="A216" s="3" t="n">
        <v>215</v>
      </c>
      <c r="B216" s="3" t="s">
        <v>423</v>
      </c>
      <c r="C216" s="3" t="s">
        <v>424</v>
      </c>
      <c r="D216" s="3" t="n">
        <v>1.475082435668</v>
      </c>
    </row>
    <row r="217" customFormat="false" ht="15" hidden="false" customHeight="true" outlineLevel="0" collapsed="false">
      <c r="A217" s="3" t="n">
        <v>216</v>
      </c>
      <c r="B217" s="3" t="s">
        <v>425</v>
      </c>
      <c r="C217" s="3" t="s">
        <v>426</v>
      </c>
      <c r="D217" s="3" t="n">
        <v>1.475082435668</v>
      </c>
    </row>
    <row r="218" customFormat="false" ht="15" hidden="false" customHeight="true" outlineLevel="0" collapsed="false">
      <c r="A218" s="3" t="n">
        <v>217</v>
      </c>
      <c r="B218" s="3" t="s">
        <v>427</v>
      </c>
      <c r="C218" s="3" t="s">
        <v>428</v>
      </c>
      <c r="D218" s="3" t="n">
        <v>1.475082435668</v>
      </c>
    </row>
    <row r="219" customFormat="false" ht="15" hidden="false" customHeight="true" outlineLevel="0" collapsed="false">
      <c r="A219" s="3" t="n">
        <v>218</v>
      </c>
      <c r="B219" s="3" t="s">
        <v>429</v>
      </c>
      <c r="C219" s="3" t="s">
        <v>430</v>
      </c>
      <c r="D219" s="3" t="n">
        <v>1.475082435668</v>
      </c>
    </row>
    <row r="220" customFormat="false" ht="15" hidden="false" customHeight="true" outlineLevel="0" collapsed="false">
      <c r="A220" s="3" t="n">
        <v>219</v>
      </c>
      <c r="B220" s="3" t="s">
        <v>431</v>
      </c>
      <c r="C220" s="3" t="s">
        <v>432</v>
      </c>
      <c r="D220" s="3" t="n">
        <v>1.475082435668</v>
      </c>
    </row>
    <row r="221" customFormat="false" ht="15" hidden="false" customHeight="true" outlineLevel="0" collapsed="false">
      <c r="A221" s="3" t="n">
        <v>220</v>
      </c>
      <c r="B221" s="3" t="s">
        <v>433</v>
      </c>
      <c r="C221" s="3" t="s">
        <v>434</v>
      </c>
      <c r="D221" s="3" t="n">
        <v>1.475082435668</v>
      </c>
    </row>
    <row r="222" customFormat="false" ht="15" hidden="false" customHeight="true" outlineLevel="0" collapsed="false">
      <c r="A222" s="3" t="n">
        <v>221</v>
      </c>
      <c r="B222" s="3" t="s">
        <v>435</v>
      </c>
      <c r="C222" s="3" t="s">
        <v>436</v>
      </c>
      <c r="D222" s="3" t="n">
        <v>1.475082435668</v>
      </c>
    </row>
    <row r="223" customFormat="false" ht="15" hidden="false" customHeight="true" outlineLevel="0" collapsed="false">
      <c r="A223" s="3" t="n">
        <v>222</v>
      </c>
      <c r="B223" s="3" t="s">
        <v>437</v>
      </c>
      <c r="C223" s="3" t="s">
        <v>438</v>
      </c>
      <c r="D223" s="3" t="n">
        <v>1.475082435668</v>
      </c>
    </row>
    <row r="224" customFormat="false" ht="15" hidden="false" customHeight="true" outlineLevel="0" collapsed="false">
      <c r="A224" s="3" t="n">
        <v>223</v>
      </c>
      <c r="B224" s="3" t="s">
        <v>439</v>
      </c>
      <c r="C224" s="3" t="s">
        <v>440</v>
      </c>
      <c r="D224" s="3" t="n">
        <v>1.475082435668</v>
      </c>
    </row>
    <row r="225" customFormat="false" ht="15" hidden="false" customHeight="true" outlineLevel="0" collapsed="false">
      <c r="A225" s="3" t="n">
        <v>224</v>
      </c>
      <c r="B225" s="3" t="s">
        <v>441</v>
      </c>
      <c r="C225" s="3" t="s">
        <v>442</v>
      </c>
      <c r="D225" s="3" t="n">
        <v>1.475082435668</v>
      </c>
    </row>
    <row r="226" customFormat="false" ht="15" hidden="false" customHeight="true" outlineLevel="0" collapsed="false">
      <c r="A226" s="3" t="n">
        <v>225</v>
      </c>
      <c r="B226" s="3" t="s">
        <v>443</v>
      </c>
      <c r="C226" s="3" t="s">
        <v>444</v>
      </c>
      <c r="D226" s="3" t="n">
        <v>1.475082435668</v>
      </c>
    </row>
    <row r="227" customFormat="false" ht="15" hidden="false" customHeight="true" outlineLevel="0" collapsed="false">
      <c r="A227" s="3" t="n">
        <v>226</v>
      </c>
      <c r="B227" s="3" t="s">
        <v>445</v>
      </c>
      <c r="C227" s="3" t="s">
        <v>446</v>
      </c>
      <c r="D227" s="3" t="n">
        <v>1.475082435668</v>
      </c>
    </row>
    <row r="228" customFormat="false" ht="15" hidden="false" customHeight="true" outlineLevel="0" collapsed="false">
      <c r="A228" s="3" t="n">
        <v>228</v>
      </c>
      <c r="B228" s="3" t="s">
        <v>447</v>
      </c>
      <c r="C228" s="3" t="s">
        <v>448</v>
      </c>
      <c r="D228" s="3" t="n">
        <v>1.475082435668</v>
      </c>
    </row>
    <row r="229" customFormat="false" ht="15" hidden="false" customHeight="true" outlineLevel="0" collapsed="false">
      <c r="A229" s="3" t="n">
        <v>229</v>
      </c>
      <c r="B229" s="3" t="s">
        <v>449</v>
      </c>
      <c r="C229" s="3" t="s">
        <v>450</v>
      </c>
      <c r="D229" s="3" t="n">
        <v>1.475082435668</v>
      </c>
    </row>
    <row r="230" customFormat="false" ht="15" hidden="false" customHeight="true" outlineLevel="0" collapsed="false">
      <c r="A230" s="3" t="n">
        <v>230</v>
      </c>
      <c r="B230" s="3" t="s">
        <v>451</v>
      </c>
      <c r="C230" s="3" t="s">
        <v>452</v>
      </c>
      <c r="D230" s="3" t="n">
        <v>1.475082435668</v>
      </c>
    </row>
    <row r="231" customFormat="false" ht="15" hidden="false" customHeight="true" outlineLevel="0" collapsed="false">
      <c r="A231" s="3" t="n">
        <v>231</v>
      </c>
      <c r="B231" s="3" t="s">
        <v>453</v>
      </c>
      <c r="C231" s="3" t="s">
        <v>454</v>
      </c>
      <c r="D231" s="3" t="n">
        <v>1.475082435668</v>
      </c>
    </row>
    <row r="232" customFormat="false" ht="15" hidden="false" customHeight="true" outlineLevel="0" collapsed="false">
      <c r="A232" s="3" t="n">
        <v>232</v>
      </c>
      <c r="B232" s="3" t="s">
        <v>455</v>
      </c>
      <c r="C232" s="3" t="s">
        <v>456</v>
      </c>
      <c r="D232" s="3" t="n">
        <v>1.475082435668</v>
      </c>
    </row>
    <row r="233" customFormat="false" ht="15" hidden="false" customHeight="true" outlineLevel="0" collapsed="false">
      <c r="A233" s="3" t="n">
        <v>233</v>
      </c>
      <c r="B233" s="3" t="s">
        <v>457</v>
      </c>
      <c r="C233" s="3" t="s">
        <v>458</v>
      </c>
      <c r="D233" s="3" t="n">
        <v>1.475082435668</v>
      </c>
    </row>
    <row r="234" customFormat="false" ht="15" hidden="false" customHeight="true" outlineLevel="0" collapsed="false">
      <c r="A234" s="3" t="n">
        <v>234</v>
      </c>
      <c r="B234" s="3" t="s">
        <v>459</v>
      </c>
      <c r="C234" s="3" t="s">
        <v>460</v>
      </c>
      <c r="D234" s="3" t="n">
        <v>1.475082435668</v>
      </c>
    </row>
    <row r="235" customFormat="false" ht="15" hidden="false" customHeight="true" outlineLevel="0" collapsed="false">
      <c r="A235" s="3" t="n">
        <v>235</v>
      </c>
      <c r="B235" s="3" t="s">
        <v>461</v>
      </c>
      <c r="C235" s="3" t="s">
        <v>462</v>
      </c>
      <c r="D235" s="3" t="n">
        <v>1.475082435668</v>
      </c>
    </row>
    <row r="236" customFormat="false" ht="15" hidden="false" customHeight="true" outlineLevel="0" collapsed="false">
      <c r="A236" s="3" t="n">
        <v>236</v>
      </c>
      <c r="B236" s="3" t="s">
        <v>463</v>
      </c>
      <c r="C236" s="3" t="s">
        <v>464</v>
      </c>
      <c r="D236" s="3" t="n">
        <v>1.475082435668</v>
      </c>
    </row>
    <row r="237" customFormat="false" ht="15" hidden="false" customHeight="true" outlineLevel="0" collapsed="false">
      <c r="A237" s="3" t="n">
        <v>237</v>
      </c>
      <c r="B237" s="3" t="s">
        <v>465</v>
      </c>
      <c r="C237" s="3" t="s">
        <v>466</v>
      </c>
      <c r="D237" s="3" t="n">
        <v>1.475082435668</v>
      </c>
    </row>
    <row r="238" customFormat="false" ht="15" hidden="false" customHeight="true" outlineLevel="0" collapsed="false">
      <c r="A238" s="3" t="n">
        <v>238</v>
      </c>
      <c r="B238" s="3" t="s">
        <v>467</v>
      </c>
      <c r="C238" s="3" t="s">
        <v>87</v>
      </c>
      <c r="D238" s="3" t="n">
        <v>1.475082435668</v>
      </c>
    </row>
    <row r="239" customFormat="false" ht="15" hidden="false" customHeight="true" outlineLevel="0" collapsed="false">
      <c r="A239" s="3" t="n">
        <v>239</v>
      </c>
      <c r="B239" s="3" t="s">
        <v>468</v>
      </c>
      <c r="C239" s="3" t="s">
        <v>469</v>
      </c>
      <c r="D239" s="3" t="n">
        <v>1.475082435668</v>
      </c>
    </row>
    <row r="240" customFormat="false" ht="15" hidden="false" customHeight="true" outlineLevel="0" collapsed="false">
      <c r="A240" s="3" t="n">
        <v>240</v>
      </c>
      <c r="B240" s="3" t="s">
        <v>470</v>
      </c>
      <c r="C240" s="3" t="s">
        <v>471</v>
      </c>
      <c r="D240" s="3" t="n">
        <v>1.475082435668</v>
      </c>
    </row>
    <row r="241" customFormat="false" ht="15" hidden="false" customHeight="true" outlineLevel="0" collapsed="false">
      <c r="A241" s="3" t="n">
        <v>241</v>
      </c>
      <c r="B241" s="3" t="s">
        <v>472</v>
      </c>
      <c r="C241" s="3" t="s">
        <v>473</v>
      </c>
      <c r="D241" s="3" t="n">
        <v>1.475082435668</v>
      </c>
    </row>
    <row r="242" customFormat="false" ht="15" hidden="false" customHeight="true" outlineLevel="0" collapsed="false">
      <c r="A242" s="3" t="n">
        <v>242</v>
      </c>
      <c r="B242" s="3" t="s">
        <v>474</v>
      </c>
      <c r="C242" s="3" t="s">
        <v>475</v>
      </c>
      <c r="D242" s="3" t="n">
        <v>1.475082435668</v>
      </c>
    </row>
    <row r="243" customFormat="false" ht="15" hidden="false" customHeight="true" outlineLevel="0" collapsed="false">
      <c r="A243" s="3" t="n">
        <v>243</v>
      </c>
      <c r="B243" s="3" t="s">
        <v>476</v>
      </c>
      <c r="C243" s="3" t="s">
        <v>477</v>
      </c>
      <c r="D243" s="3" t="n">
        <v>1.475082435668</v>
      </c>
    </row>
    <row r="244" customFormat="false" ht="15" hidden="false" customHeight="true" outlineLevel="0" collapsed="false">
      <c r="A244" s="3" t="n">
        <v>244</v>
      </c>
      <c r="B244" s="3" t="s">
        <v>478</v>
      </c>
      <c r="C244" s="3" t="s">
        <v>479</v>
      </c>
      <c r="D244" s="3" t="n">
        <v>1.475082435668</v>
      </c>
    </row>
    <row r="245" customFormat="false" ht="15" hidden="false" customHeight="true" outlineLevel="0" collapsed="false">
      <c r="A245" s="3" t="n">
        <v>245</v>
      </c>
      <c r="B245" s="3" t="s">
        <v>480</v>
      </c>
      <c r="C245" s="3" t="s">
        <v>481</v>
      </c>
      <c r="D245" s="3" t="n">
        <v>1.475082435668</v>
      </c>
    </row>
    <row r="246" customFormat="false" ht="15" hidden="false" customHeight="true" outlineLevel="0" collapsed="false">
      <c r="A246" s="3" t="n">
        <v>246</v>
      </c>
      <c r="B246" s="3" t="s">
        <v>482</v>
      </c>
      <c r="C246" s="3" t="s">
        <v>483</v>
      </c>
      <c r="D246" s="3" t="n">
        <v>1.475082435668</v>
      </c>
    </row>
    <row r="247" customFormat="false" ht="15" hidden="false" customHeight="true" outlineLevel="0" collapsed="false">
      <c r="A247" s="3" t="n">
        <v>247</v>
      </c>
      <c r="B247" s="3" t="s">
        <v>484</v>
      </c>
      <c r="C247" s="3" t="s">
        <v>485</v>
      </c>
      <c r="D247" s="3" t="n">
        <v>1.475082435668</v>
      </c>
    </row>
    <row r="248" customFormat="false" ht="15" hidden="false" customHeight="true" outlineLevel="0" collapsed="false">
      <c r="A248" s="3" t="n">
        <v>248</v>
      </c>
      <c r="B248" s="3" t="s">
        <v>486</v>
      </c>
      <c r="C248" s="3" t="s">
        <v>487</v>
      </c>
      <c r="D248" s="3" t="n">
        <v>1.475082435668</v>
      </c>
    </row>
    <row r="249" customFormat="false" ht="15" hidden="false" customHeight="true" outlineLevel="0" collapsed="false">
      <c r="A249" s="3" t="n">
        <v>249</v>
      </c>
      <c r="B249" s="3" t="s">
        <v>488</v>
      </c>
      <c r="C249" s="3" t="s">
        <v>489</v>
      </c>
      <c r="D249" s="3" t="n">
        <v>1.475082435668</v>
      </c>
    </row>
    <row r="250" customFormat="false" ht="15" hidden="false" customHeight="true" outlineLevel="0" collapsed="false">
      <c r="A250" s="3" t="n">
        <v>250</v>
      </c>
      <c r="B250" s="3" t="s">
        <v>490</v>
      </c>
      <c r="C250" s="3" t="s">
        <v>491</v>
      </c>
      <c r="D250" s="3" t="n">
        <v>1.475082435668</v>
      </c>
    </row>
    <row r="251" customFormat="false" ht="15" hidden="false" customHeight="true" outlineLevel="0" collapsed="false">
      <c r="A251" s="3" t="n">
        <v>251</v>
      </c>
      <c r="B251" s="3" t="s">
        <v>492</v>
      </c>
      <c r="C251" s="3" t="s">
        <v>493</v>
      </c>
      <c r="D251" s="3" t="n">
        <v>1.475082435668</v>
      </c>
    </row>
    <row r="252" customFormat="false" ht="15" hidden="false" customHeight="true" outlineLevel="0" collapsed="false">
      <c r="A252" s="3" t="n">
        <v>252</v>
      </c>
      <c r="B252" s="3" t="s">
        <v>494</v>
      </c>
      <c r="C252" s="3" t="s">
        <v>495</v>
      </c>
      <c r="D252" s="3" t="n">
        <v>1.475082435668</v>
      </c>
    </row>
    <row r="253" customFormat="false" ht="15" hidden="false" customHeight="true" outlineLevel="0" collapsed="false">
      <c r="A253" s="3" t="n">
        <v>253</v>
      </c>
      <c r="B253" s="3" t="s">
        <v>496</v>
      </c>
      <c r="C253" s="3" t="s">
        <v>497</v>
      </c>
      <c r="D253" s="3" t="n">
        <v>1.475082435668</v>
      </c>
    </row>
    <row r="254" customFormat="false" ht="15" hidden="false" customHeight="true" outlineLevel="0" collapsed="false">
      <c r="A254" s="3" t="n">
        <v>254</v>
      </c>
      <c r="B254" s="3" t="s">
        <v>498</v>
      </c>
      <c r="C254" s="3" t="s">
        <v>499</v>
      </c>
      <c r="D254" s="3" t="n">
        <v>1.475082435668</v>
      </c>
    </row>
    <row r="255" customFormat="false" ht="15" hidden="false" customHeight="true" outlineLevel="0" collapsed="false">
      <c r="A255" s="3" t="n">
        <v>255</v>
      </c>
      <c r="B255" s="3" t="s">
        <v>500</v>
      </c>
      <c r="C255" s="3" t="s">
        <v>501</v>
      </c>
      <c r="D255" s="3" t="n">
        <v>1.475082435668</v>
      </c>
    </row>
    <row r="256" customFormat="false" ht="15" hidden="false" customHeight="true" outlineLevel="0" collapsed="false">
      <c r="A256" s="3" t="n">
        <v>256</v>
      </c>
      <c r="B256" s="3" t="s">
        <v>502</v>
      </c>
      <c r="C256" s="3" t="s">
        <v>503</v>
      </c>
      <c r="D256" s="3" t="n">
        <v>1.475082435668</v>
      </c>
    </row>
    <row r="257" customFormat="false" ht="15" hidden="false" customHeight="true" outlineLevel="0" collapsed="false">
      <c r="A257" s="3" t="n">
        <v>257</v>
      </c>
      <c r="B257" s="3" t="s">
        <v>504</v>
      </c>
      <c r="C257" s="3" t="s">
        <v>505</v>
      </c>
      <c r="D257" s="3" t="n">
        <v>1.475082435668</v>
      </c>
    </row>
    <row r="258" customFormat="false" ht="15" hidden="false" customHeight="true" outlineLevel="0" collapsed="false">
      <c r="A258" s="3" t="n">
        <v>258</v>
      </c>
      <c r="B258" s="3" t="s">
        <v>506</v>
      </c>
      <c r="C258" s="3" t="s">
        <v>507</v>
      </c>
      <c r="D258" s="3" t="n">
        <v>1.475082435668</v>
      </c>
    </row>
    <row r="259" customFormat="false" ht="15" hidden="false" customHeight="true" outlineLevel="0" collapsed="false">
      <c r="A259" s="3" t="n">
        <v>259</v>
      </c>
      <c r="B259" s="3" t="s">
        <v>508</v>
      </c>
      <c r="C259" s="3" t="s">
        <v>509</v>
      </c>
      <c r="D259" s="3" t="n">
        <v>1.475082435668</v>
      </c>
    </row>
    <row r="260" customFormat="false" ht="15" hidden="false" customHeight="true" outlineLevel="0" collapsed="false">
      <c r="A260" s="3" t="n">
        <v>260</v>
      </c>
      <c r="B260" s="3" t="s">
        <v>510</v>
      </c>
      <c r="C260" s="3" t="s">
        <v>511</v>
      </c>
      <c r="D260" s="3" t="n">
        <v>1.475082435668</v>
      </c>
    </row>
    <row r="261" customFormat="false" ht="15" hidden="false" customHeight="true" outlineLevel="0" collapsed="false">
      <c r="A261" s="3" t="n">
        <v>261</v>
      </c>
      <c r="B261" s="3" t="s">
        <v>512</v>
      </c>
      <c r="C261" s="3" t="s">
        <v>513</v>
      </c>
      <c r="D261" s="3" t="n">
        <v>1.475082435668</v>
      </c>
    </row>
    <row r="262" customFormat="false" ht="15" hidden="false" customHeight="true" outlineLevel="0" collapsed="false">
      <c r="A262" s="3" t="n">
        <v>262</v>
      </c>
      <c r="B262" s="3" t="s">
        <v>514</v>
      </c>
      <c r="C262" s="3" t="s">
        <v>515</v>
      </c>
      <c r="D262" s="3" t="n">
        <v>1.475082435668</v>
      </c>
    </row>
    <row r="263" customFormat="false" ht="15" hidden="false" customHeight="true" outlineLevel="0" collapsed="false">
      <c r="A263" s="3" t="n">
        <v>263</v>
      </c>
      <c r="B263" s="3" t="s">
        <v>516</v>
      </c>
      <c r="C263" s="3" t="s">
        <v>517</v>
      </c>
      <c r="D263" s="3" t="n">
        <v>1.475082435668</v>
      </c>
    </row>
    <row r="264" customFormat="false" ht="15" hidden="false" customHeight="true" outlineLevel="0" collapsed="false">
      <c r="A264" s="3" t="n">
        <v>264</v>
      </c>
      <c r="B264" s="3" t="s">
        <v>518</v>
      </c>
      <c r="C264" s="3" t="s">
        <v>519</v>
      </c>
      <c r="D264" s="3" t="n">
        <v>1.475082435668</v>
      </c>
    </row>
    <row r="265" customFormat="false" ht="15" hidden="false" customHeight="true" outlineLevel="0" collapsed="false">
      <c r="A265" s="3" t="n">
        <v>265</v>
      </c>
      <c r="B265" s="3" t="s">
        <v>520</v>
      </c>
      <c r="C265" s="3" t="s">
        <v>521</v>
      </c>
      <c r="D265" s="3" t="n">
        <v>1.475082435668</v>
      </c>
    </row>
    <row r="266" customFormat="false" ht="15" hidden="false" customHeight="true" outlineLevel="0" collapsed="false">
      <c r="A266" s="3" t="n">
        <v>266</v>
      </c>
      <c r="B266" s="3" t="s">
        <v>522</v>
      </c>
      <c r="C266" s="3" t="s">
        <v>523</v>
      </c>
      <c r="D266" s="3" t="n">
        <v>1.475082435668</v>
      </c>
    </row>
    <row r="267" customFormat="false" ht="15" hidden="false" customHeight="true" outlineLevel="0" collapsed="false">
      <c r="A267" s="3" t="n">
        <v>267</v>
      </c>
      <c r="B267" s="3" t="s">
        <v>524</v>
      </c>
      <c r="C267" s="3" t="s">
        <v>525</v>
      </c>
      <c r="D267" s="3" t="n">
        <v>1.475082435668</v>
      </c>
    </row>
    <row r="268" customFormat="false" ht="15" hidden="false" customHeight="true" outlineLevel="0" collapsed="false">
      <c r="A268" s="3" t="n">
        <v>268</v>
      </c>
      <c r="B268" s="3" t="s">
        <v>526</v>
      </c>
      <c r="C268" s="3" t="s">
        <v>527</v>
      </c>
      <c r="D268" s="3" t="n">
        <v>1.475082435668</v>
      </c>
    </row>
    <row r="269" customFormat="false" ht="15" hidden="false" customHeight="true" outlineLevel="0" collapsed="false">
      <c r="A269" s="3" t="n">
        <v>269</v>
      </c>
      <c r="B269" s="3" t="s">
        <v>528</v>
      </c>
      <c r="C269" s="3" t="s">
        <v>529</v>
      </c>
      <c r="D269" s="3" t="n">
        <v>1.475082435668</v>
      </c>
    </row>
    <row r="270" customFormat="false" ht="15" hidden="false" customHeight="true" outlineLevel="0" collapsed="false">
      <c r="A270" s="3" t="n">
        <v>270</v>
      </c>
      <c r="B270" s="3" t="s">
        <v>530</v>
      </c>
      <c r="C270" s="3" t="s">
        <v>531</v>
      </c>
      <c r="D270" s="3" t="n">
        <v>1.475082435668</v>
      </c>
    </row>
    <row r="271" customFormat="false" ht="15" hidden="false" customHeight="true" outlineLevel="0" collapsed="false">
      <c r="A271" s="3" t="n">
        <v>271</v>
      </c>
      <c r="B271" s="3" t="s">
        <v>532</v>
      </c>
      <c r="C271" s="3" t="s">
        <v>533</v>
      </c>
      <c r="D271" s="3" t="n">
        <v>1.475082435668</v>
      </c>
    </row>
    <row r="272" customFormat="false" ht="15" hidden="false" customHeight="true" outlineLevel="0" collapsed="false">
      <c r="A272" s="3" t="n">
        <v>272</v>
      </c>
      <c r="B272" s="3" t="s">
        <v>534</v>
      </c>
      <c r="C272" s="3" t="s">
        <v>535</v>
      </c>
      <c r="D272" s="3" t="n">
        <v>1.475082435668</v>
      </c>
    </row>
    <row r="273" customFormat="false" ht="15" hidden="false" customHeight="true" outlineLevel="0" collapsed="false">
      <c r="A273" s="3" t="n">
        <v>273</v>
      </c>
      <c r="B273" s="3" t="s">
        <v>536</v>
      </c>
      <c r="C273" s="3" t="s">
        <v>537</v>
      </c>
      <c r="D273" s="3" t="n">
        <v>1.475082435668</v>
      </c>
    </row>
    <row r="274" customFormat="false" ht="15" hidden="false" customHeight="true" outlineLevel="0" collapsed="false">
      <c r="A274" s="3" t="n">
        <v>274</v>
      </c>
      <c r="B274" s="3" t="s">
        <v>538</v>
      </c>
      <c r="C274" s="3" t="s">
        <v>15</v>
      </c>
      <c r="D274" s="3" t="n">
        <v>1.475082435668</v>
      </c>
    </row>
    <row r="275" customFormat="false" ht="15" hidden="false" customHeight="true" outlineLevel="0" collapsed="false">
      <c r="A275" s="3" t="n">
        <v>275</v>
      </c>
      <c r="B275" s="3" t="s">
        <v>539</v>
      </c>
      <c r="C275" s="3" t="s">
        <v>540</v>
      </c>
      <c r="D275" s="3" t="n">
        <v>1.475082435668</v>
      </c>
    </row>
    <row r="276" customFormat="false" ht="15" hidden="false" customHeight="true" outlineLevel="0" collapsed="false">
      <c r="A276" s="3" t="n">
        <v>276</v>
      </c>
      <c r="B276" s="3" t="s">
        <v>541</v>
      </c>
      <c r="C276" s="3" t="s">
        <v>542</v>
      </c>
      <c r="D276" s="3" t="n">
        <v>1.475082435668</v>
      </c>
    </row>
    <row r="277" customFormat="false" ht="15" hidden="false" customHeight="true" outlineLevel="0" collapsed="false">
      <c r="A277" s="3" t="n">
        <v>277</v>
      </c>
      <c r="B277" s="3" t="s">
        <v>543</v>
      </c>
      <c r="C277" s="3" t="s">
        <v>544</v>
      </c>
      <c r="D277" s="3" t="n">
        <v>1.475082435668</v>
      </c>
    </row>
    <row r="278" customFormat="false" ht="15" hidden="false" customHeight="true" outlineLevel="0" collapsed="false">
      <c r="A278" s="3" t="n">
        <v>278</v>
      </c>
      <c r="B278" s="3" t="s">
        <v>545</v>
      </c>
      <c r="C278" s="3" t="s">
        <v>546</v>
      </c>
      <c r="D278" s="3" t="n">
        <v>1.475082435668</v>
      </c>
    </row>
    <row r="279" customFormat="false" ht="15" hidden="false" customHeight="true" outlineLevel="0" collapsed="false">
      <c r="A279" s="3" t="n">
        <v>279</v>
      </c>
      <c r="B279" s="3" t="s">
        <v>547</v>
      </c>
      <c r="C279" s="3" t="s">
        <v>548</v>
      </c>
      <c r="D279" s="3" t="n">
        <v>1.475082435668</v>
      </c>
    </row>
    <row r="280" customFormat="false" ht="15" hidden="false" customHeight="true" outlineLevel="0" collapsed="false">
      <c r="A280" s="3" t="n">
        <v>280</v>
      </c>
      <c r="B280" s="3" t="s">
        <v>549</v>
      </c>
      <c r="C280" s="3" t="s">
        <v>550</v>
      </c>
      <c r="D280" s="3" t="n">
        <v>1.475082435668</v>
      </c>
    </row>
    <row r="281" customFormat="false" ht="15" hidden="false" customHeight="true" outlineLevel="0" collapsed="false">
      <c r="A281" s="3" t="n">
        <v>281</v>
      </c>
      <c r="B281" s="3" t="s">
        <v>551</v>
      </c>
      <c r="C281" s="3" t="s">
        <v>552</v>
      </c>
      <c r="D281" s="3" t="n">
        <v>1.475082435668</v>
      </c>
    </row>
    <row r="282" customFormat="false" ht="15" hidden="false" customHeight="true" outlineLevel="0" collapsed="false">
      <c r="A282" s="3" t="n">
        <v>282</v>
      </c>
      <c r="B282" s="3" t="s">
        <v>553</v>
      </c>
      <c r="C282" s="3" t="s">
        <v>59</v>
      </c>
      <c r="D282" s="3" t="n">
        <v>1.475082435668</v>
      </c>
    </row>
    <row r="283" customFormat="false" ht="15" hidden="false" customHeight="true" outlineLevel="0" collapsed="false">
      <c r="A283" s="3" t="n">
        <v>284</v>
      </c>
      <c r="B283" s="3" t="s">
        <v>554</v>
      </c>
      <c r="C283" s="3" t="s">
        <v>555</v>
      </c>
      <c r="D283" s="3" t="n">
        <v>1.475082435668</v>
      </c>
    </row>
    <row r="284" customFormat="false" ht="15" hidden="false" customHeight="true" outlineLevel="0" collapsed="false">
      <c r="A284" s="3" t="n">
        <v>285</v>
      </c>
      <c r="B284" s="3" t="s">
        <v>556</v>
      </c>
      <c r="C284" s="3" t="s">
        <v>557</v>
      </c>
      <c r="D284" s="3" t="n">
        <v>1.475082435668</v>
      </c>
    </row>
    <row r="285" customFormat="false" ht="15" hidden="false" customHeight="true" outlineLevel="0" collapsed="false">
      <c r="A285" s="3" t="n">
        <v>286</v>
      </c>
      <c r="B285" s="3" t="s">
        <v>558</v>
      </c>
      <c r="C285" s="3" t="s">
        <v>559</v>
      </c>
      <c r="D285" s="3" t="n">
        <v>1.475082435668</v>
      </c>
    </row>
    <row r="286" customFormat="false" ht="15" hidden="false" customHeight="true" outlineLevel="0" collapsed="false">
      <c r="A286" s="3" t="n">
        <v>287</v>
      </c>
      <c r="B286" s="3" t="s">
        <v>560</v>
      </c>
      <c r="C286" s="3" t="s">
        <v>561</v>
      </c>
      <c r="D286" s="3" t="n">
        <v>1.475082435668</v>
      </c>
    </row>
    <row r="287" customFormat="false" ht="15" hidden="false" customHeight="true" outlineLevel="0" collapsed="false">
      <c r="A287" s="3" t="n">
        <v>288</v>
      </c>
      <c r="B287" s="3" t="s">
        <v>562</v>
      </c>
      <c r="C287" s="3" t="s">
        <v>563</v>
      </c>
      <c r="D287" s="3" t="n">
        <v>1.475082435668</v>
      </c>
    </row>
    <row r="288" customFormat="false" ht="15" hidden="false" customHeight="true" outlineLevel="0" collapsed="false">
      <c r="A288" s="3" t="n">
        <v>289</v>
      </c>
      <c r="B288" s="3" t="s">
        <v>564</v>
      </c>
      <c r="C288" s="3" t="s">
        <v>565</v>
      </c>
      <c r="D288" s="3" t="n">
        <v>1.475082435668</v>
      </c>
    </row>
    <row r="289" customFormat="false" ht="15" hidden="false" customHeight="true" outlineLevel="0" collapsed="false">
      <c r="A289" s="3" t="n">
        <v>290</v>
      </c>
      <c r="B289" s="3" t="s">
        <v>566</v>
      </c>
      <c r="C289" s="3" t="s">
        <v>567</v>
      </c>
      <c r="D289" s="3" t="n">
        <v>1.475082435668</v>
      </c>
    </row>
    <row r="290" customFormat="false" ht="15" hidden="false" customHeight="true" outlineLevel="0" collapsed="false">
      <c r="A290" s="3" t="n">
        <v>291</v>
      </c>
      <c r="B290" s="3" t="s">
        <v>568</v>
      </c>
      <c r="C290" s="3" t="s">
        <v>569</v>
      </c>
      <c r="D290" s="3" t="n">
        <v>1.475082435668</v>
      </c>
    </row>
    <row r="291" customFormat="false" ht="15" hidden="false" customHeight="true" outlineLevel="0" collapsed="false">
      <c r="A291" s="3" t="n">
        <v>292</v>
      </c>
      <c r="B291" s="3" t="s">
        <v>570</v>
      </c>
      <c r="C291" s="3" t="s">
        <v>571</v>
      </c>
      <c r="D291" s="3" t="n">
        <v>1.475082435668</v>
      </c>
    </row>
    <row r="292" customFormat="false" ht="15" hidden="false" customHeight="true" outlineLevel="0" collapsed="false">
      <c r="A292" s="3" t="n">
        <v>293</v>
      </c>
      <c r="B292" s="3" t="s">
        <v>572</v>
      </c>
      <c r="C292" s="3" t="s">
        <v>573</v>
      </c>
      <c r="D292" s="3" t="n">
        <v>1.475082435668</v>
      </c>
    </row>
    <row r="293" customFormat="false" ht="15" hidden="false" customHeight="true" outlineLevel="0" collapsed="false">
      <c r="A293" s="3" t="n">
        <v>294</v>
      </c>
      <c r="B293" s="3" t="s">
        <v>574</v>
      </c>
      <c r="C293" s="3" t="s">
        <v>575</v>
      </c>
      <c r="D293" s="3" t="n">
        <v>1.475082435668</v>
      </c>
    </row>
    <row r="294" customFormat="false" ht="15" hidden="false" customHeight="true" outlineLevel="0" collapsed="false">
      <c r="B294" s="3" t="s">
        <v>576</v>
      </c>
      <c r="C294" s="3" t="s">
        <v>577</v>
      </c>
      <c r="D294" s="3" t="n">
        <v>1.475082435668</v>
      </c>
    </row>
    <row r="295" customFormat="false" ht="15" hidden="false" customHeight="true" outlineLevel="0" collapsed="false">
      <c r="A295" s="3" t="n">
        <v>295</v>
      </c>
      <c r="B295" s="3" t="s">
        <v>578</v>
      </c>
      <c r="C295" s="3" t="s">
        <v>579</v>
      </c>
      <c r="D295" s="3" t="n">
        <v>1.475082435668</v>
      </c>
    </row>
    <row r="296" customFormat="false" ht="15" hidden="false" customHeight="true" outlineLevel="0" collapsed="false">
      <c r="A296" s="3" t="n">
        <v>296</v>
      </c>
      <c r="B296" s="3" t="s">
        <v>580</v>
      </c>
      <c r="C296" s="3" t="s">
        <v>581</v>
      </c>
      <c r="D296" s="3" t="n">
        <v>1.475082435668</v>
      </c>
    </row>
    <row r="297" customFormat="false" ht="15" hidden="false" customHeight="true" outlineLevel="0" collapsed="false">
      <c r="A297" s="3" t="n">
        <v>297</v>
      </c>
      <c r="B297" s="3" t="s">
        <v>582</v>
      </c>
      <c r="C297" s="3" t="s">
        <v>583</v>
      </c>
      <c r="D297" s="3" t="n">
        <v>1.475082435668</v>
      </c>
    </row>
    <row r="298" customFormat="false" ht="15" hidden="false" customHeight="true" outlineLevel="0" collapsed="false">
      <c r="A298" s="3" t="n">
        <v>298</v>
      </c>
      <c r="B298" s="3" t="s">
        <v>584</v>
      </c>
      <c r="C298" s="3" t="s">
        <v>585</v>
      </c>
      <c r="D298" s="3" t="n">
        <v>1.475082435668</v>
      </c>
    </row>
    <row r="299" customFormat="false" ht="15" hidden="false" customHeight="true" outlineLevel="0" collapsed="false">
      <c r="A299" s="3" t="n">
        <v>300</v>
      </c>
      <c r="B299" s="3" t="s">
        <v>586</v>
      </c>
      <c r="C299" s="3" t="s">
        <v>587</v>
      </c>
      <c r="D299" s="3" t="n">
        <v>1.475082435668</v>
      </c>
    </row>
    <row r="300" customFormat="false" ht="15" hidden="false" customHeight="true" outlineLevel="0" collapsed="false">
      <c r="A300" s="3" t="n">
        <v>301</v>
      </c>
      <c r="B300" s="3" t="s">
        <v>588</v>
      </c>
      <c r="C300" s="3" t="s">
        <v>589</v>
      </c>
      <c r="D300" s="3" t="n">
        <v>1.475082435668</v>
      </c>
    </row>
    <row r="301" customFormat="false" ht="15" hidden="false" customHeight="true" outlineLevel="0" collapsed="false">
      <c r="A301" s="3" t="n">
        <v>302</v>
      </c>
      <c r="B301" s="3" t="s">
        <v>590</v>
      </c>
      <c r="C301" s="3" t="s">
        <v>591</v>
      </c>
      <c r="D301" s="3" t="n">
        <v>1.475082435668</v>
      </c>
    </row>
    <row r="302" customFormat="false" ht="15" hidden="false" customHeight="true" outlineLevel="0" collapsed="false">
      <c r="A302" s="3" t="n">
        <v>303</v>
      </c>
      <c r="B302" s="3" t="s">
        <v>592</v>
      </c>
      <c r="C302" s="3" t="s">
        <v>593</v>
      </c>
      <c r="D302" s="3" t="n">
        <v>1.475082435668</v>
      </c>
    </row>
    <row r="303" customFormat="false" ht="15" hidden="false" customHeight="true" outlineLevel="0" collapsed="false">
      <c r="A303" s="3" t="n">
        <v>304</v>
      </c>
      <c r="B303" s="3" t="s">
        <v>594</v>
      </c>
      <c r="C303" s="3" t="s">
        <v>595</v>
      </c>
      <c r="D303" s="3" t="n">
        <v>1.475082435668</v>
      </c>
    </row>
    <row r="304" customFormat="false" ht="15" hidden="false" customHeight="true" outlineLevel="0" collapsed="false">
      <c r="A304" s="3" t="n">
        <v>305</v>
      </c>
      <c r="B304" s="3" t="s">
        <v>596</v>
      </c>
      <c r="C304" s="3" t="s">
        <v>597</v>
      </c>
      <c r="D304" s="3" t="n">
        <v>1.475082435668</v>
      </c>
    </row>
    <row r="305" customFormat="false" ht="15" hidden="false" customHeight="true" outlineLevel="0" collapsed="false">
      <c r="A305" s="3" t="n">
        <v>306</v>
      </c>
      <c r="B305" s="3" t="s">
        <v>598</v>
      </c>
      <c r="C305" s="3" t="s">
        <v>599</v>
      </c>
      <c r="D305" s="3" t="n">
        <v>1.475082435668</v>
      </c>
    </row>
    <row r="306" customFormat="false" ht="15" hidden="false" customHeight="true" outlineLevel="0" collapsed="false">
      <c r="A306" s="3" t="n">
        <v>307</v>
      </c>
      <c r="B306" s="3" t="s">
        <v>600</v>
      </c>
      <c r="C306" s="3" t="s">
        <v>601</v>
      </c>
      <c r="D306" s="3" t="n">
        <v>1.475082435668</v>
      </c>
    </row>
    <row r="307" customFormat="false" ht="15" hidden="false" customHeight="true" outlineLevel="0" collapsed="false">
      <c r="A307" s="3" t="n">
        <v>308</v>
      </c>
      <c r="B307" s="3" t="s">
        <v>602</v>
      </c>
      <c r="C307" s="3" t="s">
        <v>603</v>
      </c>
      <c r="D307" s="3" t="n">
        <v>1.475082435668</v>
      </c>
    </row>
    <row r="308" customFormat="false" ht="15" hidden="false" customHeight="true" outlineLevel="0" collapsed="false">
      <c r="A308" s="3" t="n">
        <v>309</v>
      </c>
      <c r="B308" s="3" t="s">
        <v>604</v>
      </c>
      <c r="C308" s="3" t="s">
        <v>605</v>
      </c>
      <c r="D308" s="3" t="n">
        <v>1.475082435668</v>
      </c>
    </row>
    <row r="309" customFormat="false" ht="15" hidden="false" customHeight="true" outlineLevel="0" collapsed="false">
      <c r="A309" s="3" t="n">
        <v>310</v>
      </c>
      <c r="B309" s="3" t="s">
        <v>606</v>
      </c>
      <c r="C309" s="3" t="s">
        <v>607</v>
      </c>
      <c r="D309" s="3" t="n">
        <v>1.475082435668</v>
      </c>
    </row>
    <row r="310" customFormat="false" ht="15" hidden="false" customHeight="true" outlineLevel="0" collapsed="false">
      <c r="A310" s="3" t="n">
        <v>311</v>
      </c>
      <c r="B310" s="3" t="s">
        <v>608</v>
      </c>
      <c r="C310" s="3" t="s">
        <v>609</v>
      </c>
      <c r="D310" s="3" t="n">
        <v>1.475082435668</v>
      </c>
    </row>
    <row r="311" customFormat="false" ht="15" hidden="false" customHeight="true" outlineLevel="0" collapsed="false">
      <c r="A311" s="3" t="n">
        <v>312</v>
      </c>
      <c r="B311" s="3" t="s">
        <v>610</v>
      </c>
      <c r="C311" s="3" t="s">
        <v>611</v>
      </c>
      <c r="D311" s="3" t="n">
        <v>1.475082435668</v>
      </c>
    </row>
    <row r="312" customFormat="false" ht="15" hidden="false" customHeight="true" outlineLevel="0" collapsed="false">
      <c r="A312" s="3" t="n">
        <v>313</v>
      </c>
      <c r="B312" s="3" t="s">
        <v>612</v>
      </c>
      <c r="C312" s="3" t="s">
        <v>613</v>
      </c>
      <c r="D312" s="3" t="n">
        <v>1.475082435668</v>
      </c>
    </row>
    <row r="313" customFormat="false" ht="15" hidden="false" customHeight="true" outlineLevel="0" collapsed="false">
      <c r="A313" s="3" t="n">
        <v>314</v>
      </c>
      <c r="B313" s="3" t="s">
        <v>614</v>
      </c>
      <c r="C313" s="3" t="s">
        <v>615</v>
      </c>
      <c r="D313" s="3" t="n">
        <v>1.475082435668</v>
      </c>
    </row>
    <row r="314" customFormat="false" ht="15" hidden="false" customHeight="true" outlineLevel="0" collapsed="false">
      <c r="A314" s="3" t="n">
        <v>315</v>
      </c>
      <c r="B314" s="3" t="s">
        <v>616</v>
      </c>
      <c r="C314" s="3" t="s">
        <v>617</v>
      </c>
      <c r="D314" s="3" t="n">
        <v>1.475082435668</v>
      </c>
    </row>
    <row r="315" customFormat="false" ht="15" hidden="false" customHeight="true" outlineLevel="0" collapsed="false">
      <c r="A315" s="3" t="n">
        <v>316</v>
      </c>
      <c r="B315" s="3" t="s">
        <v>618</v>
      </c>
      <c r="C315" s="3" t="s">
        <v>619</v>
      </c>
      <c r="D315" s="3" t="n">
        <v>1.475082435668</v>
      </c>
    </row>
    <row r="316" customFormat="false" ht="15" hidden="false" customHeight="true" outlineLevel="0" collapsed="false">
      <c r="A316" s="3" t="n">
        <v>317</v>
      </c>
      <c r="B316" s="3" t="s">
        <v>620</v>
      </c>
      <c r="C316" s="3" t="s">
        <v>621</v>
      </c>
      <c r="D316" s="3" t="n">
        <v>1.475082435668</v>
      </c>
    </row>
    <row r="317" customFormat="false" ht="15" hidden="false" customHeight="true" outlineLevel="0" collapsed="false">
      <c r="A317" s="3" t="n">
        <v>318</v>
      </c>
      <c r="B317" s="3" t="s">
        <v>622</v>
      </c>
      <c r="C317" s="3" t="s">
        <v>623</v>
      </c>
      <c r="D317" s="3" t="n">
        <v>1.475082435668</v>
      </c>
    </row>
    <row r="318" customFormat="false" ht="15" hidden="false" customHeight="true" outlineLevel="0" collapsed="false">
      <c r="A318" s="3" t="n">
        <v>319</v>
      </c>
      <c r="B318" s="3" t="s">
        <v>624</v>
      </c>
      <c r="C318" s="3" t="s">
        <v>625</v>
      </c>
      <c r="D318" s="3" t="n">
        <v>1.475082435668</v>
      </c>
    </row>
    <row r="319" customFormat="false" ht="15" hidden="false" customHeight="true" outlineLevel="0" collapsed="false">
      <c r="A319" s="3" t="n">
        <v>320</v>
      </c>
      <c r="B319" s="3" t="s">
        <v>626</v>
      </c>
      <c r="C319" s="3" t="s">
        <v>627</v>
      </c>
      <c r="D319" s="3" t="n">
        <v>1.475082435668</v>
      </c>
    </row>
    <row r="320" customFormat="false" ht="15" hidden="false" customHeight="true" outlineLevel="0" collapsed="false">
      <c r="A320" s="3" t="n">
        <v>320</v>
      </c>
      <c r="B320" s="3" t="s">
        <v>628</v>
      </c>
      <c r="C320" s="3" t="s">
        <v>627</v>
      </c>
      <c r="D320" s="3" t="n">
        <v>1.475082435668</v>
      </c>
    </row>
    <row r="321" customFormat="false" ht="15" hidden="false" customHeight="true" outlineLevel="0" collapsed="false">
      <c r="A321" s="3" t="n">
        <v>321</v>
      </c>
      <c r="B321" s="3" t="s">
        <v>629</v>
      </c>
      <c r="C321" s="3" t="s">
        <v>630</v>
      </c>
      <c r="D321" s="3" t="n">
        <v>1.475082435668</v>
      </c>
    </row>
    <row r="322" customFormat="false" ht="15" hidden="false" customHeight="true" outlineLevel="0" collapsed="false">
      <c r="A322" s="3" t="n">
        <v>322</v>
      </c>
      <c r="B322" s="3" t="s">
        <v>631</v>
      </c>
      <c r="C322" s="3" t="s">
        <v>632</v>
      </c>
      <c r="D322" s="3" t="n">
        <v>1.475082435668</v>
      </c>
    </row>
    <row r="323" customFormat="false" ht="15" hidden="false" customHeight="true" outlineLevel="0" collapsed="false">
      <c r="A323" s="3" t="n">
        <v>323</v>
      </c>
      <c r="B323" s="3" t="s">
        <v>633</v>
      </c>
      <c r="C323" s="3" t="s">
        <v>634</v>
      </c>
      <c r="D323" s="3" t="n">
        <v>1.475082435668</v>
      </c>
    </row>
    <row r="324" customFormat="false" ht="15" hidden="false" customHeight="true" outlineLevel="0" collapsed="false">
      <c r="A324" s="3" t="n">
        <v>324</v>
      </c>
      <c r="B324" s="3" t="s">
        <v>635</v>
      </c>
      <c r="C324" s="3" t="s">
        <v>636</v>
      </c>
      <c r="D324" s="3" t="n">
        <v>1.475082435668</v>
      </c>
    </row>
    <row r="325" customFormat="false" ht="15" hidden="false" customHeight="true" outlineLevel="0" collapsed="false">
      <c r="A325" s="3" t="n">
        <v>325</v>
      </c>
      <c r="B325" s="3" t="s">
        <v>637</v>
      </c>
      <c r="C325" s="3" t="s">
        <v>638</v>
      </c>
      <c r="D325" s="3" t="n">
        <v>1.475082435668</v>
      </c>
    </row>
    <row r="326" customFormat="false" ht="15" hidden="false" customHeight="true" outlineLevel="0" collapsed="false">
      <c r="A326" s="3" t="n">
        <v>326</v>
      </c>
      <c r="B326" s="3" t="s">
        <v>639</v>
      </c>
      <c r="C326" s="3" t="s">
        <v>640</v>
      </c>
      <c r="D326" s="3" t="n">
        <v>1.475082435668</v>
      </c>
    </row>
    <row r="327" customFormat="false" ht="15" hidden="false" customHeight="true" outlineLevel="0" collapsed="false">
      <c r="A327" s="3" t="n">
        <v>327</v>
      </c>
      <c r="B327" s="3" t="s">
        <v>641</v>
      </c>
      <c r="C327" s="3" t="s">
        <v>642</v>
      </c>
      <c r="D327" s="3" t="n">
        <v>1.475082435668</v>
      </c>
    </row>
    <row r="328" customFormat="false" ht="15" hidden="false" customHeight="true" outlineLevel="0" collapsed="false">
      <c r="A328" s="3" t="n">
        <v>328</v>
      </c>
      <c r="B328" s="3" t="s">
        <v>643</v>
      </c>
      <c r="C328" s="3" t="s">
        <v>644</v>
      </c>
      <c r="D328" s="3" t="n">
        <v>1.475082435668</v>
      </c>
    </row>
    <row r="329" customFormat="false" ht="15" hidden="false" customHeight="true" outlineLevel="0" collapsed="false">
      <c r="A329" s="3" t="n">
        <v>329</v>
      </c>
      <c r="B329" s="3" t="s">
        <v>645</v>
      </c>
      <c r="C329" s="3" t="s">
        <v>646</v>
      </c>
      <c r="D329" s="3" t="n">
        <v>1.475082435668</v>
      </c>
    </row>
    <row r="330" customFormat="false" ht="15" hidden="false" customHeight="true" outlineLevel="0" collapsed="false">
      <c r="A330" s="3" t="n">
        <v>330</v>
      </c>
      <c r="B330" s="3" t="s">
        <v>647</v>
      </c>
      <c r="C330" s="3" t="s">
        <v>648</v>
      </c>
      <c r="D330" s="3" t="n">
        <v>1.475082435668</v>
      </c>
    </row>
    <row r="331" customFormat="false" ht="15" hidden="false" customHeight="true" outlineLevel="0" collapsed="false">
      <c r="A331" s="3" t="n">
        <v>331</v>
      </c>
      <c r="B331" s="3" t="s">
        <v>649</v>
      </c>
      <c r="C331" s="3" t="s">
        <v>650</v>
      </c>
      <c r="D331" s="3" t="n">
        <v>1.475082435668</v>
      </c>
    </row>
    <row r="332" customFormat="false" ht="15" hidden="false" customHeight="true" outlineLevel="0" collapsed="false">
      <c r="A332" s="3" t="n">
        <v>332</v>
      </c>
      <c r="B332" s="3" t="s">
        <v>651</v>
      </c>
      <c r="C332" s="3" t="s">
        <v>652</v>
      </c>
      <c r="D332" s="3" t="n">
        <v>1.475082435668</v>
      </c>
    </row>
    <row r="333" customFormat="false" ht="15" hidden="false" customHeight="true" outlineLevel="0" collapsed="false">
      <c r="A333" s="3" t="n">
        <v>333</v>
      </c>
      <c r="B333" s="3" t="s">
        <v>653</v>
      </c>
      <c r="C333" s="3" t="s">
        <v>654</v>
      </c>
      <c r="D333" s="3" t="n">
        <v>1.475082435668</v>
      </c>
    </row>
    <row r="334" customFormat="false" ht="15" hidden="false" customHeight="true" outlineLevel="0" collapsed="false">
      <c r="A334" s="3" t="n">
        <v>334</v>
      </c>
      <c r="B334" s="3" t="s">
        <v>655</v>
      </c>
      <c r="C334" s="3" t="s">
        <v>656</v>
      </c>
      <c r="D334" s="3" t="n">
        <v>1.475082435668</v>
      </c>
    </row>
    <row r="335" customFormat="false" ht="15" hidden="false" customHeight="true" outlineLevel="0" collapsed="false">
      <c r="A335" s="3" t="n">
        <v>335</v>
      </c>
      <c r="B335" s="3" t="s">
        <v>657</v>
      </c>
      <c r="C335" s="3" t="s">
        <v>658</v>
      </c>
      <c r="D335" s="3" t="n">
        <v>1.475082435668</v>
      </c>
    </row>
    <row r="336" customFormat="false" ht="15" hidden="false" customHeight="true" outlineLevel="0" collapsed="false">
      <c r="A336" s="3" t="n">
        <v>336</v>
      </c>
      <c r="B336" s="3" t="s">
        <v>659</v>
      </c>
      <c r="C336" s="3" t="s">
        <v>660</v>
      </c>
      <c r="D336" s="3" t="n">
        <v>1.475082435668</v>
      </c>
    </row>
    <row r="337" customFormat="false" ht="15" hidden="false" customHeight="true" outlineLevel="0" collapsed="false">
      <c r="A337" s="3" t="n">
        <v>337</v>
      </c>
      <c r="B337" s="3" t="s">
        <v>661</v>
      </c>
      <c r="C337" s="3" t="s">
        <v>662</v>
      </c>
      <c r="D337" s="3" t="n">
        <v>1.475082435668</v>
      </c>
    </row>
    <row r="338" customFormat="false" ht="15" hidden="false" customHeight="true" outlineLevel="0" collapsed="false">
      <c r="A338" s="3" t="n">
        <v>338</v>
      </c>
      <c r="B338" s="3" t="s">
        <v>663</v>
      </c>
      <c r="C338" s="3" t="s">
        <v>664</v>
      </c>
      <c r="D338" s="3" t="n">
        <v>1.475082435668</v>
      </c>
    </row>
    <row r="339" customFormat="false" ht="15" hidden="false" customHeight="true" outlineLevel="0" collapsed="false">
      <c r="A339" s="3" t="n">
        <v>339</v>
      </c>
      <c r="B339" s="3" t="s">
        <v>665</v>
      </c>
      <c r="C339" s="3" t="s">
        <v>666</v>
      </c>
      <c r="D339" s="3" t="n">
        <v>1.475082435668</v>
      </c>
    </row>
    <row r="340" customFormat="false" ht="15" hidden="false" customHeight="true" outlineLevel="0" collapsed="false">
      <c r="A340" s="3" t="n">
        <v>340</v>
      </c>
      <c r="B340" s="3" t="s">
        <v>667</v>
      </c>
      <c r="C340" s="3" t="s">
        <v>668</v>
      </c>
      <c r="D340" s="3" t="n">
        <v>1.475082435668</v>
      </c>
    </row>
    <row r="341" customFormat="false" ht="15" hidden="false" customHeight="true" outlineLevel="0" collapsed="false">
      <c r="A341" s="3" t="n">
        <v>341</v>
      </c>
      <c r="B341" s="3" t="s">
        <v>669</v>
      </c>
      <c r="C341" s="3" t="s">
        <v>670</v>
      </c>
      <c r="D341" s="3" t="n">
        <v>1.475082435668</v>
      </c>
    </row>
    <row r="342" customFormat="false" ht="15" hidden="false" customHeight="true" outlineLevel="0" collapsed="false">
      <c r="A342" s="3" t="n">
        <v>342</v>
      </c>
      <c r="B342" s="3" t="s">
        <v>671</v>
      </c>
      <c r="C342" s="3" t="s">
        <v>672</v>
      </c>
      <c r="D342" s="3" t="n">
        <v>1.475082435668</v>
      </c>
    </row>
    <row r="343" customFormat="false" ht="15" hidden="false" customHeight="true" outlineLevel="0" collapsed="false">
      <c r="A343" s="3" t="n">
        <v>343</v>
      </c>
      <c r="B343" s="3" t="s">
        <v>673</v>
      </c>
      <c r="C343" s="3" t="s">
        <v>674</v>
      </c>
      <c r="D343" s="3" t="n">
        <v>1.475082435668</v>
      </c>
    </row>
    <row r="344" customFormat="false" ht="15" hidden="false" customHeight="true" outlineLevel="0" collapsed="false">
      <c r="A344" s="3" t="n">
        <v>344</v>
      </c>
      <c r="B344" s="3" t="s">
        <v>675</v>
      </c>
      <c r="C344" s="3" t="s">
        <v>676</v>
      </c>
      <c r="D344" s="3" t="n">
        <v>1.475082435668</v>
      </c>
    </row>
    <row r="345" customFormat="false" ht="15" hidden="false" customHeight="true" outlineLevel="0" collapsed="false">
      <c r="A345" s="3" t="n">
        <v>345</v>
      </c>
      <c r="B345" s="3" t="s">
        <v>677</v>
      </c>
      <c r="C345" s="3" t="s">
        <v>376</v>
      </c>
      <c r="D345" s="3" t="n">
        <v>1.475082435668</v>
      </c>
    </row>
    <row r="346" customFormat="false" ht="15" hidden="false" customHeight="true" outlineLevel="0" collapsed="false">
      <c r="A346" s="3" t="n">
        <v>346</v>
      </c>
      <c r="B346" s="3" t="s">
        <v>678</v>
      </c>
      <c r="C346" s="3" t="s">
        <v>679</v>
      </c>
      <c r="D346" s="3" t="n">
        <v>1.475082435668</v>
      </c>
    </row>
    <row r="347" customFormat="false" ht="15" hidden="false" customHeight="true" outlineLevel="0" collapsed="false">
      <c r="A347" s="3" t="n">
        <v>347</v>
      </c>
      <c r="B347" s="3" t="s">
        <v>680</v>
      </c>
      <c r="C347" s="3" t="s">
        <v>681</v>
      </c>
      <c r="D347" s="3" t="n">
        <v>1.475082435668</v>
      </c>
    </row>
    <row r="348" customFormat="false" ht="15" hidden="false" customHeight="true" outlineLevel="0" collapsed="false">
      <c r="A348" s="3" t="n">
        <v>348</v>
      </c>
      <c r="B348" s="3" t="s">
        <v>682</v>
      </c>
      <c r="C348" s="3" t="s">
        <v>683</v>
      </c>
      <c r="D348" s="3" t="n">
        <v>1.475082435668</v>
      </c>
    </row>
    <row r="349" customFormat="false" ht="15" hidden="false" customHeight="true" outlineLevel="0" collapsed="false">
      <c r="A349" s="3" t="n">
        <v>349</v>
      </c>
      <c r="B349" s="3" t="s">
        <v>684</v>
      </c>
      <c r="C349" s="3" t="s">
        <v>117</v>
      </c>
      <c r="D349" s="3" t="n">
        <v>1.475082435668</v>
      </c>
    </row>
    <row r="350" customFormat="false" ht="15" hidden="false" customHeight="true" outlineLevel="0" collapsed="false">
      <c r="A350" s="3" t="n">
        <v>350</v>
      </c>
      <c r="B350" s="3" t="s">
        <v>685</v>
      </c>
      <c r="C350" s="3" t="s">
        <v>686</v>
      </c>
      <c r="D350" s="3" t="n">
        <v>1.475082435668</v>
      </c>
    </row>
    <row r="351" customFormat="false" ht="15" hidden="false" customHeight="true" outlineLevel="0" collapsed="false">
      <c r="A351" s="3" t="n">
        <v>351</v>
      </c>
      <c r="B351" s="3" t="s">
        <v>687</v>
      </c>
      <c r="C351" s="3" t="s">
        <v>688</v>
      </c>
      <c r="D351" s="3" t="n">
        <v>1.475082435668</v>
      </c>
    </row>
    <row r="352" customFormat="false" ht="15" hidden="false" customHeight="true" outlineLevel="0" collapsed="false">
      <c r="A352" s="3" t="n">
        <v>352</v>
      </c>
      <c r="B352" s="3" t="s">
        <v>689</v>
      </c>
      <c r="C352" s="3" t="s">
        <v>690</v>
      </c>
      <c r="D352" s="3" t="n">
        <v>1.475082435668</v>
      </c>
    </row>
    <row r="353" customFormat="false" ht="15" hidden="false" customHeight="true" outlineLevel="0" collapsed="false">
      <c r="A353" s="3" t="n">
        <v>353</v>
      </c>
      <c r="B353" s="3" t="s">
        <v>691</v>
      </c>
      <c r="C353" s="3" t="s">
        <v>692</v>
      </c>
      <c r="D353" s="3" t="n">
        <v>1.475082435668</v>
      </c>
    </row>
    <row r="354" customFormat="false" ht="15" hidden="false" customHeight="true" outlineLevel="0" collapsed="false">
      <c r="A354" s="3" t="n">
        <v>354</v>
      </c>
      <c r="B354" s="3" t="s">
        <v>693</v>
      </c>
      <c r="C354" s="3" t="s">
        <v>694</v>
      </c>
      <c r="D354" s="3" t="n">
        <v>1.475082435668</v>
      </c>
    </row>
    <row r="355" customFormat="false" ht="15" hidden="false" customHeight="true" outlineLevel="0" collapsed="false">
      <c r="A355" s="3" t="n">
        <v>355</v>
      </c>
      <c r="B355" s="3" t="s">
        <v>695</v>
      </c>
      <c r="C355" s="3" t="s">
        <v>696</v>
      </c>
      <c r="D355" s="3" t="n">
        <v>1.475082435668</v>
      </c>
    </row>
    <row r="356" customFormat="false" ht="15" hidden="false" customHeight="true" outlineLevel="0" collapsed="false">
      <c r="A356" s="3" t="n">
        <v>356</v>
      </c>
      <c r="B356" s="3" t="s">
        <v>697</v>
      </c>
      <c r="C356" s="3" t="s">
        <v>698</v>
      </c>
      <c r="D356" s="3" t="n">
        <v>1.475082435668</v>
      </c>
    </row>
    <row r="357" customFormat="false" ht="15" hidden="false" customHeight="true" outlineLevel="0" collapsed="false">
      <c r="A357" s="3" t="n">
        <v>357</v>
      </c>
      <c r="B357" s="3" t="s">
        <v>699</v>
      </c>
      <c r="C357" s="3" t="s">
        <v>700</v>
      </c>
      <c r="D357" s="3" t="n">
        <v>1.475082435668</v>
      </c>
    </row>
    <row r="358" customFormat="false" ht="15" hidden="false" customHeight="true" outlineLevel="0" collapsed="false">
      <c r="A358" s="3" t="n">
        <v>358</v>
      </c>
      <c r="B358" s="3" t="s">
        <v>701</v>
      </c>
      <c r="C358" s="3" t="s">
        <v>702</v>
      </c>
      <c r="D358" s="3" t="n">
        <v>1.475082435668</v>
      </c>
    </row>
    <row r="359" customFormat="false" ht="15" hidden="false" customHeight="true" outlineLevel="0" collapsed="false">
      <c r="A359" s="3" t="n">
        <v>359</v>
      </c>
      <c r="B359" s="3" t="s">
        <v>703</v>
      </c>
      <c r="C359" s="3" t="s">
        <v>704</v>
      </c>
      <c r="D359" s="3" t="n">
        <v>1.475082435668</v>
      </c>
    </row>
    <row r="360" customFormat="false" ht="15" hidden="false" customHeight="true" outlineLevel="0" collapsed="false">
      <c r="A360" s="3" t="n">
        <v>360</v>
      </c>
      <c r="B360" s="3" t="s">
        <v>705</v>
      </c>
      <c r="C360" s="3" t="s">
        <v>706</v>
      </c>
      <c r="D360" s="3" t="n">
        <v>1.475082435668</v>
      </c>
    </row>
    <row r="361" customFormat="false" ht="15" hidden="false" customHeight="true" outlineLevel="0" collapsed="false">
      <c r="A361" s="3" t="n">
        <v>361</v>
      </c>
      <c r="B361" s="3" t="s">
        <v>707</v>
      </c>
      <c r="C361" s="3" t="s">
        <v>708</v>
      </c>
      <c r="D361" s="3" t="n">
        <v>1.475082435668</v>
      </c>
    </row>
    <row r="362" customFormat="false" ht="15" hidden="false" customHeight="true" outlineLevel="0" collapsed="false">
      <c r="A362" s="3" t="n">
        <v>362</v>
      </c>
      <c r="B362" s="3" t="s">
        <v>709</v>
      </c>
      <c r="C362" s="3" t="s">
        <v>710</v>
      </c>
      <c r="D362" s="3" t="n">
        <v>1.475082435668</v>
      </c>
    </row>
    <row r="363" customFormat="false" ht="15" hidden="false" customHeight="true" outlineLevel="0" collapsed="false">
      <c r="A363" s="3" t="n">
        <v>364</v>
      </c>
      <c r="B363" s="3" t="s">
        <v>711</v>
      </c>
      <c r="C363" s="3" t="s">
        <v>712</v>
      </c>
      <c r="D363" s="3" t="n">
        <v>1.475082435668</v>
      </c>
    </row>
    <row r="364" customFormat="false" ht="15" hidden="false" customHeight="true" outlineLevel="0" collapsed="false">
      <c r="A364" s="3" t="n">
        <v>365</v>
      </c>
      <c r="B364" s="3" t="s">
        <v>713</v>
      </c>
      <c r="C364" s="3" t="s">
        <v>714</v>
      </c>
      <c r="D364" s="3" t="n">
        <v>1.475082435668</v>
      </c>
    </row>
    <row r="365" customFormat="false" ht="15" hidden="false" customHeight="true" outlineLevel="0" collapsed="false">
      <c r="A365" s="3" t="n">
        <v>366</v>
      </c>
      <c r="B365" s="3" t="s">
        <v>715</v>
      </c>
      <c r="C365" s="3" t="s">
        <v>716</v>
      </c>
      <c r="D365" s="3" t="n">
        <v>1.475082435668</v>
      </c>
    </row>
    <row r="366" customFormat="false" ht="15" hidden="false" customHeight="true" outlineLevel="0" collapsed="false">
      <c r="A366" s="3" t="n">
        <v>367</v>
      </c>
      <c r="B366" s="3" t="s">
        <v>717</v>
      </c>
      <c r="C366" s="3" t="s">
        <v>450</v>
      </c>
      <c r="D366" s="3" t="n">
        <v>1.475082435668</v>
      </c>
    </row>
    <row r="367" customFormat="false" ht="15" hidden="false" customHeight="true" outlineLevel="0" collapsed="false">
      <c r="A367" s="3" t="n">
        <v>368</v>
      </c>
      <c r="B367" s="3" t="s">
        <v>718</v>
      </c>
      <c r="C367" s="3" t="s">
        <v>719</v>
      </c>
      <c r="D367" s="3" t="n">
        <v>1.475082435668</v>
      </c>
    </row>
    <row r="368" customFormat="false" ht="15" hidden="false" customHeight="true" outlineLevel="0" collapsed="false">
      <c r="A368" s="3" t="n">
        <v>369</v>
      </c>
      <c r="B368" s="3" t="s">
        <v>720</v>
      </c>
      <c r="C368" s="3" t="s">
        <v>721</v>
      </c>
      <c r="D368" s="3" t="n">
        <v>1.475082435668</v>
      </c>
    </row>
    <row r="369" customFormat="false" ht="15" hidden="false" customHeight="true" outlineLevel="0" collapsed="false">
      <c r="A369" s="3" t="n">
        <v>370</v>
      </c>
      <c r="B369" s="3" t="s">
        <v>722</v>
      </c>
      <c r="C369" s="3" t="s">
        <v>723</v>
      </c>
      <c r="D369" s="3" t="n">
        <v>1.475082435668</v>
      </c>
    </row>
    <row r="370" customFormat="false" ht="15" hidden="false" customHeight="true" outlineLevel="0" collapsed="false">
      <c r="A370" s="3" t="n">
        <v>371</v>
      </c>
      <c r="B370" s="3" t="s">
        <v>724</v>
      </c>
      <c r="C370" s="3" t="s">
        <v>725</v>
      </c>
      <c r="D370" s="3" t="n">
        <v>1.475082435668</v>
      </c>
    </row>
    <row r="371" customFormat="false" ht="15" hidden="false" customHeight="true" outlineLevel="0" collapsed="false">
      <c r="A371" s="3" t="n">
        <v>372</v>
      </c>
      <c r="B371" s="3" t="s">
        <v>726</v>
      </c>
      <c r="C371" s="3" t="s">
        <v>727</v>
      </c>
      <c r="D371" s="3" t="n">
        <v>1.475082435668</v>
      </c>
    </row>
    <row r="372" customFormat="false" ht="15" hidden="false" customHeight="true" outlineLevel="0" collapsed="false">
      <c r="A372" s="3" t="n">
        <v>374</v>
      </c>
      <c r="B372" s="3" t="s">
        <v>728</v>
      </c>
      <c r="C372" s="3" t="s">
        <v>729</v>
      </c>
      <c r="D372" s="3" t="n">
        <v>1.475082435668</v>
      </c>
    </row>
    <row r="373" customFormat="false" ht="15" hidden="false" customHeight="true" outlineLevel="0" collapsed="false">
      <c r="A373" s="3" t="n">
        <v>375</v>
      </c>
      <c r="B373" s="3" t="s">
        <v>730</v>
      </c>
      <c r="C373" s="3" t="s">
        <v>731</v>
      </c>
      <c r="D373" s="3" t="n">
        <v>1.475082435668</v>
      </c>
    </row>
    <row r="374" customFormat="false" ht="15" hidden="false" customHeight="true" outlineLevel="0" collapsed="false">
      <c r="A374" s="3" t="n">
        <v>376</v>
      </c>
      <c r="B374" s="3" t="s">
        <v>732</v>
      </c>
      <c r="C374" s="3" t="s">
        <v>402</v>
      </c>
      <c r="D374" s="3" t="n">
        <v>1.475082435668</v>
      </c>
    </row>
    <row r="375" customFormat="false" ht="15" hidden="false" customHeight="true" outlineLevel="0" collapsed="false">
      <c r="A375" s="3" t="n">
        <v>377</v>
      </c>
      <c r="B375" s="3" t="s">
        <v>733</v>
      </c>
      <c r="C375" s="3" t="s">
        <v>734</v>
      </c>
      <c r="D375" s="3" t="n">
        <v>1.475082435668</v>
      </c>
    </row>
    <row r="376" customFormat="false" ht="15" hidden="false" customHeight="true" outlineLevel="0" collapsed="false">
      <c r="A376" s="3" t="n">
        <v>378</v>
      </c>
      <c r="B376" s="3" t="s">
        <v>735</v>
      </c>
      <c r="C376" s="3" t="s">
        <v>736</v>
      </c>
      <c r="D376" s="3" t="n">
        <v>1.475082435668</v>
      </c>
    </row>
    <row r="377" customFormat="false" ht="15" hidden="false" customHeight="true" outlineLevel="0" collapsed="false">
      <c r="A377" s="3" t="n">
        <v>379</v>
      </c>
      <c r="B377" s="3" t="s">
        <v>737</v>
      </c>
      <c r="C377" s="3" t="s">
        <v>738</v>
      </c>
      <c r="D377" s="3" t="n">
        <v>1.475082435668</v>
      </c>
    </row>
    <row r="378" customFormat="false" ht="15" hidden="false" customHeight="true" outlineLevel="0" collapsed="false">
      <c r="A378" s="3" t="n">
        <v>380</v>
      </c>
      <c r="B378" s="3" t="s">
        <v>739</v>
      </c>
      <c r="C378" s="3" t="s">
        <v>740</v>
      </c>
      <c r="D378" s="3" t="n">
        <v>1.475082435668</v>
      </c>
    </row>
    <row r="379" customFormat="false" ht="15" hidden="false" customHeight="true" outlineLevel="0" collapsed="false">
      <c r="A379" s="3" t="n">
        <v>381</v>
      </c>
      <c r="B379" s="3" t="s">
        <v>741</v>
      </c>
      <c r="C379" s="3" t="s">
        <v>742</v>
      </c>
      <c r="D379" s="3" t="n">
        <v>1.475082435668</v>
      </c>
    </row>
    <row r="380" customFormat="false" ht="15" hidden="false" customHeight="true" outlineLevel="0" collapsed="false">
      <c r="A380" s="3" t="n">
        <v>382</v>
      </c>
      <c r="B380" s="3" t="s">
        <v>743</v>
      </c>
      <c r="C380" s="3" t="s">
        <v>744</v>
      </c>
      <c r="D380" s="3" t="n">
        <v>1.475082435668</v>
      </c>
    </row>
    <row r="381" customFormat="false" ht="15" hidden="false" customHeight="true" outlineLevel="0" collapsed="false">
      <c r="A381" s="3" t="n">
        <v>383</v>
      </c>
      <c r="B381" s="3" t="s">
        <v>745</v>
      </c>
      <c r="C381" s="3" t="s">
        <v>746</v>
      </c>
      <c r="D381" s="3" t="n">
        <v>1.475082435668</v>
      </c>
    </row>
    <row r="382" customFormat="false" ht="15" hidden="false" customHeight="true" outlineLevel="0" collapsed="false">
      <c r="A382" s="3" t="n">
        <v>384</v>
      </c>
      <c r="B382" s="3" t="s">
        <v>747</v>
      </c>
      <c r="C382" s="3" t="s">
        <v>748</v>
      </c>
      <c r="D382" s="3" t="n">
        <v>1.475082435668</v>
      </c>
    </row>
    <row r="383" customFormat="false" ht="15" hidden="false" customHeight="true" outlineLevel="0" collapsed="false">
      <c r="A383" s="3" t="n">
        <v>385</v>
      </c>
      <c r="B383" s="3" t="s">
        <v>749</v>
      </c>
      <c r="C383" s="3" t="s">
        <v>750</v>
      </c>
      <c r="D383" s="3" t="n">
        <v>1.475082435668</v>
      </c>
    </row>
    <row r="384" customFormat="false" ht="15" hidden="false" customHeight="true" outlineLevel="0" collapsed="false">
      <c r="A384" s="3" t="n">
        <v>386</v>
      </c>
      <c r="B384" s="3" t="s">
        <v>751</v>
      </c>
      <c r="C384" s="3" t="s">
        <v>752</v>
      </c>
      <c r="D384" s="3" t="n">
        <v>1.475082435668</v>
      </c>
    </row>
    <row r="385" customFormat="false" ht="15" hidden="false" customHeight="true" outlineLevel="0" collapsed="false">
      <c r="A385" s="3" t="n">
        <v>387</v>
      </c>
      <c r="B385" s="3" t="s">
        <v>753</v>
      </c>
      <c r="C385" s="3" t="s">
        <v>754</v>
      </c>
      <c r="D385" s="3" t="n">
        <v>1.475082435668</v>
      </c>
    </row>
    <row r="386" customFormat="false" ht="15" hidden="false" customHeight="true" outlineLevel="0" collapsed="false">
      <c r="A386" s="3" t="n">
        <v>388</v>
      </c>
      <c r="B386" s="3" t="s">
        <v>755</v>
      </c>
      <c r="C386" s="3" t="s">
        <v>756</v>
      </c>
      <c r="D386" s="3" t="n">
        <v>1.475082435668</v>
      </c>
    </row>
    <row r="387" customFormat="false" ht="15" hidden="false" customHeight="true" outlineLevel="0" collapsed="false">
      <c r="A387" s="3" t="n">
        <v>389</v>
      </c>
      <c r="B387" s="3" t="s">
        <v>757</v>
      </c>
      <c r="C387" s="3" t="s">
        <v>758</v>
      </c>
      <c r="D387" s="3" t="n">
        <v>1.475082435668</v>
      </c>
    </row>
    <row r="388" customFormat="false" ht="15" hidden="false" customHeight="true" outlineLevel="0" collapsed="false">
      <c r="A388" s="3" t="n">
        <v>390</v>
      </c>
      <c r="B388" s="3" t="s">
        <v>759</v>
      </c>
      <c r="C388" s="3" t="s">
        <v>760</v>
      </c>
      <c r="D388" s="3" t="n">
        <v>1.475082435668</v>
      </c>
    </row>
    <row r="389" customFormat="false" ht="15" hidden="false" customHeight="true" outlineLevel="0" collapsed="false">
      <c r="A389" s="3" t="n">
        <v>391</v>
      </c>
      <c r="B389" s="3" t="s">
        <v>761</v>
      </c>
      <c r="C389" s="3" t="s">
        <v>762</v>
      </c>
      <c r="D389" s="3" t="n">
        <v>1.475082435668</v>
      </c>
    </row>
    <row r="390" customFormat="false" ht="15" hidden="false" customHeight="true" outlineLevel="0" collapsed="false">
      <c r="A390" s="3" t="n">
        <v>392</v>
      </c>
      <c r="B390" s="3" t="s">
        <v>763</v>
      </c>
      <c r="C390" s="3" t="s">
        <v>764</v>
      </c>
      <c r="D390" s="3" t="n">
        <v>1.475082435668</v>
      </c>
    </row>
    <row r="391" customFormat="false" ht="15" hidden="false" customHeight="true" outlineLevel="0" collapsed="false">
      <c r="A391" s="3" t="n">
        <v>393</v>
      </c>
      <c r="B391" s="3" t="s">
        <v>765</v>
      </c>
      <c r="C391" s="3" t="s">
        <v>766</v>
      </c>
      <c r="D391" s="3" t="n">
        <v>1.475082435668</v>
      </c>
    </row>
    <row r="392" customFormat="false" ht="15" hidden="false" customHeight="true" outlineLevel="0" collapsed="false">
      <c r="A392" s="3" t="n">
        <v>394</v>
      </c>
      <c r="B392" s="3" t="s">
        <v>767</v>
      </c>
      <c r="C392" s="3" t="s">
        <v>768</v>
      </c>
      <c r="D392" s="3" t="n">
        <v>1.475082435668</v>
      </c>
    </row>
    <row r="393" customFormat="false" ht="15" hidden="false" customHeight="true" outlineLevel="0" collapsed="false">
      <c r="A393" s="3" t="n">
        <v>395</v>
      </c>
      <c r="B393" s="3" t="s">
        <v>769</v>
      </c>
      <c r="C393" s="3" t="s">
        <v>45</v>
      </c>
      <c r="D393" s="3" t="n">
        <v>1.475082435668</v>
      </c>
    </row>
    <row r="394" customFormat="false" ht="15" hidden="false" customHeight="true" outlineLevel="0" collapsed="false">
      <c r="A394" s="3" t="n">
        <v>396</v>
      </c>
      <c r="B394" s="3" t="s">
        <v>770</v>
      </c>
      <c r="C394" s="3" t="s">
        <v>771</v>
      </c>
      <c r="D394" s="3" t="n">
        <v>1.475082435668</v>
      </c>
    </row>
    <row r="395" customFormat="false" ht="15" hidden="false" customHeight="true" outlineLevel="0" collapsed="false">
      <c r="A395" s="3" t="n">
        <v>397</v>
      </c>
      <c r="B395" s="3" t="s">
        <v>772</v>
      </c>
      <c r="C395" s="3" t="s">
        <v>773</v>
      </c>
      <c r="D395" s="3" t="n">
        <v>1.475082435668</v>
      </c>
    </row>
    <row r="396" customFormat="false" ht="15" hidden="false" customHeight="true" outlineLevel="0" collapsed="false">
      <c r="A396" s="3" t="n">
        <v>398</v>
      </c>
      <c r="B396" s="3" t="s">
        <v>774</v>
      </c>
      <c r="C396" s="3" t="s">
        <v>775</v>
      </c>
      <c r="D396" s="3" t="n">
        <v>1.475082435668</v>
      </c>
    </row>
    <row r="397" customFormat="false" ht="15" hidden="false" customHeight="true" outlineLevel="0" collapsed="false">
      <c r="A397" s="3" t="n">
        <v>399</v>
      </c>
      <c r="B397" s="3" t="s">
        <v>776</v>
      </c>
      <c r="C397" s="3" t="s">
        <v>777</v>
      </c>
      <c r="D397" s="3" t="n">
        <v>1.475082435668</v>
      </c>
    </row>
    <row r="398" customFormat="false" ht="15" hidden="false" customHeight="true" outlineLevel="0" collapsed="false">
      <c r="A398" s="3" t="n">
        <v>400</v>
      </c>
      <c r="B398" s="3" t="s">
        <v>778</v>
      </c>
      <c r="C398" s="3" t="s">
        <v>779</v>
      </c>
      <c r="D398" s="3" t="n">
        <v>1.475082435668</v>
      </c>
    </row>
    <row r="399" customFormat="false" ht="15" hidden="false" customHeight="true" outlineLevel="0" collapsed="false">
      <c r="A399" s="3" t="n">
        <v>401</v>
      </c>
      <c r="B399" s="3" t="s">
        <v>780</v>
      </c>
      <c r="C399" s="3" t="s">
        <v>781</v>
      </c>
      <c r="D399" s="3" t="n">
        <v>1.475082435668</v>
      </c>
    </row>
    <row r="400" customFormat="false" ht="15" hidden="false" customHeight="true" outlineLevel="0" collapsed="false">
      <c r="A400" s="3" t="n">
        <v>402</v>
      </c>
      <c r="B400" s="3" t="s">
        <v>782</v>
      </c>
      <c r="C400" s="3" t="s">
        <v>783</v>
      </c>
      <c r="D400" s="3" t="n">
        <v>1.475082435668</v>
      </c>
    </row>
    <row r="401" customFormat="false" ht="15" hidden="false" customHeight="true" outlineLevel="0" collapsed="false">
      <c r="A401" s="3" t="n">
        <v>403</v>
      </c>
      <c r="B401" s="3" t="s">
        <v>784</v>
      </c>
      <c r="C401" s="3" t="s">
        <v>785</v>
      </c>
      <c r="D401" s="3" t="n">
        <v>1.475082435668</v>
      </c>
    </row>
    <row r="402" customFormat="false" ht="15" hidden="false" customHeight="true" outlineLevel="0" collapsed="false">
      <c r="A402" s="3" t="n">
        <v>404</v>
      </c>
      <c r="B402" s="3" t="s">
        <v>786</v>
      </c>
      <c r="C402" s="3" t="s">
        <v>787</v>
      </c>
      <c r="D402" s="3" t="n">
        <v>1.475082435668</v>
      </c>
    </row>
    <row r="403" customFormat="false" ht="15" hidden="false" customHeight="true" outlineLevel="0" collapsed="false">
      <c r="A403" s="3" t="n">
        <v>405</v>
      </c>
      <c r="B403" s="3" t="s">
        <v>788</v>
      </c>
      <c r="C403" s="3" t="s">
        <v>789</v>
      </c>
      <c r="D403" s="3" t="n">
        <v>1.475082435668</v>
      </c>
    </row>
    <row r="404" customFormat="false" ht="15" hidden="false" customHeight="true" outlineLevel="0" collapsed="false">
      <c r="A404" s="3" t="n">
        <v>406</v>
      </c>
      <c r="B404" s="3" t="s">
        <v>790</v>
      </c>
      <c r="C404" s="3" t="s">
        <v>791</v>
      </c>
      <c r="D404" s="3" t="n">
        <v>1.475082435668</v>
      </c>
    </row>
    <row r="405" customFormat="false" ht="15" hidden="false" customHeight="true" outlineLevel="0" collapsed="false">
      <c r="A405" s="3" t="n">
        <v>407</v>
      </c>
      <c r="B405" s="3" t="s">
        <v>792</v>
      </c>
      <c r="C405" s="3" t="s">
        <v>793</v>
      </c>
      <c r="D405" s="3" t="n">
        <v>1.475082435668</v>
      </c>
    </row>
    <row r="406" customFormat="false" ht="15" hidden="false" customHeight="true" outlineLevel="0" collapsed="false">
      <c r="A406" s="3" t="n">
        <v>408</v>
      </c>
      <c r="B406" s="3" t="s">
        <v>794</v>
      </c>
      <c r="C406" s="3" t="s">
        <v>795</v>
      </c>
      <c r="D406" s="3" t="n">
        <v>1.475082435668</v>
      </c>
    </row>
    <row r="407" customFormat="false" ht="15" hidden="false" customHeight="true" outlineLevel="0" collapsed="false">
      <c r="A407" s="3" t="n">
        <v>409</v>
      </c>
      <c r="B407" s="3" t="s">
        <v>796</v>
      </c>
      <c r="C407" s="3" t="s">
        <v>797</v>
      </c>
      <c r="D407" s="3" t="n">
        <v>1.475082435668</v>
      </c>
    </row>
    <row r="408" customFormat="false" ht="15" hidden="false" customHeight="true" outlineLevel="0" collapsed="false">
      <c r="A408" s="3" t="n">
        <v>410</v>
      </c>
      <c r="B408" s="3" t="s">
        <v>798</v>
      </c>
      <c r="C408" s="3" t="s">
        <v>799</v>
      </c>
      <c r="D408" s="3" t="n">
        <v>1.475082435668</v>
      </c>
    </row>
    <row r="409" customFormat="false" ht="15" hidden="false" customHeight="true" outlineLevel="0" collapsed="false">
      <c r="A409" s="3" t="n">
        <v>411</v>
      </c>
      <c r="B409" s="3" t="s">
        <v>800</v>
      </c>
      <c r="C409" s="3" t="s">
        <v>801</v>
      </c>
      <c r="D409" s="3" t="n">
        <v>1.475082435668</v>
      </c>
    </row>
    <row r="410" customFormat="false" ht="15" hidden="false" customHeight="true" outlineLevel="0" collapsed="false">
      <c r="A410" s="3" t="n">
        <v>412</v>
      </c>
      <c r="B410" s="3" t="s">
        <v>802</v>
      </c>
      <c r="C410" s="3" t="s">
        <v>803</v>
      </c>
      <c r="D410" s="3" t="n">
        <v>1.475082435668</v>
      </c>
    </row>
    <row r="411" customFormat="false" ht="15" hidden="false" customHeight="true" outlineLevel="0" collapsed="false">
      <c r="A411" s="3" t="n">
        <v>413</v>
      </c>
      <c r="B411" s="3" t="s">
        <v>804</v>
      </c>
      <c r="C411" s="3" t="s">
        <v>805</v>
      </c>
      <c r="D411" s="3" t="n">
        <v>1.475082435668</v>
      </c>
    </row>
    <row r="412" customFormat="false" ht="15" hidden="false" customHeight="true" outlineLevel="0" collapsed="false">
      <c r="A412" s="3" t="n">
        <v>414</v>
      </c>
      <c r="B412" s="3" t="s">
        <v>806</v>
      </c>
      <c r="C412" s="3" t="s">
        <v>807</v>
      </c>
      <c r="D412" s="3" t="n">
        <v>1.475082435668</v>
      </c>
    </row>
    <row r="413" customFormat="false" ht="15" hidden="false" customHeight="true" outlineLevel="0" collapsed="false">
      <c r="A413" s="3" t="n">
        <v>415</v>
      </c>
      <c r="B413" s="3" t="s">
        <v>808</v>
      </c>
      <c r="C413" s="3" t="s">
        <v>428</v>
      </c>
      <c r="D413" s="3" t="n">
        <v>1.475082435668</v>
      </c>
    </row>
    <row r="414" customFormat="false" ht="15" hidden="false" customHeight="true" outlineLevel="0" collapsed="false">
      <c r="A414" s="3" t="n">
        <v>416</v>
      </c>
      <c r="B414" s="3" t="s">
        <v>809</v>
      </c>
      <c r="C414" s="3" t="s">
        <v>810</v>
      </c>
      <c r="D414" s="3" t="n">
        <v>1.475082435668</v>
      </c>
    </row>
    <row r="415" customFormat="false" ht="15" hidden="false" customHeight="true" outlineLevel="0" collapsed="false">
      <c r="A415" s="3" t="n">
        <v>417</v>
      </c>
      <c r="B415" s="3" t="s">
        <v>811</v>
      </c>
      <c r="C415" s="3" t="s">
        <v>812</v>
      </c>
      <c r="D415" s="3" t="n">
        <v>1.475082435668</v>
      </c>
    </row>
    <row r="416" customFormat="false" ht="15" hidden="false" customHeight="true" outlineLevel="0" collapsed="false">
      <c r="A416" s="3" t="n">
        <v>418</v>
      </c>
      <c r="B416" s="3" t="s">
        <v>813</v>
      </c>
      <c r="C416" s="3" t="s">
        <v>814</v>
      </c>
      <c r="D416" s="3" t="n">
        <v>1.475082435668</v>
      </c>
    </row>
    <row r="417" customFormat="false" ht="15" hidden="false" customHeight="true" outlineLevel="0" collapsed="false">
      <c r="A417" s="3" t="n">
        <v>419</v>
      </c>
      <c r="B417" s="3" t="s">
        <v>815</v>
      </c>
      <c r="C417" s="3" t="s">
        <v>816</v>
      </c>
      <c r="D417" s="3" t="n">
        <v>1.475082435668</v>
      </c>
    </row>
    <row r="418" customFormat="false" ht="15" hidden="false" customHeight="true" outlineLevel="0" collapsed="false">
      <c r="A418" s="3" t="n">
        <v>420</v>
      </c>
      <c r="B418" s="3" t="s">
        <v>817</v>
      </c>
      <c r="C418" s="3" t="s">
        <v>818</v>
      </c>
      <c r="D418" s="3" t="n">
        <v>1.475082435668</v>
      </c>
    </row>
    <row r="419" customFormat="false" ht="15" hidden="false" customHeight="true" outlineLevel="0" collapsed="false">
      <c r="A419" s="3" t="n">
        <v>421</v>
      </c>
      <c r="B419" s="3" t="s">
        <v>819</v>
      </c>
      <c r="C419" s="3" t="s">
        <v>820</v>
      </c>
      <c r="D419" s="3" t="n">
        <v>1.475082435668</v>
      </c>
    </row>
    <row r="420" customFormat="false" ht="15" hidden="false" customHeight="true" outlineLevel="0" collapsed="false">
      <c r="A420" s="3" t="n">
        <v>422</v>
      </c>
      <c r="B420" s="3" t="s">
        <v>821</v>
      </c>
      <c r="C420" s="3" t="s">
        <v>822</v>
      </c>
      <c r="D420" s="3" t="n">
        <v>1.475082435668</v>
      </c>
    </row>
    <row r="421" customFormat="false" ht="15" hidden="false" customHeight="true" outlineLevel="0" collapsed="false">
      <c r="A421" s="3" t="n">
        <v>423</v>
      </c>
      <c r="B421" s="3" t="s">
        <v>823</v>
      </c>
      <c r="C421" s="3" t="s">
        <v>824</v>
      </c>
      <c r="D421" s="3" t="n">
        <v>1.475082435668</v>
      </c>
    </row>
    <row r="422" customFormat="false" ht="15" hidden="false" customHeight="true" outlineLevel="0" collapsed="false">
      <c r="A422" s="3" t="n">
        <v>424</v>
      </c>
      <c r="B422" s="3" t="s">
        <v>825</v>
      </c>
      <c r="C422" s="3" t="s">
        <v>826</v>
      </c>
      <c r="D422" s="3" t="n">
        <v>1.475082435668</v>
      </c>
    </row>
    <row r="423" customFormat="false" ht="15" hidden="false" customHeight="true" outlineLevel="0" collapsed="false">
      <c r="A423" s="3" t="n">
        <v>425</v>
      </c>
      <c r="B423" s="3" t="s">
        <v>827</v>
      </c>
      <c r="C423" s="3" t="s">
        <v>828</v>
      </c>
      <c r="D423" s="3" t="n">
        <v>1.475082435668</v>
      </c>
    </row>
    <row r="424" customFormat="false" ht="15" hidden="false" customHeight="true" outlineLevel="0" collapsed="false">
      <c r="A424" s="3" t="n">
        <v>426</v>
      </c>
      <c r="B424" s="3" t="s">
        <v>829</v>
      </c>
      <c r="C424" s="3" t="s">
        <v>830</v>
      </c>
      <c r="D424" s="3" t="n">
        <v>1.475082435668</v>
      </c>
    </row>
    <row r="425" customFormat="false" ht="15" hidden="false" customHeight="true" outlineLevel="0" collapsed="false">
      <c r="A425" s="3" t="n">
        <v>427</v>
      </c>
      <c r="B425" s="3" t="s">
        <v>831</v>
      </c>
      <c r="C425" s="3" t="s">
        <v>832</v>
      </c>
      <c r="D425" s="3" t="n">
        <v>1.475082435668</v>
      </c>
    </row>
    <row r="426" customFormat="false" ht="15" hidden="false" customHeight="true" outlineLevel="0" collapsed="false">
      <c r="A426" s="3" t="n">
        <v>428</v>
      </c>
      <c r="B426" s="3" t="s">
        <v>833</v>
      </c>
      <c r="C426" s="3" t="s">
        <v>834</v>
      </c>
      <c r="D426" s="3" t="n">
        <v>1.475082435668</v>
      </c>
    </row>
    <row r="427" customFormat="false" ht="15" hidden="false" customHeight="true" outlineLevel="0" collapsed="false">
      <c r="A427" s="3" t="n">
        <v>429</v>
      </c>
      <c r="B427" s="3" t="s">
        <v>835</v>
      </c>
      <c r="C427" s="3" t="s">
        <v>836</v>
      </c>
      <c r="D427" s="3" t="n">
        <v>1.475082435668</v>
      </c>
    </row>
    <row r="428" customFormat="false" ht="15" hidden="false" customHeight="true" outlineLevel="0" collapsed="false">
      <c r="A428" s="3" t="n">
        <v>430</v>
      </c>
      <c r="B428" s="3" t="s">
        <v>837</v>
      </c>
      <c r="C428" s="3" t="s">
        <v>838</v>
      </c>
      <c r="D428" s="3" t="n">
        <v>1.475082435668</v>
      </c>
    </row>
    <row r="429" customFormat="false" ht="15" hidden="false" customHeight="true" outlineLevel="0" collapsed="false">
      <c r="A429" s="3" t="n">
        <v>431</v>
      </c>
      <c r="B429" s="3" t="s">
        <v>839</v>
      </c>
      <c r="C429" s="3" t="s">
        <v>840</v>
      </c>
      <c r="D429" s="3" t="n">
        <v>1.475082435668</v>
      </c>
    </row>
    <row r="430" customFormat="false" ht="15" hidden="false" customHeight="true" outlineLevel="0" collapsed="false">
      <c r="A430" s="3" t="n">
        <v>432</v>
      </c>
      <c r="B430" s="3" t="s">
        <v>841</v>
      </c>
      <c r="C430" s="3" t="s">
        <v>842</v>
      </c>
      <c r="D430" s="3" t="n">
        <v>1.475082435668</v>
      </c>
    </row>
    <row r="431" customFormat="false" ht="15" hidden="false" customHeight="true" outlineLevel="0" collapsed="false">
      <c r="A431" s="3" t="n">
        <v>433</v>
      </c>
      <c r="B431" s="3" t="s">
        <v>843</v>
      </c>
      <c r="C431" s="3" t="s">
        <v>844</v>
      </c>
      <c r="D431" s="3" t="n">
        <v>1.475082435668</v>
      </c>
    </row>
    <row r="432" customFormat="false" ht="15" hidden="false" customHeight="true" outlineLevel="0" collapsed="false">
      <c r="A432" s="3" t="n">
        <v>434</v>
      </c>
      <c r="B432" s="3" t="s">
        <v>845</v>
      </c>
      <c r="C432" s="3" t="s">
        <v>846</v>
      </c>
      <c r="D432" s="3" t="n">
        <v>1.475082435668</v>
      </c>
    </row>
    <row r="433" customFormat="false" ht="15" hidden="false" customHeight="true" outlineLevel="0" collapsed="false">
      <c r="A433" s="3" t="n">
        <v>435</v>
      </c>
      <c r="B433" s="3" t="s">
        <v>847</v>
      </c>
      <c r="C433" s="3" t="s">
        <v>848</v>
      </c>
      <c r="D433" s="3" t="n">
        <v>1.475082435668</v>
      </c>
    </row>
    <row r="434" customFormat="false" ht="15" hidden="false" customHeight="true" outlineLevel="0" collapsed="false">
      <c r="A434" s="3" t="n">
        <v>436</v>
      </c>
      <c r="B434" s="3" t="s">
        <v>849</v>
      </c>
      <c r="C434" s="3" t="s">
        <v>698</v>
      </c>
      <c r="D434" s="3" t="n">
        <v>1.475082435668</v>
      </c>
    </row>
    <row r="435" customFormat="false" ht="15" hidden="false" customHeight="true" outlineLevel="0" collapsed="false">
      <c r="A435" s="3" t="n">
        <v>437</v>
      </c>
      <c r="B435" s="3" t="s">
        <v>850</v>
      </c>
      <c r="C435" s="3" t="s">
        <v>851</v>
      </c>
      <c r="D435" s="3" t="n">
        <v>1.475082435668</v>
      </c>
    </row>
    <row r="436" customFormat="false" ht="15" hidden="false" customHeight="true" outlineLevel="0" collapsed="false">
      <c r="A436" s="3" t="n">
        <v>438</v>
      </c>
      <c r="B436" s="3" t="s">
        <v>852</v>
      </c>
      <c r="C436" s="3" t="s">
        <v>853</v>
      </c>
      <c r="D436" s="3" t="n">
        <v>1.475082435668</v>
      </c>
    </row>
    <row r="437" customFormat="false" ht="15" hidden="false" customHeight="true" outlineLevel="0" collapsed="false">
      <c r="A437" s="3" t="n">
        <v>439</v>
      </c>
      <c r="B437" s="3" t="s">
        <v>854</v>
      </c>
      <c r="C437" s="3" t="s">
        <v>855</v>
      </c>
      <c r="D437" s="3" t="n">
        <v>1.475082435668</v>
      </c>
    </row>
    <row r="438" customFormat="false" ht="15" hidden="false" customHeight="true" outlineLevel="0" collapsed="false">
      <c r="A438" s="3" t="n">
        <v>440</v>
      </c>
      <c r="B438" s="3" t="s">
        <v>856</v>
      </c>
      <c r="C438" s="3" t="s">
        <v>857</v>
      </c>
      <c r="D438" s="3" t="n">
        <v>1.475082435668</v>
      </c>
    </row>
    <row r="439" customFormat="false" ht="15" hidden="false" customHeight="true" outlineLevel="0" collapsed="false">
      <c r="A439" s="3" t="n">
        <v>441</v>
      </c>
      <c r="B439" s="3" t="s">
        <v>858</v>
      </c>
      <c r="C439" s="3" t="s">
        <v>859</v>
      </c>
      <c r="D439" s="3" t="n">
        <v>1.475082435668</v>
      </c>
    </row>
    <row r="440" customFormat="false" ht="15" hidden="false" customHeight="true" outlineLevel="0" collapsed="false">
      <c r="A440" s="3" t="n">
        <v>442</v>
      </c>
      <c r="B440" s="3" t="s">
        <v>860</v>
      </c>
      <c r="C440" s="3" t="s">
        <v>861</v>
      </c>
      <c r="D440" s="3" t="n">
        <v>1.475082435668</v>
      </c>
    </row>
    <row r="441" customFormat="false" ht="15" hidden="false" customHeight="true" outlineLevel="0" collapsed="false">
      <c r="A441" s="3" t="n">
        <v>443</v>
      </c>
      <c r="B441" s="3" t="s">
        <v>862</v>
      </c>
      <c r="C441" s="3" t="s">
        <v>863</v>
      </c>
      <c r="D441" s="3" t="n">
        <v>1.475082435668</v>
      </c>
    </row>
    <row r="442" customFormat="false" ht="15" hidden="false" customHeight="true" outlineLevel="0" collapsed="false">
      <c r="A442" s="3" t="n">
        <v>444</v>
      </c>
      <c r="B442" s="3" t="s">
        <v>864</v>
      </c>
      <c r="C442" s="3" t="s">
        <v>865</v>
      </c>
      <c r="D442" s="3" t="n">
        <v>1.475082435668</v>
      </c>
    </row>
    <row r="443" customFormat="false" ht="15" hidden="false" customHeight="true" outlineLevel="0" collapsed="false">
      <c r="A443" s="3" t="n">
        <v>445</v>
      </c>
      <c r="B443" s="3" t="s">
        <v>866</v>
      </c>
      <c r="C443" s="3" t="s">
        <v>867</v>
      </c>
      <c r="D443" s="3" t="n">
        <v>1.475082435668</v>
      </c>
    </row>
    <row r="444" customFormat="false" ht="15" hidden="false" customHeight="true" outlineLevel="0" collapsed="false">
      <c r="A444" s="3" t="n">
        <v>446</v>
      </c>
      <c r="B444" s="3" t="s">
        <v>868</v>
      </c>
      <c r="C444" s="3" t="s">
        <v>869</v>
      </c>
      <c r="D444" s="3" t="n">
        <v>1.475082435668</v>
      </c>
    </row>
    <row r="445" customFormat="false" ht="15" hidden="false" customHeight="true" outlineLevel="0" collapsed="false">
      <c r="A445" s="3" t="n">
        <v>447</v>
      </c>
      <c r="B445" s="3" t="s">
        <v>870</v>
      </c>
      <c r="C445" s="3" t="s">
        <v>871</v>
      </c>
      <c r="D445" s="3" t="n">
        <v>1.475082435668</v>
      </c>
    </row>
    <row r="446" customFormat="false" ht="15" hidden="false" customHeight="true" outlineLevel="0" collapsed="false">
      <c r="A446" s="3" t="n">
        <v>448</v>
      </c>
      <c r="B446" s="3" t="s">
        <v>872</v>
      </c>
      <c r="C446" s="3" t="s">
        <v>873</v>
      </c>
      <c r="D446" s="3" t="n">
        <v>1.475082435668</v>
      </c>
    </row>
    <row r="447" customFormat="false" ht="15" hidden="false" customHeight="true" outlineLevel="0" collapsed="false">
      <c r="A447" s="3" t="n">
        <v>449</v>
      </c>
      <c r="B447" s="3" t="s">
        <v>874</v>
      </c>
      <c r="C447" s="3" t="s">
        <v>875</v>
      </c>
      <c r="D447" s="3" t="n">
        <v>1.475082435668</v>
      </c>
    </row>
    <row r="448" customFormat="false" ht="15" hidden="false" customHeight="true" outlineLevel="0" collapsed="false">
      <c r="A448" s="3" t="n">
        <v>450</v>
      </c>
      <c r="B448" s="3" t="s">
        <v>876</v>
      </c>
      <c r="C448" s="3" t="s">
        <v>877</v>
      </c>
      <c r="D448" s="3" t="n">
        <v>1.475082435668</v>
      </c>
    </row>
    <row r="449" customFormat="false" ht="15" hidden="false" customHeight="true" outlineLevel="0" collapsed="false">
      <c r="A449" s="3" t="n">
        <v>452</v>
      </c>
      <c r="B449" s="3" t="s">
        <v>878</v>
      </c>
      <c r="C449" s="3" t="s">
        <v>879</v>
      </c>
      <c r="D449" s="3" t="n">
        <v>1.475082435668</v>
      </c>
    </row>
    <row r="450" customFormat="false" ht="15" hidden="false" customHeight="true" outlineLevel="0" collapsed="false">
      <c r="A450" s="3" t="n">
        <v>453</v>
      </c>
      <c r="B450" s="3" t="s">
        <v>880</v>
      </c>
      <c r="C450" s="3" t="s">
        <v>511</v>
      </c>
      <c r="D450" s="3" t="n">
        <v>1.475082435668</v>
      </c>
    </row>
    <row r="451" customFormat="false" ht="15" hidden="false" customHeight="true" outlineLevel="0" collapsed="false">
      <c r="A451" s="3" t="n">
        <v>454</v>
      </c>
      <c r="B451" s="3" t="s">
        <v>881</v>
      </c>
      <c r="C451" s="3" t="s">
        <v>882</v>
      </c>
      <c r="D451" s="3" t="n">
        <v>1.475082435668</v>
      </c>
    </row>
    <row r="452" customFormat="false" ht="15" hidden="false" customHeight="true" outlineLevel="0" collapsed="false">
      <c r="A452" s="3" t="n">
        <v>455</v>
      </c>
      <c r="B452" s="3" t="s">
        <v>883</v>
      </c>
      <c r="C452" s="3" t="s">
        <v>884</v>
      </c>
      <c r="D452" s="3" t="n">
        <v>1.475082435668</v>
      </c>
    </row>
    <row r="453" customFormat="false" ht="15" hidden="false" customHeight="true" outlineLevel="0" collapsed="false">
      <c r="A453" s="3" t="n">
        <v>456</v>
      </c>
      <c r="B453" s="3" t="s">
        <v>885</v>
      </c>
      <c r="C453" s="3" t="s">
        <v>376</v>
      </c>
      <c r="D453" s="3" t="n">
        <v>1.475082435668</v>
      </c>
    </row>
    <row r="454" customFormat="false" ht="15" hidden="false" customHeight="true" outlineLevel="0" collapsed="false">
      <c r="A454" s="3" t="n">
        <v>457</v>
      </c>
      <c r="B454" s="3" t="s">
        <v>886</v>
      </c>
      <c r="C454" s="3" t="s">
        <v>887</v>
      </c>
      <c r="D454" s="3" t="n">
        <v>1.475082435668</v>
      </c>
    </row>
    <row r="455" customFormat="false" ht="15" hidden="false" customHeight="true" outlineLevel="0" collapsed="false">
      <c r="A455" s="3" t="n">
        <v>458</v>
      </c>
      <c r="B455" s="3" t="s">
        <v>888</v>
      </c>
      <c r="C455" s="3" t="s">
        <v>889</v>
      </c>
      <c r="D455" s="3" t="n">
        <v>1.475082435668</v>
      </c>
    </row>
    <row r="456" customFormat="false" ht="15" hidden="false" customHeight="true" outlineLevel="0" collapsed="false">
      <c r="A456" s="3" t="n">
        <v>459</v>
      </c>
      <c r="B456" s="3" t="s">
        <v>890</v>
      </c>
      <c r="C456" s="3" t="s">
        <v>891</v>
      </c>
      <c r="D456" s="3" t="n">
        <v>1.475082435668</v>
      </c>
    </row>
    <row r="457" customFormat="false" ht="15" hidden="false" customHeight="true" outlineLevel="0" collapsed="false">
      <c r="A457" s="3" t="n">
        <v>460</v>
      </c>
      <c r="B457" s="3" t="s">
        <v>892</v>
      </c>
      <c r="C457" s="3" t="s">
        <v>893</v>
      </c>
      <c r="D457" s="3" t="n">
        <v>1.475082435668</v>
      </c>
    </row>
    <row r="458" customFormat="false" ht="15" hidden="false" customHeight="true" outlineLevel="0" collapsed="false">
      <c r="A458" s="3" t="n">
        <v>461</v>
      </c>
      <c r="B458" s="3" t="s">
        <v>894</v>
      </c>
      <c r="C458" s="3" t="s">
        <v>895</v>
      </c>
      <c r="D458" s="3" t="n">
        <v>1.475082435668</v>
      </c>
    </row>
    <row r="459" customFormat="false" ht="15" hidden="false" customHeight="true" outlineLevel="0" collapsed="false">
      <c r="A459" s="3" t="n">
        <v>462</v>
      </c>
      <c r="B459" s="3" t="s">
        <v>896</v>
      </c>
      <c r="C459" s="3" t="s">
        <v>897</v>
      </c>
      <c r="D459" s="3" t="n">
        <v>1.475082435668</v>
      </c>
    </row>
    <row r="460" customFormat="false" ht="15" hidden="false" customHeight="true" outlineLevel="0" collapsed="false">
      <c r="A460" s="3" t="n">
        <v>463</v>
      </c>
      <c r="B460" s="3" t="s">
        <v>898</v>
      </c>
      <c r="C460" s="3" t="s">
        <v>899</v>
      </c>
      <c r="D460" s="3" t="n">
        <v>1.475082435668</v>
      </c>
    </row>
    <row r="461" customFormat="false" ht="15" hidden="false" customHeight="true" outlineLevel="0" collapsed="false">
      <c r="A461" s="3" t="n">
        <v>464</v>
      </c>
      <c r="B461" s="3" t="s">
        <v>900</v>
      </c>
      <c r="C461" s="3" t="s">
        <v>901</v>
      </c>
      <c r="D461" s="3" t="n">
        <v>1.475082435668</v>
      </c>
    </row>
    <row r="462" customFormat="false" ht="15" hidden="false" customHeight="true" outlineLevel="0" collapsed="false">
      <c r="A462" s="3" t="n">
        <v>465</v>
      </c>
      <c r="B462" s="3" t="s">
        <v>902</v>
      </c>
      <c r="C462" s="3" t="s">
        <v>903</v>
      </c>
      <c r="D462" s="3" t="n">
        <v>1.475082435668</v>
      </c>
    </row>
    <row r="463" customFormat="false" ht="15" hidden="false" customHeight="true" outlineLevel="0" collapsed="false">
      <c r="A463" s="3" t="n">
        <v>466</v>
      </c>
      <c r="B463" s="3" t="s">
        <v>904</v>
      </c>
      <c r="C463" s="3" t="s">
        <v>905</v>
      </c>
      <c r="D463" s="3" t="n">
        <v>1.475082435668</v>
      </c>
    </row>
    <row r="464" customFormat="false" ht="15" hidden="false" customHeight="true" outlineLevel="0" collapsed="false">
      <c r="A464" s="3" t="n">
        <v>467</v>
      </c>
      <c r="B464" s="3" t="s">
        <v>906</v>
      </c>
      <c r="C464" s="3" t="s">
        <v>907</v>
      </c>
      <c r="D464" s="3" t="n">
        <v>1.475082435668</v>
      </c>
    </row>
    <row r="465" customFormat="false" ht="15" hidden="false" customHeight="true" outlineLevel="0" collapsed="false">
      <c r="A465" s="3" t="n">
        <v>468</v>
      </c>
      <c r="B465" s="3" t="s">
        <v>908</v>
      </c>
      <c r="C465" s="3" t="s">
        <v>909</v>
      </c>
      <c r="D465" s="3" t="n">
        <v>1.475082435668</v>
      </c>
    </row>
    <row r="466" customFormat="false" ht="15" hidden="false" customHeight="true" outlineLevel="0" collapsed="false">
      <c r="A466" s="3" t="n">
        <v>469</v>
      </c>
      <c r="B466" s="3" t="s">
        <v>910</v>
      </c>
      <c r="C466" s="3" t="s">
        <v>911</v>
      </c>
      <c r="D466" s="3" t="n">
        <v>1.475082435668</v>
      </c>
    </row>
    <row r="467" customFormat="false" ht="15" hidden="false" customHeight="true" outlineLevel="0" collapsed="false">
      <c r="A467" s="3" t="n">
        <v>470</v>
      </c>
      <c r="B467" s="3" t="s">
        <v>912</v>
      </c>
      <c r="C467" s="3" t="s">
        <v>913</v>
      </c>
      <c r="D467" s="3" t="n">
        <v>1.475082435668</v>
      </c>
    </row>
    <row r="468" customFormat="false" ht="15" hidden="false" customHeight="true" outlineLevel="0" collapsed="false">
      <c r="A468" s="3" t="n">
        <v>471</v>
      </c>
      <c r="B468" s="3" t="s">
        <v>914</v>
      </c>
      <c r="C468" s="3" t="s">
        <v>915</v>
      </c>
      <c r="D468" s="3" t="n">
        <v>1.475082435668</v>
      </c>
    </row>
    <row r="469" customFormat="false" ht="15" hidden="false" customHeight="true" outlineLevel="0" collapsed="false">
      <c r="A469" s="3" t="n">
        <v>472</v>
      </c>
      <c r="B469" s="3" t="s">
        <v>916</v>
      </c>
      <c r="C469" s="3" t="s">
        <v>917</v>
      </c>
      <c r="D469" s="3" t="n">
        <v>1.475082435668</v>
      </c>
    </row>
    <row r="470" customFormat="false" ht="15" hidden="false" customHeight="true" outlineLevel="0" collapsed="false">
      <c r="A470" s="3" t="n">
        <v>473</v>
      </c>
      <c r="B470" s="3" t="s">
        <v>918</v>
      </c>
      <c r="C470" s="3" t="s">
        <v>919</v>
      </c>
      <c r="D470" s="3" t="n">
        <v>1.475082435668</v>
      </c>
    </row>
    <row r="471" customFormat="false" ht="15" hidden="false" customHeight="true" outlineLevel="0" collapsed="false">
      <c r="A471" s="3" t="n">
        <v>474</v>
      </c>
      <c r="B471" s="3" t="s">
        <v>920</v>
      </c>
      <c r="C471" s="3" t="s">
        <v>921</v>
      </c>
      <c r="D471" s="3" t="n">
        <v>1.475082435668</v>
      </c>
    </row>
    <row r="472" customFormat="false" ht="15" hidden="false" customHeight="true" outlineLevel="0" collapsed="false">
      <c r="A472" s="3" t="n">
        <v>475</v>
      </c>
      <c r="B472" s="3" t="s">
        <v>922</v>
      </c>
      <c r="C472" s="3" t="s">
        <v>923</v>
      </c>
      <c r="D472" s="3" t="n">
        <v>1.475082435668</v>
      </c>
    </row>
    <row r="473" customFormat="false" ht="15" hidden="false" customHeight="true" outlineLevel="0" collapsed="false">
      <c r="A473" s="3" t="n">
        <v>476</v>
      </c>
      <c r="B473" s="3" t="s">
        <v>924</v>
      </c>
      <c r="C473" s="3" t="s">
        <v>925</v>
      </c>
      <c r="D473" s="3" t="n">
        <v>1.475082435668</v>
      </c>
    </row>
    <row r="474" customFormat="false" ht="15" hidden="false" customHeight="true" outlineLevel="0" collapsed="false">
      <c r="A474" s="3" t="n">
        <v>477</v>
      </c>
      <c r="B474" s="3" t="s">
        <v>926</v>
      </c>
      <c r="C474" s="3" t="s">
        <v>927</v>
      </c>
      <c r="D474" s="3" t="n">
        <v>1.475082435668</v>
      </c>
    </row>
    <row r="475" customFormat="false" ht="15" hidden="false" customHeight="true" outlineLevel="0" collapsed="false">
      <c r="A475" s="3" t="n">
        <v>478</v>
      </c>
      <c r="B475" s="3" t="s">
        <v>928</v>
      </c>
      <c r="C475" s="3" t="s">
        <v>929</v>
      </c>
      <c r="D475" s="3" t="n">
        <v>1.475082435668</v>
      </c>
    </row>
    <row r="476" customFormat="false" ht="15" hidden="false" customHeight="true" outlineLevel="0" collapsed="false">
      <c r="A476" s="3" t="n">
        <v>479</v>
      </c>
      <c r="B476" s="3" t="s">
        <v>930</v>
      </c>
      <c r="C476" s="3" t="s">
        <v>931</v>
      </c>
      <c r="D476" s="3" t="n">
        <v>1.475082435668</v>
      </c>
    </row>
    <row r="477" customFormat="false" ht="15" hidden="false" customHeight="true" outlineLevel="0" collapsed="false">
      <c r="A477" s="3" t="n">
        <v>480</v>
      </c>
      <c r="B477" s="3" t="s">
        <v>932</v>
      </c>
      <c r="C477" s="3" t="s">
        <v>933</v>
      </c>
      <c r="D477" s="3" t="n">
        <v>1.475082435668</v>
      </c>
    </row>
    <row r="478" customFormat="false" ht="15" hidden="false" customHeight="true" outlineLevel="0" collapsed="false">
      <c r="A478" s="3" t="n">
        <v>481</v>
      </c>
      <c r="B478" s="3" t="s">
        <v>934</v>
      </c>
      <c r="C478" s="3" t="s">
        <v>935</v>
      </c>
      <c r="D478" s="3" t="n">
        <v>1.475082435668</v>
      </c>
    </row>
    <row r="479" customFormat="false" ht="15" hidden="false" customHeight="true" outlineLevel="0" collapsed="false">
      <c r="A479" s="3" t="n">
        <v>482</v>
      </c>
      <c r="B479" s="3" t="s">
        <v>936</v>
      </c>
      <c r="C479" s="3" t="s">
        <v>937</v>
      </c>
      <c r="D479" s="3" t="n">
        <v>1.475082435668</v>
      </c>
    </row>
    <row r="480" customFormat="false" ht="15" hidden="false" customHeight="true" outlineLevel="0" collapsed="false">
      <c r="A480" s="3" t="n">
        <v>483</v>
      </c>
      <c r="B480" s="3" t="s">
        <v>938</v>
      </c>
      <c r="C480" s="3" t="s">
        <v>939</v>
      </c>
      <c r="D480" s="3" t="n">
        <v>1.475082435668</v>
      </c>
    </row>
    <row r="481" customFormat="false" ht="15" hidden="false" customHeight="true" outlineLevel="0" collapsed="false">
      <c r="A481" s="3" t="n">
        <v>484</v>
      </c>
      <c r="B481" s="3" t="s">
        <v>940</v>
      </c>
      <c r="C481" s="3" t="s">
        <v>941</v>
      </c>
      <c r="D481" s="3" t="n">
        <v>1.475082435668</v>
      </c>
    </row>
    <row r="482" customFormat="false" ht="15" hidden="false" customHeight="true" outlineLevel="0" collapsed="false">
      <c r="A482" s="3" t="n">
        <v>485</v>
      </c>
      <c r="B482" s="3" t="s">
        <v>942</v>
      </c>
      <c r="C482" s="3" t="s">
        <v>943</v>
      </c>
      <c r="D482" s="3" t="n">
        <v>1.475082435668</v>
      </c>
    </row>
    <row r="483" customFormat="false" ht="15" hidden="false" customHeight="true" outlineLevel="0" collapsed="false">
      <c r="A483" s="3" t="n">
        <v>486</v>
      </c>
      <c r="B483" s="3" t="s">
        <v>944</v>
      </c>
      <c r="C483" s="3" t="s">
        <v>945</v>
      </c>
      <c r="D483" s="3" t="n">
        <v>1.475082435668</v>
      </c>
    </row>
    <row r="484" customFormat="false" ht="15" hidden="false" customHeight="true" outlineLevel="0" collapsed="false">
      <c r="A484" s="3" t="n">
        <v>487</v>
      </c>
      <c r="B484" s="3" t="s">
        <v>946</v>
      </c>
      <c r="C484" s="3" t="s">
        <v>947</v>
      </c>
      <c r="D484" s="3" t="n">
        <v>1.475082435668</v>
      </c>
    </row>
    <row r="485" customFormat="false" ht="15" hidden="false" customHeight="true" outlineLevel="0" collapsed="false">
      <c r="A485" s="3" t="n">
        <v>488</v>
      </c>
      <c r="B485" s="3" t="s">
        <v>948</v>
      </c>
      <c r="C485" s="3" t="s">
        <v>949</v>
      </c>
      <c r="D485" s="3" t="n">
        <v>1.475082435668</v>
      </c>
    </row>
    <row r="486" customFormat="false" ht="15" hidden="false" customHeight="true" outlineLevel="0" collapsed="false">
      <c r="A486" s="3" t="n">
        <v>489</v>
      </c>
      <c r="B486" s="3" t="s">
        <v>950</v>
      </c>
      <c r="C486" s="3" t="s">
        <v>951</v>
      </c>
      <c r="D486" s="3" t="n">
        <v>1.475082435668</v>
      </c>
    </row>
    <row r="487" customFormat="false" ht="15" hidden="false" customHeight="true" outlineLevel="0" collapsed="false">
      <c r="A487" s="3" t="n">
        <v>490</v>
      </c>
      <c r="B487" s="3" t="s">
        <v>952</v>
      </c>
      <c r="C487" s="3" t="s">
        <v>953</v>
      </c>
      <c r="D487" s="3" t="n">
        <v>1.475082435668</v>
      </c>
    </row>
    <row r="488" customFormat="false" ht="15" hidden="false" customHeight="true" outlineLevel="0" collapsed="false">
      <c r="A488" s="3" t="n">
        <v>491</v>
      </c>
      <c r="B488" s="3" t="s">
        <v>954</v>
      </c>
      <c r="C488" s="3" t="s">
        <v>955</v>
      </c>
      <c r="D488" s="3" t="n">
        <v>1.475082435668</v>
      </c>
    </row>
    <row r="489" customFormat="false" ht="15" hidden="false" customHeight="true" outlineLevel="0" collapsed="false">
      <c r="A489" s="3" t="n">
        <v>492</v>
      </c>
      <c r="B489" s="3" t="s">
        <v>956</v>
      </c>
      <c r="C489" s="3" t="s">
        <v>957</v>
      </c>
      <c r="D489" s="3" t="n">
        <v>1.475082435668</v>
      </c>
    </row>
    <row r="490" customFormat="false" ht="15" hidden="false" customHeight="true" outlineLevel="0" collapsed="false">
      <c r="A490" s="3" t="n">
        <v>493</v>
      </c>
      <c r="B490" s="3" t="s">
        <v>958</v>
      </c>
      <c r="C490" s="3" t="s">
        <v>959</v>
      </c>
      <c r="D490" s="3" t="n">
        <v>1.475082435668</v>
      </c>
    </row>
    <row r="491" customFormat="false" ht="15" hidden="false" customHeight="true" outlineLevel="0" collapsed="false">
      <c r="A491" s="3" t="n">
        <v>494</v>
      </c>
      <c r="B491" s="3" t="s">
        <v>960</v>
      </c>
      <c r="C491" s="3" t="s">
        <v>961</v>
      </c>
      <c r="D491" s="3" t="n">
        <v>1.475082435668</v>
      </c>
    </row>
    <row r="492" customFormat="false" ht="15" hidden="false" customHeight="true" outlineLevel="0" collapsed="false">
      <c r="A492" s="3" t="n">
        <v>495</v>
      </c>
      <c r="B492" s="3" t="s">
        <v>962</v>
      </c>
      <c r="C492" s="3" t="s">
        <v>963</v>
      </c>
      <c r="D492" s="3" t="n">
        <v>1.475082435668</v>
      </c>
    </row>
    <row r="493" customFormat="false" ht="15" hidden="false" customHeight="true" outlineLevel="0" collapsed="false">
      <c r="A493" s="3" t="n">
        <v>496</v>
      </c>
      <c r="B493" s="3" t="s">
        <v>964</v>
      </c>
      <c r="C493" s="3" t="s">
        <v>965</v>
      </c>
      <c r="D493" s="3" t="n">
        <v>1.475082435668</v>
      </c>
    </row>
    <row r="494" customFormat="false" ht="15" hidden="false" customHeight="true" outlineLevel="0" collapsed="false">
      <c r="A494" s="3" t="n">
        <v>497</v>
      </c>
      <c r="B494" s="3" t="s">
        <v>966</v>
      </c>
      <c r="C494" s="3" t="s">
        <v>967</v>
      </c>
      <c r="D494" s="3" t="n">
        <v>1.475082435668</v>
      </c>
    </row>
    <row r="495" customFormat="false" ht="15" hidden="false" customHeight="true" outlineLevel="0" collapsed="false">
      <c r="A495" s="3" t="n">
        <v>498</v>
      </c>
      <c r="B495" s="3" t="s">
        <v>968</v>
      </c>
      <c r="C495" s="3" t="s">
        <v>969</v>
      </c>
      <c r="D495" s="3" t="n">
        <v>1.475082435668</v>
      </c>
    </row>
    <row r="496" customFormat="false" ht="15" hidden="false" customHeight="true" outlineLevel="0" collapsed="false">
      <c r="A496" s="3" t="n">
        <v>499</v>
      </c>
      <c r="B496" s="3" t="s">
        <v>970</v>
      </c>
      <c r="C496" s="3" t="s">
        <v>971</v>
      </c>
      <c r="D496" s="3" t="n">
        <v>1.475082435668</v>
      </c>
    </row>
    <row r="497" customFormat="false" ht="15" hidden="false" customHeight="true" outlineLevel="0" collapsed="false">
      <c r="A497" s="3" t="n">
        <v>500</v>
      </c>
      <c r="B497" s="3" t="s">
        <v>972</v>
      </c>
      <c r="C497" s="3" t="s">
        <v>973</v>
      </c>
      <c r="D497" s="3" t="n">
        <v>1.475082435668</v>
      </c>
    </row>
    <row r="498" customFormat="false" ht="15" hidden="false" customHeight="true" outlineLevel="0" collapsed="false">
      <c r="A498" s="3" t="n">
        <v>501</v>
      </c>
      <c r="B498" s="3" t="s">
        <v>974</v>
      </c>
      <c r="C498" s="3" t="s">
        <v>975</v>
      </c>
      <c r="D498" s="3" t="n">
        <v>1.475082435668</v>
      </c>
    </row>
    <row r="499" customFormat="false" ht="15" hidden="false" customHeight="true" outlineLevel="0" collapsed="false">
      <c r="A499" s="3" t="n">
        <v>502</v>
      </c>
      <c r="B499" s="3" t="s">
        <v>976</v>
      </c>
      <c r="C499" s="3" t="s">
        <v>977</v>
      </c>
      <c r="D499" s="3" t="n">
        <v>1.475082435668</v>
      </c>
    </row>
    <row r="500" customFormat="false" ht="15" hidden="false" customHeight="true" outlineLevel="0" collapsed="false">
      <c r="A500" s="3" t="n">
        <v>503</v>
      </c>
      <c r="B500" s="3" t="s">
        <v>978</v>
      </c>
      <c r="C500" s="3" t="s">
        <v>979</v>
      </c>
      <c r="D500" s="3" t="n">
        <v>1.475082435668</v>
      </c>
    </row>
    <row r="501" customFormat="false" ht="15" hidden="false" customHeight="true" outlineLevel="0" collapsed="false">
      <c r="A501" s="3" t="n">
        <v>504</v>
      </c>
      <c r="B501" s="3" t="s">
        <v>980</v>
      </c>
      <c r="C501" s="3" t="s">
        <v>981</v>
      </c>
      <c r="D501" s="3" t="n">
        <v>1.475082435668</v>
      </c>
    </row>
    <row r="502" customFormat="false" ht="15" hidden="false" customHeight="true" outlineLevel="0" collapsed="false">
      <c r="A502" s="3" t="n">
        <v>505</v>
      </c>
      <c r="B502" s="3" t="s">
        <v>982</v>
      </c>
      <c r="C502" s="3" t="s">
        <v>983</v>
      </c>
      <c r="D502" s="3" t="n">
        <v>1.475082435668</v>
      </c>
    </row>
    <row r="503" customFormat="false" ht="15" hidden="false" customHeight="true" outlineLevel="0" collapsed="false">
      <c r="A503" s="3" t="n">
        <v>506</v>
      </c>
      <c r="B503" s="3" t="s">
        <v>984</v>
      </c>
      <c r="C503" s="3" t="s">
        <v>985</v>
      </c>
      <c r="D503" s="3" t="n">
        <v>1.475082435668</v>
      </c>
    </row>
    <row r="504" customFormat="false" ht="15" hidden="false" customHeight="true" outlineLevel="0" collapsed="false">
      <c r="A504" s="3" t="n">
        <v>507</v>
      </c>
      <c r="B504" s="3" t="s">
        <v>986</v>
      </c>
      <c r="C504" s="3" t="s">
        <v>987</v>
      </c>
      <c r="D504" s="3" t="n">
        <v>1.475082435668</v>
      </c>
    </row>
    <row r="505" customFormat="false" ht="15" hidden="false" customHeight="true" outlineLevel="0" collapsed="false">
      <c r="A505" s="3" t="n">
        <v>508</v>
      </c>
      <c r="B505" s="3" t="s">
        <v>988</v>
      </c>
      <c r="C505" s="3" t="s">
        <v>989</v>
      </c>
      <c r="D505" s="3" t="n">
        <v>1.475082435668</v>
      </c>
    </row>
    <row r="506" customFormat="false" ht="15" hidden="false" customHeight="true" outlineLevel="0" collapsed="false">
      <c r="A506" s="3" t="n">
        <v>509</v>
      </c>
      <c r="B506" s="3" t="s">
        <v>990</v>
      </c>
      <c r="C506" s="3" t="s">
        <v>991</v>
      </c>
      <c r="D506" s="3" t="n">
        <v>1.475082435668</v>
      </c>
    </row>
    <row r="507" customFormat="false" ht="15" hidden="false" customHeight="true" outlineLevel="0" collapsed="false">
      <c r="A507" s="3" t="n">
        <v>510</v>
      </c>
      <c r="B507" s="3" t="s">
        <v>992</v>
      </c>
      <c r="C507" s="3" t="s">
        <v>993</v>
      </c>
      <c r="D507" s="3" t="n">
        <v>1.475082435668</v>
      </c>
    </row>
    <row r="508" customFormat="false" ht="15" hidden="false" customHeight="true" outlineLevel="0" collapsed="false">
      <c r="A508" s="3" t="n">
        <v>511</v>
      </c>
      <c r="B508" s="3" t="s">
        <v>994</v>
      </c>
      <c r="C508" s="3" t="s">
        <v>995</v>
      </c>
      <c r="D508" s="3" t="n">
        <v>1.475082435668</v>
      </c>
    </row>
    <row r="509" customFormat="false" ht="15" hidden="false" customHeight="true" outlineLevel="0" collapsed="false">
      <c r="A509" s="3" t="n">
        <v>512</v>
      </c>
      <c r="B509" s="3" t="s">
        <v>996</v>
      </c>
      <c r="C509" s="3" t="s">
        <v>997</v>
      </c>
      <c r="D509" s="3" t="n">
        <v>1.475082435668</v>
      </c>
    </row>
    <row r="510" customFormat="false" ht="15" hidden="false" customHeight="true" outlineLevel="0" collapsed="false">
      <c r="A510" s="3" t="n">
        <v>513</v>
      </c>
      <c r="B510" s="3" t="s">
        <v>998</v>
      </c>
      <c r="C510" s="3" t="s">
        <v>999</v>
      </c>
      <c r="D510" s="3" t="n">
        <v>1.475082435668</v>
      </c>
    </row>
    <row r="511" customFormat="false" ht="15" hidden="false" customHeight="true" outlineLevel="0" collapsed="false">
      <c r="A511" s="3" t="n">
        <v>514</v>
      </c>
      <c r="B511" s="3" t="s">
        <v>1000</v>
      </c>
      <c r="C511" s="3" t="s">
        <v>39</v>
      </c>
      <c r="D511" s="3" t="n">
        <v>1.475082435668</v>
      </c>
    </row>
    <row r="512" customFormat="false" ht="15" hidden="false" customHeight="true" outlineLevel="0" collapsed="false">
      <c r="A512" s="3" t="n">
        <v>515</v>
      </c>
      <c r="B512" s="3" t="s">
        <v>1001</v>
      </c>
      <c r="C512" s="3" t="s">
        <v>1002</v>
      </c>
      <c r="D512" s="3" t="n">
        <v>1.475082435668</v>
      </c>
    </row>
    <row r="513" customFormat="false" ht="15" hidden="false" customHeight="true" outlineLevel="0" collapsed="false">
      <c r="A513" s="3" t="n">
        <v>516</v>
      </c>
      <c r="B513" s="3" t="s">
        <v>1003</v>
      </c>
      <c r="C513" s="3" t="s">
        <v>1004</v>
      </c>
      <c r="D513" s="3" t="n">
        <v>1.475082435668</v>
      </c>
    </row>
    <row r="514" customFormat="false" ht="15" hidden="false" customHeight="true" outlineLevel="0" collapsed="false">
      <c r="A514" s="3" t="n">
        <v>517</v>
      </c>
      <c r="B514" s="3" t="s">
        <v>1005</v>
      </c>
      <c r="C514" s="3" t="s">
        <v>1006</v>
      </c>
      <c r="D514" s="3" t="n">
        <v>1.475082435668</v>
      </c>
    </row>
    <row r="515" customFormat="false" ht="15" hidden="false" customHeight="true" outlineLevel="0" collapsed="false">
      <c r="A515" s="3" t="n">
        <v>518</v>
      </c>
      <c r="B515" s="3" t="s">
        <v>1007</v>
      </c>
      <c r="C515" s="3" t="s">
        <v>1008</v>
      </c>
      <c r="D515" s="3" t="n">
        <v>1.475082435668</v>
      </c>
    </row>
    <row r="516" customFormat="false" ht="15" hidden="false" customHeight="true" outlineLevel="0" collapsed="false">
      <c r="A516" s="3" t="n">
        <v>519</v>
      </c>
      <c r="B516" s="3" t="s">
        <v>1009</v>
      </c>
      <c r="C516" s="3" t="s">
        <v>1010</v>
      </c>
      <c r="D516" s="3" t="n">
        <v>1.475082435668</v>
      </c>
    </row>
    <row r="517" customFormat="false" ht="15" hidden="false" customHeight="true" outlineLevel="0" collapsed="false">
      <c r="A517" s="3" t="n">
        <v>520</v>
      </c>
      <c r="B517" s="3" t="s">
        <v>1011</v>
      </c>
      <c r="C517" s="3" t="s">
        <v>1012</v>
      </c>
      <c r="D517" s="3" t="n">
        <v>1.475082435668</v>
      </c>
    </row>
    <row r="518" customFormat="false" ht="15" hidden="false" customHeight="true" outlineLevel="0" collapsed="false">
      <c r="A518" s="3" t="n">
        <v>521</v>
      </c>
      <c r="B518" s="3" t="s">
        <v>1013</v>
      </c>
      <c r="C518" s="3" t="s">
        <v>1014</v>
      </c>
      <c r="D518" s="3" t="n">
        <v>1.475082435668</v>
      </c>
    </row>
    <row r="519" customFormat="false" ht="15" hidden="false" customHeight="true" outlineLevel="0" collapsed="false">
      <c r="A519" s="3" t="n">
        <v>522</v>
      </c>
      <c r="B519" s="3" t="s">
        <v>1015</v>
      </c>
      <c r="C519" s="3" t="s">
        <v>1016</v>
      </c>
      <c r="D519" s="3" t="n">
        <v>1.475082435668</v>
      </c>
    </row>
    <row r="520" customFormat="false" ht="15" hidden="false" customHeight="true" outlineLevel="0" collapsed="false">
      <c r="A520" s="3" t="n">
        <v>523</v>
      </c>
      <c r="B520" s="3" t="s">
        <v>1017</v>
      </c>
      <c r="C520" s="3" t="s">
        <v>65</v>
      </c>
      <c r="D520" s="3" t="n">
        <v>1.475082435668</v>
      </c>
    </row>
    <row r="521" customFormat="false" ht="15" hidden="false" customHeight="true" outlineLevel="0" collapsed="false">
      <c r="A521" s="3" t="n">
        <v>524</v>
      </c>
      <c r="B521" s="3" t="s">
        <v>1018</v>
      </c>
      <c r="C521" s="3" t="s">
        <v>1019</v>
      </c>
      <c r="D521" s="3" t="n">
        <v>1.475082435668</v>
      </c>
    </row>
    <row r="522" customFormat="false" ht="15" hidden="false" customHeight="true" outlineLevel="0" collapsed="false">
      <c r="A522" s="3" t="n">
        <v>525</v>
      </c>
      <c r="B522" s="3" t="s">
        <v>1020</v>
      </c>
      <c r="C522" s="3" t="s">
        <v>71</v>
      </c>
      <c r="D522" s="3" t="n">
        <v>1.475082435668</v>
      </c>
    </row>
    <row r="523" customFormat="false" ht="15" hidden="false" customHeight="true" outlineLevel="0" collapsed="false">
      <c r="A523" s="3" t="n">
        <v>526</v>
      </c>
      <c r="B523" s="3" t="s">
        <v>1021</v>
      </c>
      <c r="C523" s="3" t="s">
        <v>1022</v>
      </c>
      <c r="D523" s="3" t="n">
        <v>1.475082435668</v>
      </c>
    </row>
    <row r="524" customFormat="false" ht="15" hidden="false" customHeight="true" outlineLevel="0" collapsed="false">
      <c r="A524" s="3" t="n">
        <v>527</v>
      </c>
      <c r="B524" s="3" t="s">
        <v>1023</v>
      </c>
      <c r="C524" s="3" t="s">
        <v>1024</v>
      </c>
      <c r="D524" s="3" t="n">
        <v>1.475082435668</v>
      </c>
    </row>
    <row r="525" customFormat="false" ht="15" hidden="false" customHeight="true" outlineLevel="0" collapsed="false">
      <c r="A525" s="3" t="n">
        <v>528</v>
      </c>
      <c r="B525" s="3" t="s">
        <v>1025</v>
      </c>
      <c r="C525" s="3" t="s">
        <v>1026</v>
      </c>
      <c r="D525" s="3" t="n">
        <v>1.475082435668</v>
      </c>
    </row>
    <row r="526" customFormat="false" ht="15" hidden="false" customHeight="true" outlineLevel="0" collapsed="false">
      <c r="A526" s="3" t="n">
        <v>529</v>
      </c>
      <c r="B526" s="3" t="s">
        <v>1027</v>
      </c>
      <c r="C526" s="3" t="s">
        <v>1028</v>
      </c>
      <c r="D526" s="3" t="n">
        <v>1.475082435668</v>
      </c>
    </row>
    <row r="527" customFormat="false" ht="15" hidden="false" customHeight="true" outlineLevel="0" collapsed="false">
      <c r="A527" s="3" t="n">
        <v>530</v>
      </c>
      <c r="B527" s="3" t="s">
        <v>1029</v>
      </c>
      <c r="C527" s="3" t="s">
        <v>1030</v>
      </c>
      <c r="D527" s="3" t="n">
        <v>1.475082435668</v>
      </c>
    </row>
    <row r="528" customFormat="false" ht="15" hidden="false" customHeight="true" outlineLevel="0" collapsed="false">
      <c r="A528" s="3" t="n">
        <v>531</v>
      </c>
      <c r="B528" s="3" t="s">
        <v>1031</v>
      </c>
      <c r="C528" s="3" t="s">
        <v>1032</v>
      </c>
      <c r="D528" s="3" t="n">
        <v>1.475082435668</v>
      </c>
    </row>
    <row r="529" customFormat="false" ht="15" hidden="false" customHeight="true" outlineLevel="0" collapsed="false">
      <c r="A529" s="3" t="n">
        <v>532</v>
      </c>
      <c r="B529" s="3" t="s">
        <v>1033</v>
      </c>
      <c r="C529" s="3" t="s">
        <v>1034</v>
      </c>
      <c r="D529" s="3" t="n">
        <v>1.475082435668</v>
      </c>
    </row>
    <row r="530" customFormat="false" ht="15" hidden="false" customHeight="true" outlineLevel="0" collapsed="false">
      <c r="A530" s="3" t="n">
        <v>533</v>
      </c>
      <c r="B530" s="3" t="s">
        <v>1035</v>
      </c>
      <c r="C530" s="3" t="s">
        <v>1036</v>
      </c>
      <c r="D530" s="3" t="n">
        <v>1.475082435668</v>
      </c>
    </row>
    <row r="531" customFormat="false" ht="15" hidden="false" customHeight="true" outlineLevel="0" collapsed="false">
      <c r="A531" s="3" t="n">
        <v>534</v>
      </c>
      <c r="B531" s="3" t="s">
        <v>1037</v>
      </c>
      <c r="C531" s="3" t="s">
        <v>1038</v>
      </c>
      <c r="D531" s="3" t="n">
        <v>1.475082435668</v>
      </c>
    </row>
    <row r="532" customFormat="false" ht="15" hidden="false" customHeight="true" outlineLevel="0" collapsed="false">
      <c r="A532" s="3" t="n">
        <v>535</v>
      </c>
      <c r="B532" s="3" t="s">
        <v>1039</v>
      </c>
      <c r="C532" s="3" t="s">
        <v>1040</v>
      </c>
      <c r="D532" s="3" t="n">
        <v>1.475082435668</v>
      </c>
    </row>
    <row r="533" customFormat="false" ht="15" hidden="false" customHeight="true" outlineLevel="0" collapsed="false">
      <c r="A533" s="3" t="n">
        <v>536</v>
      </c>
      <c r="B533" s="3" t="s">
        <v>1041</v>
      </c>
      <c r="C533" s="3" t="s">
        <v>1042</v>
      </c>
      <c r="D533" s="3" t="n">
        <v>1.475082435668</v>
      </c>
    </row>
    <row r="534" customFormat="false" ht="15" hidden="false" customHeight="true" outlineLevel="0" collapsed="false">
      <c r="A534" s="3" t="n">
        <v>537</v>
      </c>
      <c r="B534" s="3" t="s">
        <v>1043</v>
      </c>
      <c r="C534" s="3" t="s">
        <v>1044</v>
      </c>
      <c r="D534" s="3" t="n">
        <v>1.475082435668</v>
      </c>
    </row>
    <row r="535" customFormat="false" ht="15" hidden="false" customHeight="true" outlineLevel="0" collapsed="false">
      <c r="A535" s="3" t="n">
        <v>538</v>
      </c>
      <c r="B535" s="3" t="s">
        <v>1045</v>
      </c>
      <c r="C535" s="3" t="s">
        <v>1046</v>
      </c>
      <c r="D535" s="3" t="n">
        <v>1.475082435668</v>
      </c>
    </row>
    <row r="536" customFormat="false" ht="15" hidden="false" customHeight="true" outlineLevel="0" collapsed="false">
      <c r="A536" s="3" t="n">
        <v>539</v>
      </c>
      <c r="B536" s="3" t="s">
        <v>1047</v>
      </c>
      <c r="C536" s="3" t="s">
        <v>1048</v>
      </c>
      <c r="D536" s="3" t="n">
        <v>1.475082435668</v>
      </c>
    </row>
    <row r="537" customFormat="false" ht="15" hidden="false" customHeight="true" outlineLevel="0" collapsed="false">
      <c r="A537" s="3" t="n">
        <v>540</v>
      </c>
      <c r="B537" s="3" t="s">
        <v>1049</v>
      </c>
      <c r="C537" s="3" t="s">
        <v>1050</v>
      </c>
      <c r="D537" s="3" t="n">
        <v>1.475082435668</v>
      </c>
    </row>
    <row r="538" customFormat="false" ht="15" hidden="false" customHeight="true" outlineLevel="0" collapsed="false">
      <c r="A538" s="3" t="n">
        <v>541</v>
      </c>
      <c r="B538" s="3" t="s">
        <v>1051</v>
      </c>
      <c r="C538" s="3" t="s">
        <v>1052</v>
      </c>
      <c r="D538" s="3" t="n">
        <v>1.475082435668</v>
      </c>
    </row>
    <row r="539" customFormat="false" ht="15" hidden="false" customHeight="true" outlineLevel="0" collapsed="false">
      <c r="A539" s="3" t="n">
        <v>542</v>
      </c>
      <c r="B539" s="3" t="s">
        <v>1053</v>
      </c>
      <c r="C539" s="3" t="s">
        <v>1054</v>
      </c>
      <c r="D539" s="3" t="n">
        <v>1.475082435668</v>
      </c>
    </row>
    <row r="540" customFormat="false" ht="15" hidden="false" customHeight="true" outlineLevel="0" collapsed="false">
      <c r="A540" s="3" t="n">
        <v>543</v>
      </c>
      <c r="B540" s="3" t="s">
        <v>1055</v>
      </c>
      <c r="C540" s="3" t="s">
        <v>1056</v>
      </c>
      <c r="D540" s="3" t="n">
        <v>1.475082435668</v>
      </c>
    </row>
    <row r="541" customFormat="false" ht="15" hidden="false" customHeight="true" outlineLevel="0" collapsed="false">
      <c r="A541" s="3" t="n">
        <v>544</v>
      </c>
      <c r="B541" s="3" t="s">
        <v>1057</v>
      </c>
      <c r="C541" s="3" t="s">
        <v>1058</v>
      </c>
      <c r="D541" s="3" t="n">
        <v>1.475082435668</v>
      </c>
    </row>
    <row r="542" customFormat="false" ht="15" hidden="false" customHeight="true" outlineLevel="0" collapsed="false">
      <c r="A542" s="3" t="n">
        <v>545</v>
      </c>
      <c r="B542" s="3" t="s">
        <v>1059</v>
      </c>
      <c r="C542" s="3" t="s">
        <v>1060</v>
      </c>
      <c r="D542" s="3" t="n">
        <v>1.475082435668</v>
      </c>
    </row>
    <row r="543" customFormat="false" ht="15" hidden="false" customHeight="true" outlineLevel="0" collapsed="false">
      <c r="A543" s="3" t="n">
        <v>546</v>
      </c>
      <c r="B543" s="3" t="s">
        <v>1061</v>
      </c>
      <c r="C543" s="3" t="s">
        <v>1062</v>
      </c>
      <c r="D543" s="3" t="n">
        <v>1.475082435668</v>
      </c>
    </row>
    <row r="544" customFormat="false" ht="15" hidden="false" customHeight="true" outlineLevel="0" collapsed="false">
      <c r="A544" s="3" t="n">
        <v>547</v>
      </c>
      <c r="B544" s="3" t="s">
        <v>1063</v>
      </c>
      <c r="C544" s="3" t="s">
        <v>1064</v>
      </c>
      <c r="D544" s="3" t="n">
        <v>1.475082435668</v>
      </c>
    </row>
    <row r="545" customFormat="false" ht="15" hidden="false" customHeight="true" outlineLevel="0" collapsed="false">
      <c r="A545" s="3" t="n">
        <v>548</v>
      </c>
      <c r="B545" s="3" t="s">
        <v>1065</v>
      </c>
      <c r="C545" s="3" t="s">
        <v>1066</v>
      </c>
      <c r="D545" s="3" t="n">
        <v>1.475082435668</v>
      </c>
    </row>
    <row r="546" customFormat="false" ht="15" hidden="false" customHeight="true" outlineLevel="0" collapsed="false">
      <c r="A546" s="3" t="n">
        <v>549</v>
      </c>
      <c r="B546" s="3" t="s">
        <v>1067</v>
      </c>
      <c r="C546" s="3" t="s">
        <v>1068</v>
      </c>
      <c r="D546" s="3" t="n">
        <v>1.475082435668</v>
      </c>
    </row>
    <row r="547" customFormat="false" ht="15" hidden="false" customHeight="true" outlineLevel="0" collapsed="false">
      <c r="A547" s="3" t="n">
        <v>550</v>
      </c>
      <c r="B547" s="3" t="s">
        <v>1069</v>
      </c>
      <c r="C547" s="3" t="s">
        <v>1070</v>
      </c>
      <c r="D547" s="3" t="n">
        <v>1.475082435668</v>
      </c>
    </row>
    <row r="548" customFormat="false" ht="15" hidden="false" customHeight="true" outlineLevel="0" collapsed="false">
      <c r="A548" s="3" t="n">
        <v>551</v>
      </c>
      <c r="B548" s="3" t="s">
        <v>1071</v>
      </c>
      <c r="C548" s="3" t="s">
        <v>1072</v>
      </c>
      <c r="D548" s="3" t="n">
        <v>1.475082435668</v>
      </c>
    </row>
    <row r="549" customFormat="false" ht="15" hidden="false" customHeight="true" outlineLevel="0" collapsed="false">
      <c r="A549" s="3" t="n">
        <v>552</v>
      </c>
      <c r="B549" s="3" t="s">
        <v>1073</v>
      </c>
      <c r="C549" s="3" t="s">
        <v>1074</v>
      </c>
      <c r="D549" s="3" t="n">
        <v>1.475082435668</v>
      </c>
    </row>
    <row r="550" customFormat="false" ht="15" hidden="false" customHeight="true" outlineLevel="0" collapsed="false">
      <c r="A550" s="3" t="n">
        <v>553</v>
      </c>
      <c r="B550" s="3" t="s">
        <v>1075</v>
      </c>
      <c r="C550" s="3" t="s">
        <v>1076</v>
      </c>
      <c r="D550" s="3" t="n">
        <v>1.475082435668</v>
      </c>
    </row>
    <row r="551" customFormat="false" ht="15" hidden="false" customHeight="true" outlineLevel="0" collapsed="false">
      <c r="A551" s="3" t="n">
        <v>554</v>
      </c>
      <c r="B551" s="3" t="s">
        <v>1077</v>
      </c>
      <c r="C551" s="3" t="s">
        <v>1078</v>
      </c>
      <c r="D551" s="3" t="n">
        <v>1.475082435668</v>
      </c>
    </row>
    <row r="552" customFormat="false" ht="15" hidden="false" customHeight="true" outlineLevel="0" collapsed="false">
      <c r="A552" s="3" t="n">
        <v>555</v>
      </c>
      <c r="B552" s="3" t="s">
        <v>1079</v>
      </c>
      <c r="C552" s="3" t="s">
        <v>1080</v>
      </c>
      <c r="D552" s="3" t="n">
        <v>1.475082435668</v>
      </c>
    </row>
    <row r="553" customFormat="false" ht="15" hidden="false" customHeight="true" outlineLevel="0" collapsed="false">
      <c r="A553" s="3" t="n">
        <v>556</v>
      </c>
      <c r="B553" s="3" t="s">
        <v>1081</v>
      </c>
      <c r="C553" s="3" t="s">
        <v>1082</v>
      </c>
      <c r="D553" s="3" t="n">
        <v>1.475082435668</v>
      </c>
    </row>
    <row r="554" customFormat="false" ht="15" hidden="false" customHeight="true" outlineLevel="0" collapsed="false">
      <c r="A554" s="3" t="n">
        <v>557</v>
      </c>
      <c r="B554" s="3" t="s">
        <v>1083</v>
      </c>
      <c r="C554" s="3" t="s">
        <v>646</v>
      </c>
      <c r="D554" s="3" t="n">
        <v>1.475082435668</v>
      </c>
    </row>
    <row r="555" customFormat="false" ht="15" hidden="false" customHeight="true" outlineLevel="0" collapsed="false">
      <c r="A555" s="3" t="n">
        <v>558</v>
      </c>
      <c r="B555" s="3" t="s">
        <v>1084</v>
      </c>
      <c r="C555" s="3" t="s">
        <v>1085</v>
      </c>
      <c r="D555" s="3" t="n">
        <v>1.475082435668</v>
      </c>
    </row>
    <row r="556" customFormat="false" ht="15" hidden="false" customHeight="true" outlineLevel="0" collapsed="false">
      <c r="A556" s="3" t="n">
        <v>559</v>
      </c>
      <c r="B556" s="3" t="s">
        <v>1086</v>
      </c>
      <c r="C556" s="3" t="s">
        <v>1087</v>
      </c>
      <c r="D556" s="3" t="n">
        <v>1.475082435668</v>
      </c>
    </row>
    <row r="557" customFormat="false" ht="15" hidden="false" customHeight="true" outlineLevel="0" collapsed="false">
      <c r="A557" s="3" t="n">
        <v>560</v>
      </c>
      <c r="B557" s="3" t="s">
        <v>1088</v>
      </c>
      <c r="C557" s="3" t="s">
        <v>1089</v>
      </c>
      <c r="D557" s="3" t="n">
        <v>1.475082435668</v>
      </c>
    </row>
    <row r="558" customFormat="false" ht="15" hidden="false" customHeight="true" outlineLevel="0" collapsed="false">
      <c r="A558" s="3" t="n">
        <v>561</v>
      </c>
      <c r="B558" s="3" t="s">
        <v>1090</v>
      </c>
      <c r="C558" s="3" t="s">
        <v>1091</v>
      </c>
      <c r="D558" s="3" t="n">
        <v>1.475082435668</v>
      </c>
    </row>
    <row r="559" customFormat="false" ht="15" hidden="false" customHeight="true" outlineLevel="0" collapsed="false">
      <c r="A559" s="3" t="n">
        <v>562</v>
      </c>
      <c r="B559" s="3" t="s">
        <v>1092</v>
      </c>
      <c r="C559" s="3" t="s">
        <v>1093</v>
      </c>
      <c r="D559" s="3" t="n">
        <v>1.475082435668</v>
      </c>
    </row>
    <row r="560" customFormat="false" ht="15" hidden="false" customHeight="true" outlineLevel="0" collapsed="false">
      <c r="A560" s="3" t="n">
        <v>563</v>
      </c>
      <c r="B560" s="3" t="s">
        <v>1094</v>
      </c>
      <c r="C560" s="3" t="s">
        <v>1095</v>
      </c>
      <c r="D560" s="3" t="n">
        <v>1.475082435668</v>
      </c>
    </row>
    <row r="561" customFormat="false" ht="15" hidden="false" customHeight="true" outlineLevel="0" collapsed="false">
      <c r="A561" s="3" t="n">
        <v>564</v>
      </c>
      <c r="B561" s="3" t="s">
        <v>1096</v>
      </c>
      <c r="C561" s="3" t="s">
        <v>1097</v>
      </c>
      <c r="D561" s="3" t="n">
        <v>1.475082435668</v>
      </c>
    </row>
    <row r="562" customFormat="false" ht="15" hidden="false" customHeight="true" outlineLevel="0" collapsed="false">
      <c r="A562" s="3" t="n">
        <v>565</v>
      </c>
      <c r="B562" s="3" t="s">
        <v>1098</v>
      </c>
      <c r="C562" s="3" t="s">
        <v>1099</v>
      </c>
      <c r="D562" s="3" t="n">
        <v>1.475082435668</v>
      </c>
    </row>
    <row r="563" customFormat="false" ht="15" hidden="false" customHeight="true" outlineLevel="0" collapsed="false">
      <c r="A563" s="3" t="n">
        <v>566</v>
      </c>
      <c r="B563" s="3" t="s">
        <v>1100</v>
      </c>
      <c r="C563" s="3" t="s">
        <v>1101</v>
      </c>
      <c r="D563" s="3" t="n">
        <v>1.475082435668</v>
      </c>
    </row>
    <row r="564" customFormat="false" ht="15" hidden="false" customHeight="true" outlineLevel="0" collapsed="false">
      <c r="A564" s="3" t="n">
        <v>567</v>
      </c>
      <c r="B564" s="3" t="s">
        <v>1102</v>
      </c>
      <c r="C564" s="3" t="s">
        <v>1103</v>
      </c>
      <c r="D564" s="3" t="n">
        <v>1.475082435668</v>
      </c>
    </row>
    <row r="565" customFormat="false" ht="15" hidden="false" customHeight="true" outlineLevel="0" collapsed="false">
      <c r="A565" s="3" t="n">
        <v>568</v>
      </c>
      <c r="B565" s="3" t="s">
        <v>1104</v>
      </c>
      <c r="C565" s="3" t="s">
        <v>65</v>
      </c>
      <c r="D565" s="3" t="n">
        <v>1.475082435668</v>
      </c>
    </row>
    <row r="566" customFormat="false" ht="15" hidden="false" customHeight="true" outlineLevel="0" collapsed="false">
      <c r="A566" s="3" t="n">
        <v>569</v>
      </c>
      <c r="B566" s="3" t="s">
        <v>1105</v>
      </c>
      <c r="C566" s="3" t="s">
        <v>1106</v>
      </c>
      <c r="D566" s="3" t="n">
        <v>1.475082435668</v>
      </c>
    </row>
    <row r="567" customFormat="false" ht="15" hidden="false" customHeight="true" outlineLevel="0" collapsed="false">
      <c r="B567" s="3" t="s">
        <v>1107</v>
      </c>
      <c r="C567" s="3" t="s">
        <v>1108</v>
      </c>
      <c r="D567" s="3" t="n">
        <v>1.475082435668</v>
      </c>
    </row>
    <row r="568" customFormat="false" ht="15" hidden="false" customHeight="true" outlineLevel="0" collapsed="false">
      <c r="A568" s="3" t="n">
        <v>570</v>
      </c>
      <c r="B568" s="3" t="s">
        <v>1109</v>
      </c>
      <c r="C568" s="3" t="s">
        <v>1110</v>
      </c>
      <c r="D568" s="3" t="n">
        <v>1.475082435668</v>
      </c>
    </row>
    <row r="569" customFormat="false" ht="15" hidden="false" customHeight="true" outlineLevel="0" collapsed="false">
      <c r="A569" s="3" t="n">
        <v>571</v>
      </c>
      <c r="B569" s="3" t="s">
        <v>1111</v>
      </c>
      <c r="C569" s="3" t="s">
        <v>1112</v>
      </c>
      <c r="D569" s="3" t="n">
        <v>1.475082435668</v>
      </c>
    </row>
    <row r="570" customFormat="false" ht="15" hidden="false" customHeight="true" outlineLevel="0" collapsed="false">
      <c r="A570" s="3" t="n">
        <v>572</v>
      </c>
      <c r="B570" s="3" t="s">
        <v>1113</v>
      </c>
      <c r="C570" s="3" t="s">
        <v>1114</v>
      </c>
      <c r="D570" s="3" t="n">
        <v>1.475082435668</v>
      </c>
    </row>
    <row r="571" customFormat="false" ht="15" hidden="false" customHeight="true" outlineLevel="0" collapsed="false">
      <c r="A571" s="3" t="n">
        <v>573</v>
      </c>
      <c r="B571" s="3" t="s">
        <v>1115</v>
      </c>
      <c r="C571" s="3" t="s">
        <v>1116</v>
      </c>
      <c r="D571" s="3" t="n">
        <v>1.475082435668</v>
      </c>
    </row>
    <row r="572" customFormat="false" ht="15" hidden="false" customHeight="true" outlineLevel="0" collapsed="false">
      <c r="A572" s="3" t="n">
        <v>574</v>
      </c>
      <c r="B572" s="3" t="s">
        <v>1117</v>
      </c>
      <c r="C572" s="3" t="s">
        <v>1118</v>
      </c>
      <c r="D572" s="3" t="n">
        <v>1.475082435668</v>
      </c>
    </row>
    <row r="573" customFormat="false" ht="15" hidden="false" customHeight="true" outlineLevel="0" collapsed="false">
      <c r="A573" s="3" t="n">
        <v>576</v>
      </c>
      <c r="B573" s="3" t="s">
        <v>1119</v>
      </c>
      <c r="C573" s="3" t="s">
        <v>1120</v>
      </c>
      <c r="D573" s="3" t="n">
        <v>1.475082435668</v>
      </c>
    </row>
    <row r="574" customFormat="false" ht="15" hidden="false" customHeight="true" outlineLevel="0" collapsed="false">
      <c r="A574" s="3" t="n">
        <v>577</v>
      </c>
      <c r="B574" s="3" t="s">
        <v>1121</v>
      </c>
      <c r="C574" s="3" t="s">
        <v>1122</v>
      </c>
      <c r="D574" s="3" t="n">
        <v>1.475082435668</v>
      </c>
    </row>
    <row r="575" customFormat="false" ht="15" hidden="false" customHeight="true" outlineLevel="0" collapsed="false">
      <c r="A575" s="3" t="n">
        <v>578</v>
      </c>
      <c r="B575" s="3" t="s">
        <v>1123</v>
      </c>
      <c r="C575" s="3" t="s">
        <v>1124</v>
      </c>
      <c r="D575" s="3" t="n">
        <v>1.475082435668</v>
      </c>
    </row>
    <row r="576" customFormat="false" ht="15" hidden="false" customHeight="true" outlineLevel="0" collapsed="false">
      <c r="A576" s="3" t="n">
        <v>579</v>
      </c>
      <c r="B576" s="3" t="s">
        <v>1125</v>
      </c>
      <c r="C576" s="3" t="s">
        <v>1126</v>
      </c>
      <c r="D576" s="3" t="n">
        <v>1.475082435668</v>
      </c>
    </row>
    <row r="577" customFormat="false" ht="15" hidden="false" customHeight="true" outlineLevel="0" collapsed="false">
      <c r="A577" s="3" t="n">
        <v>580</v>
      </c>
      <c r="B577" s="3" t="s">
        <v>1127</v>
      </c>
      <c r="C577" s="3" t="s">
        <v>1128</v>
      </c>
      <c r="D577" s="3" t="n">
        <v>1.475082435668</v>
      </c>
    </row>
    <row r="578" customFormat="false" ht="15" hidden="false" customHeight="true" outlineLevel="0" collapsed="false">
      <c r="A578" s="3" t="n">
        <v>581</v>
      </c>
      <c r="B578" s="3" t="s">
        <v>1129</v>
      </c>
      <c r="C578" s="3" t="s">
        <v>1130</v>
      </c>
      <c r="D578" s="3" t="n">
        <v>1.475082435668</v>
      </c>
    </row>
    <row r="579" customFormat="false" ht="15" hidden="false" customHeight="true" outlineLevel="0" collapsed="false">
      <c r="A579" s="3" t="n">
        <v>582</v>
      </c>
      <c r="B579" s="3" t="s">
        <v>1131</v>
      </c>
      <c r="C579" s="3" t="s">
        <v>1132</v>
      </c>
      <c r="D579" s="3" t="n">
        <v>1.475082435668</v>
      </c>
    </row>
    <row r="580" customFormat="false" ht="15" hidden="false" customHeight="true" outlineLevel="0" collapsed="false">
      <c r="A580" s="3" t="n">
        <v>583</v>
      </c>
      <c r="B580" s="3" t="s">
        <v>1133</v>
      </c>
      <c r="C580" s="3" t="s">
        <v>1134</v>
      </c>
      <c r="D580" s="3" t="n">
        <v>1.475082435668</v>
      </c>
    </row>
    <row r="581" customFormat="false" ht="15" hidden="false" customHeight="true" outlineLevel="0" collapsed="false">
      <c r="A581" s="3" t="n">
        <v>584</v>
      </c>
      <c r="B581" s="3" t="s">
        <v>1135</v>
      </c>
      <c r="C581" s="3" t="s">
        <v>1136</v>
      </c>
      <c r="D581" s="3" t="n">
        <v>1.475082435668</v>
      </c>
    </row>
    <row r="582" customFormat="false" ht="15" hidden="false" customHeight="true" outlineLevel="0" collapsed="false">
      <c r="A582" s="3" t="n">
        <v>585</v>
      </c>
      <c r="B582" s="3" t="s">
        <v>1137</v>
      </c>
      <c r="C582" s="3" t="s">
        <v>1138</v>
      </c>
      <c r="D582" s="3" t="n">
        <v>1.475082435668</v>
      </c>
    </row>
    <row r="583" customFormat="false" ht="15" hidden="false" customHeight="true" outlineLevel="0" collapsed="false">
      <c r="A583" s="3" t="n">
        <v>586</v>
      </c>
      <c r="B583" s="3" t="s">
        <v>1139</v>
      </c>
      <c r="C583" s="3" t="s">
        <v>1140</v>
      </c>
      <c r="D583" s="3" t="n">
        <v>1.475082435668</v>
      </c>
    </row>
    <row r="584" customFormat="false" ht="15" hidden="false" customHeight="true" outlineLevel="0" collapsed="false">
      <c r="A584" s="3" t="n">
        <v>587</v>
      </c>
      <c r="B584" s="3" t="s">
        <v>1141</v>
      </c>
      <c r="C584" s="3" t="s">
        <v>1142</v>
      </c>
      <c r="D584" s="3" t="n">
        <v>1.475082435668</v>
      </c>
    </row>
    <row r="585" customFormat="false" ht="15" hidden="false" customHeight="true" outlineLevel="0" collapsed="false">
      <c r="A585" s="3" t="n">
        <v>588</v>
      </c>
      <c r="B585" s="3" t="s">
        <v>1143</v>
      </c>
      <c r="C585" s="3" t="s">
        <v>1144</v>
      </c>
      <c r="D585" s="3" t="n">
        <v>1.475082435668</v>
      </c>
    </row>
    <row r="586" customFormat="false" ht="15" hidden="false" customHeight="true" outlineLevel="0" collapsed="false">
      <c r="A586" s="3" t="n">
        <v>590</v>
      </c>
      <c r="B586" s="3" t="s">
        <v>1145</v>
      </c>
      <c r="C586" s="3" t="s">
        <v>1146</v>
      </c>
      <c r="D586" s="3" t="n">
        <v>1.475082435668</v>
      </c>
    </row>
    <row r="587" customFormat="false" ht="15" hidden="false" customHeight="true" outlineLevel="0" collapsed="false">
      <c r="A587" s="3" t="n">
        <v>591</v>
      </c>
      <c r="B587" s="3" t="s">
        <v>1147</v>
      </c>
      <c r="C587" s="3" t="s">
        <v>1148</v>
      </c>
      <c r="D587" s="3" t="n">
        <v>1.475082435668</v>
      </c>
    </row>
    <row r="588" customFormat="false" ht="15" hidden="false" customHeight="true" outlineLevel="0" collapsed="false">
      <c r="A588" s="3" t="n">
        <v>592</v>
      </c>
      <c r="B588" s="3" t="s">
        <v>1149</v>
      </c>
      <c r="C588" s="3" t="s">
        <v>1150</v>
      </c>
      <c r="D588" s="3" t="n">
        <v>1.475082435668</v>
      </c>
    </row>
    <row r="589" customFormat="false" ht="15" hidden="false" customHeight="true" outlineLevel="0" collapsed="false">
      <c r="A589" s="3" t="n">
        <v>593</v>
      </c>
      <c r="B589" s="3" t="s">
        <v>1151</v>
      </c>
      <c r="C589" s="3" t="s">
        <v>1152</v>
      </c>
      <c r="D589" s="3" t="n">
        <v>1.475082435668</v>
      </c>
    </row>
    <row r="590" customFormat="false" ht="15" hidden="false" customHeight="true" outlineLevel="0" collapsed="false">
      <c r="A590" s="3" t="n">
        <v>594</v>
      </c>
      <c r="B590" s="3" t="s">
        <v>1153</v>
      </c>
      <c r="C590" s="3" t="s">
        <v>1154</v>
      </c>
      <c r="D590" s="3" t="n">
        <v>1.475082435668</v>
      </c>
    </row>
    <row r="591" customFormat="false" ht="15" hidden="false" customHeight="true" outlineLevel="0" collapsed="false">
      <c r="A591" s="3" t="n">
        <v>595</v>
      </c>
      <c r="B591" s="3" t="s">
        <v>1155</v>
      </c>
      <c r="C591" s="3" t="s">
        <v>1156</v>
      </c>
      <c r="D591" s="3" t="n">
        <v>1.475082435668</v>
      </c>
    </row>
    <row r="592" customFormat="false" ht="15" hidden="false" customHeight="true" outlineLevel="0" collapsed="false">
      <c r="A592" s="3" t="n">
        <v>596</v>
      </c>
      <c r="B592" s="3" t="s">
        <v>1157</v>
      </c>
      <c r="C592" s="3" t="s">
        <v>546</v>
      </c>
      <c r="D592" s="3" t="n">
        <v>1.475082435668</v>
      </c>
    </row>
    <row r="593" customFormat="false" ht="15" hidden="false" customHeight="true" outlineLevel="0" collapsed="false">
      <c r="A593" s="3" t="n">
        <v>597</v>
      </c>
      <c r="B593" s="3" t="s">
        <v>1158</v>
      </c>
      <c r="C593" s="3" t="s">
        <v>1159</v>
      </c>
      <c r="D593" s="3" t="n">
        <v>1.475082435668</v>
      </c>
    </row>
    <row r="594" customFormat="false" ht="15" hidden="false" customHeight="true" outlineLevel="0" collapsed="false">
      <c r="A594" s="3" t="n">
        <v>598</v>
      </c>
      <c r="B594" s="3" t="s">
        <v>1160</v>
      </c>
      <c r="C594" s="3" t="s">
        <v>1161</v>
      </c>
      <c r="D594" s="3" t="n">
        <v>1.475082435668</v>
      </c>
    </row>
    <row r="595" customFormat="false" ht="15" hidden="false" customHeight="true" outlineLevel="0" collapsed="false">
      <c r="A595" s="3" t="n">
        <v>599</v>
      </c>
      <c r="B595" s="3" t="s">
        <v>1162</v>
      </c>
      <c r="C595" s="3" t="s">
        <v>507</v>
      </c>
      <c r="D595" s="3" t="n">
        <v>1.475082435668</v>
      </c>
    </row>
    <row r="596" customFormat="false" ht="15" hidden="false" customHeight="true" outlineLevel="0" collapsed="false">
      <c r="A596" s="3" t="n">
        <v>600</v>
      </c>
      <c r="B596" s="3" t="s">
        <v>1163</v>
      </c>
      <c r="C596" s="3" t="s">
        <v>1164</v>
      </c>
      <c r="D596" s="3" t="n">
        <v>1.475082435668</v>
      </c>
    </row>
    <row r="597" customFormat="false" ht="15" hidden="false" customHeight="true" outlineLevel="0" collapsed="false">
      <c r="A597" s="3" t="n">
        <v>601</v>
      </c>
      <c r="B597" s="3" t="s">
        <v>1165</v>
      </c>
      <c r="C597" s="3" t="s">
        <v>1166</v>
      </c>
      <c r="D597" s="3" t="n">
        <v>1.475082435668</v>
      </c>
    </row>
    <row r="598" customFormat="false" ht="15" hidden="false" customHeight="true" outlineLevel="0" collapsed="false">
      <c r="A598" s="3" t="n">
        <v>602</v>
      </c>
      <c r="B598" s="3" t="s">
        <v>1167</v>
      </c>
      <c r="C598" s="3" t="s">
        <v>1168</v>
      </c>
      <c r="D598" s="3" t="n">
        <v>1.475082435668</v>
      </c>
    </row>
    <row r="599" customFormat="false" ht="15" hidden="false" customHeight="true" outlineLevel="0" collapsed="false">
      <c r="A599" s="3" t="n">
        <v>603</v>
      </c>
      <c r="B599" s="3" t="s">
        <v>1169</v>
      </c>
      <c r="C599" s="3" t="s">
        <v>1170</v>
      </c>
      <c r="D599" s="3" t="n">
        <v>1.475082435668</v>
      </c>
    </row>
    <row r="600" customFormat="false" ht="15" hidden="false" customHeight="true" outlineLevel="0" collapsed="false">
      <c r="A600" s="3" t="n">
        <v>604</v>
      </c>
      <c r="B600" s="3" t="s">
        <v>1171</v>
      </c>
      <c r="C600" s="3" t="s">
        <v>660</v>
      </c>
      <c r="D600" s="3" t="n">
        <v>1.475082435668</v>
      </c>
    </row>
    <row r="601" customFormat="false" ht="15" hidden="false" customHeight="true" outlineLevel="0" collapsed="false">
      <c r="A601" s="3" t="n">
        <v>605</v>
      </c>
      <c r="B601" s="3" t="s">
        <v>1172</v>
      </c>
      <c r="C601" s="3" t="s">
        <v>1173</v>
      </c>
      <c r="D601" s="3" t="n">
        <v>1.475082435668</v>
      </c>
    </row>
    <row r="602" customFormat="false" ht="15" hidden="false" customHeight="true" outlineLevel="0" collapsed="false">
      <c r="A602" s="3" t="n">
        <v>606</v>
      </c>
      <c r="B602" s="3" t="s">
        <v>1174</v>
      </c>
      <c r="C602" s="3" t="s">
        <v>1175</v>
      </c>
      <c r="D602" s="3" t="n">
        <v>1.475082435668</v>
      </c>
    </row>
    <row r="603" customFormat="false" ht="15" hidden="false" customHeight="true" outlineLevel="0" collapsed="false">
      <c r="A603" s="3" t="n">
        <v>607</v>
      </c>
      <c r="B603" s="3" t="s">
        <v>1176</v>
      </c>
      <c r="C603" s="3" t="s">
        <v>1177</v>
      </c>
      <c r="D603" s="3" t="n">
        <v>1.475082435668</v>
      </c>
    </row>
    <row r="604" customFormat="false" ht="15" hidden="false" customHeight="true" outlineLevel="0" collapsed="false">
      <c r="A604" s="3" t="n">
        <v>608</v>
      </c>
      <c r="B604" s="3" t="s">
        <v>1178</v>
      </c>
      <c r="C604" s="3" t="s">
        <v>1179</v>
      </c>
      <c r="D604" s="3" t="n">
        <v>1.475082435668</v>
      </c>
    </row>
    <row r="605" customFormat="false" ht="15" hidden="false" customHeight="true" outlineLevel="0" collapsed="false">
      <c r="A605" s="3" t="n">
        <v>609</v>
      </c>
      <c r="B605" s="3" t="s">
        <v>1180</v>
      </c>
      <c r="C605" s="3" t="s">
        <v>1181</v>
      </c>
      <c r="D605" s="3" t="n">
        <v>1.475082435668</v>
      </c>
    </row>
    <row r="606" customFormat="false" ht="15" hidden="false" customHeight="true" outlineLevel="0" collapsed="false">
      <c r="A606" s="3" t="n">
        <v>610</v>
      </c>
      <c r="B606" s="3" t="s">
        <v>1182</v>
      </c>
      <c r="C606" s="3" t="s">
        <v>1183</v>
      </c>
      <c r="D606" s="3" t="n">
        <v>1.475082435668</v>
      </c>
    </row>
    <row r="607" customFormat="false" ht="15" hidden="false" customHeight="true" outlineLevel="0" collapsed="false">
      <c r="A607" s="3" t="n">
        <v>611</v>
      </c>
      <c r="B607" s="3" t="s">
        <v>1184</v>
      </c>
      <c r="C607" s="3" t="s">
        <v>1185</v>
      </c>
      <c r="D607" s="3" t="n">
        <v>1.475082435668</v>
      </c>
    </row>
    <row r="608" customFormat="false" ht="15" hidden="false" customHeight="true" outlineLevel="0" collapsed="false">
      <c r="A608" s="3" t="n">
        <v>612</v>
      </c>
      <c r="B608" s="3" t="s">
        <v>1186</v>
      </c>
      <c r="C608" s="3" t="s">
        <v>1187</v>
      </c>
      <c r="D608" s="3" t="n">
        <v>1.475082435668</v>
      </c>
    </row>
    <row r="609" customFormat="false" ht="15" hidden="false" customHeight="true" outlineLevel="0" collapsed="false">
      <c r="A609" s="3" t="n">
        <v>613</v>
      </c>
      <c r="B609" s="3" t="s">
        <v>1188</v>
      </c>
      <c r="C609" s="3" t="s">
        <v>1189</v>
      </c>
      <c r="D609" s="3" t="n">
        <v>1.475082435668</v>
      </c>
    </row>
    <row r="610" customFormat="false" ht="15" hidden="false" customHeight="true" outlineLevel="0" collapsed="false">
      <c r="A610" s="3" t="n">
        <v>614</v>
      </c>
      <c r="B610" s="3" t="s">
        <v>1190</v>
      </c>
      <c r="C610" s="3" t="s">
        <v>1191</v>
      </c>
      <c r="D610" s="3" t="n">
        <v>1.475082435668</v>
      </c>
    </row>
    <row r="611" customFormat="false" ht="15" hidden="false" customHeight="true" outlineLevel="0" collapsed="false">
      <c r="A611" s="3" t="n">
        <v>615</v>
      </c>
      <c r="B611" s="3" t="s">
        <v>1192</v>
      </c>
      <c r="C611" s="3" t="s">
        <v>1193</v>
      </c>
      <c r="D611" s="3" t="n">
        <v>1.475082435668</v>
      </c>
    </row>
    <row r="612" customFormat="false" ht="15" hidden="false" customHeight="true" outlineLevel="0" collapsed="false">
      <c r="A612" s="3" t="n">
        <v>616</v>
      </c>
      <c r="B612" s="3" t="s">
        <v>1194</v>
      </c>
      <c r="C612" s="3" t="s">
        <v>1195</v>
      </c>
      <c r="D612" s="3" t="n">
        <v>1.475082435668</v>
      </c>
    </row>
    <row r="613" customFormat="false" ht="15" hidden="false" customHeight="true" outlineLevel="0" collapsed="false">
      <c r="A613" s="3" t="n">
        <v>617</v>
      </c>
      <c r="B613" s="3" t="s">
        <v>1196</v>
      </c>
      <c r="C613" s="3" t="s">
        <v>1197</v>
      </c>
      <c r="D613" s="3" t="n">
        <v>1.475082435668</v>
      </c>
    </row>
    <row r="614" customFormat="false" ht="15" hidden="false" customHeight="true" outlineLevel="0" collapsed="false">
      <c r="A614" s="3" t="n">
        <v>618</v>
      </c>
      <c r="B614" s="3" t="s">
        <v>1198</v>
      </c>
      <c r="C614" s="3" t="s">
        <v>1199</v>
      </c>
      <c r="D614" s="3" t="n">
        <v>1.475082435668</v>
      </c>
    </row>
    <row r="615" customFormat="false" ht="15" hidden="false" customHeight="true" outlineLevel="0" collapsed="false">
      <c r="A615" s="3" t="n">
        <v>619</v>
      </c>
      <c r="B615" s="3" t="s">
        <v>1200</v>
      </c>
      <c r="C615" s="3" t="s">
        <v>1201</v>
      </c>
      <c r="D615" s="3" t="n">
        <v>1.475082435668</v>
      </c>
    </row>
    <row r="616" customFormat="false" ht="15" hidden="false" customHeight="true" outlineLevel="0" collapsed="false">
      <c r="A616" s="3" t="n">
        <v>620</v>
      </c>
      <c r="B616" s="3" t="s">
        <v>1202</v>
      </c>
      <c r="C616" s="3" t="s">
        <v>1203</v>
      </c>
      <c r="D616" s="3" t="n">
        <v>1.475082435668</v>
      </c>
    </row>
    <row r="617" customFormat="false" ht="15" hidden="false" customHeight="true" outlineLevel="0" collapsed="false">
      <c r="A617" s="3" t="n">
        <v>621</v>
      </c>
      <c r="B617" s="3" t="s">
        <v>1204</v>
      </c>
      <c r="C617" s="3" t="s">
        <v>1205</v>
      </c>
      <c r="D617" s="3" t="n">
        <v>1.475082435668</v>
      </c>
    </row>
    <row r="618" customFormat="false" ht="15" hidden="false" customHeight="true" outlineLevel="0" collapsed="false">
      <c r="A618" s="3" t="n">
        <v>622</v>
      </c>
      <c r="B618" s="3" t="s">
        <v>1206</v>
      </c>
      <c r="C618" s="3" t="s">
        <v>1207</v>
      </c>
      <c r="D618" s="3" t="n">
        <v>1.475082435668</v>
      </c>
    </row>
    <row r="619" customFormat="false" ht="15" hidden="false" customHeight="true" outlineLevel="0" collapsed="false">
      <c r="A619" s="3" t="n">
        <v>623</v>
      </c>
      <c r="B619" s="3" t="s">
        <v>1208</v>
      </c>
      <c r="C619" s="3" t="s">
        <v>1209</v>
      </c>
      <c r="D619" s="3" t="n">
        <v>1.475082435668</v>
      </c>
    </row>
    <row r="620" customFormat="false" ht="15" hidden="false" customHeight="true" outlineLevel="0" collapsed="false">
      <c r="A620" s="3" t="n">
        <v>624</v>
      </c>
      <c r="B620" s="3" t="s">
        <v>1210</v>
      </c>
      <c r="C620" s="3" t="s">
        <v>1211</v>
      </c>
      <c r="D620" s="3" t="n">
        <v>1.475082435668</v>
      </c>
    </row>
    <row r="621" customFormat="false" ht="15" hidden="false" customHeight="true" outlineLevel="0" collapsed="false">
      <c r="A621" s="3" t="n">
        <v>625</v>
      </c>
      <c r="B621" s="3" t="s">
        <v>1212</v>
      </c>
      <c r="C621" s="3" t="s">
        <v>1213</v>
      </c>
      <c r="D621" s="3" t="n">
        <v>1.475082435668</v>
      </c>
    </row>
    <row r="622" customFormat="false" ht="15" hidden="false" customHeight="true" outlineLevel="0" collapsed="false">
      <c r="A622" s="3" t="n">
        <v>626</v>
      </c>
      <c r="B622" s="3" t="s">
        <v>1214</v>
      </c>
      <c r="C622" s="3" t="s">
        <v>1215</v>
      </c>
      <c r="D622" s="3" t="n">
        <v>1.475082435668</v>
      </c>
    </row>
    <row r="623" customFormat="false" ht="15" hidden="false" customHeight="true" outlineLevel="0" collapsed="false">
      <c r="A623" s="3" t="n">
        <v>627</v>
      </c>
      <c r="B623" s="3" t="s">
        <v>1216</v>
      </c>
      <c r="C623" s="3" t="s">
        <v>1217</v>
      </c>
      <c r="D623" s="3" t="n">
        <v>1.475082435668</v>
      </c>
    </row>
    <row r="624" customFormat="false" ht="15" hidden="false" customHeight="true" outlineLevel="0" collapsed="false">
      <c r="A624" s="3" t="n">
        <v>628</v>
      </c>
      <c r="B624" s="3" t="s">
        <v>1218</v>
      </c>
      <c r="C624" s="3" t="s">
        <v>1219</v>
      </c>
      <c r="D624" s="3" t="n">
        <v>1.475082435668</v>
      </c>
    </row>
    <row r="625" customFormat="false" ht="15" hidden="false" customHeight="true" outlineLevel="0" collapsed="false">
      <c r="A625" s="3" t="n">
        <v>629</v>
      </c>
      <c r="B625" s="3" t="s">
        <v>1220</v>
      </c>
      <c r="C625" s="3" t="s">
        <v>1221</v>
      </c>
      <c r="D625" s="3" t="n">
        <v>1.475082435668</v>
      </c>
    </row>
    <row r="626" customFormat="false" ht="15" hidden="false" customHeight="true" outlineLevel="0" collapsed="false">
      <c r="A626" s="3" t="n">
        <v>630</v>
      </c>
      <c r="B626" s="3" t="s">
        <v>1222</v>
      </c>
      <c r="C626" s="3" t="s">
        <v>1223</v>
      </c>
      <c r="D626" s="3" t="n">
        <v>1.475082435668</v>
      </c>
    </row>
    <row r="627" customFormat="false" ht="15" hidden="false" customHeight="true" outlineLevel="0" collapsed="false">
      <c r="A627" s="3" t="n">
        <v>631</v>
      </c>
      <c r="B627" s="3" t="s">
        <v>1224</v>
      </c>
      <c r="C627" s="3" t="s">
        <v>1225</v>
      </c>
      <c r="D627" s="3" t="n">
        <v>1.475082435668</v>
      </c>
    </row>
    <row r="628" customFormat="false" ht="15" hidden="false" customHeight="true" outlineLevel="0" collapsed="false">
      <c r="A628" s="3" t="n">
        <v>632</v>
      </c>
      <c r="B628" s="3" t="s">
        <v>1226</v>
      </c>
      <c r="C628" s="3" t="s">
        <v>1227</v>
      </c>
      <c r="D628" s="3" t="n">
        <v>1.475082435668</v>
      </c>
    </row>
    <row r="629" customFormat="false" ht="15" hidden="false" customHeight="true" outlineLevel="0" collapsed="false">
      <c r="A629" s="3" t="n">
        <v>633</v>
      </c>
      <c r="B629" s="3" t="s">
        <v>1228</v>
      </c>
      <c r="C629" s="3" t="s">
        <v>1229</v>
      </c>
      <c r="D629" s="3" t="n">
        <v>1.475082435668</v>
      </c>
    </row>
    <row r="630" customFormat="false" ht="15" hidden="false" customHeight="true" outlineLevel="0" collapsed="false">
      <c r="A630" s="3" t="n">
        <v>634</v>
      </c>
      <c r="B630" s="3" t="s">
        <v>1230</v>
      </c>
      <c r="C630" s="3" t="s">
        <v>1231</v>
      </c>
      <c r="D630" s="3" t="n">
        <v>1.475082435668</v>
      </c>
    </row>
    <row r="631" customFormat="false" ht="15" hidden="false" customHeight="true" outlineLevel="0" collapsed="false">
      <c r="A631" s="3" t="n">
        <v>635</v>
      </c>
      <c r="B631" s="3" t="s">
        <v>1232</v>
      </c>
      <c r="C631" s="3" t="s">
        <v>1233</v>
      </c>
      <c r="D631" s="3" t="n">
        <v>1.475082435668</v>
      </c>
    </row>
    <row r="632" customFormat="false" ht="15" hidden="false" customHeight="true" outlineLevel="0" collapsed="false">
      <c r="A632" s="3" t="n">
        <v>636</v>
      </c>
      <c r="B632" s="3" t="s">
        <v>1234</v>
      </c>
      <c r="C632" s="3" t="s">
        <v>1235</v>
      </c>
      <c r="D632" s="3" t="n">
        <v>1.475082435668</v>
      </c>
    </row>
    <row r="633" customFormat="false" ht="15" hidden="false" customHeight="true" outlineLevel="0" collapsed="false">
      <c r="A633" s="3" t="n">
        <v>637</v>
      </c>
      <c r="B633" s="3" t="s">
        <v>1236</v>
      </c>
      <c r="C633" s="3" t="s">
        <v>1237</v>
      </c>
      <c r="D633" s="3" t="n">
        <v>1.475082435668</v>
      </c>
    </row>
    <row r="634" customFormat="false" ht="15" hidden="false" customHeight="true" outlineLevel="0" collapsed="false">
      <c r="A634" s="3" t="n">
        <v>638</v>
      </c>
      <c r="B634" s="3" t="s">
        <v>1238</v>
      </c>
      <c r="C634" s="3" t="s">
        <v>1239</v>
      </c>
      <c r="D634" s="3" t="n">
        <v>1.475082435668</v>
      </c>
    </row>
    <row r="635" customFormat="false" ht="15" hidden="false" customHeight="true" outlineLevel="0" collapsed="false">
      <c r="A635" s="3" t="n">
        <v>639</v>
      </c>
      <c r="B635" s="3" t="s">
        <v>1240</v>
      </c>
      <c r="C635" s="3" t="s">
        <v>1241</v>
      </c>
      <c r="D635" s="3" t="n">
        <v>1.475082435668</v>
      </c>
    </row>
    <row r="636" customFormat="false" ht="15" hidden="false" customHeight="true" outlineLevel="0" collapsed="false">
      <c r="A636" s="3" t="n">
        <v>640</v>
      </c>
      <c r="B636" s="3" t="s">
        <v>1242</v>
      </c>
      <c r="C636" s="3" t="s">
        <v>1243</v>
      </c>
      <c r="D636" s="3" t="n">
        <v>1.475082435668</v>
      </c>
    </row>
    <row r="637" customFormat="false" ht="15" hidden="false" customHeight="true" outlineLevel="0" collapsed="false">
      <c r="A637" s="3" t="n">
        <v>641</v>
      </c>
      <c r="B637" s="3" t="s">
        <v>1244</v>
      </c>
      <c r="C637" s="3" t="s">
        <v>1245</v>
      </c>
      <c r="D637" s="3" t="n">
        <v>1.475082435668</v>
      </c>
    </row>
    <row r="638" customFormat="false" ht="15" hidden="false" customHeight="true" outlineLevel="0" collapsed="false">
      <c r="A638" s="3" t="n">
        <v>642</v>
      </c>
      <c r="B638" s="3" t="s">
        <v>1246</v>
      </c>
      <c r="C638" s="3" t="s">
        <v>1247</v>
      </c>
      <c r="D638" s="3" t="n">
        <v>1.475082435668</v>
      </c>
    </row>
    <row r="639" customFormat="false" ht="15" hidden="false" customHeight="true" outlineLevel="0" collapsed="false">
      <c r="A639" s="3" t="n">
        <v>643</v>
      </c>
      <c r="B639" s="3" t="s">
        <v>1248</v>
      </c>
      <c r="C639" s="3" t="s">
        <v>1249</v>
      </c>
      <c r="D639" s="3" t="n">
        <v>1.475082435668</v>
      </c>
    </row>
    <row r="640" customFormat="false" ht="15" hidden="false" customHeight="true" outlineLevel="0" collapsed="false">
      <c r="A640" s="3" t="n">
        <v>644</v>
      </c>
      <c r="B640" s="3" t="s">
        <v>1250</v>
      </c>
      <c r="C640" s="3" t="s">
        <v>1251</v>
      </c>
      <c r="D640" s="3" t="n">
        <v>1.475082435668</v>
      </c>
    </row>
    <row r="641" customFormat="false" ht="15" hidden="false" customHeight="true" outlineLevel="0" collapsed="false">
      <c r="A641" s="3" t="n">
        <v>645</v>
      </c>
      <c r="B641" s="3" t="s">
        <v>1252</v>
      </c>
      <c r="C641" s="3" t="s">
        <v>1253</v>
      </c>
      <c r="D641" s="3" t="n">
        <v>1.475082435668</v>
      </c>
    </row>
    <row r="642" customFormat="false" ht="15" hidden="false" customHeight="true" outlineLevel="0" collapsed="false">
      <c r="A642" s="3" t="n">
        <v>646</v>
      </c>
      <c r="B642" s="3" t="s">
        <v>1254</v>
      </c>
      <c r="C642" s="3" t="s">
        <v>1255</v>
      </c>
      <c r="D642" s="3" t="n">
        <v>1.475082435668</v>
      </c>
    </row>
    <row r="643" customFormat="false" ht="15" hidden="false" customHeight="true" outlineLevel="0" collapsed="false">
      <c r="A643" s="3" t="n">
        <v>647</v>
      </c>
      <c r="B643" s="3" t="s">
        <v>1256</v>
      </c>
      <c r="C643" s="3" t="s">
        <v>1257</v>
      </c>
      <c r="D643" s="3" t="n">
        <v>1.475082435668</v>
      </c>
    </row>
    <row r="644" customFormat="false" ht="15" hidden="false" customHeight="true" outlineLevel="0" collapsed="false">
      <c r="A644" s="3" t="n">
        <v>648</v>
      </c>
      <c r="B644" s="3" t="s">
        <v>1258</v>
      </c>
      <c r="C644" s="3" t="s">
        <v>1259</v>
      </c>
      <c r="D644" s="3" t="n">
        <v>1.475082435668</v>
      </c>
    </row>
    <row r="645" customFormat="false" ht="15" hidden="false" customHeight="true" outlineLevel="0" collapsed="false">
      <c r="A645" s="3" t="n">
        <v>649</v>
      </c>
      <c r="B645" s="3" t="s">
        <v>1260</v>
      </c>
      <c r="C645" s="3" t="s">
        <v>1261</v>
      </c>
      <c r="D645" s="3" t="n">
        <v>1.475082435668</v>
      </c>
    </row>
    <row r="646" customFormat="false" ht="15" hidden="false" customHeight="true" outlineLevel="0" collapsed="false">
      <c r="A646" s="3" t="n">
        <v>650</v>
      </c>
      <c r="B646" s="3" t="s">
        <v>1262</v>
      </c>
      <c r="C646" s="3" t="s">
        <v>1263</v>
      </c>
      <c r="D646" s="3" t="n">
        <v>1.475082435668</v>
      </c>
    </row>
    <row r="647" customFormat="false" ht="15" hidden="false" customHeight="true" outlineLevel="0" collapsed="false">
      <c r="A647" s="3" t="n">
        <v>651</v>
      </c>
      <c r="B647" s="3" t="s">
        <v>1264</v>
      </c>
      <c r="C647" s="3" t="s">
        <v>1265</v>
      </c>
      <c r="D647" s="3" t="n">
        <v>1.475082435668</v>
      </c>
    </row>
    <row r="648" customFormat="false" ht="15" hidden="false" customHeight="true" outlineLevel="0" collapsed="false">
      <c r="A648" s="3" t="n">
        <v>652</v>
      </c>
      <c r="B648" s="3" t="s">
        <v>1266</v>
      </c>
      <c r="C648" s="3" t="s">
        <v>1267</v>
      </c>
      <c r="D648" s="3" t="n">
        <v>1.475082435668</v>
      </c>
    </row>
    <row r="649" customFormat="false" ht="15" hidden="false" customHeight="true" outlineLevel="0" collapsed="false">
      <c r="A649" s="3" t="n">
        <v>653</v>
      </c>
      <c r="B649" s="3" t="s">
        <v>1268</v>
      </c>
      <c r="C649" s="3" t="s">
        <v>1269</v>
      </c>
      <c r="D649" s="3" t="n">
        <v>1.475082435668</v>
      </c>
    </row>
    <row r="650" customFormat="false" ht="15" hidden="false" customHeight="true" outlineLevel="0" collapsed="false">
      <c r="A650" s="3" t="n">
        <v>654</v>
      </c>
      <c r="B650" s="3" t="s">
        <v>1270</v>
      </c>
      <c r="C650" s="3" t="s">
        <v>1271</v>
      </c>
      <c r="D650" s="3" t="n">
        <v>1.475082435668</v>
      </c>
    </row>
    <row r="651" customFormat="false" ht="15" hidden="false" customHeight="true" outlineLevel="0" collapsed="false">
      <c r="A651" s="3" t="n">
        <v>655</v>
      </c>
      <c r="B651" s="3" t="s">
        <v>1272</v>
      </c>
      <c r="C651" s="3" t="s">
        <v>1273</v>
      </c>
      <c r="D651" s="3" t="n">
        <v>1.475082435668</v>
      </c>
    </row>
    <row r="652" customFormat="false" ht="15" hidden="false" customHeight="true" outlineLevel="0" collapsed="false">
      <c r="A652" s="3" t="n">
        <v>656</v>
      </c>
      <c r="B652" s="3" t="s">
        <v>1274</v>
      </c>
      <c r="C652" s="3" t="s">
        <v>1275</v>
      </c>
      <c r="D652" s="3" t="n">
        <v>1.475082435668</v>
      </c>
    </row>
    <row r="653" customFormat="false" ht="15" hidden="false" customHeight="true" outlineLevel="0" collapsed="false">
      <c r="A653" s="3" t="n">
        <v>657</v>
      </c>
      <c r="B653" s="3" t="s">
        <v>1276</v>
      </c>
      <c r="C653" s="3" t="s">
        <v>1277</v>
      </c>
      <c r="D653" s="3" t="n">
        <v>1.475082435668</v>
      </c>
    </row>
    <row r="654" customFormat="false" ht="15" hidden="false" customHeight="true" outlineLevel="0" collapsed="false">
      <c r="A654" s="3" t="n">
        <v>658</v>
      </c>
      <c r="B654" s="3" t="s">
        <v>1278</v>
      </c>
      <c r="C654" s="3" t="s">
        <v>1279</v>
      </c>
      <c r="D654" s="3" t="n">
        <v>1.475082435668</v>
      </c>
    </row>
    <row r="655" customFormat="false" ht="15" hidden="false" customHeight="true" outlineLevel="0" collapsed="false">
      <c r="A655" s="3" t="n">
        <v>659</v>
      </c>
      <c r="B655" s="3" t="s">
        <v>1280</v>
      </c>
      <c r="C655" s="3" t="s">
        <v>1281</v>
      </c>
      <c r="D655" s="3" t="n">
        <v>1.475082435668</v>
      </c>
    </row>
    <row r="656" customFormat="false" ht="15" hidden="false" customHeight="true" outlineLevel="0" collapsed="false">
      <c r="A656" s="3" t="n">
        <v>660</v>
      </c>
      <c r="B656" s="3" t="s">
        <v>1282</v>
      </c>
      <c r="C656" s="3" t="s">
        <v>1283</v>
      </c>
      <c r="D656" s="3" t="n">
        <v>1.475082435668</v>
      </c>
    </row>
    <row r="657" customFormat="false" ht="15" hidden="false" customHeight="true" outlineLevel="0" collapsed="false">
      <c r="A657" s="3" t="n">
        <v>661</v>
      </c>
      <c r="B657" s="3" t="s">
        <v>1284</v>
      </c>
      <c r="C657" s="3" t="s">
        <v>1285</v>
      </c>
      <c r="D657" s="3" t="n">
        <v>1.475082435668</v>
      </c>
    </row>
    <row r="658" customFormat="false" ht="15" hidden="false" customHeight="true" outlineLevel="0" collapsed="false">
      <c r="A658" s="3" t="n">
        <v>662</v>
      </c>
      <c r="B658" s="3" t="s">
        <v>1286</v>
      </c>
      <c r="C658" s="3" t="s">
        <v>1287</v>
      </c>
      <c r="D658" s="3" t="n">
        <v>1.475082435668</v>
      </c>
    </row>
    <row r="659" customFormat="false" ht="15" hidden="false" customHeight="true" outlineLevel="0" collapsed="false">
      <c r="A659" s="3" t="n">
        <v>663</v>
      </c>
      <c r="B659" s="3" t="s">
        <v>1288</v>
      </c>
      <c r="C659" s="3" t="s">
        <v>1289</v>
      </c>
      <c r="D659" s="3" t="n">
        <v>1.475082435668</v>
      </c>
    </row>
    <row r="660" customFormat="false" ht="15" hidden="false" customHeight="true" outlineLevel="0" collapsed="false">
      <c r="A660" s="3" t="n">
        <v>664</v>
      </c>
      <c r="B660" s="3" t="s">
        <v>1290</v>
      </c>
      <c r="C660" s="3" t="s">
        <v>1291</v>
      </c>
      <c r="D660" s="3" t="n">
        <v>1.475082435668</v>
      </c>
    </row>
    <row r="661" customFormat="false" ht="15" hidden="false" customHeight="true" outlineLevel="0" collapsed="false">
      <c r="A661" s="3" t="n">
        <v>665</v>
      </c>
      <c r="B661" s="3" t="s">
        <v>1292</v>
      </c>
      <c r="C661" s="3" t="s">
        <v>1293</v>
      </c>
      <c r="D661" s="3" t="n">
        <v>1.475082435668</v>
      </c>
    </row>
    <row r="662" customFormat="false" ht="15" hidden="false" customHeight="true" outlineLevel="0" collapsed="false">
      <c r="A662" s="3" t="n">
        <v>666</v>
      </c>
      <c r="B662" s="3" t="s">
        <v>1294</v>
      </c>
      <c r="C662" s="3" t="s">
        <v>1295</v>
      </c>
      <c r="D662" s="3" t="n">
        <v>1.475082435668</v>
      </c>
    </row>
    <row r="663" customFormat="false" ht="15" hidden="false" customHeight="true" outlineLevel="0" collapsed="false">
      <c r="A663" s="3" t="n">
        <v>667</v>
      </c>
      <c r="B663" s="3" t="s">
        <v>1296</v>
      </c>
      <c r="C663" s="3" t="s">
        <v>1297</v>
      </c>
      <c r="D663" s="3" t="n">
        <v>1.475082435668</v>
      </c>
    </row>
    <row r="664" customFormat="false" ht="15" hidden="false" customHeight="true" outlineLevel="0" collapsed="false">
      <c r="A664" s="3" t="n">
        <v>668</v>
      </c>
      <c r="B664" s="3" t="s">
        <v>1298</v>
      </c>
      <c r="C664" s="3" t="s">
        <v>1299</v>
      </c>
      <c r="D664" s="3" t="n">
        <v>1.475082435668</v>
      </c>
    </row>
    <row r="665" customFormat="false" ht="15" hidden="false" customHeight="true" outlineLevel="0" collapsed="false">
      <c r="A665" s="3" t="n">
        <v>669</v>
      </c>
      <c r="B665" s="3" t="s">
        <v>1300</v>
      </c>
      <c r="C665" s="3" t="s">
        <v>1301</v>
      </c>
      <c r="D665" s="3" t="n">
        <v>1.475082435668</v>
      </c>
    </row>
    <row r="666" customFormat="false" ht="15" hidden="false" customHeight="true" outlineLevel="0" collapsed="false">
      <c r="A666" s="3" t="n">
        <v>670</v>
      </c>
      <c r="B666" s="3" t="s">
        <v>1302</v>
      </c>
      <c r="C666" s="3" t="s">
        <v>1303</v>
      </c>
      <c r="D666" s="3" t="n">
        <v>1.475082435668</v>
      </c>
    </row>
    <row r="667" customFormat="false" ht="15" hidden="false" customHeight="true" outlineLevel="0" collapsed="false">
      <c r="A667" s="3" t="n">
        <v>671</v>
      </c>
      <c r="B667" s="3" t="s">
        <v>1304</v>
      </c>
      <c r="C667" s="3" t="s">
        <v>1305</v>
      </c>
      <c r="D667" s="3" t="n">
        <v>1.475082435668</v>
      </c>
    </row>
    <row r="668" customFormat="false" ht="15" hidden="false" customHeight="true" outlineLevel="0" collapsed="false">
      <c r="A668" s="3" t="n">
        <v>672</v>
      </c>
      <c r="B668" s="3" t="s">
        <v>1306</v>
      </c>
      <c r="C668" s="3" t="s">
        <v>1307</v>
      </c>
      <c r="D668" s="3" t="n">
        <v>1.475082435668</v>
      </c>
    </row>
    <row r="669" customFormat="false" ht="15" hidden="false" customHeight="true" outlineLevel="0" collapsed="false">
      <c r="A669" s="3" t="n">
        <v>673</v>
      </c>
      <c r="B669" s="3" t="s">
        <v>1308</v>
      </c>
      <c r="C669" s="3" t="s">
        <v>1309</v>
      </c>
      <c r="D669" s="3" t="n">
        <v>1.475082435668</v>
      </c>
    </row>
    <row r="670" customFormat="false" ht="15" hidden="false" customHeight="true" outlineLevel="0" collapsed="false">
      <c r="A670" s="3" t="n">
        <v>674</v>
      </c>
      <c r="B670" s="3" t="s">
        <v>1310</v>
      </c>
      <c r="C670" s="3" t="s">
        <v>1311</v>
      </c>
      <c r="D670" s="3" t="n">
        <v>1.475082435668</v>
      </c>
    </row>
    <row r="671" customFormat="false" ht="15" hidden="false" customHeight="true" outlineLevel="0" collapsed="false">
      <c r="A671" s="3" t="n">
        <v>675</v>
      </c>
      <c r="B671" s="3" t="s">
        <v>1312</v>
      </c>
      <c r="C671" s="3" t="s">
        <v>1313</v>
      </c>
      <c r="D671" s="3" t="n">
        <v>1.475082435668</v>
      </c>
    </row>
    <row r="672" customFormat="false" ht="15" hidden="false" customHeight="true" outlineLevel="0" collapsed="false">
      <c r="A672" s="3" t="n">
        <v>676</v>
      </c>
      <c r="B672" s="3" t="s">
        <v>1314</v>
      </c>
      <c r="C672" s="3" t="s">
        <v>1315</v>
      </c>
      <c r="D672" s="3" t="n">
        <v>1.475082435668</v>
      </c>
    </row>
    <row r="673" customFormat="false" ht="15" hidden="false" customHeight="true" outlineLevel="0" collapsed="false">
      <c r="A673" s="3" t="n">
        <v>677</v>
      </c>
      <c r="B673" s="3" t="s">
        <v>1316</v>
      </c>
      <c r="C673" s="3" t="s">
        <v>1317</v>
      </c>
      <c r="D673" s="3" t="n">
        <v>1.475082435668</v>
      </c>
    </row>
    <row r="674" customFormat="false" ht="15" hidden="false" customHeight="true" outlineLevel="0" collapsed="false">
      <c r="A674" s="3" t="n">
        <v>678</v>
      </c>
      <c r="B674" s="3" t="s">
        <v>1318</v>
      </c>
      <c r="C674" s="3" t="s">
        <v>1319</v>
      </c>
      <c r="D674" s="3" t="n">
        <v>1.475082435668</v>
      </c>
    </row>
    <row r="675" customFormat="false" ht="15" hidden="false" customHeight="true" outlineLevel="0" collapsed="false">
      <c r="A675" s="3" t="n">
        <v>679</v>
      </c>
      <c r="B675" s="3" t="s">
        <v>1320</v>
      </c>
      <c r="C675" s="3" t="s">
        <v>1321</v>
      </c>
      <c r="D675" s="3" t="n">
        <v>1.475082435668</v>
      </c>
    </row>
    <row r="676" customFormat="false" ht="15" hidden="false" customHeight="true" outlineLevel="0" collapsed="false">
      <c r="A676" s="3" t="n">
        <v>681</v>
      </c>
      <c r="B676" s="3" t="s">
        <v>1322</v>
      </c>
      <c r="C676" s="3" t="s">
        <v>1323</v>
      </c>
      <c r="D676" s="3" t="n">
        <v>1.475082435668</v>
      </c>
    </row>
    <row r="677" customFormat="false" ht="15" hidden="false" customHeight="true" outlineLevel="0" collapsed="false">
      <c r="A677" s="3" t="n">
        <v>682</v>
      </c>
      <c r="B677" s="3" t="s">
        <v>1324</v>
      </c>
      <c r="C677" s="3" t="s">
        <v>1325</v>
      </c>
      <c r="D677" s="3" t="n">
        <v>1.475082435668</v>
      </c>
    </row>
    <row r="678" customFormat="false" ht="15" hidden="false" customHeight="true" outlineLevel="0" collapsed="false">
      <c r="A678" s="3" t="n">
        <v>683</v>
      </c>
      <c r="B678" s="3" t="s">
        <v>1326</v>
      </c>
      <c r="C678" s="3" t="s">
        <v>1327</v>
      </c>
      <c r="D678" s="3" t="n">
        <v>1.475082435668</v>
      </c>
    </row>
    <row r="679" customFormat="false" ht="15" hidden="false" customHeight="true" outlineLevel="0" collapsed="false">
      <c r="A679" s="3" t="n">
        <v>684</v>
      </c>
      <c r="B679" s="3" t="s">
        <v>1328</v>
      </c>
      <c r="C679" s="3" t="s">
        <v>1329</v>
      </c>
      <c r="D679" s="3" t="n">
        <v>1.475082435668</v>
      </c>
    </row>
    <row r="680" customFormat="false" ht="15" hidden="false" customHeight="true" outlineLevel="0" collapsed="false">
      <c r="A680" s="3" t="n">
        <v>685</v>
      </c>
      <c r="B680" s="3" t="s">
        <v>1330</v>
      </c>
      <c r="C680" s="3" t="s">
        <v>1331</v>
      </c>
      <c r="D680" s="3" t="n">
        <v>1.475082435668</v>
      </c>
    </row>
    <row r="681" customFormat="false" ht="15" hidden="false" customHeight="true" outlineLevel="0" collapsed="false">
      <c r="A681" s="3" t="n">
        <v>686</v>
      </c>
      <c r="B681" s="3" t="s">
        <v>1332</v>
      </c>
      <c r="C681" s="3" t="s">
        <v>1333</v>
      </c>
      <c r="D681" s="3" t="n">
        <v>1.475082435668</v>
      </c>
    </row>
    <row r="682" customFormat="false" ht="15" hidden="false" customHeight="true" outlineLevel="0" collapsed="false">
      <c r="A682" s="3" t="n">
        <v>687</v>
      </c>
      <c r="B682" s="3" t="s">
        <v>1334</v>
      </c>
      <c r="C682" s="3" t="s">
        <v>1335</v>
      </c>
      <c r="D682" s="3" t="n">
        <v>1.475082435668</v>
      </c>
    </row>
    <row r="683" customFormat="false" ht="15" hidden="false" customHeight="true" outlineLevel="0" collapsed="false">
      <c r="A683" s="3" t="n">
        <v>688</v>
      </c>
      <c r="B683" s="3" t="s">
        <v>1336</v>
      </c>
      <c r="C683" s="3" t="s">
        <v>1337</v>
      </c>
      <c r="D683" s="3" t="n">
        <v>1.475082435668</v>
      </c>
    </row>
    <row r="684" customFormat="false" ht="15" hidden="false" customHeight="true" outlineLevel="0" collapsed="false">
      <c r="A684" s="3" t="n">
        <v>689</v>
      </c>
      <c r="B684" s="3" t="s">
        <v>1338</v>
      </c>
      <c r="C684" s="3" t="s">
        <v>1339</v>
      </c>
      <c r="D684" s="3" t="n">
        <v>1.475082435668</v>
      </c>
    </row>
    <row r="685" customFormat="false" ht="15" hidden="false" customHeight="true" outlineLevel="0" collapsed="false">
      <c r="A685" s="3" t="n">
        <v>690</v>
      </c>
      <c r="B685" s="3" t="s">
        <v>1340</v>
      </c>
      <c r="C685" s="3" t="s">
        <v>1341</v>
      </c>
      <c r="D685" s="3" t="n">
        <v>1.475082435668</v>
      </c>
    </row>
    <row r="686" customFormat="false" ht="15" hidden="false" customHeight="true" outlineLevel="0" collapsed="false">
      <c r="A686" s="3" t="n">
        <v>691</v>
      </c>
      <c r="B686" s="3" t="s">
        <v>1342</v>
      </c>
      <c r="C686" s="3" t="s">
        <v>1343</v>
      </c>
      <c r="D686" s="3" t="n">
        <v>1.475082435668</v>
      </c>
    </row>
    <row r="687" customFormat="false" ht="15" hidden="false" customHeight="true" outlineLevel="0" collapsed="false">
      <c r="A687" s="3" t="n">
        <v>692</v>
      </c>
      <c r="B687" s="3" t="s">
        <v>1344</v>
      </c>
      <c r="C687" s="3" t="s">
        <v>1345</v>
      </c>
      <c r="D687" s="3" t="n">
        <v>1.475082435668</v>
      </c>
    </row>
    <row r="688" customFormat="false" ht="15" hidden="false" customHeight="true" outlineLevel="0" collapsed="false">
      <c r="A688" s="3" t="n">
        <v>693</v>
      </c>
      <c r="B688" s="3" t="s">
        <v>1346</v>
      </c>
      <c r="C688" s="3" t="s">
        <v>1347</v>
      </c>
      <c r="D688" s="3" t="n">
        <v>1.475082435668</v>
      </c>
    </row>
    <row r="689" customFormat="false" ht="15" hidden="false" customHeight="true" outlineLevel="0" collapsed="false">
      <c r="A689" s="3" t="n">
        <v>694</v>
      </c>
      <c r="B689" s="3" t="s">
        <v>1348</v>
      </c>
      <c r="C689" s="3" t="s">
        <v>1349</v>
      </c>
      <c r="D689" s="3" t="n">
        <v>1.475082435668</v>
      </c>
    </row>
    <row r="690" customFormat="false" ht="15" hidden="false" customHeight="true" outlineLevel="0" collapsed="false">
      <c r="A690" s="3" t="n">
        <v>695</v>
      </c>
      <c r="B690" s="3" t="s">
        <v>1350</v>
      </c>
      <c r="C690" s="3" t="s">
        <v>1351</v>
      </c>
      <c r="D690" s="3" t="n">
        <v>1.475082435668</v>
      </c>
    </row>
    <row r="691" customFormat="false" ht="15" hidden="false" customHeight="true" outlineLevel="0" collapsed="false">
      <c r="A691" s="3" t="n">
        <v>696</v>
      </c>
      <c r="B691" s="3" t="s">
        <v>1352</v>
      </c>
      <c r="C691" s="3" t="s">
        <v>1353</v>
      </c>
      <c r="D691" s="3" t="n">
        <v>1.475082435668</v>
      </c>
    </row>
    <row r="692" customFormat="false" ht="15" hidden="false" customHeight="true" outlineLevel="0" collapsed="false">
      <c r="A692" s="3" t="n">
        <v>697</v>
      </c>
      <c r="B692" s="3" t="s">
        <v>1354</v>
      </c>
      <c r="C692" s="3" t="s">
        <v>1355</v>
      </c>
      <c r="D692" s="3" t="n">
        <v>1.475082435668</v>
      </c>
    </row>
    <row r="693" customFormat="false" ht="15" hidden="false" customHeight="true" outlineLevel="0" collapsed="false">
      <c r="A693" s="3" t="n">
        <v>698</v>
      </c>
      <c r="B693" s="3" t="s">
        <v>1356</v>
      </c>
      <c r="C693" s="3" t="s">
        <v>1357</v>
      </c>
      <c r="D693" s="3" t="n">
        <v>1.475082435668</v>
      </c>
    </row>
    <row r="694" customFormat="false" ht="15" hidden="false" customHeight="true" outlineLevel="0" collapsed="false">
      <c r="A694" s="3" t="n">
        <v>699</v>
      </c>
      <c r="B694" s="3" t="s">
        <v>1358</v>
      </c>
      <c r="C694" s="3" t="s">
        <v>1359</v>
      </c>
      <c r="D694" s="3" t="n">
        <v>1.475082435668</v>
      </c>
    </row>
    <row r="695" customFormat="false" ht="15" hidden="false" customHeight="true" outlineLevel="0" collapsed="false">
      <c r="A695" s="3" t="n">
        <v>700</v>
      </c>
      <c r="B695" s="3" t="s">
        <v>1360</v>
      </c>
      <c r="C695" s="3" t="s">
        <v>1361</v>
      </c>
      <c r="D695" s="3" t="n">
        <v>1.475082435668</v>
      </c>
    </row>
    <row r="696" customFormat="false" ht="15" hidden="false" customHeight="true" outlineLevel="0" collapsed="false">
      <c r="A696" s="3" t="n">
        <v>701</v>
      </c>
      <c r="B696" s="3" t="s">
        <v>1362</v>
      </c>
      <c r="C696" s="3" t="s">
        <v>1363</v>
      </c>
      <c r="D696" s="3" t="n">
        <v>1.475082435668</v>
      </c>
    </row>
    <row r="697" customFormat="false" ht="15" hidden="false" customHeight="true" outlineLevel="0" collapsed="false">
      <c r="A697" s="3" t="n">
        <v>702</v>
      </c>
      <c r="B697" s="3" t="s">
        <v>1364</v>
      </c>
      <c r="C697" s="3" t="s">
        <v>1365</v>
      </c>
      <c r="D697" s="3" t="n">
        <v>1.475082435668</v>
      </c>
    </row>
    <row r="698" customFormat="false" ht="15" hidden="false" customHeight="true" outlineLevel="0" collapsed="false">
      <c r="A698" s="3" t="n">
        <v>703</v>
      </c>
      <c r="B698" s="3" t="s">
        <v>1366</v>
      </c>
      <c r="C698" s="3" t="s">
        <v>1367</v>
      </c>
      <c r="D698" s="3" t="n">
        <v>1.475082435668</v>
      </c>
    </row>
    <row r="699" customFormat="false" ht="15" hidden="false" customHeight="true" outlineLevel="0" collapsed="false">
      <c r="A699" s="3" t="n">
        <v>704</v>
      </c>
      <c r="B699" s="3" t="s">
        <v>1368</v>
      </c>
      <c r="C699" s="3" t="s">
        <v>1369</v>
      </c>
      <c r="D699" s="3" t="n">
        <v>1.475082435668</v>
      </c>
    </row>
    <row r="700" customFormat="false" ht="15" hidden="false" customHeight="true" outlineLevel="0" collapsed="false">
      <c r="A700" s="3" t="n">
        <v>705</v>
      </c>
      <c r="B700" s="3" t="s">
        <v>1370</v>
      </c>
      <c r="C700" s="3" t="s">
        <v>169</v>
      </c>
      <c r="D700" s="3" t="n">
        <v>1.475082435668</v>
      </c>
    </row>
    <row r="701" customFormat="false" ht="15" hidden="false" customHeight="true" outlineLevel="0" collapsed="false">
      <c r="A701" s="3" t="n">
        <v>706</v>
      </c>
      <c r="B701" s="3" t="s">
        <v>1371</v>
      </c>
      <c r="C701" s="3" t="s">
        <v>1372</v>
      </c>
      <c r="D701" s="3" t="n">
        <v>1.475082435668</v>
      </c>
    </row>
    <row r="702" customFormat="false" ht="15" hidden="false" customHeight="true" outlineLevel="0" collapsed="false">
      <c r="A702" s="3" t="n">
        <v>707</v>
      </c>
      <c r="B702" s="3" t="s">
        <v>1373</v>
      </c>
      <c r="C702" s="3" t="s">
        <v>1374</v>
      </c>
      <c r="D702" s="3" t="n">
        <v>1.475082435668</v>
      </c>
    </row>
    <row r="703" customFormat="false" ht="15" hidden="false" customHeight="true" outlineLevel="0" collapsed="false">
      <c r="A703" s="3" t="n">
        <v>708</v>
      </c>
      <c r="B703" s="3" t="s">
        <v>1375</v>
      </c>
      <c r="C703" s="3" t="s">
        <v>1376</v>
      </c>
      <c r="D703" s="3" t="n">
        <v>1.475082435668</v>
      </c>
    </row>
    <row r="704" customFormat="false" ht="15" hidden="false" customHeight="true" outlineLevel="0" collapsed="false">
      <c r="A704" s="3" t="n">
        <v>709</v>
      </c>
      <c r="B704" s="3" t="s">
        <v>1377</v>
      </c>
      <c r="C704" s="3" t="s">
        <v>1378</v>
      </c>
      <c r="D704" s="3" t="n">
        <v>1.475082435668</v>
      </c>
    </row>
    <row r="705" customFormat="false" ht="15" hidden="false" customHeight="true" outlineLevel="0" collapsed="false">
      <c r="A705" s="3" t="n">
        <v>710</v>
      </c>
      <c r="B705" s="3" t="s">
        <v>1379</v>
      </c>
      <c r="C705" s="3" t="s">
        <v>1380</v>
      </c>
      <c r="D705" s="3" t="n">
        <v>1.475082435668</v>
      </c>
    </row>
    <row r="706" customFormat="false" ht="15" hidden="false" customHeight="true" outlineLevel="0" collapsed="false">
      <c r="A706" s="3" t="n">
        <v>711</v>
      </c>
      <c r="B706" s="3" t="s">
        <v>1381</v>
      </c>
      <c r="C706" s="3" t="s">
        <v>1382</v>
      </c>
      <c r="D706" s="3" t="n">
        <v>1.475082435668</v>
      </c>
    </row>
    <row r="707" customFormat="false" ht="15" hidden="false" customHeight="true" outlineLevel="0" collapsed="false">
      <c r="A707" s="3" t="n">
        <v>712</v>
      </c>
      <c r="B707" s="3" t="s">
        <v>1383</v>
      </c>
      <c r="C707" s="3" t="s">
        <v>1384</v>
      </c>
      <c r="D707" s="3" t="n">
        <v>1.475082435668</v>
      </c>
    </row>
    <row r="708" customFormat="false" ht="15" hidden="false" customHeight="true" outlineLevel="0" collapsed="false">
      <c r="A708" s="3" t="n">
        <v>713</v>
      </c>
      <c r="B708" s="3" t="s">
        <v>1385</v>
      </c>
      <c r="C708" s="3" t="s">
        <v>1386</v>
      </c>
      <c r="D708" s="3" t="n">
        <v>1.475082435668</v>
      </c>
    </row>
    <row r="709" customFormat="false" ht="15" hidden="false" customHeight="true" outlineLevel="0" collapsed="false">
      <c r="A709" s="3" t="n">
        <v>714</v>
      </c>
      <c r="B709" s="3" t="s">
        <v>1387</v>
      </c>
      <c r="C709" s="3" t="s">
        <v>1388</v>
      </c>
      <c r="D709" s="3" t="n">
        <v>1.475082435668</v>
      </c>
    </row>
    <row r="710" customFormat="false" ht="15" hidden="false" customHeight="true" outlineLevel="0" collapsed="false">
      <c r="A710" s="3" t="n">
        <v>715</v>
      </c>
      <c r="B710" s="3" t="s">
        <v>1389</v>
      </c>
      <c r="C710" s="3" t="s">
        <v>1390</v>
      </c>
      <c r="D710" s="3" t="n">
        <v>1.475082435668</v>
      </c>
    </row>
    <row r="711" customFormat="false" ht="15" hidden="false" customHeight="true" outlineLevel="0" collapsed="false">
      <c r="A711" s="3" t="n">
        <v>716</v>
      </c>
      <c r="B711" s="3" t="s">
        <v>1391</v>
      </c>
      <c r="C711" s="3" t="s">
        <v>1392</v>
      </c>
      <c r="D711" s="3" t="n">
        <v>1.475082435668</v>
      </c>
    </row>
    <row r="712" customFormat="false" ht="15" hidden="false" customHeight="true" outlineLevel="0" collapsed="false">
      <c r="A712" s="3" t="n">
        <v>717</v>
      </c>
      <c r="B712" s="3" t="s">
        <v>1393</v>
      </c>
      <c r="C712" s="3" t="s">
        <v>1394</v>
      </c>
      <c r="D712" s="3" t="n">
        <v>1.475082435668</v>
      </c>
    </row>
    <row r="713" customFormat="false" ht="15" hidden="false" customHeight="true" outlineLevel="0" collapsed="false">
      <c r="A713" s="3" t="n">
        <v>718</v>
      </c>
      <c r="B713" s="3" t="s">
        <v>1395</v>
      </c>
      <c r="C713" s="3" t="s">
        <v>1396</v>
      </c>
      <c r="D713" s="3" t="n">
        <v>1.475082435668</v>
      </c>
    </row>
    <row r="714" customFormat="false" ht="15" hidden="false" customHeight="true" outlineLevel="0" collapsed="false">
      <c r="A714" s="3" t="n">
        <v>719</v>
      </c>
      <c r="B714" s="3" t="s">
        <v>1397</v>
      </c>
      <c r="C714" s="3" t="s">
        <v>1398</v>
      </c>
      <c r="D714" s="3" t="n">
        <v>1.475082435668</v>
      </c>
    </row>
    <row r="715" customFormat="false" ht="15" hidden="false" customHeight="true" outlineLevel="0" collapsed="false">
      <c r="A715" s="3" t="n">
        <v>720</v>
      </c>
      <c r="B715" s="3" t="s">
        <v>1399</v>
      </c>
      <c r="C715" s="3" t="s">
        <v>1400</v>
      </c>
      <c r="D715" s="3" t="n">
        <v>1.475082435668</v>
      </c>
    </row>
    <row r="716" customFormat="false" ht="15" hidden="false" customHeight="true" outlineLevel="0" collapsed="false">
      <c r="A716" s="3" t="n">
        <v>721</v>
      </c>
      <c r="B716" s="3" t="s">
        <v>1401</v>
      </c>
      <c r="C716" s="3" t="s">
        <v>1402</v>
      </c>
      <c r="D716" s="3" t="n">
        <v>1.475082435668</v>
      </c>
    </row>
    <row r="717" customFormat="false" ht="15" hidden="false" customHeight="true" outlineLevel="0" collapsed="false">
      <c r="A717" s="3" t="n">
        <v>722</v>
      </c>
      <c r="B717" s="3" t="s">
        <v>1403</v>
      </c>
      <c r="C717" s="3" t="s">
        <v>1404</v>
      </c>
      <c r="D717" s="3" t="n">
        <v>1.475082435668</v>
      </c>
    </row>
    <row r="718" customFormat="false" ht="15" hidden="false" customHeight="true" outlineLevel="0" collapsed="false">
      <c r="A718" s="3" t="n">
        <v>723</v>
      </c>
      <c r="B718" s="3" t="s">
        <v>1405</v>
      </c>
      <c r="C718" s="3" t="s">
        <v>1406</v>
      </c>
      <c r="D718" s="3" t="n">
        <v>1.475082435668</v>
      </c>
    </row>
    <row r="719" customFormat="false" ht="15" hidden="false" customHeight="true" outlineLevel="0" collapsed="false">
      <c r="A719" s="3" t="n">
        <v>724</v>
      </c>
      <c r="B719" s="3" t="s">
        <v>1407</v>
      </c>
      <c r="C719" s="3" t="s">
        <v>1408</v>
      </c>
      <c r="D719" s="3" t="n">
        <v>1.475082435668</v>
      </c>
    </row>
    <row r="720" customFormat="false" ht="15" hidden="false" customHeight="true" outlineLevel="0" collapsed="false">
      <c r="A720" s="3" t="n">
        <v>725</v>
      </c>
      <c r="B720" s="3" t="s">
        <v>1409</v>
      </c>
      <c r="C720" s="3" t="s">
        <v>1410</v>
      </c>
      <c r="D720" s="3" t="n">
        <v>1.475082435668</v>
      </c>
    </row>
    <row r="721" customFormat="false" ht="15" hidden="false" customHeight="true" outlineLevel="0" collapsed="false">
      <c r="A721" s="3" t="n">
        <v>726</v>
      </c>
      <c r="B721" s="3" t="s">
        <v>1411</v>
      </c>
      <c r="C721" s="3" t="s">
        <v>1412</v>
      </c>
      <c r="D721" s="3" t="n">
        <v>1.475082435668</v>
      </c>
    </row>
    <row r="722" customFormat="false" ht="15" hidden="false" customHeight="true" outlineLevel="0" collapsed="false">
      <c r="A722" s="3" t="n">
        <v>727</v>
      </c>
      <c r="B722" s="3" t="s">
        <v>1413</v>
      </c>
      <c r="C722" s="3" t="s">
        <v>1414</v>
      </c>
      <c r="D722" s="3" t="n">
        <v>1.475082435668</v>
      </c>
    </row>
    <row r="723" customFormat="false" ht="15" hidden="false" customHeight="true" outlineLevel="0" collapsed="false">
      <c r="A723" s="3" t="n">
        <v>728</v>
      </c>
      <c r="B723" s="3" t="s">
        <v>1415</v>
      </c>
      <c r="C723" s="3" t="s">
        <v>1416</v>
      </c>
      <c r="D723" s="3" t="n">
        <v>1.475082435668</v>
      </c>
    </row>
    <row r="724" customFormat="false" ht="15" hidden="false" customHeight="true" outlineLevel="0" collapsed="false">
      <c r="A724" s="3" t="n">
        <v>729</v>
      </c>
      <c r="B724" s="3" t="s">
        <v>1417</v>
      </c>
      <c r="C724" s="3" t="s">
        <v>1418</v>
      </c>
      <c r="D724" s="3" t="n">
        <v>1.475082435668</v>
      </c>
    </row>
    <row r="725" customFormat="false" ht="15" hidden="false" customHeight="true" outlineLevel="0" collapsed="false">
      <c r="A725" s="3" t="n">
        <v>730</v>
      </c>
      <c r="B725" s="3" t="s">
        <v>1419</v>
      </c>
      <c r="C725" s="3" t="s">
        <v>1420</v>
      </c>
      <c r="D725" s="3" t="n">
        <v>1.475082435668</v>
      </c>
    </row>
    <row r="726" customFormat="false" ht="15" hidden="false" customHeight="true" outlineLevel="0" collapsed="false">
      <c r="A726" s="3" t="n">
        <v>731</v>
      </c>
      <c r="B726" s="3" t="s">
        <v>1421</v>
      </c>
      <c r="C726" s="3" t="s">
        <v>1422</v>
      </c>
      <c r="D726" s="3" t="n">
        <v>1.475082435668</v>
      </c>
    </row>
    <row r="727" customFormat="false" ht="15" hidden="false" customHeight="true" outlineLevel="0" collapsed="false">
      <c r="A727" s="3" t="n">
        <v>732</v>
      </c>
      <c r="B727" s="3" t="s">
        <v>1423</v>
      </c>
      <c r="C727" s="3" t="s">
        <v>1424</v>
      </c>
      <c r="D727" s="3" t="n">
        <v>1.475082435668</v>
      </c>
    </row>
    <row r="728" customFormat="false" ht="15" hidden="false" customHeight="true" outlineLevel="0" collapsed="false">
      <c r="A728" s="3" t="n">
        <v>733</v>
      </c>
      <c r="B728" s="3" t="s">
        <v>1425</v>
      </c>
      <c r="C728" s="3" t="s">
        <v>1426</v>
      </c>
      <c r="D728" s="3" t="n">
        <v>1.475082435668</v>
      </c>
    </row>
    <row r="729" customFormat="false" ht="15" hidden="false" customHeight="true" outlineLevel="0" collapsed="false">
      <c r="A729" s="3" t="n">
        <v>734</v>
      </c>
      <c r="B729" s="3" t="s">
        <v>1427</v>
      </c>
      <c r="C729" s="3" t="s">
        <v>1428</v>
      </c>
      <c r="D729" s="3" t="n">
        <v>1.475082435668</v>
      </c>
    </row>
    <row r="730" customFormat="false" ht="15" hidden="false" customHeight="true" outlineLevel="0" collapsed="false">
      <c r="A730" s="3" t="n">
        <v>735</v>
      </c>
      <c r="B730" s="3" t="s">
        <v>1429</v>
      </c>
      <c r="C730" s="3" t="s">
        <v>1430</v>
      </c>
      <c r="D730" s="3" t="n">
        <v>1.475082435668</v>
      </c>
    </row>
    <row r="731" customFormat="false" ht="15" hidden="false" customHeight="true" outlineLevel="0" collapsed="false">
      <c r="A731" s="3" t="n">
        <v>736</v>
      </c>
      <c r="B731" s="3" t="s">
        <v>1431</v>
      </c>
      <c r="C731" s="3" t="s">
        <v>1432</v>
      </c>
      <c r="D731" s="3" t="n">
        <v>1.475082435668</v>
      </c>
    </row>
    <row r="732" customFormat="false" ht="15" hidden="false" customHeight="true" outlineLevel="0" collapsed="false">
      <c r="A732" s="3" t="n">
        <v>737</v>
      </c>
      <c r="B732" s="3" t="s">
        <v>1433</v>
      </c>
      <c r="C732" s="3" t="s">
        <v>1434</v>
      </c>
      <c r="D732" s="3" t="n">
        <v>1.475082435668</v>
      </c>
    </row>
    <row r="733" customFormat="false" ht="15" hidden="false" customHeight="true" outlineLevel="0" collapsed="false">
      <c r="A733" s="3" t="n">
        <v>738</v>
      </c>
      <c r="B733" s="3" t="s">
        <v>1435</v>
      </c>
      <c r="C733" s="3" t="s">
        <v>1436</v>
      </c>
      <c r="D733" s="3" t="n">
        <v>1.475082435668</v>
      </c>
    </row>
    <row r="734" customFormat="false" ht="15" hidden="false" customHeight="true" outlineLevel="0" collapsed="false">
      <c r="A734" s="3" t="n">
        <v>739</v>
      </c>
      <c r="B734" s="3" t="s">
        <v>1437</v>
      </c>
      <c r="C734" s="3" t="s">
        <v>1438</v>
      </c>
      <c r="D734" s="3" t="n">
        <v>1.475082435668</v>
      </c>
    </row>
    <row r="735" customFormat="false" ht="15" hidden="false" customHeight="true" outlineLevel="0" collapsed="false">
      <c r="A735" s="3" t="n">
        <v>740</v>
      </c>
      <c r="B735" s="3" t="s">
        <v>1439</v>
      </c>
      <c r="C735" s="3" t="s">
        <v>1440</v>
      </c>
      <c r="D735" s="3" t="n">
        <v>1.475082435668</v>
      </c>
    </row>
    <row r="736" customFormat="false" ht="15" hidden="false" customHeight="true" outlineLevel="0" collapsed="false">
      <c r="A736" s="3" t="n">
        <v>741</v>
      </c>
      <c r="B736" s="3" t="s">
        <v>1441</v>
      </c>
      <c r="C736" s="3" t="s">
        <v>264</v>
      </c>
      <c r="D736" s="3" t="n">
        <v>1.475082435668</v>
      </c>
    </row>
    <row r="737" customFormat="false" ht="15" hidden="false" customHeight="true" outlineLevel="0" collapsed="false">
      <c r="A737" s="3" t="n">
        <v>742</v>
      </c>
      <c r="B737" s="3" t="s">
        <v>1442</v>
      </c>
      <c r="C737" s="3" t="s">
        <v>1443</v>
      </c>
      <c r="D737" s="3" t="n">
        <v>1.475082435668</v>
      </c>
    </row>
    <row r="738" customFormat="false" ht="15" hidden="false" customHeight="true" outlineLevel="0" collapsed="false">
      <c r="A738" s="3" t="n">
        <v>743</v>
      </c>
      <c r="B738" s="3" t="s">
        <v>1444</v>
      </c>
      <c r="C738" s="3" t="s">
        <v>1445</v>
      </c>
      <c r="D738" s="3" t="n">
        <v>1.475082435668</v>
      </c>
    </row>
    <row r="739" customFormat="false" ht="15" hidden="false" customHeight="true" outlineLevel="0" collapsed="false">
      <c r="A739" s="3" t="n">
        <v>744</v>
      </c>
      <c r="B739" s="3" t="s">
        <v>1446</v>
      </c>
      <c r="C739" s="3" t="s">
        <v>756</v>
      </c>
      <c r="D739" s="3" t="n">
        <v>1.475082435668</v>
      </c>
    </row>
    <row r="740" customFormat="false" ht="15" hidden="false" customHeight="true" outlineLevel="0" collapsed="false">
      <c r="A740" s="3" t="n">
        <v>745</v>
      </c>
      <c r="B740" s="3" t="s">
        <v>1447</v>
      </c>
      <c r="C740" s="3" t="s">
        <v>367</v>
      </c>
      <c r="D740" s="3" t="n">
        <v>1.475082435668</v>
      </c>
    </row>
    <row r="741" customFormat="false" ht="15" hidden="false" customHeight="true" outlineLevel="0" collapsed="false">
      <c r="A741" s="3" t="n">
        <v>746</v>
      </c>
      <c r="B741" s="3" t="s">
        <v>1448</v>
      </c>
      <c r="C741" s="3" t="s">
        <v>1449</v>
      </c>
      <c r="D741" s="3" t="n">
        <v>1.475082435668</v>
      </c>
    </row>
    <row r="742" customFormat="false" ht="15" hidden="false" customHeight="true" outlineLevel="0" collapsed="false">
      <c r="A742" s="3" t="n">
        <v>747</v>
      </c>
      <c r="B742" s="3" t="s">
        <v>1450</v>
      </c>
      <c r="C742" s="3" t="s">
        <v>1451</v>
      </c>
      <c r="D742" s="3" t="n">
        <v>1.475082435668</v>
      </c>
    </row>
    <row r="743" customFormat="false" ht="15" hidden="false" customHeight="true" outlineLevel="0" collapsed="false">
      <c r="A743" s="3" t="n">
        <v>748</v>
      </c>
      <c r="B743" s="3" t="s">
        <v>1452</v>
      </c>
      <c r="C743" s="3" t="s">
        <v>1453</v>
      </c>
      <c r="D743" s="3" t="n">
        <v>1.475082435668</v>
      </c>
    </row>
    <row r="744" customFormat="false" ht="15" hidden="false" customHeight="true" outlineLevel="0" collapsed="false">
      <c r="A744" s="3" t="n">
        <v>749</v>
      </c>
      <c r="B744" s="3" t="s">
        <v>1454</v>
      </c>
      <c r="C744" s="3" t="s">
        <v>1455</v>
      </c>
      <c r="D744" s="3" t="n">
        <v>1.475082435668</v>
      </c>
    </row>
    <row r="745" customFormat="false" ht="15" hidden="false" customHeight="true" outlineLevel="0" collapsed="false">
      <c r="A745" s="3" t="n">
        <v>750</v>
      </c>
      <c r="B745" s="3" t="s">
        <v>1456</v>
      </c>
      <c r="C745" s="3" t="s">
        <v>1457</v>
      </c>
      <c r="D745" s="3" t="n">
        <v>1.475082435668</v>
      </c>
    </row>
    <row r="746" customFormat="false" ht="15" hidden="false" customHeight="true" outlineLevel="0" collapsed="false">
      <c r="A746" s="3" t="n">
        <v>751</v>
      </c>
      <c r="B746" s="3" t="s">
        <v>1458</v>
      </c>
      <c r="C746" s="3" t="s">
        <v>1459</v>
      </c>
      <c r="D746" s="3" t="n">
        <v>1.475082435668</v>
      </c>
    </row>
    <row r="747" customFormat="false" ht="15" hidden="false" customHeight="true" outlineLevel="0" collapsed="false">
      <c r="A747" s="3" t="n">
        <v>752</v>
      </c>
      <c r="B747" s="3" t="s">
        <v>1460</v>
      </c>
      <c r="C747" s="3" t="s">
        <v>1461</v>
      </c>
      <c r="D747" s="3" t="n">
        <v>1.475082435668</v>
      </c>
    </row>
    <row r="748" customFormat="false" ht="15" hidden="false" customHeight="true" outlineLevel="0" collapsed="false">
      <c r="A748" s="3" t="n">
        <v>753</v>
      </c>
      <c r="B748" s="3" t="s">
        <v>1462</v>
      </c>
      <c r="C748" s="3" t="s">
        <v>1463</v>
      </c>
      <c r="D748" s="3" t="n">
        <v>1.475082435668</v>
      </c>
    </row>
    <row r="749" customFormat="false" ht="15" hidden="false" customHeight="true" outlineLevel="0" collapsed="false">
      <c r="A749" s="3" t="n">
        <v>754</v>
      </c>
      <c r="B749" s="3" t="s">
        <v>1464</v>
      </c>
      <c r="C749" s="3" t="s">
        <v>1465</v>
      </c>
      <c r="D749" s="3" t="n">
        <v>1.475082435668</v>
      </c>
    </row>
    <row r="750" customFormat="false" ht="15" hidden="false" customHeight="true" outlineLevel="0" collapsed="false">
      <c r="A750" s="3" t="n">
        <v>755</v>
      </c>
      <c r="B750" s="3" t="s">
        <v>1466</v>
      </c>
      <c r="C750" s="3" t="s">
        <v>1467</v>
      </c>
      <c r="D750" s="3" t="n">
        <v>1.475082435668</v>
      </c>
    </row>
    <row r="751" customFormat="false" ht="15" hidden="false" customHeight="true" outlineLevel="0" collapsed="false">
      <c r="A751" s="3" t="n">
        <v>756</v>
      </c>
      <c r="B751" s="3" t="s">
        <v>1468</v>
      </c>
      <c r="C751" s="3" t="s">
        <v>1469</v>
      </c>
      <c r="D751" s="3" t="n">
        <v>1.475082435668</v>
      </c>
    </row>
    <row r="752" customFormat="false" ht="15" hidden="false" customHeight="true" outlineLevel="0" collapsed="false">
      <c r="A752" s="3" t="n">
        <v>757</v>
      </c>
      <c r="B752" s="3" t="s">
        <v>1470</v>
      </c>
      <c r="C752" s="3" t="s">
        <v>1471</v>
      </c>
      <c r="D752" s="3" t="n">
        <v>1.475082435668</v>
      </c>
    </row>
    <row r="753" customFormat="false" ht="15" hidden="false" customHeight="true" outlineLevel="0" collapsed="false">
      <c r="A753" s="3" t="n">
        <v>758</v>
      </c>
      <c r="B753" s="3" t="s">
        <v>1472</v>
      </c>
      <c r="C753" s="3" t="s">
        <v>1473</v>
      </c>
      <c r="D753" s="3" t="n">
        <v>1.475082435668</v>
      </c>
    </row>
    <row r="754" customFormat="false" ht="15" hidden="false" customHeight="true" outlineLevel="0" collapsed="false">
      <c r="A754" s="3" t="n">
        <v>759</v>
      </c>
      <c r="B754" s="3" t="s">
        <v>1474</v>
      </c>
      <c r="C754" s="3" t="s">
        <v>1475</v>
      </c>
      <c r="D754" s="3" t="n">
        <v>1.475082435668</v>
      </c>
    </row>
    <row r="755" customFormat="false" ht="15" hidden="false" customHeight="true" outlineLevel="0" collapsed="false">
      <c r="A755" s="3" t="n">
        <v>760</v>
      </c>
      <c r="B755" s="3" t="s">
        <v>1476</v>
      </c>
      <c r="C755" s="3" t="s">
        <v>1477</v>
      </c>
      <c r="D755" s="3" t="n">
        <v>1.475082435668</v>
      </c>
    </row>
    <row r="756" customFormat="false" ht="15" hidden="false" customHeight="true" outlineLevel="0" collapsed="false">
      <c r="A756" s="3" t="n">
        <v>761</v>
      </c>
      <c r="B756" s="3" t="s">
        <v>1478</v>
      </c>
      <c r="C756" s="3" t="s">
        <v>1479</v>
      </c>
      <c r="D756" s="3" t="n">
        <v>1.475082435668</v>
      </c>
    </row>
    <row r="757" customFormat="false" ht="15" hidden="false" customHeight="true" outlineLevel="0" collapsed="false">
      <c r="A757" s="3" t="n">
        <v>762</v>
      </c>
      <c r="B757" s="3" t="s">
        <v>1480</v>
      </c>
      <c r="C757" s="3" t="s">
        <v>1481</v>
      </c>
      <c r="D757" s="3" t="n">
        <v>1.475082435668</v>
      </c>
    </row>
    <row r="758" customFormat="false" ht="15" hidden="false" customHeight="true" outlineLevel="0" collapsed="false">
      <c r="A758" s="3" t="n">
        <v>763</v>
      </c>
      <c r="B758" s="3" t="s">
        <v>1482</v>
      </c>
      <c r="C758" s="3" t="s">
        <v>1483</v>
      </c>
      <c r="D758" s="3" t="n">
        <v>1.475082435668</v>
      </c>
    </row>
    <row r="759" customFormat="false" ht="15" hidden="false" customHeight="true" outlineLevel="0" collapsed="false">
      <c r="A759" s="3" t="n">
        <v>764</v>
      </c>
      <c r="B759" s="3" t="s">
        <v>1484</v>
      </c>
      <c r="C759" s="3" t="s">
        <v>1485</v>
      </c>
      <c r="D759" s="3" t="n">
        <v>1.475082435668</v>
      </c>
    </row>
    <row r="760" customFormat="false" ht="15" hidden="false" customHeight="true" outlineLevel="0" collapsed="false">
      <c r="A760" s="3" t="n">
        <v>765</v>
      </c>
      <c r="B760" s="3" t="s">
        <v>1486</v>
      </c>
      <c r="C760" s="3" t="s">
        <v>1487</v>
      </c>
      <c r="D760" s="3" t="n">
        <v>1.475082435668</v>
      </c>
    </row>
    <row r="761" customFormat="false" ht="15" hidden="false" customHeight="true" outlineLevel="0" collapsed="false">
      <c r="B761" s="3" t="s">
        <v>1488</v>
      </c>
      <c r="C761" s="3" t="s">
        <v>1489</v>
      </c>
      <c r="D761" s="3" t="n">
        <v>1.475082435668</v>
      </c>
    </row>
    <row r="762" customFormat="false" ht="15" hidden="false" customHeight="true" outlineLevel="0" collapsed="false">
      <c r="A762" s="3" t="n">
        <v>766</v>
      </c>
      <c r="B762" s="3" t="s">
        <v>1490</v>
      </c>
      <c r="C762" s="3" t="s">
        <v>1491</v>
      </c>
      <c r="D762" s="3" t="n">
        <v>1.475082435668</v>
      </c>
    </row>
    <row r="763" customFormat="false" ht="15" hidden="false" customHeight="true" outlineLevel="0" collapsed="false">
      <c r="A763" s="3" t="n">
        <v>767</v>
      </c>
      <c r="B763" s="3" t="s">
        <v>1492</v>
      </c>
      <c r="C763" s="3" t="s">
        <v>1493</v>
      </c>
      <c r="D763" s="3" t="n">
        <v>1.475082435668</v>
      </c>
    </row>
    <row r="764" customFormat="false" ht="15" hidden="false" customHeight="true" outlineLevel="0" collapsed="false">
      <c r="A764" s="3" t="n">
        <v>768</v>
      </c>
      <c r="B764" s="3" t="s">
        <v>1494</v>
      </c>
      <c r="C764" s="3" t="s">
        <v>1495</v>
      </c>
      <c r="D764" s="3" t="n">
        <v>1.475082435668</v>
      </c>
    </row>
    <row r="765" customFormat="false" ht="15" hidden="false" customHeight="true" outlineLevel="0" collapsed="false">
      <c r="A765" s="3" t="n">
        <v>769</v>
      </c>
      <c r="B765" s="3" t="s">
        <v>1496</v>
      </c>
      <c r="C765" s="3" t="s">
        <v>1497</v>
      </c>
      <c r="D765" s="3" t="n">
        <v>1.475082435668</v>
      </c>
    </row>
    <row r="766" customFormat="false" ht="15" hidden="false" customHeight="true" outlineLevel="0" collapsed="false">
      <c r="A766" s="3" t="n">
        <v>770</v>
      </c>
      <c r="B766" s="3" t="s">
        <v>1498</v>
      </c>
      <c r="C766" s="3" t="s">
        <v>1499</v>
      </c>
      <c r="D766" s="3" t="n">
        <v>1.475082435668</v>
      </c>
    </row>
    <row r="767" customFormat="false" ht="15" hidden="false" customHeight="true" outlineLevel="0" collapsed="false">
      <c r="A767" s="3" t="n">
        <v>771</v>
      </c>
      <c r="B767" s="3" t="s">
        <v>1500</v>
      </c>
      <c r="C767" s="3" t="s">
        <v>1501</v>
      </c>
      <c r="D767" s="3" t="n">
        <v>1.475082435668</v>
      </c>
    </row>
    <row r="768" customFormat="false" ht="15" hidden="false" customHeight="true" outlineLevel="0" collapsed="false">
      <c r="A768" s="3" t="n">
        <v>772</v>
      </c>
      <c r="B768" s="3" t="s">
        <v>1502</v>
      </c>
      <c r="C768" s="3" t="s">
        <v>1503</v>
      </c>
      <c r="D768" s="3" t="n">
        <v>1.475082435668</v>
      </c>
    </row>
    <row r="769" customFormat="false" ht="15" hidden="false" customHeight="true" outlineLevel="0" collapsed="false">
      <c r="A769" s="3" t="n">
        <v>773</v>
      </c>
      <c r="B769" s="3" t="s">
        <v>1504</v>
      </c>
      <c r="C769" s="3" t="s">
        <v>1505</v>
      </c>
      <c r="D769" s="3" t="n">
        <v>1.475082435668</v>
      </c>
    </row>
    <row r="770" customFormat="false" ht="15" hidden="false" customHeight="true" outlineLevel="0" collapsed="false">
      <c r="A770" s="3" t="n">
        <v>774</v>
      </c>
      <c r="B770" s="3" t="s">
        <v>1506</v>
      </c>
      <c r="C770" s="3" t="s">
        <v>1507</v>
      </c>
      <c r="D770" s="3" t="n">
        <v>1.475082435668</v>
      </c>
    </row>
    <row r="771" customFormat="false" ht="15" hidden="false" customHeight="true" outlineLevel="0" collapsed="false">
      <c r="A771" s="3" t="n">
        <v>775</v>
      </c>
      <c r="B771" s="3" t="s">
        <v>1508</v>
      </c>
      <c r="C771" s="3" t="s">
        <v>1509</v>
      </c>
      <c r="D771" s="3" t="n">
        <v>1.475082435668</v>
      </c>
    </row>
    <row r="772" customFormat="false" ht="15" hidden="false" customHeight="true" outlineLevel="0" collapsed="false">
      <c r="B772" s="3" t="s">
        <v>1510</v>
      </c>
      <c r="C772" s="3" t="s">
        <v>1511</v>
      </c>
      <c r="D772" s="3" t="n">
        <v>1.475082435668</v>
      </c>
    </row>
    <row r="773" customFormat="false" ht="15" hidden="false" customHeight="true" outlineLevel="0" collapsed="false">
      <c r="A773" s="3" t="n">
        <v>776</v>
      </c>
      <c r="B773" s="3" t="s">
        <v>1512</v>
      </c>
      <c r="C773" s="3" t="s">
        <v>1513</v>
      </c>
      <c r="D773" s="3" t="n">
        <v>1.475082435668</v>
      </c>
    </row>
    <row r="774" customFormat="false" ht="15" hidden="false" customHeight="true" outlineLevel="0" collapsed="false">
      <c r="A774" s="3" t="n">
        <v>777</v>
      </c>
      <c r="B774" s="3" t="s">
        <v>1514</v>
      </c>
      <c r="C774" s="3" t="s">
        <v>1515</v>
      </c>
      <c r="D774" s="3" t="n">
        <v>1.475082435668</v>
      </c>
    </row>
    <row r="775" customFormat="false" ht="15" hidden="false" customHeight="true" outlineLevel="0" collapsed="false">
      <c r="A775" s="3" t="n">
        <v>778</v>
      </c>
      <c r="B775" s="3" t="s">
        <v>1516</v>
      </c>
      <c r="C775" s="3" t="s">
        <v>1517</v>
      </c>
      <c r="D775" s="3" t="n">
        <v>1.475082435668</v>
      </c>
    </row>
    <row r="776" customFormat="false" ht="15" hidden="false" customHeight="true" outlineLevel="0" collapsed="false">
      <c r="A776" s="3" t="n">
        <v>779</v>
      </c>
      <c r="B776" s="3" t="s">
        <v>1518</v>
      </c>
      <c r="C776" s="3" t="s">
        <v>1519</v>
      </c>
      <c r="D776" s="3" t="n">
        <v>1.475082435668</v>
      </c>
    </row>
    <row r="777" customFormat="false" ht="15" hidden="false" customHeight="true" outlineLevel="0" collapsed="false">
      <c r="A777" s="3" t="n">
        <v>780</v>
      </c>
      <c r="B777" s="3" t="s">
        <v>1520</v>
      </c>
      <c r="C777" s="3" t="s">
        <v>1521</v>
      </c>
      <c r="D777" s="3" t="n">
        <v>1.475082435668</v>
      </c>
    </row>
    <row r="778" customFormat="false" ht="15" hidden="false" customHeight="true" outlineLevel="0" collapsed="false">
      <c r="A778" s="3" t="n">
        <v>781</v>
      </c>
      <c r="B778" s="3" t="s">
        <v>1522</v>
      </c>
      <c r="C778" s="3" t="s">
        <v>1523</v>
      </c>
      <c r="D778" s="3" t="n">
        <v>1.475082435668</v>
      </c>
    </row>
    <row r="779" customFormat="false" ht="15" hidden="false" customHeight="true" outlineLevel="0" collapsed="false">
      <c r="A779" s="3" t="n">
        <v>782</v>
      </c>
      <c r="B779" s="3" t="s">
        <v>1524</v>
      </c>
      <c r="C779" s="3" t="s">
        <v>1525</v>
      </c>
      <c r="D779" s="3" t="n">
        <v>1.475082435668</v>
      </c>
    </row>
    <row r="780" customFormat="false" ht="15" hidden="false" customHeight="true" outlineLevel="0" collapsed="false">
      <c r="A780" s="3" t="n">
        <v>783</v>
      </c>
      <c r="B780" s="3" t="s">
        <v>1526</v>
      </c>
      <c r="C780" s="3" t="s">
        <v>1527</v>
      </c>
      <c r="D780" s="3" t="n">
        <v>1.475082435668</v>
      </c>
    </row>
    <row r="781" customFormat="false" ht="15" hidden="false" customHeight="true" outlineLevel="0" collapsed="false">
      <c r="A781" s="3" t="n">
        <v>784</v>
      </c>
      <c r="B781" s="3" t="s">
        <v>1528</v>
      </c>
      <c r="C781" s="3" t="s">
        <v>1529</v>
      </c>
      <c r="D781" s="3" t="n">
        <v>1.475082435668</v>
      </c>
    </row>
    <row r="782" customFormat="false" ht="15" hidden="false" customHeight="true" outlineLevel="0" collapsed="false">
      <c r="A782" s="3" t="n">
        <v>785</v>
      </c>
      <c r="B782" s="3" t="s">
        <v>1530</v>
      </c>
      <c r="C782" s="3" t="s">
        <v>1531</v>
      </c>
      <c r="D782" s="3" t="n">
        <v>1.475082435668</v>
      </c>
    </row>
    <row r="783" customFormat="false" ht="15" hidden="false" customHeight="true" outlineLevel="0" collapsed="false">
      <c r="A783" s="3" t="n">
        <v>786</v>
      </c>
      <c r="B783" s="3" t="s">
        <v>1532</v>
      </c>
      <c r="C783" s="3" t="s">
        <v>1533</v>
      </c>
      <c r="D783" s="3" t="n">
        <v>1.475082435668</v>
      </c>
    </row>
    <row r="784" customFormat="false" ht="15" hidden="false" customHeight="true" outlineLevel="0" collapsed="false">
      <c r="A784" s="3" t="n">
        <v>787</v>
      </c>
      <c r="B784" s="3" t="s">
        <v>1534</v>
      </c>
      <c r="C784" s="3" t="s">
        <v>1535</v>
      </c>
      <c r="D784" s="3" t="n">
        <v>1.475082435668</v>
      </c>
    </row>
    <row r="785" customFormat="false" ht="15" hidden="false" customHeight="true" outlineLevel="0" collapsed="false">
      <c r="A785" s="3" t="n">
        <v>788</v>
      </c>
      <c r="B785" s="3" t="s">
        <v>1536</v>
      </c>
      <c r="C785" s="3" t="s">
        <v>1537</v>
      </c>
      <c r="D785" s="3" t="n">
        <v>1.475082435668</v>
      </c>
    </row>
    <row r="786" customFormat="false" ht="15" hidden="false" customHeight="true" outlineLevel="0" collapsed="false">
      <c r="A786" s="3" t="n">
        <v>789</v>
      </c>
      <c r="B786" s="3" t="s">
        <v>1538</v>
      </c>
      <c r="C786" s="3" t="s">
        <v>1539</v>
      </c>
      <c r="D786" s="3" t="n">
        <v>1.475082435668</v>
      </c>
    </row>
    <row r="787" customFormat="false" ht="15" hidden="false" customHeight="true" outlineLevel="0" collapsed="false">
      <c r="A787" s="3" t="n">
        <v>790</v>
      </c>
      <c r="B787" s="3" t="s">
        <v>1540</v>
      </c>
      <c r="C787" s="3" t="s">
        <v>1541</v>
      </c>
      <c r="D787" s="3" t="n">
        <v>1.475082435668</v>
      </c>
    </row>
    <row r="788" customFormat="false" ht="15" hidden="false" customHeight="true" outlineLevel="0" collapsed="false">
      <c r="A788" s="3" t="n">
        <v>791</v>
      </c>
      <c r="B788" s="3" t="s">
        <v>1542</v>
      </c>
      <c r="C788" s="3" t="s">
        <v>1543</v>
      </c>
      <c r="D788" s="3" t="n">
        <v>1.475082435668</v>
      </c>
    </row>
    <row r="789" customFormat="false" ht="15" hidden="false" customHeight="true" outlineLevel="0" collapsed="false">
      <c r="A789" s="3" t="n">
        <v>792</v>
      </c>
      <c r="B789" s="3" t="s">
        <v>1544</v>
      </c>
      <c r="C789" s="3" t="s">
        <v>1545</v>
      </c>
      <c r="D789" s="3" t="n">
        <v>1.475082435668</v>
      </c>
    </row>
    <row r="790" customFormat="false" ht="15" hidden="false" customHeight="true" outlineLevel="0" collapsed="false">
      <c r="A790" s="3" t="n">
        <v>793</v>
      </c>
      <c r="B790" s="3" t="s">
        <v>1546</v>
      </c>
      <c r="C790" s="3" t="s">
        <v>1547</v>
      </c>
      <c r="D790" s="3" t="n">
        <v>1.475082435668</v>
      </c>
    </row>
    <row r="791" customFormat="false" ht="15" hidden="false" customHeight="true" outlineLevel="0" collapsed="false">
      <c r="A791" s="3" t="n">
        <v>794</v>
      </c>
      <c r="B791" s="3" t="s">
        <v>1548</v>
      </c>
      <c r="C791" s="3" t="s">
        <v>1549</v>
      </c>
      <c r="D791" s="3" t="n">
        <v>1.475082435668</v>
      </c>
    </row>
    <row r="792" customFormat="false" ht="15" hidden="false" customHeight="true" outlineLevel="0" collapsed="false">
      <c r="A792" s="3" t="n">
        <v>795</v>
      </c>
      <c r="B792" s="3" t="s">
        <v>1550</v>
      </c>
      <c r="C792" s="3" t="s">
        <v>1551</v>
      </c>
      <c r="D792" s="3" t="n">
        <v>1.475082435668</v>
      </c>
    </row>
    <row r="793" customFormat="false" ht="15" hidden="false" customHeight="true" outlineLevel="0" collapsed="false">
      <c r="A793" s="3" t="n">
        <v>796</v>
      </c>
      <c r="B793" s="3" t="s">
        <v>1552</v>
      </c>
      <c r="C793" s="3" t="s">
        <v>1553</v>
      </c>
      <c r="D793" s="3" t="n">
        <v>1.475082435668</v>
      </c>
    </row>
    <row r="794" customFormat="false" ht="15" hidden="false" customHeight="true" outlineLevel="0" collapsed="false">
      <c r="A794" s="3" t="n">
        <v>797</v>
      </c>
      <c r="B794" s="3" t="s">
        <v>1554</v>
      </c>
      <c r="C794" s="3" t="s">
        <v>1555</v>
      </c>
      <c r="D794" s="3" t="n">
        <v>1.475082435668</v>
      </c>
    </row>
    <row r="795" customFormat="false" ht="15" hidden="false" customHeight="true" outlineLevel="0" collapsed="false">
      <c r="A795" s="3" t="n">
        <v>798</v>
      </c>
      <c r="B795" s="3" t="s">
        <v>1556</v>
      </c>
      <c r="C795" s="3" t="s">
        <v>1557</v>
      </c>
      <c r="D795" s="3" t="n">
        <v>1.475082435668</v>
      </c>
    </row>
    <row r="796" customFormat="false" ht="15" hidden="false" customHeight="true" outlineLevel="0" collapsed="false">
      <c r="A796" s="3" t="n">
        <v>799</v>
      </c>
      <c r="B796" s="3" t="s">
        <v>1558</v>
      </c>
      <c r="C796" s="3" t="s">
        <v>1559</v>
      </c>
      <c r="D796" s="3" t="n">
        <v>1.475082435668</v>
      </c>
    </row>
    <row r="797" customFormat="false" ht="15" hidden="false" customHeight="true" outlineLevel="0" collapsed="false">
      <c r="A797" s="3" t="n">
        <v>800</v>
      </c>
      <c r="B797" s="3" t="s">
        <v>1560</v>
      </c>
      <c r="C797" s="3" t="s">
        <v>1561</v>
      </c>
      <c r="D797" s="3" t="n">
        <v>1.475082435668</v>
      </c>
    </row>
    <row r="798" customFormat="false" ht="15" hidden="false" customHeight="true" outlineLevel="0" collapsed="false">
      <c r="A798" s="3" t="n">
        <v>801</v>
      </c>
      <c r="B798" s="3" t="s">
        <v>1562</v>
      </c>
      <c r="C798" s="3" t="s">
        <v>1563</v>
      </c>
      <c r="D798" s="3" t="n">
        <v>1.475082435668</v>
      </c>
    </row>
    <row r="799" customFormat="false" ht="15" hidden="false" customHeight="true" outlineLevel="0" collapsed="false">
      <c r="A799" s="3" t="n">
        <v>802</v>
      </c>
      <c r="B799" s="3" t="s">
        <v>1564</v>
      </c>
      <c r="C799" s="3" t="s">
        <v>1565</v>
      </c>
      <c r="D799" s="3" t="n">
        <v>1.475082435668</v>
      </c>
    </row>
    <row r="800" customFormat="false" ht="15" hidden="false" customHeight="true" outlineLevel="0" collapsed="false">
      <c r="A800" s="3" t="n">
        <v>803</v>
      </c>
      <c r="B800" s="3" t="s">
        <v>1566</v>
      </c>
      <c r="C800" s="3" t="s">
        <v>1567</v>
      </c>
      <c r="D800" s="3" t="n">
        <v>1.475082435668</v>
      </c>
    </row>
    <row r="801" customFormat="false" ht="15" hidden="false" customHeight="true" outlineLevel="0" collapsed="false">
      <c r="A801" s="3" t="n">
        <v>804</v>
      </c>
      <c r="B801" s="3" t="s">
        <v>1568</v>
      </c>
      <c r="C801" s="3" t="s">
        <v>1569</v>
      </c>
      <c r="D801" s="3" t="n">
        <v>1.475082435668</v>
      </c>
    </row>
    <row r="802" customFormat="false" ht="15" hidden="false" customHeight="true" outlineLevel="0" collapsed="false">
      <c r="A802" s="3" t="n">
        <v>805</v>
      </c>
      <c r="B802" s="3" t="s">
        <v>1570</v>
      </c>
      <c r="C802" s="3" t="s">
        <v>1571</v>
      </c>
      <c r="D802" s="3" t="n">
        <v>1.475082435668</v>
      </c>
    </row>
    <row r="803" customFormat="false" ht="15" hidden="false" customHeight="true" outlineLevel="0" collapsed="false">
      <c r="A803" s="3" t="n">
        <v>806</v>
      </c>
      <c r="B803" s="3" t="s">
        <v>1572</v>
      </c>
      <c r="C803" s="3" t="s">
        <v>1573</v>
      </c>
      <c r="D803" s="3" t="n">
        <v>1.475082435668</v>
      </c>
    </row>
    <row r="804" customFormat="false" ht="15" hidden="false" customHeight="true" outlineLevel="0" collapsed="false">
      <c r="A804" s="3" t="n">
        <v>807</v>
      </c>
      <c r="B804" s="3" t="s">
        <v>1574</v>
      </c>
      <c r="C804" s="3" t="s">
        <v>1575</v>
      </c>
      <c r="D804" s="3" t="n">
        <v>1.475082435668</v>
      </c>
    </row>
    <row r="805" customFormat="false" ht="15" hidden="false" customHeight="true" outlineLevel="0" collapsed="false">
      <c r="A805" s="3" t="n">
        <v>808</v>
      </c>
      <c r="B805" s="3" t="s">
        <v>1576</v>
      </c>
      <c r="C805" s="3" t="s">
        <v>1577</v>
      </c>
      <c r="D805" s="3" t="n">
        <v>1.475082435668</v>
      </c>
    </row>
    <row r="806" customFormat="false" ht="15" hidden="false" customHeight="true" outlineLevel="0" collapsed="false">
      <c r="A806" s="3" t="n">
        <v>809</v>
      </c>
      <c r="B806" s="3" t="s">
        <v>1578</v>
      </c>
      <c r="C806" s="3" t="s">
        <v>1579</v>
      </c>
      <c r="D806" s="3" t="n">
        <v>1.475082435668</v>
      </c>
    </row>
    <row r="807" customFormat="false" ht="15" hidden="false" customHeight="true" outlineLevel="0" collapsed="false">
      <c r="A807" s="3" t="n">
        <v>810</v>
      </c>
      <c r="B807" s="3" t="s">
        <v>1580</v>
      </c>
      <c r="C807" s="3" t="s">
        <v>1581</v>
      </c>
      <c r="D807" s="3" t="n">
        <v>1.475082435668</v>
      </c>
    </row>
    <row r="808" customFormat="false" ht="15" hidden="false" customHeight="true" outlineLevel="0" collapsed="false">
      <c r="A808" s="3" t="n">
        <v>811</v>
      </c>
      <c r="B808" s="3" t="s">
        <v>1582</v>
      </c>
      <c r="C808" s="3" t="s">
        <v>1583</v>
      </c>
      <c r="D808" s="3" t="n">
        <v>1.475082435668</v>
      </c>
    </row>
    <row r="809" customFormat="false" ht="15" hidden="false" customHeight="true" outlineLevel="0" collapsed="false">
      <c r="A809" s="3" t="n">
        <v>812</v>
      </c>
      <c r="B809" s="3" t="s">
        <v>1584</v>
      </c>
      <c r="C809" s="3" t="s">
        <v>1585</v>
      </c>
      <c r="D809" s="3" t="n">
        <v>1.475082435668</v>
      </c>
    </row>
    <row r="810" customFormat="false" ht="15" hidden="false" customHeight="true" outlineLevel="0" collapsed="false">
      <c r="A810" s="3" t="n">
        <v>813</v>
      </c>
      <c r="B810" s="3" t="s">
        <v>1586</v>
      </c>
      <c r="C810" s="3" t="s">
        <v>1587</v>
      </c>
      <c r="D810" s="3" t="n">
        <v>1.475082435668</v>
      </c>
    </row>
    <row r="811" customFormat="false" ht="15" hidden="false" customHeight="true" outlineLevel="0" collapsed="false">
      <c r="A811" s="3" t="n">
        <v>814</v>
      </c>
      <c r="B811" s="3" t="s">
        <v>1588</v>
      </c>
      <c r="C811" s="3" t="s">
        <v>1589</v>
      </c>
      <c r="D811" s="3" t="n">
        <v>1.475082435668</v>
      </c>
    </row>
    <row r="812" customFormat="false" ht="15" hidden="false" customHeight="true" outlineLevel="0" collapsed="false">
      <c r="A812" s="3" t="n">
        <v>815</v>
      </c>
      <c r="B812" s="3" t="s">
        <v>1590</v>
      </c>
      <c r="C812" s="3" t="s">
        <v>1056</v>
      </c>
      <c r="D812" s="3" t="n">
        <v>1.475082435668</v>
      </c>
    </row>
    <row r="813" customFormat="false" ht="15" hidden="false" customHeight="true" outlineLevel="0" collapsed="false">
      <c r="A813" s="3" t="n">
        <v>816</v>
      </c>
      <c r="B813" s="3" t="s">
        <v>1591</v>
      </c>
      <c r="C813" s="3" t="s">
        <v>1592</v>
      </c>
      <c r="D813" s="3" t="n">
        <v>1.475082435668</v>
      </c>
    </row>
    <row r="814" customFormat="false" ht="15" hidden="false" customHeight="true" outlineLevel="0" collapsed="false">
      <c r="A814" s="3" t="n">
        <v>817</v>
      </c>
      <c r="B814" s="3" t="s">
        <v>1593</v>
      </c>
      <c r="C814" s="3" t="s">
        <v>1594</v>
      </c>
      <c r="D814" s="3" t="n">
        <v>1.475082435668</v>
      </c>
    </row>
    <row r="815" customFormat="false" ht="15" hidden="false" customHeight="true" outlineLevel="0" collapsed="false">
      <c r="A815" s="3" t="n">
        <v>818</v>
      </c>
      <c r="B815" s="3" t="s">
        <v>1595</v>
      </c>
      <c r="C815" s="3" t="s">
        <v>1596</v>
      </c>
      <c r="D815" s="3" t="n">
        <v>1.475082435668</v>
      </c>
    </row>
    <row r="816" customFormat="false" ht="15" hidden="false" customHeight="true" outlineLevel="0" collapsed="false">
      <c r="A816" s="3" t="n">
        <v>819</v>
      </c>
      <c r="B816" s="3" t="s">
        <v>1597</v>
      </c>
      <c r="C816" s="3" t="s">
        <v>1598</v>
      </c>
      <c r="D816" s="3" t="n">
        <v>1.475082435668</v>
      </c>
    </row>
    <row r="817" customFormat="false" ht="15" hidden="false" customHeight="true" outlineLevel="0" collapsed="false">
      <c r="A817" s="3" t="n">
        <v>820</v>
      </c>
      <c r="B817" s="3" t="s">
        <v>1599</v>
      </c>
      <c r="C817" s="3" t="s">
        <v>1600</v>
      </c>
      <c r="D817" s="3" t="n">
        <v>1.475082435668</v>
      </c>
    </row>
    <row r="818" customFormat="false" ht="15" hidden="false" customHeight="true" outlineLevel="0" collapsed="false">
      <c r="A818" s="3" t="n">
        <v>821</v>
      </c>
      <c r="B818" s="3" t="s">
        <v>1601</v>
      </c>
      <c r="C818" s="3" t="s">
        <v>1602</v>
      </c>
      <c r="D818" s="3" t="n">
        <v>1.475082435668</v>
      </c>
    </row>
    <row r="819" customFormat="false" ht="15" hidden="false" customHeight="true" outlineLevel="0" collapsed="false">
      <c r="A819" s="3" t="n">
        <v>822</v>
      </c>
      <c r="B819" s="3" t="s">
        <v>1603</v>
      </c>
      <c r="C819" s="3" t="s">
        <v>1604</v>
      </c>
      <c r="D819" s="3" t="n">
        <v>1.475082435668</v>
      </c>
    </row>
    <row r="820" customFormat="false" ht="15" hidden="false" customHeight="true" outlineLevel="0" collapsed="false">
      <c r="A820" s="3" t="n">
        <v>823</v>
      </c>
      <c r="B820" s="3" t="s">
        <v>1605</v>
      </c>
      <c r="C820" s="3" t="s">
        <v>1606</v>
      </c>
      <c r="D820" s="3" t="n">
        <v>1.475082435668</v>
      </c>
    </row>
    <row r="821" customFormat="false" ht="15" hidden="false" customHeight="true" outlineLevel="0" collapsed="false">
      <c r="A821" s="3" t="n">
        <v>824</v>
      </c>
      <c r="B821" s="3" t="s">
        <v>1607</v>
      </c>
      <c r="C821" s="3" t="s">
        <v>1608</v>
      </c>
      <c r="D821" s="3" t="n">
        <v>1.475082435668</v>
      </c>
    </row>
    <row r="822" customFormat="false" ht="15" hidden="false" customHeight="true" outlineLevel="0" collapsed="false">
      <c r="A822" s="3" t="n">
        <v>825</v>
      </c>
      <c r="B822" s="3" t="s">
        <v>1609</v>
      </c>
      <c r="C822" s="3" t="s">
        <v>1610</v>
      </c>
      <c r="D822" s="3" t="n">
        <v>1.475082435668</v>
      </c>
    </row>
    <row r="823" customFormat="false" ht="15" hidden="false" customHeight="true" outlineLevel="0" collapsed="false">
      <c r="A823" s="3" t="n">
        <v>826</v>
      </c>
      <c r="B823" s="3" t="s">
        <v>1611</v>
      </c>
      <c r="C823" s="3" t="s">
        <v>1612</v>
      </c>
      <c r="D823" s="3" t="n">
        <v>1.475082435668</v>
      </c>
    </row>
    <row r="824" customFormat="false" ht="15" hidden="false" customHeight="true" outlineLevel="0" collapsed="false">
      <c r="A824" s="3" t="n">
        <v>827</v>
      </c>
      <c r="B824" s="3" t="s">
        <v>1613</v>
      </c>
      <c r="C824" s="3" t="s">
        <v>1614</v>
      </c>
      <c r="D824" s="3" t="n">
        <v>1.475082435668</v>
      </c>
    </row>
    <row r="825" customFormat="false" ht="15" hidden="false" customHeight="true" outlineLevel="0" collapsed="false">
      <c r="A825" s="3" t="n">
        <v>828</v>
      </c>
      <c r="B825" s="3" t="s">
        <v>1615</v>
      </c>
      <c r="C825" s="3" t="s">
        <v>1616</v>
      </c>
      <c r="D825" s="3" t="n">
        <v>1.475082435668</v>
      </c>
    </row>
    <row r="826" customFormat="false" ht="15" hidden="false" customHeight="true" outlineLevel="0" collapsed="false">
      <c r="A826" s="3" t="n">
        <v>829</v>
      </c>
      <c r="B826" s="3" t="s">
        <v>1617</v>
      </c>
      <c r="C826" s="3" t="s">
        <v>1618</v>
      </c>
      <c r="D826" s="3" t="n">
        <v>1.475082435668</v>
      </c>
    </row>
    <row r="827" customFormat="false" ht="15" hidden="false" customHeight="true" outlineLevel="0" collapsed="false">
      <c r="A827" s="3" t="n">
        <v>830</v>
      </c>
      <c r="B827" s="3" t="s">
        <v>1619</v>
      </c>
      <c r="C827" s="3" t="s">
        <v>1620</v>
      </c>
      <c r="D827" s="3" t="n">
        <v>1.475082435668</v>
      </c>
    </row>
    <row r="828" customFormat="false" ht="15" hidden="false" customHeight="true" outlineLevel="0" collapsed="false">
      <c r="A828" s="3" t="n">
        <v>831</v>
      </c>
      <c r="B828" s="3" t="s">
        <v>1621</v>
      </c>
      <c r="C828" s="3" t="s">
        <v>1622</v>
      </c>
      <c r="D828" s="3" t="n">
        <v>1.475082435668</v>
      </c>
    </row>
    <row r="829" customFormat="false" ht="15" hidden="false" customHeight="true" outlineLevel="0" collapsed="false">
      <c r="A829" s="3" t="n">
        <v>832</v>
      </c>
      <c r="B829" s="3" t="s">
        <v>1623</v>
      </c>
      <c r="C829" s="3" t="s">
        <v>1624</v>
      </c>
      <c r="D829" s="3" t="n">
        <v>1.475082435668</v>
      </c>
    </row>
    <row r="830" customFormat="false" ht="15" hidden="false" customHeight="true" outlineLevel="0" collapsed="false">
      <c r="A830" s="3" t="n">
        <v>833</v>
      </c>
      <c r="B830" s="3" t="s">
        <v>1625</v>
      </c>
      <c r="C830" s="3" t="s">
        <v>1626</v>
      </c>
      <c r="D830" s="3" t="n">
        <v>1.475082435668</v>
      </c>
    </row>
    <row r="831" customFormat="false" ht="15" hidden="false" customHeight="true" outlineLevel="0" collapsed="false">
      <c r="A831" s="3" t="n">
        <v>834</v>
      </c>
      <c r="B831" s="3" t="s">
        <v>1627</v>
      </c>
      <c r="C831" s="3" t="s">
        <v>1628</v>
      </c>
      <c r="D831" s="3" t="n">
        <v>1.475082435668</v>
      </c>
    </row>
    <row r="832" customFormat="false" ht="15" hidden="false" customHeight="true" outlineLevel="0" collapsed="false">
      <c r="A832" s="3" t="n">
        <v>835</v>
      </c>
      <c r="B832" s="3" t="s">
        <v>1629</v>
      </c>
      <c r="C832" s="3" t="s">
        <v>1630</v>
      </c>
      <c r="D832" s="3" t="n">
        <v>1.475082435668</v>
      </c>
    </row>
    <row r="833" customFormat="false" ht="15" hidden="false" customHeight="true" outlineLevel="0" collapsed="false">
      <c r="A833" s="3" t="n">
        <v>836</v>
      </c>
      <c r="B833" s="3" t="s">
        <v>1631</v>
      </c>
      <c r="C833" s="3" t="s">
        <v>1632</v>
      </c>
      <c r="D833" s="3" t="n">
        <v>1.475082435668</v>
      </c>
    </row>
    <row r="834" customFormat="false" ht="15" hidden="false" customHeight="true" outlineLevel="0" collapsed="false">
      <c r="A834" s="3" t="n">
        <v>837</v>
      </c>
      <c r="B834" s="3" t="s">
        <v>1633</v>
      </c>
      <c r="C834" s="3" t="s">
        <v>1634</v>
      </c>
      <c r="D834" s="3" t="n">
        <v>1.475082435668</v>
      </c>
    </row>
    <row r="835" customFormat="false" ht="15" hidden="false" customHeight="true" outlineLevel="0" collapsed="false">
      <c r="A835" s="3" t="n">
        <v>838</v>
      </c>
      <c r="B835" s="3" t="s">
        <v>1635</v>
      </c>
      <c r="C835" s="3" t="s">
        <v>1636</v>
      </c>
      <c r="D835" s="3" t="n">
        <v>1.475082435668</v>
      </c>
    </row>
    <row r="836" customFormat="false" ht="15" hidden="false" customHeight="true" outlineLevel="0" collapsed="false">
      <c r="A836" s="3" t="n">
        <v>839</v>
      </c>
      <c r="B836" s="3" t="s">
        <v>1637</v>
      </c>
      <c r="C836" s="3" t="s">
        <v>1638</v>
      </c>
      <c r="D836" s="3" t="n">
        <v>1.475082435668</v>
      </c>
    </row>
    <row r="837" customFormat="false" ht="15" hidden="false" customHeight="true" outlineLevel="0" collapsed="false">
      <c r="A837" s="3" t="n">
        <v>840</v>
      </c>
      <c r="B837" s="3" t="s">
        <v>1639</v>
      </c>
      <c r="C837" s="3" t="s">
        <v>1640</v>
      </c>
      <c r="D837" s="3" t="n">
        <v>1.475082435668</v>
      </c>
    </row>
    <row r="838" customFormat="false" ht="15" hidden="false" customHeight="true" outlineLevel="0" collapsed="false">
      <c r="A838" s="3" t="n">
        <v>841</v>
      </c>
      <c r="B838" s="3" t="s">
        <v>1641</v>
      </c>
      <c r="C838" s="3" t="s">
        <v>1642</v>
      </c>
      <c r="D838" s="3" t="n">
        <v>1.475082435668</v>
      </c>
    </row>
    <row r="839" customFormat="false" ht="15" hidden="false" customHeight="true" outlineLevel="0" collapsed="false">
      <c r="A839" s="3" t="n">
        <v>842</v>
      </c>
      <c r="B839" s="3" t="s">
        <v>1643</v>
      </c>
      <c r="C839" s="3" t="s">
        <v>87</v>
      </c>
      <c r="D839" s="3" t="n">
        <v>1.475082435668</v>
      </c>
    </row>
    <row r="840" customFormat="false" ht="15" hidden="false" customHeight="true" outlineLevel="0" collapsed="false">
      <c r="A840" s="3" t="n">
        <v>843</v>
      </c>
      <c r="B840" s="3" t="s">
        <v>1644</v>
      </c>
      <c r="C840" s="3" t="s">
        <v>1645</v>
      </c>
      <c r="D840" s="3" t="n">
        <v>1.475082435668</v>
      </c>
    </row>
    <row r="841" customFormat="false" ht="15" hidden="false" customHeight="true" outlineLevel="0" collapsed="false">
      <c r="A841" s="3" t="n">
        <v>844</v>
      </c>
      <c r="B841" s="3" t="s">
        <v>1646</v>
      </c>
      <c r="C841" s="3" t="s">
        <v>1647</v>
      </c>
      <c r="D841" s="3" t="n">
        <v>1.475082435668</v>
      </c>
    </row>
    <row r="842" customFormat="false" ht="15" hidden="false" customHeight="true" outlineLevel="0" collapsed="false">
      <c r="A842" s="3" t="n">
        <v>845</v>
      </c>
      <c r="B842" s="3" t="s">
        <v>1648</v>
      </c>
      <c r="C842" s="3" t="s">
        <v>1649</v>
      </c>
      <c r="D842" s="3" t="n">
        <v>1.475082435668</v>
      </c>
    </row>
    <row r="843" customFormat="false" ht="15" hidden="false" customHeight="true" outlineLevel="0" collapsed="false">
      <c r="A843" s="3" t="n">
        <v>846</v>
      </c>
      <c r="B843" s="3" t="s">
        <v>1650</v>
      </c>
      <c r="C843" s="3" t="s">
        <v>1651</v>
      </c>
      <c r="D843" s="3" t="n">
        <v>1.475082435668</v>
      </c>
    </row>
    <row r="844" customFormat="false" ht="15" hidden="false" customHeight="true" outlineLevel="0" collapsed="false">
      <c r="A844" s="3" t="n">
        <v>847</v>
      </c>
      <c r="B844" s="3" t="s">
        <v>1652</v>
      </c>
      <c r="C844" s="3" t="s">
        <v>1653</v>
      </c>
      <c r="D844" s="3" t="n">
        <v>1.475082435668</v>
      </c>
    </row>
    <row r="845" customFormat="false" ht="15" hidden="false" customHeight="true" outlineLevel="0" collapsed="false">
      <c r="A845" s="3" t="n">
        <v>848</v>
      </c>
      <c r="B845" s="3" t="s">
        <v>1654</v>
      </c>
      <c r="C845" s="3" t="s">
        <v>1655</v>
      </c>
      <c r="D845" s="3" t="n">
        <v>1.475082435668</v>
      </c>
    </row>
    <row r="846" customFormat="false" ht="15" hidden="false" customHeight="true" outlineLevel="0" collapsed="false">
      <c r="A846" s="3" t="n">
        <v>849</v>
      </c>
      <c r="B846" s="3" t="s">
        <v>1656</v>
      </c>
      <c r="C846" s="3" t="s">
        <v>1657</v>
      </c>
      <c r="D846" s="3" t="n">
        <v>1.475082435668</v>
      </c>
    </row>
    <row r="847" customFormat="false" ht="15" hidden="false" customHeight="true" outlineLevel="0" collapsed="false">
      <c r="A847" s="3" t="n">
        <v>850</v>
      </c>
      <c r="B847" s="3" t="s">
        <v>1658</v>
      </c>
      <c r="C847" s="3" t="s">
        <v>1659</v>
      </c>
      <c r="D847" s="3" t="n">
        <v>1.475082435668</v>
      </c>
    </row>
    <row r="848" customFormat="false" ht="15" hidden="false" customHeight="true" outlineLevel="0" collapsed="false">
      <c r="A848" s="3" t="n">
        <v>851</v>
      </c>
      <c r="B848" s="3" t="s">
        <v>1660</v>
      </c>
      <c r="C848" s="3" t="s">
        <v>1661</v>
      </c>
      <c r="D848" s="3" t="n">
        <v>1.475082435668</v>
      </c>
    </row>
    <row r="849" customFormat="false" ht="15" hidden="false" customHeight="true" outlineLevel="0" collapsed="false">
      <c r="A849" s="3" t="n">
        <v>852</v>
      </c>
      <c r="B849" s="3" t="s">
        <v>1662</v>
      </c>
      <c r="C849" s="3" t="s">
        <v>1663</v>
      </c>
      <c r="D849" s="3" t="n">
        <v>1.475082435668</v>
      </c>
    </row>
    <row r="850" customFormat="false" ht="15" hidden="false" customHeight="true" outlineLevel="0" collapsed="false">
      <c r="A850" s="3" t="n">
        <v>853</v>
      </c>
      <c r="B850" s="3" t="s">
        <v>1664</v>
      </c>
      <c r="C850" s="3" t="s">
        <v>1665</v>
      </c>
      <c r="D850" s="3" t="n">
        <v>1.475082435668</v>
      </c>
    </row>
    <row r="851" customFormat="false" ht="15" hidden="false" customHeight="true" outlineLevel="0" collapsed="false">
      <c r="A851" s="3" t="n">
        <v>854</v>
      </c>
      <c r="B851" s="3" t="s">
        <v>1666</v>
      </c>
      <c r="C851" s="3" t="s">
        <v>1667</v>
      </c>
      <c r="D851" s="3" t="n">
        <v>1.475082435668</v>
      </c>
    </row>
    <row r="852" customFormat="false" ht="15" hidden="false" customHeight="true" outlineLevel="0" collapsed="false">
      <c r="A852" s="3" t="n">
        <v>855</v>
      </c>
      <c r="B852" s="3" t="s">
        <v>1668</v>
      </c>
      <c r="C852" s="3" t="s">
        <v>1669</v>
      </c>
      <c r="D852" s="3" t="n">
        <v>1.475082435668</v>
      </c>
    </row>
    <row r="853" customFormat="false" ht="15" hidden="false" customHeight="true" outlineLevel="0" collapsed="false">
      <c r="A853" s="3" t="n">
        <v>856</v>
      </c>
      <c r="B853" s="3" t="s">
        <v>1670</v>
      </c>
      <c r="C853" s="3" t="s">
        <v>1671</v>
      </c>
      <c r="D853" s="3" t="n">
        <v>1.475082435668</v>
      </c>
    </row>
    <row r="854" customFormat="false" ht="15" hidden="false" customHeight="true" outlineLevel="0" collapsed="false">
      <c r="A854" s="3" t="n">
        <v>857</v>
      </c>
      <c r="B854" s="3" t="s">
        <v>1672</v>
      </c>
      <c r="C854" s="3" t="s">
        <v>1673</v>
      </c>
      <c r="D854" s="3" t="n">
        <v>1.475082435668</v>
      </c>
    </row>
    <row r="855" customFormat="false" ht="15" hidden="false" customHeight="true" outlineLevel="0" collapsed="false">
      <c r="A855" s="3" t="n">
        <v>858</v>
      </c>
      <c r="B855" s="3" t="s">
        <v>1674</v>
      </c>
      <c r="C855" s="3" t="s">
        <v>1675</v>
      </c>
      <c r="D855" s="3" t="n">
        <v>1.475082435668</v>
      </c>
    </row>
    <row r="856" customFormat="false" ht="15" hidden="false" customHeight="true" outlineLevel="0" collapsed="false">
      <c r="A856" s="3" t="n">
        <v>859</v>
      </c>
      <c r="B856" s="3" t="s">
        <v>1676</v>
      </c>
      <c r="C856" s="3" t="s">
        <v>1677</v>
      </c>
      <c r="D856" s="3" t="n">
        <v>1.475082435668</v>
      </c>
    </row>
    <row r="857" customFormat="false" ht="15" hidden="false" customHeight="true" outlineLevel="0" collapsed="false">
      <c r="A857" s="3" t="n">
        <v>860</v>
      </c>
      <c r="B857" s="3" t="s">
        <v>1678</v>
      </c>
      <c r="C857" s="3" t="s">
        <v>1679</v>
      </c>
      <c r="D857" s="3" t="n">
        <v>1.475082435668</v>
      </c>
    </row>
    <row r="858" customFormat="false" ht="15" hidden="false" customHeight="true" outlineLevel="0" collapsed="false">
      <c r="A858" s="3" t="n">
        <v>861</v>
      </c>
      <c r="B858" s="3" t="s">
        <v>1680</v>
      </c>
      <c r="C858" s="3" t="s">
        <v>1681</v>
      </c>
      <c r="D858" s="3" t="n">
        <v>1.475082435668</v>
      </c>
    </row>
    <row r="859" customFormat="false" ht="15" hidden="false" customHeight="true" outlineLevel="0" collapsed="false">
      <c r="A859" s="3" t="n">
        <v>862</v>
      </c>
      <c r="B859" s="3" t="s">
        <v>1682</v>
      </c>
      <c r="C859" s="3" t="s">
        <v>1683</v>
      </c>
      <c r="D859" s="3" t="n">
        <v>1.475082435668</v>
      </c>
    </row>
    <row r="860" customFormat="false" ht="15" hidden="false" customHeight="true" outlineLevel="0" collapsed="false">
      <c r="A860" s="3" t="n">
        <v>863</v>
      </c>
      <c r="B860" s="3" t="s">
        <v>1684</v>
      </c>
      <c r="C860" s="3" t="s">
        <v>1685</v>
      </c>
      <c r="D860" s="3" t="n">
        <v>1.475082435668</v>
      </c>
    </row>
    <row r="861" customFormat="false" ht="15" hidden="false" customHeight="true" outlineLevel="0" collapsed="false">
      <c r="A861" s="3" t="n">
        <v>864</v>
      </c>
      <c r="B861" s="3" t="s">
        <v>1686</v>
      </c>
      <c r="C861" s="3" t="s">
        <v>1687</v>
      </c>
      <c r="D861" s="3" t="n">
        <v>1.475082435668</v>
      </c>
    </row>
    <row r="862" customFormat="false" ht="15" hidden="false" customHeight="true" outlineLevel="0" collapsed="false">
      <c r="A862" s="3" t="n">
        <v>865</v>
      </c>
      <c r="B862" s="3" t="s">
        <v>1688</v>
      </c>
      <c r="C862" s="3" t="s">
        <v>1689</v>
      </c>
      <c r="D862" s="3" t="n">
        <v>1.475082435668</v>
      </c>
    </row>
    <row r="863" customFormat="false" ht="15" hidden="false" customHeight="true" outlineLevel="0" collapsed="false">
      <c r="A863" s="3" t="n">
        <v>866</v>
      </c>
      <c r="B863" s="3" t="s">
        <v>1690</v>
      </c>
      <c r="C863" s="3" t="s">
        <v>1691</v>
      </c>
      <c r="D863" s="3" t="n">
        <v>1.475082435668</v>
      </c>
    </row>
    <row r="864" customFormat="false" ht="15" hidden="false" customHeight="true" outlineLevel="0" collapsed="false">
      <c r="A864" s="3" t="n">
        <v>867</v>
      </c>
      <c r="B864" s="3" t="s">
        <v>1692</v>
      </c>
      <c r="C864" s="3" t="s">
        <v>1693</v>
      </c>
      <c r="D864" s="3" t="n">
        <v>1.475082435668</v>
      </c>
    </row>
    <row r="865" customFormat="false" ht="15" hidden="false" customHeight="true" outlineLevel="0" collapsed="false">
      <c r="A865" s="3" t="n">
        <v>868</v>
      </c>
      <c r="B865" s="3" t="s">
        <v>1694</v>
      </c>
      <c r="C865" s="3" t="s">
        <v>1695</v>
      </c>
      <c r="D865" s="3" t="n">
        <v>1.475082435668</v>
      </c>
    </row>
    <row r="866" customFormat="false" ht="15" hidden="false" customHeight="true" outlineLevel="0" collapsed="false">
      <c r="A866" s="3" t="n">
        <v>869</v>
      </c>
      <c r="B866" s="3" t="s">
        <v>1696</v>
      </c>
      <c r="C866" s="3" t="s">
        <v>1697</v>
      </c>
      <c r="D866" s="3" t="n">
        <v>1.475082435668</v>
      </c>
    </row>
    <row r="867" customFormat="false" ht="15" hidden="false" customHeight="true" outlineLevel="0" collapsed="false">
      <c r="A867" s="3" t="n">
        <v>870</v>
      </c>
      <c r="B867" s="3" t="s">
        <v>1698</v>
      </c>
      <c r="C867" s="3" t="s">
        <v>376</v>
      </c>
      <c r="D867" s="3" t="n">
        <v>1.475082435668</v>
      </c>
    </row>
    <row r="868" customFormat="false" ht="15" hidden="false" customHeight="true" outlineLevel="0" collapsed="false">
      <c r="A868" s="3" t="n">
        <v>871</v>
      </c>
      <c r="B868" s="3" t="s">
        <v>1699</v>
      </c>
      <c r="C868" s="3" t="s">
        <v>1700</v>
      </c>
      <c r="D868" s="3" t="n">
        <v>1.475082435668</v>
      </c>
    </row>
    <row r="869" customFormat="false" ht="15" hidden="false" customHeight="true" outlineLevel="0" collapsed="false">
      <c r="A869" s="3" t="n">
        <v>872</v>
      </c>
      <c r="B869" s="3" t="s">
        <v>1701</v>
      </c>
      <c r="C869" s="3" t="s">
        <v>1702</v>
      </c>
      <c r="D869" s="3" t="n">
        <v>1.475082435668</v>
      </c>
    </row>
    <row r="870" customFormat="false" ht="15" hidden="false" customHeight="true" outlineLevel="0" collapsed="false">
      <c r="A870" s="3" t="n">
        <v>873</v>
      </c>
      <c r="B870" s="3" t="s">
        <v>1703</v>
      </c>
      <c r="C870" s="3" t="s">
        <v>1704</v>
      </c>
      <c r="D870" s="3" t="n">
        <v>1.475082435668</v>
      </c>
    </row>
    <row r="871" customFormat="false" ht="15" hidden="false" customHeight="true" outlineLevel="0" collapsed="false">
      <c r="A871" s="3" t="n">
        <v>874</v>
      </c>
      <c r="B871" s="3" t="s">
        <v>1705</v>
      </c>
      <c r="C871" s="3" t="s">
        <v>1706</v>
      </c>
      <c r="D871" s="3" t="n">
        <v>1.475082435668</v>
      </c>
    </row>
    <row r="872" customFormat="false" ht="15" hidden="false" customHeight="true" outlineLevel="0" collapsed="false">
      <c r="A872" s="3" t="n">
        <v>875</v>
      </c>
      <c r="B872" s="3" t="s">
        <v>1707</v>
      </c>
      <c r="C872" s="3" t="s">
        <v>1708</v>
      </c>
      <c r="D872" s="3" t="n">
        <v>1.475082435668</v>
      </c>
    </row>
    <row r="873" customFormat="false" ht="15" hidden="false" customHeight="true" outlineLevel="0" collapsed="false">
      <c r="A873" s="3" t="n">
        <v>876</v>
      </c>
      <c r="B873" s="3" t="s">
        <v>1709</v>
      </c>
      <c r="C873" s="3" t="s">
        <v>1710</v>
      </c>
      <c r="D873" s="3" t="n">
        <v>1.475082435668</v>
      </c>
    </row>
    <row r="874" customFormat="false" ht="15" hidden="false" customHeight="true" outlineLevel="0" collapsed="false">
      <c r="A874" s="3" t="n">
        <v>877</v>
      </c>
      <c r="B874" s="3" t="s">
        <v>1711</v>
      </c>
      <c r="C874" s="3" t="s">
        <v>1712</v>
      </c>
      <c r="D874" s="3" t="n">
        <v>1.475082435668</v>
      </c>
    </row>
    <row r="875" customFormat="false" ht="15" hidden="false" customHeight="true" outlineLevel="0" collapsed="false">
      <c r="A875" s="3" t="n">
        <v>878</v>
      </c>
      <c r="B875" s="3" t="s">
        <v>1713</v>
      </c>
      <c r="C875" s="3" t="s">
        <v>1714</v>
      </c>
      <c r="D875" s="3" t="n">
        <v>1.475082435668</v>
      </c>
    </row>
    <row r="876" customFormat="false" ht="15" hidden="false" customHeight="true" outlineLevel="0" collapsed="false">
      <c r="A876" s="3" t="n">
        <v>879</v>
      </c>
      <c r="B876" s="3" t="s">
        <v>1715</v>
      </c>
      <c r="C876" s="3" t="s">
        <v>1716</v>
      </c>
      <c r="D876" s="3" t="n">
        <v>1.475082435668</v>
      </c>
    </row>
    <row r="877" customFormat="false" ht="15" hidden="false" customHeight="true" outlineLevel="0" collapsed="false">
      <c r="A877" s="3" t="n">
        <v>880</v>
      </c>
      <c r="B877" s="3" t="s">
        <v>1717</v>
      </c>
      <c r="C877" s="3" t="s">
        <v>1718</v>
      </c>
      <c r="D877" s="3" t="n">
        <v>1.475082435668</v>
      </c>
    </row>
    <row r="878" customFormat="false" ht="15" hidden="false" customHeight="true" outlineLevel="0" collapsed="false">
      <c r="A878" s="3" t="n">
        <v>881</v>
      </c>
      <c r="B878" s="3" t="s">
        <v>1719</v>
      </c>
      <c r="C878" s="3" t="s">
        <v>1720</v>
      </c>
      <c r="D878" s="3" t="n">
        <v>1.475082435668</v>
      </c>
    </row>
    <row r="879" customFormat="false" ht="15" hidden="false" customHeight="true" outlineLevel="0" collapsed="false">
      <c r="A879" s="3" t="n">
        <v>882</v>
      </c>
      <c r="B879" s="3" t="s">
        <v>1721</v>
      </c>
      <c r="C879" s="3" t="s">
        <v>1722</v>
      </c>
      <c r="D879" s="3" t="n">
        <v>1.475082435668</v>
      </c>
    </row>
    <row r="880" customFormat="false" ht="15" hidden="false" customHeight="true" outlineLevel="0" collapsed="false">
      <c r="A880" s="3" t="n">
        <v>883</v>
      </c>
      <c r="B880" s="3" t="s">
        <v>1723</v>
      </c>
      <c r="C880" s="3" t="s">
        <v>1724</v>
      </c>
      <c r="D880" s="3" t="n">
        <v>1.475082435668</v>
      </c>
    </row>
    <row r="881" customFormat="false" ht="15" hidden="false" customHeight="true" outlineLevel="0" collapsed="false">
      <c r="A881" s="3" t="n">
        <v>884</v>
      </c>
      <c r="B881" s="3" t="s">
        <v>1725</v>
      </c>
      <c r="C881" s="3" t="s">
        <v>1726</v>
      </c>
      <c r="D881" s="3" t="n">
        <v>1.475082435668</v>
      </c>
    </row>
    <row r="882" customFormat="false" ht="15" hidden="false" customHeight="true" outlineLevel="0" collapsed="false">
      <c r="A882" s="3" t="n">
        <v>885</v>
      </c>
      <c r="B882" s="3" t="s">
        <v>1727</v>
      </c>
      <c r="C882" s="3" t="s">
        <v>1728</v>
      </c>
      <c r="D882" s="3" t="n">
        <v>1.475082435668</v>
      </c>
    </row>
    <row r="883" customFormat="false" ht="15" hidden="false" customHeight="true" outlineLevel="0" collapsed="false">
      <c r="A883" s="3" t="n">
        <v>886</v>
      </c>
      <c r="B883" s="3" t="s">
        <v>1729</v>
      </c>
      <c r="C883" s="3" t="s">
        <v>1730</v>
      </c>
      <c r="D883" s="3" t="n">
        <v>1.475082435668</v>
      </c>
    </row>
    <row r="884" customFormat="false" ht="15" hidden="false" customHeight="true" outlineLevel="0" collapsed="false">
      <c r="A884" s="3" t="n">
        <v>887</v>
      </c>
      <c r="B884" s="3" t="s">
        <v>1731</v>
      </c>
      <c r="C884" s="3" t="s">
        <v>1732</v>
      </c>
      <c r="D884" s="3" t="n">
        <v>1.475082435668</v>
      </c>
    </row>
    <row r="885" customFormat="false" ht="15" hidden="false" customHeight="true" outlineLevel="0" collapsed="false">
      <c r="A885" s="3" t="n">
        <v>888</v>
      </c>
      <c r="B885" s="3" t="s">
        <v>1733</v>
      </c>
      <c r="C885" s="3" t="s">
        <v>698</v>
      </c>
      <c r="D885" s="3" t="n">
        <v>1.475082435668</v>
      </c>
    </row>
    <row r="886" customFormat="false" ht="15" hidden="false" customHeight="true" outlineLevel="0" collapsed="false">
      <c r="A886" s="3" t="n">
        <v>889</v>
      </c>
      <c r="B886" s="3" t="s">
        <v>1734</v>
      </c>
      <c r="C886" s="3" t="s">
        <v>1735</v>
      </c>
      <c r="D886" s="3" t="n">
        <v>1.475082435668</v>
      </c>
    </row>
    <row r="887" customFormat="false" ht="15" hidden="false" customHeight="true" outlineLevel="0" collapsed="false">
      <c r="A887" s="3" t="n">
        <v>890</v>
      </c>
      <c r="B887" s="3" t="s">
        <v>1736</v>
      </c>
      <c r="C887" s="3" t="s">
        <v>1737</v>
      </c>
      <c r="D887" s="3" t="n">
        <v>1.475082435668</v>
      </c>
    </row>
    <row r="888" customFormat="false" ht="15" hidden="false" customHeight="true" outlineLevel="0" collapsed="false">
      <c r="A888" s="3" t="n">
        <v>891</v>
      </c>
      <c r="B888" s="3" t="s">
        <v>1738</v>
      </c>
      <c r="C888" s="3" t="s">
        <v>1739</v>
      </c>
      <c r="D888" s="3" t="n">
        <v>1.475082435668</v>
      </c>
    </row>
    <row r="889" customFormat="false" ht="15" hidden="false" customHeight="true" outlineLevel="0" collapsed="false">
      <c r="A889" s="3" t="n">
        <v>892</v>
      </c>
      <c r="B889" s="3" t="s">
        <v>1740</v>
      </c>
      <c r="C889" s="3" t="s">
        <v>1741</v>
      </c>
      <c r="D889" s="3" t="n">
        <v>1.475082435668</v>
      </c>
    </row>
    <row r="890" customFormat="false" ht="15" hidden="false" customHeight="true" outlineLevel="0" collapsed="false">
      <c r="A890" s="3" t="n">
        <v>893</v>
      </c>
      <c r="B890" s="3" t="s">
        <v>1742</v>
      </c>
      <c r="C890" s="3" t="s">
        <v>1743</v>
      </c>
      <c r="D890" s="3" t="n">
        <v>1.475082435668</v>
      </c>
    </row>
    <row r="891" customFormat="false" ht="15" hidden="false" customHeight="true" outlineLevel="0" collapsed="false">
      <c r="A891" s="3" t="n">
        <v>894</v>
      </c>
      <c r="B891" s="3" t="s">
        <v>1744</v>
      </c>
      <c r="C891" s="3" t="s">
        <v>1745</v>
      </c>
      <c r="D891" s="3" t="n">
        <v>1.475082435668</v>
      </c>
    </row>
    <row r="892" customFormat="false" ht="15" hidden="false" customHeight="true" outlineLevel="0" collapsed="false">
      <c r="A892" s="3" t="n">
        <v>895</v>
      </c>
      <c r="B892" s="3" t="s">
        <v>1746</v>
      </c>
      <c r="C892" s="3" t="s">
        <v>1747</v>
      </c>
      <c r="D892" s="3" t="n">
        <v>1.475082435668</v>
      </c>
    </row>
    <row r="893" customFormat="false" ht="15" hidden="false" customHeight="true" outlineLevel="0" collapsed="false">
      <c r="A893" s="3" t="n">
        <v>896</v>
      </c>
      <c r="B893" s="3" t="s">
        <v>1748</v>
      </c>
      <c r="C893" s="3" t="s">
        <v>1749</v>
      </c>
      <c r="D893" s="3" t="n">
        <v>1.475082435668</v>
      </c>
    </row>
    <row r="894" customFormat="false" ht="15" hidden="false" customHeight="true" outlineLevel="0" collapsed="false">
      <c r="A894" s="3" t="n">
        <v>897</v>
      </c>
      <c r="B894" s="3" t="s">
        <v>1750</v>
      </c>
      <c r="C894" s="3" t="s">
        <v>1751</v>
      </c>
      <c r="D894" s="3" t="n">
        <v>1.475082435668</v>
      </c>
    </row>
    <row r="895" customFormat="false" ht="15" hidden="false" customHeight="true" outlineLevel="0" collapsed="false">
      <c r="A895" s="3" t="n">
        <v>898</v>
      </c>
      <c r="B895" s="3" t="s">
        <v>1752</v>
      </c>
      <c r="C895" s="3" t="s">
        <v>1753</v>
      </c>
      <c r="D895" s="3" t="n">
        <v>1.475082435668</v>
      </c>
    </row>
    <row r="896" customFormat="false" ht="15" hidden="false" customHeight="true" outlineLevel="0" collapsed="false">
      <c r="A896" s="3" t="n">
        <v>899</v>
      </c>
      <c r="B896" s="3" t="s">
        <v>1754</v>
      </c>
      <c r="C896" s="3" t="s">
        <v>1755</v>
      </c>
      <c r="D896" s="3" t="n">
        <v>1.475082435668</v>
      </c>
    </row>
    <row r="897" customFormat="false" ht="15" hidden="false" customHeight="true" outlineLevel="0" collapsed="false">
      <c r="A897" s="3" t="n">
        <v>900</v>
      </c>
      <c r="B897" s="3" t="s">
        <v>1756</v>
      </c>
      <c r="C897" s="3" t="s">
        <v>1757</v>
      </c>
      <c r="D897" s="3" t="n">
        <v>1.475082435668</v>
      </c>
    </row>
    <row r="898" customFormat="false" ht="15" hidden="false" customHeight="true" outlineLevel="0" collapsed="false">
      <c r="A898" s="3" t="n">
        <v>901</v>
      </c>
      <c r="B898" s="3" t="s">
        <v>1758</v>
      </c>
      <c r="C898" s="3" t="s">
        <v>1759</v>
      </c>
      <c r="D898" s="3" t="n">
        <v>1.475082435668</v>
      </c>
    </row>
    <row r="899" customFormat="false" ht="15" hidden="false" customHeight="true" outlineLevel="0" collapsed="false">
      <c r="A899" s="3" t="n">
        <v>902</v>
      </c>
      <c r="B899" s="3" t="s">
        <v>1760</v>
      </c>
      <c r="C899" s="3" t="s">
        <v>175</v>
      </c>
      <c r="D899" s="3" t="n">
        <v>1.475082435668</v>
      </c>
    </row>
    <row r="900" customFormat="false" ht="15" hidden="false" customHeight="true" outlineLevel="0" collapsed="false">
      <c r="A900" s="3" t="n">
        <v>903</v>
      </c>
      <c r="B900" s="3" t="s">
        <v>1761</v>
      </c>
      <c r="C900" s="3" t="s">
        <v>654</v>
      </c>
      <c r="D900" s="3" t="n">
        <v>1.475082435668</v>
      </c>
    </row>
    <row r="901" customFormat="false" ht="15" hidden="false" customHeight="true" outlineLevel="0" collapsed="false">
      <c r="A901" s="3" t="n">
        <v>904</v>
      </c>
      <c r="B901" s="3" t="s">
        <v>1762</v>
      </c>
      <c r="C901" s="3" t="s">
        <v>1763</v>
      </c>
      <c r="D901" s="3" t="n">
        <v>1.475082435668</v>
      </c>
    </row>
    <row r="902" customFormat="false" ht="15" hidden="false" customHeight="true" outlineLevel="0" collapsed="false">
      <c r="A902" s="3" t="n">
        <v>905</v>
      </c>
      <c r="B902" s="3" t="s">
        <v>1764</v>
      </c>
      <c r="C902" s="3" t="s">
        <v>1765</v>
      </c>
      <c r="D902" s="3" t="n">
        <v>1.475082435668</v>
      </c>
    </row>
    <row r="903" customFormat="false" ht="15" hidden="false" customHeight="true" outlineLevel="0" collapsed="false">
      <c r="A903" s="3" t="n">
        <v>906</v>
      </c>
      <c r="B903" s="3" t="s">
        <v>1766</v>
      </c>
      <c r="C903" s="3" t="s">
        <v>1767</v>
      </c>
      <c r="D903" s="3" t="n">
        <v>1.475082435668</v>
      </c>
    </row>
    <row r="904" customFormat="false" ht="15" hidden="false" customHeight="true" outlineLevel="0" collapsed="false">
      <c r="A904" s="3" t="n">
        <v>907</v>
      </c>
      <c r="B904" s="3" t="s">
        <v>1768</v>
      </c>
      <c r="C904" s="3" t="s">
        <v>660</v>
      </c>
      <c r="D904" s="3" t="n">
        <v>1.475082435668</v>
      </c>
    </row>
    <row r="905" customFormat="false" ht="15" hidden="false" customHeight="true" outlineLevel="0" collapsed="false">
      <c r="A905" s="3" t="n">
        <v>908</v>
      </c>
      <c r="B905" s="3" t="s">
        <v>1769</v>
      </c>
      <c r="C905" s="3" t="s">
        <v>1770</v>
      </c>
      <c r="D905" s="3" t="n">
        <v>1.475082435668</v>
      </c>
    </row>
    <row r="906" customFormat="false" ht="15" hidden="false" customHeight="true" outlineLevel="0" collapsed="false">
      <c r="A906" s="3" t="n">
        <v>909</v>
      </c>
      <c r="B906" s="3" t="s">
        <v>1771</v>
      </c>
      <c r="C906" s="3" t="s">
        <v>1772</v>
      </c>
      <c r="D906" s="3" t="n">
        <v>1.475082435668</v>
      </c>
    </row>
    <row r="907" customFormat="false" ht="15" hidden="false" customHeight="true" outlineLevel="0" collapsed="false">
      <c r="A907" s="3" t="n">
        <v>910</v>
      </c>
      <c r="B907" s="3" t="s">
        <v>1773</v>
      </c>
      <c r="C907" s="3" t="s">
        <v>1774</v>
      </c>
      <c r="D907" s="3" t="n">
        <v>1.475082435668</v>
      </c>
    </row>
    <row r="908" customFormat="false" ht="15" hidden="false" customHeight="true" outlineLevel="0" collapsed="false">
      <c r="A908" s="3" t="n">
        <v>911</v>
      </c>
      <c r="B908" s="3" t="s">
        <v>1775</v>
      </c>
      <c r="C908" s="3" t="s">
        <v>1776</v>
      </c>
      <c r="D908" s="3" t="n">
        <v>1.475082435668</v>
      </c>
    </row>
    <row r="909" customFormat="false" ht="15" hidden="false" customHeight="true" outlineLevel="0" collapsed="false">
      <c r="A909" s="3" t="n">
        <v>912</v>
      </c>
      <c r="B909" s="3" t="s">
        <v>1777</v>
      </c>
      <c r="C909" s="3" t="s">
        <v>1778</v>
      </c>
      <c r="D909" s="3" t="n">
        <v>1.475082435668</v>
      </c>
    </row>
    <row r="910" customFormat="false" ht="15" hidden="false" customHeight="true" outlineLevel="0" collapsed="false">
      <c r="A910" s="3" t="n">
        <v>913</v>
      </c>
      <c r="B910" s="3" t="s">
        <v>1779</v>
      </c>
      <c r="C910" s="3" t="s">
        <v>1780</v>
      </c>
      <c r="D910" s="3" t="n">
        <v>1.475082435668</v>
      </c>
    </row>
    <row r="911" customFormat="false" ht="15" hidden="false" customHeight="true" outlineLevel="0" collapsed="false">
      <c r="A911" s="3" t="n">
        <v>914</v>
      </c>
      <c r="B911" s="3" t="s">
        <v>1781</v>
      </c>
      <c r="C911" s="3" t="s">
        <v>1782</v>
      </c>
      <c r="D911" s="3" t="n">
        <v>1.475082435668</v>
      </c>
    </row>
    <row r="912" customFormat="false" ht="15" hidden="false" customHeight="true" outlineLevel="0" collapsed="false">
      <c r="A912" s="3" t="n">
        <v>915</v>
      </c>
      <c r="B912" s="3" t="s">
        <v>1783</v>
      </c>
      <c r="C912" s="3" t="s">
        <v>1784</v>
      </c>
      <c r="D912" s="3" t="n">
        <v>1.475082435668</v>
      </c>
    </row>
    <row r="913" customFormat="false" ht="15" hidden="false" customHeight="true" outlineLevel="0" collapsed="false">
      <c r="A913" s="3" t="n">
        <v>916</v>
      </c>
      <c r="B913" s="3" t="s">
        <v>1785</v>
      </c>
      <c r="C913" s="3" t="s">
        <v>1786</v>
      </c>
      <c r="D913" s="3" t="n">
        <v>1.475082435668</v>
      </c>
    </row>
    <row r="914" customFormat="false" ht="15" hidden="false" customHeight="true" outlineLevel="0" collapsed="false">
      <c r="A914" s="3" t="n">
        <v>917</v>
      </c>
      <c r="B914" s="3" t="s">
        <v>1787</v>
      </c>
      <c r="C914" s="3" t="s">
        <v>1788</v>
      </c>
      <c r="D914" s="3" t="n">
        <v>1.475082435668</v>
      </c>
    </row>
    <row r="915" customFormat="false" ht="15" hidden="false" customHeight="true" outlineLevel="0" collapsed="false">
      <c r="A915" s="3" t="n">
        <v>918</v>
      </c>
      <c r="B915" s="3" t="s">
        <v>1789</v>
      </c>
      <c r="C915" s="3" t="s">
        <v>1790</v>
      </c>
      <c r="D915" s="3" t="n">
        <v>1.475082435668</v>
      </c>
    </row>
    <row r="916" customFormat="false" ht="15" hidden="false" customHeight="true" outlineLevel="0" collapsed="false">
      <c r="A916" s="3" t="n">
        <v>919</v>
      </c>
      <c r="B916" s="3" t="s">
        <v>1791</v>
      </c>
      <c r="C916" s="3" t="s">
        <v>1792</v>
      </c>
      <c r="D916" s="3" t="n">
        <v>1.475082435668</v>
      </c>
    </row>
    <row r="917" customFormat="false" ht="15" hidden="false" customHeight="true" outlineLevel="0" collapsed="false">
      <c r="A917" s="3" t="n">
        <v>920</v>
      </c>
      <c r="B917" s="3" t="s">
        <v>1793</v>
      </c>
      <c r="C917" s="3" t="s">
        <v>1794</v>
      </c>
      <c r="D917" s="3" t="n">
        <v>1.475082435668</v>
      </c>
    </row>
    <row r="918" customFormat="false" ht="15" hidden="false" customHeight="true" outlineLevel="0" collapsed="false">
      <c r="A918" s="3" t="n">
        <v>921</v>
      </c>
      <c r="B918" s="3" t="s">
        <v>1795</v>
      </c>
      <c r="C918" s="3" t="s">
        <v>1796</v>
      </c>
      <c r="D918" s="3" t="n">
        <v>1.475082435668</v>
      </c>
    </row>
    <row r="919" customFormat="false" ht="15" hidden="false" customHeight="true" outlineLevel="0" collapsed="false">
      <c r="A919" s="3" t="n">
        <v>922</v>
      </c>
      <c r="B919" s="3" t="s">
        <v>1797</v>
      </c>
      <c r="C919" s="3" t="s">
        <v>1798</v>
      </c>
      <c r="D919" s="3" t="n">
        <v>1.475082435668</v>
      </c>
    </row>
    <row r="920" customFormat="false" ht="15" hidden="false" customHeight="true" outlineLevel="0" collapsed="false">
      <c r="A920" s="3" t="n">
        <v>923</v>
      </c>
      <c r="B920" s="3" t="s">
        <v>1799</v>
      </c>
      <c r="C920" s="3" t="s">
        <v>1800</v>
      </c>
      <c r="D920" s="3" t="n">
        <v>1.475082435668</v>
      </c>
    </row>
    <row r="921" customFormat="false" ht="15" hidden="false" customHeight="true" outlineLevel="0" collapsed="false">
      <c r="A921" s="3" t="n">
        <v>924</v>
      </c>
      <c r="B921" s="3" t="s">
        <v>1801</v>
      </c>
      <c r="C921" s="3" t="s">
        <v>1802</v>
      </c>
      <c r="D921" s="3" t="n">
        <v>1.475082435668</v>
      </c>
    </row>
    <row r="922" customFormat="false" ht="15" hidden="false" customHeight="true" outlineLevel="0" collapsed="false">
      <c r="A922" s="3" t="n">
        <v>925</v>
      </c>
      <c r="B922" s="3" t="s">
        <v>1803</v>
      </c>
      <c r="C922" s="3" t="s">
        <v>1804</v>
      </c>
      <c r="D922" s="3" t="n">
        <v>1.475082435668</v>
      </c>
    </row>
    <row r="923" customFormat="false" ht="15" hidden="false" customHeight="true" outlineLevel="0" collapsed="false">
      <c r="A923" s="3" t="n">
        <v>926</v>
      </c>
      <c r="B923" s="3" t="s">
        <v>1805</v>
      </c>
      <c r="C923" s="3" t="s">
        <v>1806</v>
      </c>
      <c r="D923" s="3" t="n">
        <v>1.475082435668</v>
      </c>
    </row>
    <row r="924" customFormat="false" ht="15" hidden="false" customHeight="true" outlineLevel="0" collapsed="false">
      <c r="A924" s="3" t="n">
        <v>927</v>
      </c>
      <c r="B924" s="3" t="s">
        <v>1807</v>
      </c>
      <c r="C924" s="3" t="s">
        <v>929</v>
      </c>
      <c r="D924" s="3" t="n">
        <v>1.475082435668</v>
      </c>
    </row>
    <row r="925" customFormat="false" ht="15" hidden="false" customHeight="true" outlineLevel="0" collapsed="false">
      <c r="A925" s="3" t="n">
        <v>928</v>
      </c>
      <c r="B925" s="3" t="s">
        <v>1808</v>
      </c>
      <c r="C925" s="3" t="s">
        <v>1809</v>
      </c>
      <c r="D925" s="3" t="n">
        <v>1.475082435668</v>
      </c>
    </row>
    <row r="926" customFormat="false" ht="15" hidden="false" customHeight="true" outlineLevel="0" collapsed="false">
      <c r="A926" s="3" t="n">
        <v>929</v>
      </c>
      <c r="B926" s="3" t="s">
        <v>1810</v>
      </c>
      <c r="C926" s="3" t="s">
        <v>1811</v>
      </c>
      <c r="D926" s="3" t="n">
        <v>1.475082435668</v>
      </c>
    </row>
    <row r="927" customFormat="false" ht="15" hidden="false" customHeight="true" outlineLevel="0" collapsed="false">
      <c r="A927" s="3" t="n">
        <v>930</v>
      </c>
      <c r="B927" s="3" t="s">
        <v>1812</v>
      </c>
      <c r="C927" s="3" t="s">
        <v>1813</v>
      </c>
      <c r="D927" s="3" t="n">
        <v>1.475082435668</v>
      </c>
    </row>
    <row r="928" customFormat="false" ht="15" hidden="false" customHeight="true" outlineLevel="0" collapsed="false">
      <c r="A928" s="3" t="n">
        <v>931</v>
      </c>
      <c r="B928" s="3" t="s">
        <v>1814</v>
      </c>
      <c r="C928" s="3" t="s">
        <v>1815</v>
      </c>
      <c r="D928" s="3" t="n">
        <v>1.475082435668</v>
      </c>
    </row>
    <row r="929" customFormat="false" ht="15" hidden="false" customHeight="true" outlineLevel="0" collapsed="false">
      <c r="A929" s="3" t="n">
        <v>932</v>
      </c>
      <c r="B929" s="3" t="s">
        <v>1816</v>
      </c>
      <c r="C929" s="3" t="s">
        <v>1817</v>
      </c>
      <c r="D929" s="3" t="n">
        <v>1.475082435668</v>
      </c>
    </row>
    <row r="930" customFormat="false" ht="15" hidden="false" customHeight="true" outlineLevel="0" collapsed="false">
      <c r="A930" s="3" t="n">
        <v>933</v>
      </c>
      <c r="B930" s="3" t="s">
        <v>1818</v>
      </c>
      <c r="C930" s="3" t="s">
        <v>1819</v>
      </c>
      <c r="D930" s="3" t="n">
        <v>1.475082435668</v>
      </c>
    </row>
    <row r="931" customFormat="false" ht="15" hidden="false" customHeight="true" outlineLevel="0" collapsed="false">
      <c r="A931" s="3" t="n">
        <v>934</v>
      </c>
      <c r="B931" s="3" t="s">
        <v>1820</v>
      </c>
      <c r="C931" s="3" t="s">
        <v>1821</v>
      </c>
      <c r="D931" s="3" t="n">
        <v>1.475082435668</v>
      </c>
    </row>
    <row r="932" customFormat="false" ht="15" hidden="false" customHeight="true" outlineLevel="0" collapsed="false">
      <c r="A932" s="3" t="n">
        <v>935</v>
      </c>
      <c r="B932" s="3" t="s">
        <v>1822</v>
      </c>
      <c r="C932" s="3" t="s">
        <v>1823</v>
      </c>
      <c r="D932" s="3" t="n">
        <v>1.475082435668</v>
      </c>
    </row>
    <row r="933" customFormat="false" ht="15" hidden="false" customHeight="true" outlineLevel="0" collapsed="false">
      <c r="A933" s="3" t="n">
        <v>936</v>
      </c>
      <c r="B933" s="3" t="s">
        <v>1824</v>
      </c>
      <c r="C933" s="3" t="s">
        <v>1825</v>
      </c>
      <c r="D933" s="3" t="n">
        <v>1.475082435668</v>
      </c>
    </row>
    <row r="934" customFormat="false" ht="15" hidden="false" customHeight="true" outlineLevel="0" collapsed="false">
      <c r="A934" s="3" t="n">
        <v>937</v>
      </c>
      <c r="B934" s="3" t="s">
        <v>1826</v>
      </c>
      <c r="C934" s="3" t="s">
        <v>1827</v>
      </c>
      <c r="D934" s="3" t="n">
        <v>1.475082435668</v>
      </c>
    </row>
    <row r="935" customFormat="false" ht="15" hidden="false" customHeight="true" outlineLevel="0" collapsed="false">
      <c r="A935" s="3" t="n">
        <v>938</v>
      </c>
      <c r="B935" s="3" t="s">
        <v>1828</v>
      </c>
      <c r="C935" s="3" t="s">
        <v>1829</v>
      </c>
      <c r="D935" s="3" t="n">
        <v>1.475082435668</v>
      </c>
    </row>
    <row r="936" customFormat="false" ht="15" hidden="false" customHeight="true" outlineLevel="0" collapsed="false">
      <c r="A936" s="3" t="n">
        <v>939</v>
      </c>
      <c r="B936" s="3" t="s">
        <v>1830</v>
      </c>
      <c r="C936" s="3" t="s">
        <v>1831</v>
      </c>
      <c r="D936" s="3" t="n">
        <v>1.475082435668</v>
      </c>
    </row>
    <row r="937" customFormat="false" ht="15" hidden="false" customHeight="true" outlineLevel="0" collapsed="false">
      <c r="A937" s="3" t="n">
        <v>940</v>
      </c>
      <c r="B937" s="3" t="s">
        <v>1832</v>
      </c>
      <c r="C937" s="3" t="s">
        <v>1833</v>
      </c>
      <c r="D937" s="3" t="n">
        <v>1.475082435668</v>
      </c>
    </row>
    <row r="938" customFormat="false" ht="15" hidden="false" customHeight="true" outlineLevel="0" collapsed="false">
      <c r="A938" s="3" t="n">
        <v>941</v>
      </c>
      <c r="B938" s="3" t="s">
        <v>1834</v>
      </c>
      <c r="C938" s="3" t="s">
        <v>1835</v>
      </c>
      <c r="D938" s="3" t="n">
        <v>1.475082435668</v>
      </c>
    </row>
    <row r="939" customFormat="false" ht="15" hidden="false" customHeight="true" outlineLevel="0" collapsed="false">
      <c r="A939" s="3" t="n">
        <v>942</v>
      </c>
      <c r="B939" s="3" t="s">
        <v>1836</v>
      </c>
      <c r="C939" s="3" t="s">
        <v>1837</v>
      </c>
      <c r="D939" s="3" t="n">
        <v>1.475082435668</v>
      </c>
    </row>
    <row r="940" customFormat="false" ht="15" hidden="false" customHeight="true" outlineLevel="0" collapsed="false">
      <c r="A940" s="3" t="n">
        <v>943</v>
      </c>
      <c r="B940" s="3" t="s">
        <v>1838</v>
      </c>
      <c r="C940" s="3" t="s">
        <v>117</v>
      </c>
      <c r="D940" s="3" t="n">
        <v>1.475082435668</v>
      </c>
    </row>
    <row r="941" customFormat="false" ht="15" hidden="false" customHeight="true" outlineLevel="0" collapsed="false">
      <c r="A941" s="3" t="n">
        <v>944</v>
      </c>
      <c r="B941" s="3" t="s">
        <v>1839</v>
      </c>
      <c r="C941" s="3" t="s">
        <v>1840</v>
      </c>
      <c r="D941" s="3" t="n">
        <v>1.475082435668</v>
      </c>
    </row>
    <row r="942" customFormat="false" ht="15" hidden="false" customHeight="true" outlineLevel="0" collapsed="false">
      <c r="A942" s="3" t="n">
        <v>945</v>
      </c>
      <c r="B942" s="3" t="s">
        <v>1841</v>
      </c>
      <c r="C942" s="3" t="s">
        <v>1842</v>
      </c>
      <c r="D942" s="3" t="n">
        <v>1.475082435668</v>
      </c>
    </row>
    <row r="943" customFormat="false" ht="15" hidden="false" customHeight="true" outlineLevel="0" collapsed="false">
      <c r="A943" s="3" t="n">
        <v>946</v>
      </c>
      <c r="B943" s="3" t="s">
        <v>1843</v>
      </c>
      <c r="C943" s="3" t="s">
        <v>1844</v>
      </c>
      <c r="D943" s="3" t="n">
        <v>1.475082435668</v>
      </c>
    </row>
    <row r="944" customFormat="false" ht="15" hidden="false" customHeight="true" outlineLevel="0" collapsed="false">
      <c r="A944" s="3" t="n">
        <v>947</v>
      </c>
      <c r="B944" s="3" t="s">
        <v>1845</v>
      </c>
      <c r="C944" s="3" t="s">
        <v>1846</v>
      </c>
      <c r="D944" s="3" t="n">
        <v>1.475082435668</v>
      </c>
    </row>
    <row r="945" customFormat="false" ht="15" hidden="false" customHeight="true" outlineLevel="0" collapsed="false">
      <c r="A945" s="3" t="n">
        <v>948</v>
      </c>
      <c r="B945" s="3" t="s">
        <v>1847</v>
      </c>
      <c r="C945" s="3" t="s">
        <v>1848</v>
      </c>
      <c r="D945" s="3" t="n">
        <v>1.475082435668</v>
      </c>
    </row>
    <row r="946" customFormat="false" ht="15" hidden="false" customHeight="true" outlineLevel="0" collapsed="false">
      <c r="A946" s="3" t="n">
        <v>949</v>
      </c>
      <c r="B946" s="3" t="s">
        <v>1849</v>
      </c>
      <c r="C946" s="3" t="s">
        <v>1850</v>
      </c>
      <c r="D946" s="3" t="n">
        <v>1.475082435668</v>
      </c>
    </row>
    <row r="947" customFormat="false" ht="15" hidden="false" customHeight="true" outlineLevel="0" collapsed="false">
      <c r="A947" s="3" t="n">
        <v>950</v>
      </c>
      <c r="B947" s="3" t="s">
        <v>1851</v>
      </c>
      <c r="C947" s="3" t="s">
        <v>1852</v>
      </c>
      <c r="D947" s="3" t="n">
        <v>1.475082435668</v>
      </c>
    </row>
    <row r="948" customFormat="false" ht="15" hidden="false" customHeight="true" outlineLevel="0" collapsed="false">
      <c r="A948" s="3" t="n">
        <v>951</v>
      </c>
      <c r="B948" s="3" t="s">
        <v>1853</v>
      </c>
      <c r="C948" s="3" t="s">
        <v>1854</v>
      </c>
      <c r="D948" s="3" t="n">
        <v>1.475082435668</v>
      </c>
    </row>
    <row r="949" customFormat="false" ht="15" hidden="false" customHeight="true" outlineLevel="0" collapsed="false">
      <c r="A949" s="3" t="n">
        <v>952</v>
      </c>
      <c r="B949" s="3" t="s">
        <v>1855</v>
      </c>
      <c r="C949" s="3" t="s">
        <v>1856</v>
      </c>
      <c r="D949" s="3" t="n">
        <v>1.475082435668</v>
      </c>
    </row>
    <row r="950" customFormat="false" ht="15" hidden="false" customHeight="true" outlineLevel="0" collapsed="false">
      <c r="A950" s="3" t="n">
        <v>953</v>
      </c>
      <c r="B950" s="3" t="s">
        <v>1857</v>
      </c>
      <c r="C950" s="3" t="s">
        <v>1515</v>
      </c>
      <c r="D950" s="3" t="n">
        <v>1.475082435668</v>
      </c>
    </row>
    <row r="951" customFormat="false" ht="15" hidden="false" customHeight="true" outlineLevel="0" collapsed="false">
      <c r="A951" s="3" t="n">
        <v>954</v>
      </c>
      <c r="B951" s="3" t="s">
        <v>1858</v>
      </c>
      <c r="C951" s="3" t="s">
        <v>1859</v>
      </c>
      <c r="D951" s="3" t="n">
        <v>1.475082435668</v>
      </c>
    </row>
    <row r="952" customFormat="false" ht="15" hidden="false" customHeight="true" outlineLevel="0" collapsed="false">
      <c r="A952" s="3" t="n">
        <v>955</v>
      </c>
      <c r="B952" s="3" t="s">
        <v>1860</v>
      </c>
      <c r="C952" s="3" t="s">
        <v>1861</v>
      </c>
      <c r="D952" s="3" t="n">
        <v>1.475082435668</v>
      </c>
    </row>
    <row r="953" customFormat="false" ht="15" hidden="false" customHeight="true" outlineLevel="0" collapsed="false">
      <c r="A953" s="3" t="n">
        <v>956</v>
      </c>
      <c r="B953" s="3" t="s">
        <v>1862</v>
      </c>
      <c r="C953" s="3" t="s">
        <v>1863</v>
      </c>
      <c r="D953" s="3" t="n">
        <v>1.475082435668</v>
      </c>
    </row>
    <row r="954" customFormat="false" ht="15" hidden="false" customHeight="true" outlineLevel="0" collapsed="false">
      <c r="A954" s="3" t="n">
        <v>957</v>
      </c>
      <c r="B954" s="3" t="s">
        <v>1864</v>
      </c>
      <c r="C954" s="3" t="s">
        <v>1865</v>
      </c>
      <c r="D954" s="3" t="n">
        <v>1.475082435668</v>
      </c>
    </row>
    <row r="955" customFormat="false" ht="15" hidden="false" customHeight="true" outlineLevel="0" collapsed="false">
      <c r="A955" s="3" t="n">
        <v>958</v>
      </c>
      <c r="B955" s="3" t="s">
        <v>1866</v>
      </c>
      <c r="C955" s="3" t="s">
        <v>1867</v>
      </c>
      <c r="D955" s="3" t="n">
        <v>1.475082435668</v>
      </c>
    </row>
    <row r="956" customFormat="false" ht="15" hidden="false" customHeight="true" outlineLevel="0" collapsed="false">
      <c r="A956" s="3" t="n">
        <v>959</v>
      </c>
      <c r="B956" s="3" t="s">
        <v>1868</v>
      </c>
      <c r="C956" s="3" t="s">
        <v>1869</v>
      </c>
      <c r="D956" s="3" t="n">
        <v>1.475082435668</v>
      </c>
    </row>
    <row r="957" customFormat="false" ht="15" hidden="false" customHeight="true" outlineLevel="0" collapsed="false">
      <c r="A957" s="3" t="n">
        <v>960</v>
      </c>
      <c r="B957" s="3" t="s">
        <v>1870</v>
      </c>
      <c r="C957" s="3" t="s">
        <v>1871</v>
      </c>
      <c r="D957" s="3" t="n">
        <v>1.475082435668</v>
      </c>
    </row>
    <row r="958" customFormat="false" ht="15" hidden="false" customHeight="true" outlineLevel="0" collapsed="false">
      <c r="A958" s="3" t="n">
        <v>961</v>
      </c>
      <c r="B958" s="3" t="s">
        <v>1872</v>
      </c>
      <c r="C958" s="3" t="s">
        <v>1873</v>
      </c>
      <c r="D958" s="3" t="n">
        <v>1.475082435668</v>
      </c>
    </row>
    <row r="959" customFormat="false" ht="15" hidden="false" customHeight="true" outlineLevel="0" collapsed="false">
      <c r="A959" s="3" t="n">
        <v>962</v>
      </c>
      <c r="B959" s="3" t="s">
        <v>1874</v>
      </c>
      <c r="C959" s="3" t="s">
        <v>1875</v>
      </c>
      <c r="D959" s="3" t="n">
        <v>1.475082435668</v>
      </c>
    </row>
    <row r="960" customFormat="false" ht="15" hidden="false" customHeight="true" outlineLevel="0" collapsed="false">
      <c r="A960" s="3" t="n">
        <v>963</v>
      </c>
      <c r="B960" s="3" t="s">
        <v>1876</v>
      </c>
      <c r="C960" s="3" t="s">
        <v>452</v>
      </c>
      <c r="D960" s="3" t="n">
        <v>1.475082435668</v>
      </c>
    </row>
    <row r="961" customFormat="false" ht="15" hidden="false" customHeight="true" outlineLevel="0" collapsed="false">
      <c r="A961" s="3" t="n">
        <v>964</v>
      </c>
      <c r="B961" s="3" t="s">
        <v>1877</v>
      </c>
      <c r="C961" s="3" t="s">
        <v>1878</v>
      </c>
      <c r="D961" s="3" t="n">
        <v>1.475082435668</v>
      </c>
    </row>
    <row r="962" customFormat="false" ht="15" hidden="false" customHeight="true" outlineLevel="0" collapsed="false">
      <c r="A962" s="3" t="n">
        <v>965</v>
      </c>
      <c r="B962" s="3" t="s">
        <v>1879</v>
      </c>
      <c r="C962" s="3" t="s">
        <v>1880</v>
      </c>
      <c r="D962" s="3" t="n">
        <v>1.475082435668</v>
      </c>
    </row>
    <row r="963" customFormat="false" ht="15" hidden="false" customHeight="true" outlineLevel="0" collapsed="false">
      <c r="A963" s="3" t="n">
        <v>966</v>
      </c>
      <c r="B963" s="3" t="s">
        <v>1881</v>
      </c>
      <c r="C963" s="3" t="s">
        <v>1691</v>
      </c>
      <c r="D963" s="3" t="n">
        <v>1.475082435668</v>
      </c>
    </row>
    <row r="964" customFormat="false" ht="15" hidden="false" customHeight="true" outlineLevel="0" collapsed="false">
      <c r="A964" s="3" t="n">
        <v>967</v>
      </c>
      <c r="B964" s="3" t="s">
        <v>1882</v>
      </c>
      <c r="C964" s="3" t="s">
        <v>1883</v>
      </c>
      <c r="D964" s="3" t="n">
        <v>1.475082435668</v>
      </c>
    </row>
    <row r="965" customFormat="false" ht="15" hidden="false" customHeight="true" outlineLevel="0" collapsed="false">
      <c r="A965" s="3" t="n">
        <v>968</v>
      </c>
      <c r="B965" s="3" t="s">
        <v>1884</v>
      </c>
      <c r="C965" s="3" t="s">
        <v>1885</v>
      </c>
      <c r="D965" s="3" t="n">
        <v>1.475082435668</v>
      </c>
    </row>
    <row r="966" customFormat="false" ht="15" hidden="false" customHeight="true" outlineLevel="0" collapsed="false">
      <c r="A966" s="3" t="n">
        <v>969</v>
      </c>
      <c r="B966" s="3" t="s">
        <v>1886</v>
      </c>
      <c r="C966" s="3" t="s">
        <v>376</v>
      </c>
      <c r="D966" s="3" t="n">
        <v>1.475082435668</v>
      </c>
    </row>
    <row r="967" customFormat="false" ht="15" hidden="false" customHeight="true" outlineLevel="0" collapsed="false">
      <c r="A967" s="3" t="n">
        <v>970</v>
      </c>
      <c r="B967" s="3" t="s">
        <v>1887</v>
      </c>
      <c r="C967" s="3" t="s">
        <v>1888</v>
      </c>
      <c r="D967" s="3" t="n">
        <v>1.475082435668</v>
      </c>
    </row>
    <row r="968" customFormat="false" ht="15" hidden="false" customHeight="true" outlineLevel="0" collapsed="false">
      <c r="A968" s="3" t="n">
        <v>971</v>
      </c>
      <c r="B968" s="3" t="s">
        <v>1889</v>
      </c>
      <c r="C968" s="3" t="s">
        <v>1890</v>
      </c>
      <c r="D968" s="3" t="n">
        <v>1.475082435668</v>
      </c>
    </row>
    <row r="969" customFormat="false" ht="15" hidden="false" customHeight="true" outlineLevel="0" collapsed="false">
      <c r="A969" s="3" t="n">
        <v>972</v>
      </c>
      <c r="B969" s="3" t="s">
        <v>1891</v>
      </c>
      <c r="C969" s="3" t="s">
        <v>1892</v>
      </c>
      <c r="D969" s="3" t="n">
        <v>1.475082435668</v>
      </c>
    </row>
    <row r="970" customFormat="false" ht="15" hidden="false" customHeight="true" outlineLevel="0" collapsed="false">
      <c r="A970" s="3" t="n">
        <v>973</v>
      </c>
      <c r="B970" s="3" t="s">
        <v>1893</v>
      </c>
      <c r="C970" s="3" t="s">
        <v>87</v>
      </c>
      <c r="D970" s="3" t="n">
        <v>1.475082435668</v>
      </c>
    </row>
    <row r="971" customFormat="false" ht="15" hidden="false" customHeight="true" outlineLevel="0" collapsed="false">
      <c r="A971" s="3" t="n">
        <v>974</v>
      </c>
      <c r="B971" s="3" t="s">
        <v>1894</v>
      </c>
      <c r="C971" s="3" t="s">
        <v>1895</v>
      </c>
      <c r="D971" s="3" t="n">
        <v>1.475082435668</v>
      </c>
    </row>
    <row r="972" customFormat="false" ht="15" hidden="false" customHeight="true" outlineLevel="0" collapsed="false">
      <c r="A972" s="3" t="n">
        <v>975</v>
      </c>
      <c r="B972" s="3" t="s">
        <v>1896</v>
      </c>
      <c r="C972" s="3" t="s">
        <v>1897</v>
      </c>
      <c r="D972" s="3" t="n">
        <v>1.475082435668</v>
      </c>
    </row>
    <row r="973" customFormat="false" ht="15" hidden="false" customHeight="true" outlineLevel="0" collapsed="false">
      <c r="A973" s="3" t="n">
        <v>976</v>
      </c>
      <c r="B973" s="3" t="s">
        <v>1898</v>
      </c>
      <c r="C973" s="3" t="s">
        <v>1899</v>
      </c>
      <c r="D973" s="3" t="n">
        <v>1.475082435668</v>
      </c>
    </row>
    <row r="974" customFormat="false" ht="15" hidden="false" customHeight="true" outlineLevel="0" collapsed="false">
      <c r="A974" s="3" t="n">
        <v>977</v>
      </c>
      <c r="B974" s="3" t="s">
        <v>1900</v>
      </c>
      <c r="C974" s="3" t="s">
        <v>1901</v>
      </c>
      <c r="D974" s="3" t="n">
        <v>1.475082435668</v>
      </c>
    </row>
    <row r="975" customFormat="false" ht="15" hidden="false" customHeight="true" outlineLevel="0" collapsed="false">
      <c r="A975" s="3" t="n">
        <v>978</v>
      </c>
      <c r="B975" s="3" t="s">
        <v>1902</v>
      </c>
      <c r="C975" s="3" t="s">
        <v>1903</v>
      </c>
      <c r="D975" s="3" t="n">
        <v>1.475082435668</v>
      </c>
    </row>
    <row r="976" customFormat="false" ht="15" hidden="false" customHeight="true" outlineLevel="0" collapsed="false">
      <c r="A976" s="3" t="n">
        <v>979</v>
      </c>
      <c r="B976" s="3" t="s">
        <v>1904</v>
      </c>
      <c r="C976" s="3" t="s">
        <v>1905</v>
      </c>
      <c r="D976" s="3" t="n">
        <v>1.475082435668</v>
      </c>
    </row>
    <row r="977" customFormat="false" ht="15" hidden="false" customHeight="true" outlineLevel="0" collapsed="false">
      <c r="A977" s="3" t="n">
        <v>980</v>
      </c>
      <c r="B977" s="3" t="s">
        <v>1906</v>
      </c>
      <c r="C977" s="3" t="s">
        <v>1907</v>
      </c>
      <c r="D977" s="3" t="n">
        <v>1.475082435668</v>
      </c>
    </row>
    <row r="978" customFormat="false" ht="15" hidden="false" customHeight="true" outlineLevel="0" collapsed="false">
      <c r="A978" s="3" t="n">
        <v>981</v>
      </c>
      <c r="B978" s="3" t="s">
        <v>1908</v>
      </c>
      <c r="C978" s="3" t="s">
        <v>1909</v>
      </c>
      <c r="D978" s="3" t="n">
        <v>1.475082435668</v>
      </c>
    </row>
    <row r="979" customFormat="false" ht="15" hidden="false" customHeight="true" outlineLevel="0" collapsed="false">
      <c r="A979" s="3" t="n">
        <v>982</v>
      </c>
      <c r="B979" s="3" t="s">
        <v>1910</v>
      </c>
      <c r="C979" s="3" t="s">
        <v>2</v>
      </c>
      <c r="D979" s="3" t="n">
        <v>1.475082435668</v>
      </c>
    </row>
    <row r="980" customFormat="false" ht="15" hidden="false" customHeight="true" outlineLevel="0" collapsed="false">
      <c r="A980" s="3" t="n">
        <v>983</v>
      </c>
      <c r="B980" s="3" t="s">
        <v>1911</v>
      </c>
      <c r="C980" s="3" t="s">
        <v>1912</v>
      </c>
      <c r="D980" s="3" t="n">
        <v>1.475082435668</v>
      </c>
    </row>
    <row r="981" customFormat="false" ht="15" hidden="false" customHeight="true" outlineLevel="0" collapsed="false">
      <c r="A981" s="3" t="n">
        <v>984</v>
      </c>
      <c r="B981" s="3" t="s">
        <v>1913</v>
      </c>
      <c r="C981" s="3" t="s">
        <v>1914</v>
      </c>
      <c r="D981" s="3" t="n">
        <v>1.475082435668</v>
      </c>
    </row>
    <row r="982" customFormat="false" ht="15" hidden="false" customHeight="true" outlineLevel="0" collapsed="false">
      <c r="A982" s="3" t="n">
        <v>985</v>
      </c>
      <c r="B982" s="3" t="s">
        <v>1915</v>
      </c>
      <c r="C982" s="3" t="s">
        <v>1916</v>
      </c>
      <c r="D982" s="3" t="n">
        <v>1.475082435668</v>
      </c>
    </row>
    <row r="983" customFormat="false" ht="15" hidden="false" customHeight="true" outlineLevel="0" collapsed="false">
      <c r="A983" s="3" t="n">
        <v>986</v>
      </c>
      <c r="B983" s="3" t="s">
        <v>1917</v>
      </c>
      <c r="C983" s="3" t="s">
        <v>1918</v>
      </c>
      <c r="D983" s="3" t="n">
        <v>1.475082435668</v>
      </c>
    </row>
    <row r="984" customFormat="false" ht="15" hidden="false" customHeight="true" outlineLevel="0" collapsed="false">
      <c r="A984" s="3" t="n">
        <v>1097</v>
      </c>
      <c r="B984" s="3" t="s">
        <v>1919</v>
      </c>
      <c r="C984" s="3" t="s">
        <v>1920</v>
      </c>
      <c r="D984" s="3" t="n">
        <v>1.475082435668</v>
      </c>
    </row>
    <row r="985" customFormat="false" ht="15" hidden="false" customHeight="true" outlineLevel="0" collapsed="false">
      <c r="A985" s="3" t="n">
        <v>1098</v>
      </c>
      <c r="B985" s="3" t="s">
        <v>1921</v>
      </c>
      <c r="C985" s="3" t="s">
        <v>1922</v>
      </c>
      <c r="D985" s="3" t="n">
        <v>1.475082435668</v>
      </c>
    </row>
    <row r="986" customFormat="false" ht="15" hidden="false" customHeight="true" outlineLevel="0" collapsed="false">
      <c r="A986" s="3" t="n">
        <v>1099</v>
      </c>
      <c r="B986" s="3" t="s">
        <v>1923</v>
      </c>
      <c r="C986" s="3" t="s">
        <v>1924</v>
      </c>
      <c r="D986" s="3" t="n">
        <v>1.475082435668</v>
      </c>
    </row>
    <row r="987" customFormat="false" ht="15" hidden="false" customHeight="true" outlineLevel="0" collapsed="false">
      <c r="A987" s="3" t="n">
        <v>1100</v>
      </c>
      <c r="B987" s="3" t="s">
        <v>1925</v>
      </c>
      <c r="C987" s="3" t="s">
        <v>1926</v>
      </c>
      <c r="D987" s="3" t="n">
        <v>1.475082435668</v>
      </c>
    </row>
    <row r="988" customFormat="false" ht="15" hidden="false" customHeight="true" outlineLevel="0" collapsed="false">
      <c r="A988" s="3" t="n">
        <v>1101</v>
      </c>
      <c r="B988" s="3" t="s">
        <v>1927</v>
      </c>
      <c r="C988" s="3" t="s">
        <v>1928</v>
      </c>
      <c r="D988" s="3" t="n">
        <v>1.475082435668</v>
      </c>
    </row>
    <row r="989" customFormat="false" ht="15" hidden="false" customHeight="true" outlineLevel="0" collapsed="false">
      <c r="A989" s="3" t="n">
        <v>1102</v>
      </c>
      <c r="B989" s="3" t="s">
        <v>1929</v>
      </c>
      <c r="C989" s="3" t="s">
        <v>1930</v>
      </c>
      <c r="D989" s="3" t="n">
        <v>1.475082435668</v>
      </c>
    </row>
    <row r="990" customFormat="false" ht="15" hidden="false" customHeight="true" outlineLevel="0" collapsed="false">
      <c r="A990" s="3" t="n">
        <v>1103</v>
      </c>
      <c r="B990" s="3" t="s">
        <v>1931</v>
      </c>
      <c r="C990" s="3" t="s">
        <v>1932</v>
      </c>
      <c r="D990" s="3" t="n">
        <v>1.475082435668</v>
      </c>
    </row>
    <row r="991" customFormat="false" ht="15" hidden="false" customHeight="true" outlineLevel="0" collapsed="false">
      <c r="A991" s="3" t="n">
        <v>1104</v>
      </c>
      <c r="B991" s="3" t="s">
        <v>1933</v>
      </c>
      <c r="C991" s="3" t="s">
        <v>1934</v>
      </c>
      <c r="D991" s="3" t="n">
        <v>1.475082435668</v>
      </c>
    </row>
    <row r="992" customFormat="false" ht="15" hidden="false" customHeight="true" outlineLevel="0" collapsed="false">
      <c r="A992" s="3" t="n">
        <v>1105</v>
      </c>
      <c r="B992" s="3" t="s">
        <v>1935</v>
      </c>
      <c r="C992" s="3" t="s">
        <v>1936</v>
      </c>
      <c r="D992" s="3" t="n">
        <v>1.475082435668</v>
      </c>
    </row>
    <row r="993" customFormat="false" ht="15" hidden="false" customHeight="true" outlineLevel="0" collapsed="false">
      <c r="A993" s="3" t="n">
        <v>1106</v>
      </c>
      <c r="B993" s="3" t="s">
        <v>1937</v>
      </c>
      <c r="C993" s="3" t="s">
        <v>367</v>
      </c>
      <c r="D993" s="3" t="n">
        <v>1.475082435668</v>
      </c>
    </row>
    <row r="994" customFormat="false" ht="15" hidden="false" customHeight="true" outlineLevel="0" collapsed="false">
      <c r="A994" s="3" t="n">
        <v>1107</v>
      </c>
      <c r="B994" s="3" t="s">
        <v>1938</v>
      </c>
      <c r="C994" s="3" t="s">
        <v>1939</v>
      </c>
      <c r="D994" s="3" t="n">
        <v>1.475082435668</v>
      </c>
    </row>
    <row r="995" customFormat="false" ht="15" hidden="false" customHeight="true" outlineLevel="0" collapsed="false">
      <c r="A995" s="3" t="n">
        <v>1108</v>
      </c>
      <c r="B995" s="3" t="s">
        <v>1940</v>
      </c>
      <c r="C995" s="3" t="s">
        <v>1941</v>
      </c>
      <c r="D995" s="3" t="n">
        <v>1.475082435668</v>
      </c>
    </row>
    <row r="996" customFormat="false" ht="15" hidden="false" customHeight="true" outlineLevel="0" collapsed="false">
      <c r="A996" s="3" t="n">
        <v>1109</v>
      </c>
      <c r="B996" s="3" t="s">
        <v>1942</v>
      </c>
      <c r="C996" s="3" t="s">
        <v>1943</v>
      </c>
      <c r="D996" s="3" t="n">
        <v>1.475082435668</v>
      </c>
    </row>
    <row r="997" customFormat="false" ht="15" hidden="false" customHeight="true" outlineLevel="0" collapsed="false">
      <c r="A997" s="3" t="n">
        <v>1110</v>
      </c>
      <c r="B997" s="3" t="s">
        <v>1944</v>
      </c>
      <c r="C997" s="3" t="s">
        <v>1945</v>
      </c>
      <c r="D997" s="3" t="n">
        <v>1.475082435668</v>
      </c>
    </row>
    <row r="998" customFormat="false" ht="15" hidden="false" customHeight="true" outlineLevel="0" collapsed="false">
      <c r="A998" s="3" t="n">
        <v>1111</v>
      </c>
      <c r="B998" s="3" t="s">
        <v>1946</v>
      </c>
      <c r="C998" s="3" t="s">
        <v>1947</v>
      </c>
      <c r="D998" s="3" t="n">
        <v>1.475082435668</v>
      </c>
    </row>
    <row r="999" customFormat="false" ht="15" hidden="false" customHeight="true" outlineLevel="0" collapsed="false">
      <c r="A999" s="3" t="n">
        <v>1112</v>
      </c>
      <c r="B999" s="3" t="s">
        <v>1948</v>
      </c>
      <c r="C999" s="3" t="s">
        <v>1949</v>
      </c>
      <c r="D999" s="3" t="n">
        <v>1.475082435668</v>
      </c>
    </row>
    <row r="1000" customFormat="false" ht="15" hidden="false" customHeight="true" outlineLevel="0" collapsed="false">
      <c r="A1000" s="3" t="n">
        <v>1113</v>
      </c>
      <c r="B1000" s="3" t="s">
        <v>1950</v>
      </c>
      <c r="C1000" s="3" t="s">
        <v>1951</v>
      </c>
      <c r="D1000" s="3" t="n">
        <v>1.475082435668</v>
      </c>
    </row>
    <row r="1001" customFormat="false" ht="15" hidden="false" customHeight="true" outlineLevel="0" collapsed="false">
      <c r="A1001" s="3" t="n">
        <v>1114</v>
      </c>
      <c r="B1001" s="3" t="s">
        <v>1952</v>
      </c>
      <c r="C1001" s="3" t="s">
        <v>1953</v>
      </c>
      <c r="D1001" s="3" t="n">
        <v>1.475082435668</v>
      </c>
    </row>
    <row r="1002" customFormat="false" ht="15" hidden="false" customHeight="true" outlineLevel="0" collapsed="false">
      <c r="A1002" s="3" t="n">
        <v>1115</v>
      </c>
      <c r="B1002" s="3" t="s">
        <v>1954</v>
      </c>
      <c r="C1002" s="3" t="s">
        <v>1955</v>
      </c>
      <c r="D1002" s="3" t="n">
        <v>1.475082435668</v>
      </c>
    </row>
    <row r="1003" customFormat="false" ht="15" hidden="false" customHeight="true" outlineLevel="0" collapsed="false">
      <c r="A1003" s="3" t="n">
        <v>1116</v>
      </c>
      <c r="B1003" s="3" t="s">
        <v>1956</v>
      </c>
      <c r="C1003" s="3" t="s">
        <v>1957</v>
      </c>
      <c r="D1003" s="3" t="n">
        <v>1.475082435668</v>
      </c>
    </row>
    <row r="1004" customFormat="false" ht="15" hidden="false" customHeight="true" outlineLevel="0" collapsed="false">
      <c r="A1004" s="3" t="n">
        <v>1117</v>
      </c>
      <c r="B1004" s="3" t="s">
        <v>1958</v>
      </c>
      <c r="C1004" s="3" t="s">
        <v>1959</v>
      </c>
      <c r="D1004" s="3" t="n">
        <v>1.475082435668</v>
      </c>
    </row>
    <row r="1005" customFormat="false" ht="15" hidden="false" customHeight="true" outlineLevel="0" collapsed="false">
      <c r="A1005" s="3" t="n">
        <v>1118</v>
      </c>
      <c r="B1005" s="3" t="s">
        <v>1960</v>
      </c>
      <c r="C1005" s="3" t="s">
        <v>1961</v>
      </c>
      <c r="D1005" s="3" t="n">
        <v>1.475082435668</v>
      </c>
    </row>
    <row r="1006" customFormat="false" ht="15" hidden="false" customHeight="true" outlineLevel="0" collapsed="false">
      <c r="A1006" s="3" t="n">
        <v>1119</v>
      </c>
      <c r="B1006" s="3" t="s">
        <v>1962</v>
      </c>
      <c r="C1006" s="3" t="s">
        <v>1963</v>
      </c>
      <c r="D1006" s="3" t="n">
        <v>1.475082435668</v>
      </c>
    </row>
    <row r="1007" customFormat="false" ht="15" hidden="false" customHeight="true" outlineLevel="0" collapsed="false">
      <c r="A1007" s="3" t="n">
        <v>1120</v>
      </c>
      <c r="B1007" s="3" t="s">
        <v>1964</v>
      </c>
      <c r="C1007" s="3" t="s">
        <v>1965</v>
      </c>
      <c r="D1007" s="3" t="n">
        <v>1.475082435668</v>
      </c>
    </row>
    <row r="1008" customFormat="false" ht="15" hidden="false" customHeight="true" outlineLevel="0" collapsed="false">
      <c r="A1008" s="3" t="n">
        <v>1121</v>
      </c>
      <c r="B1008" s="3" t="s">
        <v>1966</v>
      </c>
      <c r="C1008" s="3" t="s">
        <v>1967</v>
      </c>
      <c r="D1008" s="3" t="n">
        <v>1.475082435668</v>
      </c>
    </row>
    <row r="1009" customFormat="false" ht="15" hidden="false" customHeight="true" outlineLevel="0" collapsed="false">
      <c r="A1009" s="3" t="n">
        <v>1122</v>
      </c>
      <c r="B1009" s="3" t="s">
        <v>1968</v>
      </c>
      <c r="C1009" s="3" t="s">
        <v>1969</v>
      </c>
      <c r="D1009" s="3" t="n">
        <v>1.475082435668</v>
      </c>
    </row>
    <row r="1010" customFormat="false" ht="15" hidden="false" customHeight="true" outlineLevel="0" collapsed="false">
      <c r="A1010" s="3" t="n">
        <v>1123</v>
      </c>
      <c r="B1010" s="3" t="s">
        <v>1970</v>
      </c>
      <c r="C1010" s="3" t="s">
        <v>1971</v>
      </c>
      <c r="D1010" s="3" t="n">
        <v>1.475082435668</v>
      </c>
    </row>
    <row r="1011" customFormat="false" ht="15" hidden="false" customHeight="true" outlineLevel="0" collapsed="false">
      <c r="A1011" s="3" t="n">
        <v>1124</v>
      </c>
      <c r="B1011" s="3" t="s">
        <v>1972</v>
      </c>
      <c r="C1011" s="3" t="s">
        <v>1973</v>
      </c>
      <c r="D1011" s="3" t="n">
        <v>1.475082435668</v>
      </c>
    </row>
    <row r="1012" customFormat="false" ht="15" hidden="false" customHeight="true" outlineLevel="0" collapsed="false">
      <c r="A1012" s="3" t="n">
        <v>1125</v>
      </c>
      <c r="B1012" s="3" t="s">
        <v>1974</v>
      </c>
      <c r="C1012" s="3" t="s">
        <v>1975</v>
      </c>
      <c r="D1012" s="3" t="n">
        <v>1.475082435668</v>
      </c>
    </row>
    <row r="1013" customFormat="false" ht="15" hidden="false" customHeight="true" outlineLevel="0" collapsed="false">
      <c r="A1013" s="3" t="n">
        <v>1126</v>
      </c>
      <c r="B1013" s="3" t="s">
        <v>1976</v>
      </c>
      <c r="C1013" s="3" t="s">
        <v>1977</v>
      </c>
      <c r="D1013" s="3" t="n">
        <v>1.475082435668</v>
      </c>
    </row>
    <row r="1014" customFormat="false" ht="15" hidden="false" customHeight="true" outlineLevel="0" collapsed="false">
      <c r="A1014" s="3" t="n">
        <v>1126</v>
      </c>
      <c r="B1014" s="3" t="s">
        <v>1978</v>
      </c>
      <c r="C1014" s="3" t="s">
        <v>1977</v>
      </c>
      <c r="D1014" s="3" t="n">
        <v>1.475082435668</v>
      </c>
    </row>
    <row r="1015" customFormat="false" ht="15" hidden="false" customHeight="true" outlineLevel="0" collapsed="false">
      <c r="A1015" s="3" t="n">
        <v>1127</v>
      </c>
      <c r="B1015" s="3" t="s">
        <v>1979</v>
      </c>
      <c r="C1015" s="3" t="s">
        <v>1980</v>
      </c>
      <c r="D1015" s="3" t="n">
        <v>1.475082435668</v>
      </c>
    </row>
    <row r="1016" customFormat="false" ht="15" hidden="false" customHeight="true" outlineLevel="0" collapsed="false">
      <c r="A1016" s="3" t="n">
        <v>1128</v>
      </c>
      <c r="B1016" s="3" t="s">
        <v>1981</v>
      </c>
      <c r="C1016" s="3" t="s">
        <v>1982</v>
      </c>
      <c r="D1016" s="3" t="n">
        <v>1.475082435668</v>
      </c>
    </row>
    <row r="1017" customFormat="false" ht="15" hidden="false" customHeight="true" outlineLevel="0" collapsed="false">
      <c r="A1017" s="3" t="n">
        <v>1129</v>
      </c>
      <c r="B1017" s="3" t="s">
        <v>1983</v>
      </c>
      <c r="C1017" s="3" t="s">
        <v>1984</v>
      </c>
      <c r="D1017" s="3" t="n">
        <v>1.475082435668</v>
      </c>
    </row>
    <row r="1018" customFormat="false" ht="15" hidden="false" customHeight="true" outlineLevel="0" collapsed="false">
      <c r="A1018" s="3" t="n">
        <v>1130</v>
      </c>
      <c r="B1018" s="3" t="s">
        <v>1985</v>
      </c>
      <c r="C1018" s="3" t="s">
        <v>1986</v>
      </c>
      <c r="D1018" s="3" t="n">
        <v>1.475082435668</v>
      </c>
    </row>
    <row r="1019" customFormat="false" ht="15" hidden="false" customHeight="true" outlineLevel="0" collapsed="false">
      <c r="A1019" s="3" t="n">
        <v>1131</v>
      </c>
      <c r="B1019" s="3" t="s">
        <v>1987</v>
      </c>
      <c r="C1019" s="3" t="s">
        <v>1988</v>
      </c>
      <c r="D1019" s="3" t="n">
        <v>1.475082435668</v>
      </c>
    </row>
    <row r="1020" customFormat="false" ht="15" hidden="false" customHeight="true" outlineLevel="0" collapsed="false">
      <c r="A1020" s="3" t="n">
        <v>1132</v>
      </c>
      <c r="B1020" s="3" t="s">
        <v>1989</v>
      </c>
      <c r="C1020" s="3" t="s">
        <v>1990</v>
      </c>
      <c r="D1020" s="3" t="n">
        <v>1.475082435668</v>
      </c>
    </row>
    <row r="1021" customFormat="false" ht="15" hidden="false" customHeight="true" outlineLevel="0" collapsed="false">
      <c r="A1021" s="3" t="n">
        <v>1133</v>
      </c>
      <c r="B1021" s="3" t="s">
        <v>1991</v>
      </c>
      <c r="C1021" s="3" t="s">
        <v>1992</v>
      </c>
      <c r="D1021" s="3" t="n">
        <v>1.475082435668</v>
      </c>
    </row>
    <row r="1022" customFormat="false" ht="15" hidden="false" customHeight="true" outlineLevel="0" collapsed="false">
      <c r="A1022" s="3" t="n">
        <v>1134</v>
      </c>
      <c r="B1022" s="3" t="s">
        <v>1993</v>
      </c>
      <c r="C1022" s="3" t="s">
        <v>1994</v>
      </c>
      <c r="D1022" s="3" t="n">
        <v>1.475082435668</v>
      </c>
    </row>
    <row r="1023" customFormat="false" ht="15" hidden="false" customHeight="true" outlineLevel="0" collapsed="false">
      <c r="A1023" s="3" t="n">
        <v>1135</v>
      </c>
      <c r="B1023" s="3" t="s">
        <v>1995</v>
      </c>
      <c r="C1023" s="3" t="s">
        <v>1996</v>
      </c>
      <c r="D1023" s="3" t="n">
        <v>1.475082435668</v>
      </c>
    </row>
    <row r="1024" customFormat="false" ht="15" hidden="false" customHeight="true" outlineLevel="0" collapsed="false">
      <c r="A1024" s="3" t="n">
        <v>1136</v>
      </c>
      <c r="B1024" s="3" t="s">
        <v>1997</v>
      </c>
      <c r="C1024" s="3" t="s">
        <v>1998</v>
      </c>
      <c r="D1024" s="3" t="n">
        <v>1.475082435668</v>
      </c>
    </row>
    <row r="1025" customFormat="false" ht="15" hidden="false" customHeight="true" outlineLevel="0" collapsed="false">
      <c r="A1025" s="3" t="n">
        <v>1137</v>
      </c>
      <c r="B1025" s="3" t="s">
        <v>1999</v>
      </c>
      <c r="C1025" s="3" t="s">
        <v>2000</v>
      </c>
      <c r="D1025" s="3" t="n">
        <v>1.475082435668</v>
      </c>
    </row>
    <row r="1026" customFormat="false" ht="15" hidden="false" customHeight="true" outlineLevel="0" collapsed="false">
      <c r="A1026" s="3" t="n">
        <v>1138</v>
      </c>
      <c r="B1026" s="3" t="s">
        <v>2001</v>
      </c>
      <c r="C1026" s="3" t="s">
        <v>2002</v>
      </c>
      <c r="D1026" s="3" t="n">
        <v>1.475082435668</v>
      </c>
    </row>
    <row r="1027" customFormat="false" ht="15" hidden="false" customHeight="true" outlineLevel="0" collapsed="false">
      <c r="A1027" s="3" t="n">
        <v>1139</v>
      </c>
      <c r="B1027" s="3" t="s">
        <v>2003</v>
      </c>
      <c r="C1027" s="3" t="s">
        <v>2004</v>
      </c>
      <c r="D1027" s="3" t="n">
        <v>1.475082435668</v>
      </c>
    </row>
    <row r="1028" customFormat="false" ht="15" hidden="false" customHeight="true" outlineLevel="0" collapsed="false">
      <c r="A1028" s="3" t="n">
        <v>1140</v>
      </c>
      <c r="B1028" s="3" t="s">
        <v>2005</v>
      </c>
      <c r="C1028" s="3" t="s">
        <v>2006</v>
      </c>
      <c r="D1028" s="3" t="n">
        <v>1.475082435668</v>
      </c>
    </row>
    <row r="1029" customFormat="false" ht="15" hidden="false" customHeight="true" outlineLevel="0" collapsed="false">
      <c r="A1029" s="3" t="n">
        <v>1141</v>
      </c>
      <c r="B1029" s="3" t="s">
        <v>2007</v>
      </c>
      <c r="C1029" s="3" t="s">
        <v>2008</v>
      </c>
      <c r="D1029" s="3" t="n">
        <v>1.475082435668</v>
      </c>
    </row>
    <row r="1030" customFormat="false" ht="15" hidden="false" customHeight="true" outlineLevel="0" collapsed="false">
      <c r="A1030" s="3" t="n">
        <v>1142</v>
      </c>
      <c r="B1030" s="3" t="s">
        <v>2009</v>
      </c>
      <c r="C1030" s="3" t="s">
        <v>2010</v>
      </c>
      <c r="D1030" s="3" t="n">
        <v>1.475082435668</v>
      </c>
    </row>
    <row r="1031" customFormat="false" ht="15" hidden="false" customHeight="true" outlineLevel="0" collapsed="false">
      <c r="A1031" s="3" t="n">
        <v>1143</v>
      </c>
      <c r="B1031" s="3" t="s">
        <v>2011</v>
      </c>
      <c r="C1031" s="3" t="s">
        <v>2012</v>
      </c>
      <c r="D1031" s="3" t="n">
        <v>1.475082435668</v>
      </c>
    </row>
    <row r="1032" customFormat="false" ht="15" hidden="false" customHeight="true" outlineLevel="0" collapsed="false">
      <c r="A1032" s="3" t="n">
        <v>1144</v>
      </c>
      <c r="B1032" s="3" t="s">
        <v>2013</v>
      </c>
      <c r="C1032" s="3" t="s">
        <v>2014</v>
      </c>
      <c r="D1032" s="3" t="n">
        <v>1.475082435668</v>
      </c>
    </row>
    <row r="1033" customFormat="false" ht="15" hidden="false" customHeight="true" outlineLevel="0" collapsed="false">
      <c r="A1033" s="3" t="n">
        <v>1145</v>
      </c>
      <c r="B1033" s="3" t="s">
        <v>2015</v>
      </c>
      <c r="C1033" s="3" t="s">
        <v>2016</v>
      </c>
      <c r="D1033" s="3" t="n">
        <v>1.475082435668</v>
      </c>
    </row>
    <row r="1034" customFormat="false" ht="15" hidden="false" customHeight="true" outlineLevel="0" collapsed="false">
      <c r="A1034" s="3" t="n">
        <v>1146</v>
      </c>
      <c r="B1034" s="3" t="s">
        <v>2017</v>
      </c>
      <c r="C1034" s="3" t="s">
        <v>2018</v>
      </c>
      <c r="D1034" s="3" t="n">
        <v>1.475082435668</v>
      </c>
    </row>
    <row r="1035" customFormat="false" ht="15" hidden="false" customHeight="true" outlineLevel="0" collapsed="false">
      <c r="A1035" s="3" t="n">
        <v>1147</v>
      </c>
      <c r="B1035" s="3" t="s">
        <v>2019</v>
      </c>
      <c r="C1035" s="3" t="s">
        <v>2020</v>
      </c>
      <c r="D1035" s="3" t="n">
        <v>1.475082435668</v>
      </c>
    </row>
    <row r="1036" customFormat="false" ht="15" hidden="false" customHeight="true" outlineLevel="0" collapsed="false">
      <c r="A1036" s="3" t="n">
        <v>1294</v>
      </c>
      <c r="B1036" s="3" t="s">
        <v>2021</v>
      </c>
      <c r="C1036" s="3" t="s">
        <v>2022</v>
      </c>
      <c r="D1036" s="3" t="n">
        <v>1.475082435668</v>
      </c>
    </row>
    <row r="1037" customFormat="false" ht="15" hidden="false" customHeight="true" outlineLevel="0" collapsed="false">
      <c r="A1037" s="3" t="n">
        <v>1295</v>
      </c>
      <c r="B1037" s="3" t="s">
        <v>2023</v>
      </c>
      <c r="C1037" s="3" t="s">
        <v>2024</v>
      </c>
      <c r="D1037" s="3" t="n">
        <v>1.475082435668</v>
      </c>
    </row>
    <row r="1038" customFormat="false" ht="15" hidden="false" customHeight="true" outlineLevel="0" collapsed="false">
      <c r="A1038" s="3" t="n">
        <v>1296</v>
      </c>
      <c r="B1038" s="3" t="s">
        <v>2025</v>
      </c>
      <c r="C1038" s="3" t="s">
        <v>1076</v>
      </c>
      <c r="D1038" s="3" t="n">
        <v>1.475082435668</v>
      </c>
    </row>
    <row r="1039" customFormat="false" ht="15" hidden="false" customHeight="true" outlineLevel="0" collapsed="false">
      <c r="A1039" s="3" t="n">
        <v>1297</v>
      </c>
      <c r="B1039" s="3" t="s">
        <v>2026</v>
      </c>
      <c r="C1039" s="3" t="s">
        <v>2027</v>
      </c>
      <c r="D1039" s="3" t="n">
        <v>1.475082435668</v>
      </c>
    </row>
    <row r="1040" customFormat="false" ht="15" hidden="false" customHeight="true" outlineLevel="0" collapsed="false">
      <c r="A1040" s="3" t="n">
        <v>1299</v>
      </c>
      <c r="B1040" s="3" t="s">
        <v>2028</v>
      </c>
      <c r="C1040" s="3" t="s">
        <v>2029</v>
      </c>
      <c r="D1040" s="3" t="n">
        <v>1.475082435668</v>
      </c>
    </row>
    <row r="1041" customFormat="false" ht="15" hidden="false" customHeight="true" outlineLevel="0" collapsed="false">
      <c r="A1041" s="3" t="n">
        <v>1300</v>
      </c>
      <c r="B1041" s="3" t="s">
        <v>2030</v>
      </c>
      <c r="C1041" s="3" t="s">
        <v>2031</v>
      </c>
      <c r="D1041" s="3" t="n">
        <v>1.475082435668</v>
      </c>
    </row>
    <row r="1042" customFormat="false" ht="15" hidden="false" customHeight="true" outlineLevel="0" collapsed="false">
      <c r="A1042" s="3" t="n">
        <v>1301</v>
      </c>
      <c r="B1042" s="3" t="s">
        <v>2032</v>
      </c>
      <c r="C1042" s="3" t="s">
        <v>2033</v>
      </c>
      <c r="D1042" s="3" t="n">
        <v>1.475082435668</v>
      </c>
    </row>
    <row r="1043" customFormat="false" ht="15" hidden="false" customHeight="true" outlineLevel="0" collapsed="false">
      <c r="A1043" s="3" t="n">
        <v>1303</v>
      </c>
      <c r="B1043" s="3" t="s">
        <v>2034</v>
      </c>
      <c r="C1043" s="3" t="s">
        <v>2035</v>
      </c>
      <c r="D1043" s="3" t="n">
        <v>1.475082435668</v>
      </c>
    </row>
    <row r="1044" customFormat="false" ht="15" hidden="false" customHeight="true" outlineLevel="0" collapsed="false">
      <c r="A1044" s="3" t="n">
        <v>1304</v>
      </c>
      <c r="B1044" s="3" t="s">
        <v>2036</v>
      </c>
      <c r="C1044" s="3" t="s">
        <v>2037</v>
      </c>
      <c r="D1044" s="3" t="n">
        <v>1.475082435668</v>
      </c>
    </row>
    <row r="1045" customFormat="false" ht="15" hidden="false" customHeight="true" outlineLevel="0" collapsed="false">
      <c r="A1045" s="3" t="n">
        <v>1305</v>
      </c>
      <c r="B1045" s="3" t="s">
        <v>2038</v>
      </c>
      <c r="C1045" s="3" t="s">
        <v>45</v>
      </c>
      <c r="D1045" s="3" t="n">
        <v>1.475082435668</v>
      </c>
    </row>
    <row r="1046" customFormat="false" ht="15" hidden="false" customHeight="true" outlineLevel="0" collapsed="false">
      <c r="A1046" s="3" t="n">
        <v>1306</v>
      </c>
      <c r="B1046" s="3" t="s">
        <v>2039</v>
      </c>
      <c r="C1046" s="3" t="s">
        <v>877</v>
      </c>
      <c r="D1046" s="3" t="n">
        <v>1.475082435668</v>
      </c>
    </row>
    <row r="1047" customFormat="false" ht="15" hidden="false" customHeight="true" outlineLevel="0" collapsed="false">
      <c r="A1047" s="3" t="n">
        <v>1307</v>
      </c>
      <c r="B1047" s="3" t="s">
        <v>2040</v>
      </c>
      <c r="C1047" s="3" t="s">
        <v>2041</v>
      </c>
      <c r="D1047" s="3" t="n">
        <v>1.475082435668</v>
      </c>
    </row>
    <row r="1048" customFormat="false" ht="15" hidden="false" customHeight="true" outlineLevel="0" collapsed="false">
      <c r="A1048" s="3" t="n">
        <v>1308</v>
      </c>
      <c r="B1048" s="3" t="s">
        <v>2042</v>
      </c>
      <c r="C1048" s="3" t="s">
        <v>2043</v>
      </c>
      <c r="D1048" s="3" t="n">
        <v>1.475082435668</v>
      </c>
    </row>
    <row r="1049" customFormat="false" ht="15" hidden="false" customHeight="true" outlineLevel="0" collapsed="false">
      <c r="A1049" s="3" t="n">
        <v>1309</v>
      </c>
      <c r="B1049" s="3" t="s">
        <v>2044</v>
      </c>
      <c r="C1049" s="3" t="s">
        <v>2045</v>
      </c>
      <c r="D1049" s="3" t="n">
        <v>1.475082435668</v>
      </c>
    </row>
    <row r="1050" customFormat="false" ht="15" hidden="false" customHeight="true" outlineLevel="0" collapsed="false">
      <c r="A1050" s="3" t="n">
        <v>1310</v>
      </c>
      <c r="B1050" s="3" t="s">
        <v>2046</v>
      </c>
      <c r="C1050" s="3" t="s">
        <v>2047</v>
      </c>
      <c r="D1050" s="3" t="n">
        <v>1.475082435668</v>
      </c>
    </row>
    <row r="1051" customFormat="false" ht="15" hidden="false" customHeight="true" outlineLevel="0" collapsed="false">
      <c r="A1051" s="3" t="n">
        <v>1311</v>
      </c>
      <c r="B1051" s="3" t="s">
        <v>2048</v>
      </c>
      <c r="C1051" s="3" t="s">
        <v>2049</v>
      </c>
      <c r="D1051" s="3" t="n">
        <v>1.475082435668</v>
      </c>
    </row>
    <row r="1052" customFormat="false" ht="15" hidden="false" customHeight="true" outlineLevel="0" collapsed="false">
      <c r="A1052" s="3" t="n">
        <v>1312</v>
      </c>
      <c r="B1052" s="3" t="s">
        <v>2050</v>
      </c>
      <c r="C1052" s="3" t="s">
        <v>2051</v>
      </c>
      <c r="D1052" s="3" t="n">
        <v>1.475082435668</v>
      </c>
    </row>
    <row r="1053" customFormat="false" ht="15" hidden="false" customHeight="true" outlineLevel="0" collapsed="false">
      <c r="A1053" s="3" t="n">
        <v>1313</v>
      </c>
      <c r="B1053" s="3" t="s">
        <v>2052</v>
      </c>
      <c r="C1053" s="3" t="s">
        <v>2053</v>
      </c>
      <c r="D1053" s="3" t="n">
        <v>1.475082435668</v>
      </c>
    </row>
    <row r="1054" customFormat="false" ht="15" hidden="false" customHeight="true" outlineLevel="0" collapsed="false">
      <c r="A1054" s="3" t="n">
        <v>1314</v>
      </c>
      <c r="B1054" s="3" t="s">
        <v>2054</v>
      </c>
      <c r="C1054" s="3" t="s">
        <v>2055</v>
      </c>
      <c r="D1054" s="3" t="n">
        <v>1.475082435668</v>
      </c>
    </row>
    <row r="1055" customFormat="false" ht="15" hidden="false" customHeight="true" outlineLevel="0" collapsed="false">
      <c r="A1055" s="3" t="n">
        <v>1315</v>
      </c>
      <c r="B1055" s="3" t="s">
        <v>2056</v>
      </c>
      <c r="C1055" s="3" t="s">
        <v>2057</v>
      </c>
      <c r="D1055" s="3" t="n">
        <v>1.475082435668</v>
      </c>
    </row>
    <row r="1056" customFormat="false" ht="15" hidden="false" customHeight="true" outlineLevel="0" collapsed="false">
      <c r="A1056" s="3" t="n">
        <v>1316</v>
      </c>
      <c r="B1056" s="3" t="s">
        <v>2058</v>
      </c>
      <c r="C1056" s="3" t="s">
        <v>2059</v>
      </c>
      <c r="D1056" s="3" t="n">
        <v>1.475082435668</v>
      </c>
    </row>
    <row r="1057" customFormat="false" ht="15" hidden="false" customHeight="true" outlineLevel="0" collapsed="false">
      <c r="A1057" s="3" t="n">
        <v>1317</v>
      </c>
      <c r="B1057" s="3" t="s">
        <v>2060</v>
      </c>
      <c r="C1057" s="3" t="s">
        <v>2061</v>
      </c>
      <c r="D1057" s="3" t="n">
        <v>1.475082435668</v>
      </c>
    </row>
    <row r="1058" customFormat="false" ht="15" hidden="false" customHeight="true" outlineLevel="0" collapsed="false">
      <c r="A1058" s="3" t="n">
        <v>1319</v>
      </c>
      <c r="B1058" s="3" t="s">
        <v>2062</v>
      </c>
      <c r="C1058" s="3" t="s">
        <v>2063</v>
      </c>
      <c r="D1058" s="3" t="n">
        <v>1.475082435668</v>
      </c>
    </row>
    <row r="1059" customFormat="false" ht="15" hidden="false" customHeight="true" outlineLevel="0" collapsed="false">
      <c r="A1059" s="3" t="n">
        <v>1320</v>
      </c>
      <c r="B1059" s="3" t="s">
        <v>2064</v>
      </c>
      <c r="C1059" s="3" t="s">
        <v>2065</v>
      </c>
      <c r="D1059" s="3" t="n">
        <v>1.475082435668</v>
      </c>
    </row>
    <row r="1060" customFormat="false" ht="15" hidden="false" customHeight="true" outlineLevel="0" collapsed="false">
      <c r="A1060" s="3" t="n">
        <v>1321</v>
      </c>
      <c r="B1060" s="3" t="s">
        <v>2066</v>
      </c>
      <c r="C1060" s="3" t="s">
        <v>2067</v>
      </c>
      <c r="D1060" s="3" t="n">
        <v>1.475082435668</v>
      </c>
    </row>
    <row r="1061" customFormat="false" ht="15" hidden="false" customHeight="true" outlineLevel="0" collapsed="false">
      <c r="A1061" s="3" t="n">
        <v>1322</v>
      </c>
      <c r="B1061" s="3" t="s">
        <v>2068</v>
      </c>
      <c r="C1061" s="3" t="s">
        <v>2069</v>
      </c>
      <c r="D1061" s="3" t="n">
        <v>1.475082435668</v>
      </c>
    </row>
    <row r="1062" customFormat="false" ht="15" hidden="false" customHeight="true" outlineLevel="0" collapsed="false">
      <c r="A1062" s="3" t="n">
        <v>1323</v>
      </c>
      <c r="B1062" s="3" t="s">
        <v>2070</v>
      </c>
      <c r="C1062" s="3" t="s">
        <v>2071</v>
      </c>
      <c r="D1062" s="3" t="n">
        <v>1.475082435668</v>
      </c>
    </row>
    <row r="1063" customFormat="false" ht="15" hidden="false" customHeight="true" outlineLevel="0" collapsed="false">
      <c r="A1063" s="3" t="n">
        <v>1324</v>
      </c>
      <c r="B1063" s="3" t="s">
        <v>2072</v>
      </c>
      <c r="C1063" s="3" t="s">
        <v>2073</v>
      </c>
      <c r="D1063" s="3" t="n">
        <v>1.475082435668</v>
      </c>
    </row>
    <row r="1064" customFormat="false" ht="15" hidden="false" customHeight="true" outlineLevel="0" collapsed="false">
      <c r="A1064" s="3" t="n">
        <v>1325</v>
      </c>
      <c r="B1064" s="3" t="s">
        <v>2074</v>
      </c>
      <c r="C1064" s="3" t="s">
        <v>2075</v>
      </c>
      <c r="D1064" s="3" t="n">
        <v>1.475082435668</v>
      </c>
    </row>
    <row r="1065" customFormat="false" ht="15" hidden="false" customHeight="true" outlineLevel="0" collapsed="false">
      <c r="A1065" s="3" t="n">
        <v>1326</v>
      </c>
      <c r="B1065" s="3" t="s">
        <v>2076</v>
      </c>
      <c r="C1065" s="3" t="s">
        <v>2077</v>
      </c>
      <c r="D1065" s="3" t="n">
        <v>1.475082435668</v>
      </c>
    </row>
    <row r="1066" customFormat="false" ht="15" hidden="false" customHeight="true" outlineLevel="0" collapsed="false">
      <c r="A1066" s="3" t="n">
        <v>1327</v>
      </c>
      <c r="B1066" s="3" t="s">
        <v>2078</v>
      </c>
      <c r="C1066" s="3" t="s">
        <v>2079</v>
      </c>
      <c r="D1066" s="3" t="n">
        <v>1.475082435668</v>
      </c>
    </row>
    <row r="1067" customFormat="false" ht="15" hidden="false" customHeight="true" outlineLevel="0" collapsed="false">
      <c r="A1067" s="3" t="n">
        <v>1328</v>
      </c>
      <c r="B1067" s="3" t="s">
        <v>2080</v>
      </c>
      <c r="C1067" s="3" t="s">
        <v>2081</v>
      </c>
      <c r="D1067" s="3" t="n">
        <v>1.475082435668</v>
      </c>
    </row>
    <row r="1068" customFormat="false" ht="15" hidden="false" customHeight="true" outlineLevel="0" collapsed="false">
      <c r="A1068" s="3" t="n">
        <v>1329</v>
      </c>
      <c r="B1068" s="3" t="s">
        <v>2082</v>
      </c>
      <c r="C1068" s="3" t="s">
        <v>2083</v>
      </c>
      <c r="D1068" s="3" t="n">
        <v>1.475082435668</v>
      </c>
    </row>
    <row r="1069" customFormat="false" ht="15" hidden="false" customHeight="true" outlineLevel="0" collapsed="false">
      <c r="A1069" s="3" t="n">
        <v>1330</v>
      </c>
      <c r="B1069" s="3" t="s">
        <v>2084</v>
      </c>
      <c r="C1069" s="3" t="s">
        <v>2085</v>
      </c>
      <c r="D1069" s="3" t="n">
        <v>1.475082435668</v>
      </c>
    </row>
    <row r="1070" customFormat="false" ht="15" hidden="false" customHeight="true" outlineLevel="0" collapsed="false">
      <c r="A1070" s="3" t="n">
        <v>1331</v>
      </c>
      <c r="B1070" s="3" t="s">
        <v>2086</v>
      </c>
      <c r="C1070" s="3" t="s">
        <v>2087</v>
      </c>
      <c r="D1070" s="3" t="n">
        <v>1.475082435668</v>
      </c>
    </row>
    <row r="1071" customFormat="false" ht="15" hidden="false" customHeight="true" outlineLevel="0" collapsed="false">
      <c r="A1071" s="3" t="n">
        <v>1332</v>
      </c>
      <c r="B1071" s="3" t="s">
        <v>2088</v>
      </c>
      <c r="C1071" s="3" t="s">
        <v>2089</v>
      </c>
      <c r="D1071" s="3" t="n">
        <v>1.475082435668</v>
      </c>
    </row>
    <row r="1072" customFormat="false" ht="15" hidden="false" customHeight="true" outlineLevel="0" collapsed="false">
      <c r="A1072" s="3" t="n">
        <v>1333</v>
      </c>
      <c r="B1072" s="3" t="s">
        <v>2090</v>
      </c>
      <c r="C1072" s="3" t="s">
        <v>2091</v>
      </c>
      <c r="D1072" s="3" t="n">
        <v>1.475082435668</v>
      </c>
    </row>
    <row r="1073" customFormat="false" ht="15" hidden="false" customHeight="true" outlineLevel="0" collapsed="false">
      <c r="A1073" s="3" t="n">
        <v>1334</v>
      </c>
      <c r="B1073" s="3" t="s">
        <v>2092</v>
      </c>
      <c r="C1073" s="3" t="s">
        <v>2093</v>
      </c>
      <c r="D1073" s="3" t="n">
        <v>1.475082435668</v>
      </c>
    </row>
    <row r="1074" customFormat="false" ht="15" hidden="false" customHeight="true" outlineLevel="0" collapsed="false">
      <c r="A1074" s="3" t="n">
        <v>1335</v>
      </c>
      <c r="B1074" s="3" t="s">
        <v>2094</v>
      </c>
      <c r="C1074" s="3" t="s">
        <v>2095</v>
      </c>
      <c r="D1074" s="3" t="n">
        <v>1.475082435668</v>
      </c>
    </row>
    <row r="1075" customFormat="false" ht="15" hidden="false" customHeight="true" outlineLevel="0" collapsed="false">
      <c r="A1075" s="3" t="n">
        <v>1336</v>
      </c>
      <c r="B1075" s="3" t="s">
        <v>2096</v>
      </c>
      <c r="C1075" s="3" t="s">
        <v>2097</v>
      </c>
      <c r="D1075" s="3" t="n">
        <v>1.475082435668</v>
      </c>
    </row>
    <row r="1076" customFormat="false" ht="15" hidden="false" customHeight="true" outlineLevel="0" collapsed="false">
      <c r="A1076" s="3" t="n">
        <v>1337</v>
      </c>
      <c r="B1076" s="3" t="s">
        <v>2098</v>
      </c>
      <c r="C1076" s="3" t="s">
        <v>2099</v>
      </c>
      <c r="D1076" s="3" t="n">
        <v>1.475082435668</v>
      </c>
    </row>
    <row r="1077" customFormat="false" ht="15" hidden="false" customHeight="true" outlineLevel="0" collapsed="false">
      <c r="A1077" s="3" t="n">
        <v>1338</v>
      </c>
      <c r="B1077" s="3" t="s">
        <v>2100</v>
      </c>
      <c r="C1077" s="3" t="s">
        <v>2101</v>
      </c>
      <c r="D1077" s="3" t="n">
        <v>1.475082435668</v>
      </c>
    </row>
    <row r="1078" customFormat="false" ht="15" hidden="false" customHeight="true" outlineLevel="0" collapsed="false">
      <c r="A1078" s="3" t="n">
        <v>1339</v>
      </c>
      <c r="B1078" s="3" t="s">
        <v>2102</v>
      </c>
      <c r="C1078" s="3" t="s">
        <v>2103</v>
      </c>
      <c r="D1078" s="3" t="n">
        <v>1.475082435668</v>
      </c>
    </row>
    <row r="1079" customFormat="false" ht="15" hidden="false" customHeight="true" outlineLevel="0" collapsed="false">
      <c r="A1079" s="3" t="n">
        <v>1340</v>
      </c>
      <c r="B1079" s="3" t="s">
        <v>2104</v>
      </c>
      <c r="C1079" s="3" t="s">
        <v>2105</v>
      </c>
      <c r="D1079" s="3" t="n">
        <v>1.475082435668</v>
      </c>
    </row>
    <row r="1080" customFormat="false" ht="15" hidden="false" customHeight="true" outlineLevel="0" collapsed="false">
      <c r="A1080" s="3" t="n">
        <v>1341</v>
      </c>
      <c r="B1080" s="3" t="s">
        <v>2106</v>
      </c>
      <c r="C1080" s="3" t="s">
        <v>2107</v>
      </c>
      <c r="D1080" s="3" t="n">
        <v>1.475082435668</v>
      </c>
    </row>
    <row r="1081" customFormat="false" ht="15" hidden="false" customHeight="true" outlineLevel="0" collapsed="false">
      <c r="A1081" s="3" t="n">
        <v>1342</v>
      </c>
      <c r="B1081" s="3" t="s">
        <v>2108</v>
      </c>
      <c r="C1081" s="3" t="s">
        <v>2109</v>
      </c>
      <c r="D1081" s="3" t="n">
        <v>1.475082435668</v>
      </c>
    </row>
    <row r="1082" customFormat="false" ht="15" hidden="false" customHeight="true" outlineLevel="0" collapsed="false">
      <c r="A1082" s="3" t="n">
        <v>1343</v>
      </c>
      <c r="B1082" s="3" t="s">
        <v>2110</v>
      </c>
      <c r="C1082" s="3" t="s">
        <v>2111</v>
      </c>
      <c r="D1082" s="3" t="n">
        <v>1.475082435668</v>
      </c>
    </row>
    <row r="1083" customFormat="false" ht="15" hidden="false" customHeight="true" outlineLevel="0" collapsed="false">
      <c r="A1083" s="3" t="n">
        <v>1344</v>
      </c>
      <c r="B1083" s="3" t="s">
        <v>2112</v>
      </c>
      <c r="C1083" s="3" t="s">
        <v>2113</v>
      </c>
      <c r="D1083" s="3" t="n">
        <v>1.475082435668</v>
      </c>
    </row>
    <row r="1084" customFormat="false" ht="15" hidden="false" customHeight="true" outlineLevel="0" collapsed="false">
      <c r="A1084" s="3" t="n">
        <v>1345</v>
      </c>
      <c r="B1084" s="3" t="s">
        <v>2114</v>
      </c>
      <c r="C1084" s="3" t="s">
        <v>2115</v>
      </c>
      <c r="D1084" s="3" t="n">
        <v>1.475082435668</v>
      </c>
    </row>
    <row r="1085" customFormat="false" ht="15" hidden="false" customHeight="true" outlineLevel="0" collapsed="false">
      <c r="A1085" s="3" t="n">
        <v>1346</v>
      </c>
      <c r="B1085" s="3" t="s">
        <v>2116</v>
      </c>
      <c r="C1085" s="3" t="s">
        <v>2117</v>
      </c>
      <c r="D1085" s="3" t="n">
        <v>1.475082435668</v>
      </c>
    </row>
    <row r="1086" customFormat="false" ht="15" hidden="false" customHeight="true" outlineLevel="0" collapsed="false">
      <c r="A1086" s="3" t="n">
        <v>1347</v>
      </c>
      <c r="B1086" s="3" t="s">
        <v>2118</v>
      </c>
      <c r="C1086" s="3" t="s">
        <v>2119</v>
      </c>
      <c r="D1086" s="3" t="n">
        <v>1.475082435668</v>
      </c>
    </row>
    <row r="1087" customFormat="false" ht="15" hidden="false" customHeight="true" outlineLevel="0" collapsed="false">
      <c r="A1087" s="3" t="n">
        <v>1348</v>
      </c>
      <c r="B1087" s="3" t="s">
        <v>2120</v>
      </c>
      <c r="C1087" s="3" t="s">
        <v>2121</v>
      </c>
      <c r="D1087" s="3" t="n">
        <v>1.475082435668</v>
      </c>
    </row>
    <row r="1088" customFormat="false" ht="15" hidden="false" customHeight="true" outlineLevel="0" collapsed="false">
      <c r="A1088" s="3" t="n">
        <v>1349</v>
      </c>
      <c r="B1088" s="3" t="s">
        <v>2122</v>
      </c>
      <c r="C1088" s="3" t="s">
        <v>2123</v>
      </c>
      <c r="D1088" s="3" t="n">
        <v>1.475082435668</v>
      </c>
    </row>
    <row r="1089" customFormat="false" ht="15" hidden="false" customHeight="true" outlineLevel="0" collapsed="false">
      <c r="A1089" s="3" t="n">
        <v>1350</v>
      </c>
      <c r="B1089" s="3" t="s">
        <v>2124</v>
      </c>
      <c r="C1089" s="3" t="s">
        <v>2125</v>
      </c>
      <c r="D1089" s="3" t="n">
        <v>1.475082435668</v>
      </c>
    </row>
    <row r="1090" customFormat="false" ht="15" hidden="false" customHeight="true" outlineLevel="0" collapsed="false">
      <c r="A1090" s="3" t="n">
        <v>1351</v>
      </c>
      <c r="B1090" s="3" t="s">
        <v>2126</v>
      </c>
      <c r="C1090" s="3" t="s">
        <v>2127</v>
      </c>
      <c r="D1090" s="3" t="n">
        <v>1.475082435668</v>
      </c>
    </row>
    <row r="1091" customFormat="false" ht="15" hidden="false" customHeight="true" outlineLevel="0" collapsed="false">
      <c r="A1091" s="3" t="n">
        <v>1352</v>
      </c>
      <c r="B1091" s="3" t="s">
        <v>2128</v>
      </c>
      <c r="C1091" s="3" t="s">
        <v>2129</v>
      </c>
      <c r="D1091" s="3" t="n">
        <v>1.475082435668</v>
      </c>
    </row>
    <row r="1092" customFormat="false" ht="15" hidden="false" customHeight="true" outlineLevel="0" collapsed="false">
      <c r="A1092" s="3" t="n">
        <v>1353</v>
      </c>
      <c r="B1092" s="3" t="s">
        <v>2130</v>
      </c>
      <c r="C1092" s="3" t="s">
        <v>2131</v>
      </c>
      <c r="D1092" s="3" t="n">
        <v>1.475082435668</v>
      </c>
    </row>
    <row r="1093" customFormat="false" ht="15" hidden="false" customHeight="true" outlineLevel="0" collapsed="false">
      <c r="A1093" s="3" t="n">
        <v>1354</v>
      </c>
      <c r="B1093" s="3" t="s">
        <v>2132</v>
      </c>
      <c r="C1093" s="3" t="s">
        <v>2133</v>
      </c>
      <c r="D1093" s="3" t="n">
        <v>1.475082435668</v>
      </c>
    </row>
    <row r="1094" customFormat="false" ht="15" hidden="false" customHeight="true" outlineLevel="0" collapsed="false">
      <c r="A1094" s="3" t="n">
        <v>1355</v>
      </c>
      <c r="B1094" s="3" t="s">
        <v>2134</v>
      </c>
      <c r="C1094" s="3" t="s">
        <v>2135</v>
      </c>
      <c r="D1094" s="3" t="n">
        <v>1.475082435668</v>
      </c>
    </row>
    <row r="1095" customFormat="false" ht="15" hidden="false" customHeight="true" outlineLevel="0" collapsed="false">
      <c r="A1095" s="3" t="n">
        <v>1356</v>
      </c>
      <c r="B1095" s="3" t="s">
        <v>2136</v>
      </c>
      <c r="C1095" s="3" t="s">
        <v>2137</v>
      </c>
      <c r="D1095" s="3" t="n">
        <v>1.475082435668</v>
      </c>
    </row>
    <row r="1096" customFormat="false" ht="15" hidden="false" customHeight="true" outlineLevel="0" collapsed="false">
      <c r="A1096" s="3" t="n">
        <v>1357</v>
      </c>
      <c r="B1096" s="3" t="s">
        <v>2138</v>
      </c>
      <c r="C1096" s="3" t="s">
        <v>2139</v>
      </c>
      <c r="D1096" s="3" t="n">
        <v>1.475082435668</v>
      </c>
    </row>
    <row r="1097" customFormat="false" ht="15" hidden="false" customHeight="true" outlineLevel="0" collapsed="false">
      <c r="A1097" s="3" t="n">
        <v>1358</v>
      </c>
      <c r="B1097" s="3" t="s">
        <v>2140</v>
      </c>
      <c r="C1097" s="3" t="s">
        <v>2141</v>
      </c>
      <c r="D1097" s="3" t="n">
        <v>1.475082435668</v>
      </c>
    </row>
    <row r="1098" customFormat="false" ht="15" hidden="false" customHeight="true" outlineLevel="0" collapsed="false">
      <c r="A1098" s="3" t="n">
        <v>1359</v>
      </c>
      <c r="B1098" s="3" t="s">
        <v>2142</v>
      </c>
      <c r="C1098" s="3" t="s">
        <v>2143</v>
      </c>
      <c r="D1098" s="3" t="n">
        <v>1.475082435668</v>
      </c>
    </row>
    <row r="1099" customFormat="false" ht="15" hidden="false" customHeight="true" outlineLevel="0" collapsed="false">
      <c r="A1099" s="3" t="n">
        <v>1360</v>
      </c>
      <c r="B1099" s="3" t="s">
        <v>2144</v>
      </c>
      <c r="C1099" s="3" t="s">
        <v>2145</v>
      </c>
      <c r="D1099" s="3" t="n">
        <v>1.475082435668</v>
      </c>
    </row>
    <row r="1100" customFormat="false" ht="15" hidden="false" customHeight="true" outlineLevel="0" collapsed="false">
      <c r="A1100" s="3" t="n">
        <v>1361</v>
      </c>
      <c r="B1100" s="3" t="s">
        <v>2146</v>
      </c>
      <c r="C1100" s="3" t="s">
        <v>2147</v>
      </c>
      <c r="D1100" s="3" t="n">
        <v>1.475082435668</v>
      </c>
    </row>
    <row r="1101" customFormat="false" ht="15" hidden="false" customHeight="true" outlineLevel="0" collapsed="false">
      <c r="A1101" s="3" t="n">
        <v>1362</v>
      </c>
      <c r="B1101" s="3" t="s">
        <v>2148</v>
      </c>
      <c r="C1101" s="3" t="s">
        <v>2149</v>
      </c>
      <c r="D1101" s="3" t="n">
        <v>1.475082435668</v>
      </c>
    </row>
    <row r="1102" customFormat="false" ht="15" hidden="false" customHeight="true" outlineLevel="0" collapsed="false">
      <c r="A1102" s="3" t="n">
        <v>1363</v>
      </c>
      <c r="B1102" s="3" t="s">
        <v>2150</v>
      </c>
      <c r="C1102" s="3" t="s">
        <v>2151</v>
      </c>
      <c r="D1102" s="3" t="n">
        <v>1.475082435668</v>
      </c>
    </row>
    <row r="1103" customFormat="false" ht="15" hidden="false" customHeight="true" outlineLevel="0" collapsed="false">
      <c r="A1103" s="3" t="n">
        <v>1364</v>
      </c>
      <c r="B1103" s="3" t="s">
        <v>2152</v>
      </c>
      <c r="C1103" s="3" t="s">
        <v>2153</v>
      </c>
      <c r="D1103" s="3" t="n">
        <v>1.475082435668</v>
      </c>
    </row>
    <row r="1104" customFormat="false" ht="15" hidden="false" customHeight="true" outlineLevel="0" collapsed="false">
      <c r="A1104" s="3" t="n">
        <v>1365</v>
      </c>
      <c r="B1104" s="3" t="s">
        <v>2154</v>
      </c>
      <c r="C1104" s="3" t="s">
        <v>2155</v>
      </c>
      <c r="D1104" s="3" t="n">
        <v>1.475082435668</v>
      </c>
    </row>
    <row r="1105" customFormat="false" ht="15" hidden="false" customHeight="true" outlineLevel="0" collapsed="false">
      <c r="A1105" s="3" t="n">
        <v>1366</v>
      </c>
      <c r="B1105" s="3" t="s">
        <v>2156</v>
      </c>
      <c r="C1105" s="3" t="s">
        <v>2157</v>
      </c>
      <c r="D1105" s="3" t="n">
        <v>1.475082435668</v>
      </c>
    </row>
    <row r="1106" customFormat="false" ht="15" hidden="false" customHeight="true" outlineLevel="0" collapsed="false">
      <c r="A1106" s="3" t="n">
        <v>1367</v>
      </c>
      <c r="B1106" s="3" t="s">
        <v>2158</v>
      </c>
      <c r="C1106" s="3" t="s">
        <v>2159</v>
      </c>
      <c r="D1106" s="3" t="n">
        <v>1.475082435668</v>
      </c>
    </row>
    <row r="1107" customFormat="false" ht="15" hidden="false" customHeight="true" outlineLevel="0" collapsed="false">
      <c r="A1107" s="3" t="n">
        <v>1368</v>
      </c>
      <c r="B1107" s="3" t="s">
        <v>2160</v>
      </c>
      <c r="C1107" s="3" t="s">
        <v>2161</v>
      </c>
      <c r="D1107" s="3" t="n">
        <v>1.475082435668</v>
      </c>
    </row>
    <row r="1108" customFormat="false" ht="15" hidden="false" customHeight="true" outlineLevel="0" collapsed="false">
      <c r="A1108" s="3" t="n">
        <v>1369</v>
      </c>
      <c r="B1108" s="3" t="s">
        <v>2162</v>
      </c>
      <c r="C1108" s="3" t="s">
        <v>2163</v>
      </c>
      <c r="D1108" s="3" t="n">
        <v>1.475082435668</v>
      </c>
    </row>
    <row r="1109" customFormat="false" ht="15" hidden="false" customHeight="true" outlineLevel="0" collapsed="false">
      <c r="A1109" s="3" t="n">
        <v>1370</v>
      </c>
      <c r="B1109" s="3" t="s">
        <v>2164</v>
      </c>
      <c r="C1109" s="3" t="s">
        <v>2165</v>
      </c>
      <c r="D1109" s="3" t="n">
        <v>1.475082435668</v>
      </c>
    </row>
    <row r="1110" customFormat="false" ht="15" hidden="false" customHeight="true" outlineLevel="0" collapsed="false">
      <c r="A1110" s="3" t="n">
        <v>1371</v>
      </c>
      <c r="B1110" s="3" t="s">
        <v>2166</v>
      </c>
      <c r="C1110" s="3" t="s">
        <v>2167</v>
      </c>
      <c r="D1110" s="3" t="n">
        <v>1.475082435668</v>
      </c>
    </row>
    <row r="1111" customFormat="false" ht="15" hidden="false" customHeight="true" outlineLevel="0" collapsed="false">
      <c r="A1111" s="3" t="n">
        <v>1372</v>
      </c>
      <c r="B1111" s="3" t="s">
        <v>2168</v>
      </c>
      <c r="C1111" s="3" t="s">
        <v>2169</v>
      </c>
      <c r="D1111" s="3" t="n">
        <v>1.475082435668</v>
      </c>
    </row>
    <row r="1112" customFormat="false" ht="15" hidden="false" customHeight="true" outlineLevel="0" collapsed="false">
      <c r="A1112" s="3" t="n">
        <v>1373</v>
      </c>
      <c r="B1112" s="3" t="s">
        <v>2170</v>
      </c>
      <c r="C1112" s="3" t="s">
        <v>2171</v>
      </c>
      <c r="D1112" s="3" t="n">
        <v>1.475082435668</v>
      </c>
    </row>
    <row r="1113" customFormat="false" ht="15" hidden="false" customHeight="true" outlineLevel="0" collapsed="false">
      <c r="A1113" s="3" t="n">
        <v>1374</v>
      </c>
      <c r="B1113" s="3" t="s">
        <v>2172</v>
      </c>
      <c r="C1113" s="3" t="s">
        <v>2173</v>
      </c>
      <c r="D1113" s="3" t="n">
        <v>1.475082435668</v>
      </c>
    </row>
    <row r="1114" customFormat="false" ht="15" hidden="false" customHeight="true" outlineLevel="0" collapsed="false">
      <c r="A1114" s="3" t="n">
        <v>1375</v>
      </c>
      <c r="B1114" s="3" t="s">
        <v>2174</v>
      </c>
      <c r="C1114" s="3" t="s">
        <v>2175</v>
      </c>
      <c r="D1114" s="3" t="n">
        <v>1.475082435668</v>
      </c>
    </row>
    <row r="1115" customFormat="false" ht="15" hidden="false" customHeight="true" outlineLevel="0" collapsed="false">
      <c r="A1115" s="3" t="n">
        <v>1376</v>
      </c>
      <c r="B1115" s="3" t="s">
        <v>2176</v>
      </c>
      <c r="C1115" s="3" t="s">
        <v>2177</v>
      </c>
      <c r="D1115" s="3" t="n">
        <v>1.475082435668</v>
      </c>
    </row>
    <row r="1116" customFormat="false" ht="15" hidden="false" customHeight="true" outlineLevel="0" collapsed="false">
      <c r="A1116" s="3" t="n">
        <v>1377</v>
      </c>
      <c r="B1116" s="3" t="s">
        <v>2178</v>
      </c>
      <c r="C1116" s="3" t="s">
        <v>2179</v>
      </c>
      <c r="D1116" s="3" t="n">
        <v>1.475082435668</v>
      </c>
    </row>
    <row r="1117" customFormat="false" ht="15" hidden="false" customHeight="true" outlineLevel="0" collapsed="false">
      <c r="A1117" s="3" t="n">
        <v>1378</v>
      </c>
      <c r="B1117" s="3" t="s">
        <v>2180</v>
      </c>
      <c r="C1117" s="3" t="s">
        <v>2181</v>
      </c>
      <c r="D1117" s="3" t="n">
        <v>1.475082435668</v>
      </c>
    </row>
    <row r="1118" customFormat="false" ht="15" hidden="false" customHeight="true" outlineLevel="0" collapsed="false">
      <c r="A1118" s="3" t="n">
        <v>1379</v>
      </c>
      <c r="B1118" s="3" t="s">
        <v>2182</v>
      </c>
      <c r="C1118" s="3" t="s">
        <v>2183</v>
      </c>
      <c r="D1118" s="3" t="n">
        <v>1.475082435668</v>
      </c>
    </row>
    <row r="1119" customFormat="false" ht="15" hidden="false" customHeight="true" outlineLevel="0" collapsed="false">
      <c r="A1119" s="3" t="n">
        <v>1380</v>
      </c>
      <c r="B1119" s="3" t="s">
        <v>2184</v>
      </c>
      <c r="C1119" s="3" t="s">
        <v>2185</v>
      </c>
      <c r="D1119" s="3" t="n">
        <v>1.475082435668</v>
      </c>
    </row>
    <row r="1120" customFormat="false" ht="15" hidden="false" customHeight="true" outlineLevel="0" collapsed="false">
      <c r="A1120" s="3" t="n">
        <v>1381</v>
      </c>
      <c r="B1120" s="3" t="s">
        <v>2186</v>
      </c>
      <c r="C1120" s="3" t="s">
        <v>2187</v>
      </c>
      <c r="D1120" s="3" t="n">
        <v>1.475082435668</v>
      </c>
    </row>
    <row r="1121" customFormat="false" ht="15" hidden="false" customHeight="true" outlineLevel="0" collapsed="false">
      <c r="A1121" s="3" t="n">
        <v>1382</v>
      </c>
      <c r="B1121" s="3" t="s">
        <v>2188</v>
      </c>
      <c r="C1121" s="3" t="s">
        <v>2189</v>
      </c>
      <c r="D1121" s="3" t="n">
        <v>1.475082435668</v>
      </c>
    </row>
    <row r="1122" customFormat="false" ht="15" hidden="false" customHeight="true" outlineLevel="0" collapsed="false">
      <c r="A1122" s="3" t="n">
        <v>1383</v>
      </c>
      <c r="B1122" s="3" t="s">
        <v>2190</v>
      </c>
      <c r="C1122" s="3" t="s">
        <v>2191</v>
      </c>
      <c r="D1122" s="3" t="n">
        <v>1.475082435668</v>
      </c>
    </row>
    <row r="1123" customFormat="false" ht="15" hidden="false" customHeight="true" outlineLevel="0" collapsed="false">
      <c r="A1123" s="3" t="n">
        <v>1384</v>
      </c>
      <c r="B1123" s="3" t="s">
        <v>2192</v>
      </c>
      <c r="C1123" s="3" t="s">
        <v>2193</v>
      </c>
      <c r="D1123" s="3" t="n">
        <v>1.475082435668</v>
      </c>
    </row>
    <row r="1124" customFormat="false" ht="15" hidden="false" customHeight="true" outlineLevel="0" collapsed="false">
      <c r="A1124" s="3" t="n">
        <v>1385</v>
      </c>
      <c r="B1124" s="3" t="s">
        <v>2194</v>
      </c>
      <c r="C1124" s="3" t="s">
        <v>2195</v>
      </c>
      <c r="D1124" s="3" t="n">
        <v>1.475082435668</v>
      </c>
    </row>
    <row r="1125" customFormat="false" ht="15" hidden="false" customHeight="true" outlineLevel="0" collapsed="false">
      <c r="A1125" s="3" t="n">
        <v>1386</v>
      </c>
      <c r="B1125" s="3" t="s">
        <v>2196</v>
      </c>
      <c r="C1125" s="3" t="s">
        <v>2197</v>
      </c>
      <c r="D1125" s="3" t="n">
        <v>1.475082435668</v>
      </c>
    </row>
    <row r="1126" customFormat="false" ht="15" hidden="false" customHeight="true" outlineLevel="0" collapsed="false">
      <c r="A1126" s="3" t="n">
        <v>1387</v>
      </c>
      <c r="B1126" s="3" t="s">
        <v>2198</v>
      </c>
      <c r="C1126" s="3" t="s">
        <v>2199</v>
      </c>
      <c r="D1126" s="3" t="n">
        <v>1.475082435668</v>
      </c>
    </row>
    <row r="1127" customFormat="false" ht="15" hidden="false" customHeight="true" outlineLevel="0" collapsed="false">
      <c r="A1127" s="3" t="n">
        <v>1388</v>
      </c>
      <c r="B1127" s="3" t="s">
        <v>2200</v>
      </c>
      <c r="C1127" s="3" t="s">
        <v>2201</v>
      </c>
      <c r="D1127" s="3" t="n">
        <v>1.475082435668</v>
      </c>
    </row>
    <row r="1128" customFormat="false" ht="15" hidden="false" customHeight="true" outlineLevel="0" collapsed="false">
      <c r="A1128" s="3" t="n">
        <v>1389</v>
      </c>
      <c r="B1128" s="3" t="s">
        <v>2202</v>
      </c>
      <c r="C1128" s="3" t="s">
        <v>2203</v>
      </c>
      <c r="D1128" s="3" t="n">
        <v>1.475082435668</v>
      </c>
    </row>
    <row r="1129" customFormat="false" ht="15" hidden="false" customHeight="true" outlineLevel="0" collapsed="false">
      <c r="A1129" s="3" t="n">
        <v>1390</v>
      </c>
      <c r="B1129" s="3" t="s">
        <v>2204</v>
      </c>
      <c r="C1129" s="3" t="s">
        <v>2205</v>
      </c>
      <c r="D1129" s="3" t="n">
        <v>1.475082435668</v>
      </c>
    </row>
    <row r="1130" customFormat="false" ht="15" hidden="false" customHeight="true" outlineLevel="0" collapsed="false">
      <c r="A1130" s="3" t="n">
        <v>1391</v>
      </c>
      <c r="B1130" s="3" t="s">
        <v>2206</v>
      </c>
      <c r="C1130" s="3" t="s">
        <v>2207</v>
      </c>
      <c r="D1130" s="3" t="n">
        <v>1.475082435668</v>
      </c>
    </row>
    <row r="1131" customFormat="false" ht="15" hidden="false" customHeight="true" outlineLevel="0" collapsed="false">
      <c r="A1131" s="3" t="n">
        <v>1392</v>
      </c>
      <c r="B1131" s="3" t="s">
        <v>2208</v>
      </c>
      <c r="C1131" s="3" t="s">
        <v>2209</v>
      </c>
      <c r="D1131" s="3" t="n">
        <v>1.475082435668</v>
      </c>
    </row>
    <row r="1132" customFormat="false" ht="15" hidden="false" customHeight="true" outlineLevel="0" collapsed="false">
      <c r="A1132" s="3" t="n">
        <v>1393</v>
      </c>
      <c r="B1132" s="3" t="s">
        <v>2210</v>
      </c>
      <c r="C1132" s="3" t="s">
        <v>2211</v>
      </c>
      <c r="D1132" s="3" t="n">
        <v>1.475082435668</v>
      </c>
    </row>
    <row r="1133" customFormat="false" ht="15" hidden="false" customHeight="true" outlineLevel="0" collapsed="false">
      <c r="A1133" s="3" t="n">
        <v>1394</v>
      </c>
      <c r="B1133" s="3" t="s">
        <v>2212</v>
      </c>
      <c r="C1133" s="3" t="s">
        <v>2213</v>
      </c>
      <c r="D1133" s="3" t="n">
        <v>1.475082435668</v>
      </c>
    </row>
    <row r="1134" customFormat="false" ht="15" hidden="false" customHeight="true" outlineLevel="0" collapsed="false">
      <c r="A1134" s="3" t="n">
        <v>1395</v>
      </c>
      <c r="B1134" s="3" t="s">
        <v>2214</v>
      </c>
      <c r="C1134" s="3" t="s">
        <v>2215</v>
      </c>
      <c r="D1134" s="3" t="n">
        <v>1.475082435668</v>
      </c>
    </row>
    <row r="1135" customFormat="false" ht="15" hidden="false" customHeight="true" outlineLevel="0" collapsed="false">
      <c r="A1135" s="3" t="n">
        <v>1396</v>
      </c>
      <c r="B1135" s="3" t="s">
        <v>2216</v>
      </c>
      <c r="C1135" s="3" t="s">
        <v>2217</v>
      </c>
      <c r="D1135" s="3" t="n">
        <v>1.475082435668</v>
      </c>
    </row>
    <row r="1136" customFormat="false" ht="15" hidden="false" customHeight="true" outlineLevel="0" collapsed="false">
      <c r="A1136" s="3" t="n">
        <v>1397</v>
      </c>
      <c r="B1136" s="3" t="s">
        <v>2218</v>
      </c>
      <c r="C1136" s="3" t="s">
        <v>2219</v>
      </c>
      <c r="D1136" s="3" t="n">
        <v>1.475082435668</v>
      </c>
    </row>
    <row r="1137" customFormat="false" ht="15" hidden="false" customHeight="true" outlineLevel="0" collapsed="false">
      <c r="A1137" s="3" t="n">
        <v>1398</v>
      </c>
      <c r="B1137" s="3" t="s">
        <v>2220</v>
      </c>
      <c r="C1137" s="3" t="s">
        <v>2221</v>
      </c>
      <c r="D1137" s="3" t="n">
        <v>1.475082435668</v>
      </c>
    </row>
    <row r="1138" customFormat="false" ht="15" hidden="false" customHeight="true" outlineLevel="0" collapsed="false">
      <c r="A1138" s="3" t="n">
        <v>1399</v>
      </c>
      <c r="B1138" s="3" t="s">
        <v>2222</v>
      </c>
      <c r="C1138" s="3" t="s">
        <v>2223</v>
      </c>
      <c r="D1138" s="3" t="n">
        <v>1.475082435668</v>
      </c>
    </row>
    <row r="1139" customFormat="false" ht="15" hidden="false" customHeight="true" outlineLevel="0" collapsed="false">
      <c r="A1139" s="3" t="n">
        <v>1400</v>
      </c>
      <c r="B1139" s="3" t="s">
        <v>2224</v>
      </c>
      <c r="C1139" s="3" t="s">
        <v>2225</v>
      </c>
      <c r="D1139" s="3" t="n">
        <v>1.475082435668</v>
      </c>
    </row>
    <row r="1140" customFormat="false" ht="15" hidden="false" customHeight="true" outlineLevel="0" collapsed="false">
      <c r="A1140" s="3" t="n">
        <v>1401</v>
      </c>
      <c r="B1140" s="3" t="s">
        <v>2226</v>
      </c>
      <c r="C1140" s="3" t="s">
        <v>2227</v>
      </c>
      <c r="D1140" s="3" t="n">
        <v>1.475082435668</v>
      </c>
    </row>
    <row r="1141" customFormat="false" ht="15" hidden="false" customHeight="true" outlineLevel="0" collapsed="false">
      <c r="A1141" s="3" t="n">
        <v>1402</v>
      </c>
      <c r="B1141" s="3" t="s">
        <v>2228</v>
      </c>
      <c r="C1141" s="3" t="s">
        <v>2229</v>
      </c>
      <c r="D1141" s="3" t="n">
        <v>1.475082435668</v>
      </c>
    </row>
    <row r="1142" customFormat="false" ht="15" hidden="false" customHeight="true" outlineLevel="0" collapsed="false">
      <c r="A1142" s="3" t="n">
        <v>1403</v>
      </c>
      <c r="B1142" s="3" t="s">
        <v>2230</v>
      </c>
      <c r="C1142" s="3" t="s">
        <v>2231</v>
      </c>
      <c r="D1142" s="3" t="n">
        <v>1.475082435668</v>
      </c>
    </row>
    <row r="1143" customFormat="false" ht="15" hidden="false" customHeight="true" outlineLevel="0" collapsed="false">
      <c r="A1143" s="3" t="n">
        <v>1404</v>
      </c>
      <c r="B1143" s="3" t="s">
        <v>2232</v>
      </c>
      <c r="C1143" s="3" t="s">
        <v>2233</v>
      </c>
      <c r="D1143" s="3" t="n">
        <v>1.475082435668</v>
      </c>
    </row>
    <row r="1144" customFormat="false" ht="15" hidden="false" customHeight="true" outlineLevel="0" collapsed="false">
      <c r="A1144" s="3" t="n">
        <v>1405</v>
      </c>
      <c r="B1144" s="3" t="s">
        <v>2234</v>
      </c>
      <c r="C1144" s="3" t="s">
        <v>2235</v>
      </c>
      <c r="D1144" s="3" t="n">
        <v>1.475082435668</v>
      </c>
    </row>
    <row r="1145" customFormat="false" ht="15" hidden="false" customHeight="true" outlineLevel="0" collapsed="false">
      <c r="A1145" s="3" t="n">
        <v>1406</v>
      </c>
      <c r="B1145" s="3" t="s">
        <v>2236</v>
      </c>
      <c r="C1145" s="3" t="s">
        <v>2237</v>
      </c>
      <c r="D1145" s="3" t="n">
        <v>1.475082435668</v>
      </c>
    </row>
    <row r="1146" customFormat="false" ht="15" hidden="false" customHeight="true" outlineLevel="0" collapsed="false">
      <c r="A1146" s="3" t="n">
        <v>1407</v>
      </c>
      <c r="B1146" s="3" t="s">
        <v>2238</v>
      </c>
      <c r="C1146" s="3" t="s">
        <v>2239</v>
      </c>
      <c r="D1146" s="3" t="n">
        <v>1.475082435668</v>
      </c>
    </row>
    <row r="1147" customFormat="false" ht="15" hidden="false" customHeight="true" outlineLevel="0" collapsed="false">
      <c r="A1147" s="3" t="n">
        <v>1408</v>
      </c>
      <c r="B1147" s="3" t="s">
        <v>2240</v>
      </c>
      <c r="C1147" s="3" t="s">
        <v>2241</v>
      </c>
      <c r="D1147" s="3" t="n">
        <v>1.475082435668</v>
      </c>
    </row>
    <row r="1148" customFormat="false" ht="15" hidden="false" customHeight="true" outlineLevel="0" collapsed="false">
      <c r="A1148" s="3" t="n">
        <v>1409</v>
      </c>
      <c r="B1148" s="3" t="s">
        <v>2242</v>
      </c>
      <c r="C1148" s="3" t="s">
        <v>2243</v>
      </c>
      <c r="D1148" s="3" t="n">
        <v>1.475082435668</v>
      </c>
    </row>
    <row r="1149" customFormat="false" ht="15" hidden="false" customHeight="true" outlineLevel="0" collapsed="false">
      <c r="A1149" s="3" t="n">
        <v>1410</v>
      </c>
      <c r="B1149" s="3" t="s">
        <v>2244</v>
      </c>
      <c r="C1149" s="3" t="s">
        <v>2245</v>
      </c>
      <c r="D1149" s="3" t="n">
        <v>1.475082435668</v>
      </c>
    </row>
    <row r="1150" customFormat="false" ht="15" hidden="false" customHeight="true" outlineLevel="0" collapsed="false">
      <c r="A1150" s="3" t="n">
        <v>1411</v>
      </c>
      <c r="B1150" s="3" t="s">
        <v>2246</v>
      </c>
      <c r="C1150" s="3" t="s">
        <v>1453</v>
      </c>
      <c r="D1150" s="3" t="n">
        <v>1.475082435668</v>
      </c>
    </row>
    <row r="1151" customFormat="false" ht="15" hidden="false" customHeight="true" outlineLevel="0" collapsed="false">
      <c r="A1151" s="3" t="n">
        <v>1412</v>
      </c>
      <c r="B1151" s="3" t="s">
        <v>2247</v>
      </c>
      <c r="C1151" s="3" t="s">
        <v>2248</v>
      </c>
      <c r="D1151" s="3" t="n">
        <v>1.475082435668</v>
      </c>
    </row>
    <row r="1152" customFormat="false" ht="15" hidden="false" customHeight="true" outlineLevel="0" collapsed="false">
      <c r="A1152" s="3" t="n">
        <v>1413</v>
      </c>
      <c r="B1152" s="3" t="s">
        <v>2249</v>
      </c>
      <c r="C1152" s="3" t="s">
        <v>2250</v>
      </c>
      <c r="D1152" s="3" t="n">
        <v>1.475082435668</v>
      </c>
    </row>
    <row r="1153" customFormat="false" ht="15" hidden="false" customHeight="true" outlineLevel="0" collapsed="false">
      <c r="A1153" s="3" t="n">
        <v>1414</v>
      </c>
      <c r="B1153" s="3" t="s">
        <v>2251</v>
      </c>
      <c r="C1153" s="3" t="s">
        <v>2252</v>
      </c>
      <c r="D1153" s="3" t="n">
        <v>1.475082435668</v>
      </c>
    </row>
    <row r="1154" customFormat="false" ht="15" hidden="false" customHeight="true" outlineLevel="0" collapsed="false">
      <c r="A1154" s="3" t="n">
        <v>1415</v>
      </c>
      <c r="B1154" s="3" t="s">
        <v>2253</v>
      </c>
      <c r="C1154" s="3" t="s">
        <v>2254</v>
      </c>
      <c r="D1154" s="3" t="n">
        <v>1.475082435668</v>
      </c>
    </row>
    <row r="1155" customFormat="false" ht="15" hidden="false" customHeight="true" outlineLevel="0" collapsed="false">
      <c r="A1155" s="3" t="n">
        <v>1416</v>
      </c>
      <c r="B1155" s="3" t="s">
        <v>2255</v>
      </c>
      <c r="C1155" s="3" t="s">
        <v>2256</v>
      </c>
      <c r="D1155" s="3" t="n">
        <v>1.475082435668</v>
      </c>
    </row>
    <row r="1156" customFormat="false" ht="15" hidden="false" customHeight="true" outlineLevel="0" collapsed="false">
      <c r="A1156" s="3" t="n">
        <v>1417</v>
      </c>
      <c r="B1156" s="3" t="s">
        <v>2257</v>
      </c>
      <c r="C1156" s="3" t="s">
        <v>2258</v>
      </c>
      <c r="D1156" s="3" t="n">
        <v>1.475082435668</v>
      </c>
    </row>
    <row r="1157" customFormat="false" ht="15" hidden="false" customHeight="true" outlineLevel="0" collapsed="false">
      <c r="A1157" s="3" t="n">
        <v>1418</v>
      </c>
      <c r="B1157" s="3" t="s">
        <v>2259</v>
      </c>
      <c r="C1157" s="3" t="s">
        <v>2260</v>
      </c>
      <c r="D1157" s="3" t="n">
        <v>1.475082435668</v>
      </c>
    </row>
    <row r="1158" customFormat="false" ht="15" hidden="false" customHeight="true" outlineLevel="0" collapsed="false">
      <c r="A1158" s="3" t="n">
        <v>1418</v>
      </c>
      <c r="B1158" s="3" t="s">
        <v>2261</v>
      </c>
      <c r="C1158" s="3" t="s">
        <v>2260</v>
      </c>
      <c r="D1158" s="3" t="n">
        <v>1.475082435668</v>
      </c>
    </row>
    <row r="1159" customFormat="false" ht="15" hidden="false" customHeight="true" outlineLevel="0" collapsed="false">
      <c r="A1159" s="3" t="n">
        <v>1419</v>
      </c>
      <c r="B1159" s="3" t="s">
        <v>2262</v>
      </c>
      <c r="C1159" s="3" t="s">
        <v>2263</v>
      </c>
      <c r="D1159" s="3" t="n">
        <v>1.475082435668</v>
      </c>
    </row>
    <row r="1160" customFormat="false" ht="15" hidden="false" customHeight="true" outlineLevel="0" collapsed="false">
      <c r="A1160" s="3" t="n">
        <v>1420</v>
      </c>
      <c r="B1160" s="3" t="s">
        <v>2264</v>
      </c>
      <c r="C1160" s="3" t="s">
        <v>2265</v>
      </c>
      <c r="D1160" s="3" t="n">
        <v>1.475082435668</v>
      </c>
    </row>
    <row r="1161" customFormat="false" ht="15" hidden="false" customHeight="true" outlineLevel="0" collapsed="false">
      <c r="A1161" s="3" t="n">
        <v>1421</v>
      </c>
      <c r="B1161" s="3" t="s">
        <v>2266</v>
      </c>
      <c r="C1161" s="3" t="s">
        <v>2267</v>
      </c>
      <c r="D1161" s="3" t="n">
        <v>1.475082435668</v>
      </c>
    </row>
    <row r="1162" customFormat="false" ht="15" hidden="false" customHeight="true" outlineLevel="0" collapsed="false">
      <c r="A1162" s="3" t="n">
        <v>1422</v>
      </c>
      <c r="B1162" s="3" t="s">
        <v>2268</v>
      </c>
      <c r="C1162" s="3" t="s">
        <v>2269</v>
      </c>
      <c r="D1162" s="3" t="n">
        <v>1.475082435668</v>
      </c>
    </row>
    <row r="1163" customFormat="false" ht="15" hidden="false" customHeight="true" outlineLevel="0" collapsed="false">
      <c r="A1163" s="3" t="n">
        <v>1423</v>
      </c>
      <c r="B1163" s="3" t="s">
        <v>2270</v>
      </c>
      <c r="C1163" s="3" t="s">
        <v>2271</v>
      </c>
      <c r="D1163" s="3" t="n">
        <v>1.475082435668</v>
      </c>
    </row>
    <row r="1164" customFormat="false" ht="15" hidden="false" customHeight="true" outlineLevel="0" collapsed="false">
      <c r="A1164" s="3" t="n">
        <v>1424</v>
      </c>
      <c r="B1164" s="3" t="s">
        <v>2272</v>
      </c>
      <c r="C1164" s="3" t="s">
        <v>2273</v>
      </c>
      <c r="D1164" s="3" t="n">
        <v>1.475082435668</v>
      </c>
    </row>
    <row r="1165" customFormat="false" ht="15" hidden="false" customHeight="true" outlineLevel="0" collapsed="false">
      <c r="A1165" s="3" t="n">
        <v>1425</v>
      </c>
      <c r="B1165" s="3" t="s">
        <v>2274</v>
      </c>
      <c r="C1165" s="3" t="s">
        <v>2275</v>
      </c>
      <c r="D1165" s="3" t="n">
        <v>1.475082435668</v>
      </c>
    </row>
    <row r="1166" customFormat="false" ht="15" hidden="false" customHeight="true" outlineLevel="0" collapsed="false">
      <c r="A1166" s="3" t="n">
        <v>1426</v>
      </c>
      <c r="B1166" s="3" t="s">
        <v>2276</v>
      </c>
      <c r="C1166" s="3" t="s">
        <v>2277</v>
      </c>
      <c r="D1166" s="3" t="n">
        <v>1.475082435668</v>
      </c>
    </row>
    <row r="1167" customFormat="false" ht="15" hidden="false" customHeight="true" outlineLevel="0" collapsed="false">
      <c r="A1167" s="3" t="n">
        <v>1427</v>
      </c>
      <c r="B1167" s="3" t="s">
        <v>2278</v>
      </c>
      <c r="C1167" s="3" t="s">
        <v>2279</v>
      </c>
      <c r="D1167" s="3" t="n">
        <v>1.475082435668</v>
      </c>
    </row>
    <row r="1168" customFormat="false" ht="15" hidden="false" customHeight="true" outlineLevel="0" collapsed="false">
      <c r="A1168" s="3" t="n">
        <v>1428</v>
      </c>
      <c r="B1168" s="3" t="s">
        <v>2280</v>
      </c>
      <c r="C1168" s="3" t="s">
        <v>2281</v>
      </c>
      <c r="D1168" s="3" t="n">
        <v>1.475082435668</v>
      </c>
    </row>
    <row r="1169" customFormat="false" ht="15" hidden="false" customHeight="true" outlineLevel="0" collapsed="false">
      <c r="A1169" s="3" t="n">
        <v>1429</v>
      </c>
      <c r="B1169" s="3" t="s">
        <v>2282</v>
      </c>
      <c r="C1169" s="3" t="s">
        <v>2283</v>
      </c>
      <c r="D1169" s="3" t="n">
        <v>1.475082435668</v>
      </c>
    </row>
    <row r="1170" customFormat="false" ht="15" hidden="false" customHeight="true" outlineLevel="0" collapsed="false">
      <c r="A1170" s="3" t="n">
        <v>1430</v>
      </c>
      <c r="B1170" s="3" t="s">
        <v>2284</v>
      </c>
      <c r="C1170" s="3" t="s">
        <v>2285</v>
      </c>
      <c r="D1170" s="3" t="n">
        <v>1.475082435668</v>
      </c>
    </row>
    <row r="1171" customFormat="false" ht="15" hidden="false" customHeight="true" outlineLevel="0" collapsed="false">
      <c r="A1171" s="3" t="n">
        <v>1431</v>
      </c>
      <c r="B1171" s="3" t="s">
        <v>2286</v>
      </c>
      <c r="C1171" s="3" t="s">
        <v>2287</v>
      </c>
      <c r="D1171" s="3" t="n">
        <v>1.475082435668</v>
      </c>
    </row>
    <row r="1172" customFormat="false" ht="15" hidden="false" customHeight="true" outlineLevel="0" collapsed="false">
      <c r="A1172" s="3" t="n">
        <v>1432</v>
      </c>
      <c r="B1172" s="3" t="s">
        <v>2288</v>
      </c>
      <c r="C1172" s="3" t="s">
        <v>2289</v>
      </c>
      <c r="D1172" s="3" t="n">
        <v>1.475082435668</v>
      </c>
    </row>
    <row r="1173" customFormat="false" ht="15" hidden="false" customHeight="true" outlineLevel="0" collapsed="false">
      <c r="A1173" s="3" t="n">
        <v>1433</v>
      </c>
      <c r="B1173" s="3" t="s">
        <v>2290</v>
      </c>
      <c r="C1173" s="3" t="s">
        <v>2291</v>
      </c>
      <c r="D1173" s="3" t="n">
        <v>1.475082435668</v>
      </c>
    </row>
    <row r="1174" customFormat="false" ht="15" hidden="false" customHeight="true" outlineLevel="0" collapsed="false">
      <c r="A1174" s="3" t="n">
        <v>1434</v>
      </c>
      <c r="B1174" s="3" t="s">
        <v>2292</v>
      </c>
      <c r="C1174" s="3" t="s">
        <v>2293</v>
      </c>
      <c r="D1174" s="3" t="n">
        <v>1.475082435668</v>
      </c>
    </row>
    <row r="1175" customFormat="false" ht="15" hidden="false" customHeight="true" outlineLevel="0" collapsed="false">
      <c r="A1175" s="3" t="n">
        <v>1435</v>
      </c>
      <c r="B1175" s="3" t="s">
        <v>2294</v>
      </c>
      <c r="C1175" s="3" t="s">
        <v>2295</v>
      </c>
      <c r="D1175" s="3" t="n">
        <v>1.475082435668</v>
      </c>
    </row>
    <row r="1176" customFormat="false" ht="15" hidden="false" customHeight="true" outlineLevel="0" collapsed="false">
      <c r="A1176" s="3" t="n">
        <v>1436</v>
      </c>
      <c r="B1176" s="3" t="s">
        <v>2296</v>
      </c>
      <c r="C1176" s="3" t="s">
        <v>2297</v>
      </c>
      <c r="D1176" s="3" t="n">
        <v>1.475082435668</v>
      </c>
    </row>
    <row r="1177" customFormat="false" ht="15" hidden="false" customHeight="true" outlineLevel="0" collapsed="false">
      <c r="A1177" s="3" t="n">
        <v>1437</v>
      </c>
      <c r="B1177" s="3" t="s">
        <v>2298</v>
      </c>
      <c r="C1177" s="3" t="s">
        <v>2299</v>
      </c>
      <c r="D1177" s="3" t="n">
        <v>1.475082435668</v>
      </c>
    </row>
    <row r="1178" customFormat="false" ht="15" hidden="false" customHeight="true" outlineLevel="0" collapsed="false">
      <c r="A1178" s="3" t="n">
        <v>1438</v>
      </c>
      <c r="B1178" s="3" t="s">
        <v>2300</v>
      </c>
      <c r="C1178" s="3" t="s">
        <v>2301</v>
      </c>
      <c r="D1178" s="3" t="n">
        <v>1.475082435668</v>
      </c>
    </row>
    <row r="1179" customFormat="false" ht="15" hidden="false" customHeight="true" outlineLevel="0" collapsed="false">
      <c r="A1179" s="3" t="n">
        <v>1438</v>
      </c>
      <c r="B1179" s="3" t="s">
        <v>2302</v>
      </c>
      <c r="C1179" s="3" t="s">
        <v>2301</v>
      </c>
      <c r="D1179" s="3" t="n">
        <v>1.475082435668</v>
      </c>
    </row>
    <row r="1180" customFormat="false" ht="15" hidden="false" customHeight="true" outlineLevel="0" collapsed="false">
      <c r="A1180" s="3" t="n">
        <v>1439</v>
      </c>
      <c r="B1180" s="3" t="s">
        <v>2303</v>
      </c>
      <c r="C1180" s="3" t="s">
        <v>2304</v>
      </c>
      <c r="D1180" s="3" t="n">
        <v>1.475082435668</v>
      </c>
    </row>
    <row r="1181" customFormat="false" ht="15" hidden="false" customHeight="true" outlineLevel="0" collapsed="false">
      <c r="A1181" s="3" t="n">
        <v>1440</v>
      </c>
      <c r="B1181" s="3" t="s">
        <v>2305</v>
      </c>
      <c r="C1181" s="3" t="s">
        <v>2306</v>
      </c>
      <c r="D1181" s="3" t="n">
        <v>1.475082435668</v>
      </c>
    </row>
    <row r="1182" customFormat="false" ht="15" hidden="false" customHeight="true" outlineLevel="0" collapsed="false">
      <c r="A1182" s="3" t="n">
        <v>1441</v>
      </c>
      <c r="B1182" s="3" t="s">
        <v>2307</v>
      </c>
      <c r="C1182" s="3" t="s">
        <v>2308</v>
      </c>
      <c r="D1182" s="3" t="n">
        <v>1.475082435668</v>
      </c>
    </row>
    <row r="1183" customFormat="false" ht="15" hidden="false" customHeight="true" outlineLevel="0" collapsed="false">
      <c r="A1183" s="3" t="n">
        <v>1442</v>
      </c>
      <c r="B1183" s="3" t="s">
        <v>2309</v>
      </c>
      <c r="C1183" s="3" t="s">
        <v>2310</v>
      </c>
      <c r="D1183" s="3" t="n">
        <v>1.475082435668</v>
      </c>
    </row>
    <row r="1184" customFormat="false" ht="15" hidden="false" customHeight="true" outlineLevel="0" collapsed="false">
      <c r="A1184" s="3" t="n">
        <v>1443</v>
      </c>
      <c r="B1184" s="3" t="s">
        <v>2311</v>
      </c>
      <c r="C1184" s="3" t="s">
        <v>2312</v>
      </c>
      <c r="D1184" s="3" t="n">
        <v>1.475082435668</v>
      </c>
    </row>
    <row r="1185" customFormat="false" ht="15" hidden="false" customHeight="true" outlineLevel="0" collapsed="false">
      <c r="A1185" s="3" t="n">
        <v>1444</v>
      </c>
      <c r="B1185" s="3" t="s">
        <v>2313</v>
      </c>
      <c r="C1185" s="3" t="s">
        <v>2314</v>
      </c>
      <c r="D1185" s="3" t="n">
        <v>1.475082435668</v>
      </c>
    </row>
    <row r="1186" customFormat="false" ht="15" hidden="false" customHeight="true" outlineLevel="0" collapsed="false">
      <c r="A1186" s="3" t="n">
        <v>1445</v>
      </c>
      <c r="B1186" s="3" t="s">
        <v>2315</v>
      </c>
      <c r="C1186" s="3" t="s">
        <v>2316</v>
      </c>
      <c r="D1186" s="3" t="n">
        <v>1.475082435668</v>
      </c>
    </row>
    <row r="1187" customFormat="false" ht="15" hidden="false" customHeight="true" outlineLevel="0" collapsed="false">
      <c r="A1187" s="3" t="n">
        <v>1446</v>
      </c>
      <c r="B1187" s="3" t="s">
        <v>2317</v>
      </c>
      <c r="C1187" s="3" t="s">
        <v>2318</v>
      </c>
      <c r="D1187" s="3" t="n">
        <v>1.475082435668</v>
      </c>
    </row>
    <row r="1188" customFormat="false" ht="15" hidden="false" customHeight="true" outlineLevel="0" collapsed="false">
      <c r="A1188" s="3" t="n">
        <v>1447</v>
      </c>
      <c r="B1188" s="3" t="s">
        <v>2319</v>
      </c>
      <c r="C1188" s="3" t="s">
        <v>2320</v>
      </c>
      <c r="D1188" s="3" t="n">
        <v>1.475082435668</v>
      </c>
    </row>
    <row r="1189" customFormat="false" ht="15" hidden="false" customHeight="true" outlineLevel="0" collapsed="false">
      <c r="A1189" s="3" t="n">
        <v>1448</v>
      </c>
      <c r="B1189" s="3" t="s">
        <v>2321</v>
      </c>
      <c r="C1189" s="3" t="s">
        <v>2322</v>
      </c>
      <c r="D1189" s="3" t="n">
        <v>1.475082435668</v>
      </c>
    </row>
    <row r="1190" customFormat="false" ht="15" hidden="false" customHeight="true" outlineLevel="0" collapsed="false">
      <c r="A1190" s="3" t="n">
        <v>1449</v>
      </c>
      <c r="B1190" s="3" t="s">
        <v>2323</v>
      </c>
      <c r="C1190" s="3" t="s">
        <v>2324</v>
      </c>
      <c r="D1190" s="3" t="n">
        <v>1.475082435668</v>
      </c>
    </row>
    <row r="1191" customFormat="false" ht="15" hidden="false" customHeight="true" outlineLevel="0" collapsed="false">
      <c r="A1191" s="3" t="n">
        <v>1450</v>
      </c>
      <c r="B1191" s="3" t="s">
        <v>2325</v>
      </c>
      <c r="C1191" s="3" t="s">
        <v>2326</v>
      </c>
      <c r="D1191" s="3" t="n">
        <v>1.475082435668</v>
      </c>
    </row>
    <row r="1192" customFormat="false" ht="15" hidden="false" customHeight="true" outlineLevel="0" collapsed="false">
      <c r="A1192" s="3" t="n">
        <v>1451</v>
      </c>
      <c r="B1192" s="3" t="s">
        <v>2327</v>
      </c>
      <c r="C1192" s="3" t="s">
        <v>2328</v>
      </c>
      <c r="D1192" s="3" t="n">
        <v>1.475082435668</v>
      </c>
    </row>
    <row r="1193" customFormat="false" ht="15" hidden="false" customHeight="true" outlineLevel="0" collapsed="false">
      <c r="A1193" s="3" t="n">
        <v>1452</v>
      </c>
      <c r="B1193" s="3" t="s">
        <v>2329</v>
      </c>
      <c r="C1193" s="3" t="s">
        <v>2330</v>
      </c>
      <c r="D1193" s="3" t="n">
        <v>1.475082435668</v>
      </c>
    </row>
    <row r="1194" customFormat="false" ht="15" hidden="false" customHeight="true" outlineLevel="0" collapsed="false">
      <c r="A1194" s="3" t="n">
        <v>1453</v>
      </c>
      <c r="B1194" s="3" t="s">
        <v>2331</v>
      </c>
      <c r="C1194" s="3" t="s">
        <v>2332</v>
      </c>
      <c r="D1194" s="3" t="n">
        <v>1.475082435668</v>
      </c>
    </row>
    <row r="1195" customFormat="false" ht="15" hidden="false" customHeight="true" outlineLevel="0" collapsed="false">
      <c r="A1195" s="3" t="n">
        <v>1454</v>
      </c>
      <c r="B1195" s="3" t="s">
        <v>2333</v>
      </c>
      <c r="C1195" s="3" t="s">
        <v>2334</v>
      </c>
      <c r="D1195" s="3" t="n">
        <v>1.475082435668</v>
      </c>
    </row>
    <row r="1196" customFormat="false" ht="15" hidden="false" customHeight="true" outlineLevel="0" collapsed="false">
      <c r="A1196" s="3" t="n">
        <v>1455</v>
      </c>
      <c r="B1196" s="3" t="s">
        <v>2335</v>
      </c>
      <c r="C1196" s="3" t="s">
        <v>2336</v>
      </c>
      <c r="D1196" s="3" t="n">
        <v>1.475082435668</v>
      </c>
    </row>
    <row r="1197" customFormat="false" ht="15" hidden="false" customHeight="true" outlineLevel="0" collapsed="false">
      <c r="A1197" s="3" t="n">
        <v>1456</v>
      </c>
      <c r="B1197" s="3" t="s">
        <v>2337</v>
      </c>
      <c r="C1197" s="3" t="s">
        <v>2338</v>
      </c>
      <c r="D1197" s="3" t="n">
        <v>1.475082435668</v>
      </c>
    </row>
    <row r="1198" customFormat="false" ht="15" hidden="false" customHeight="true" outlineLevel="0" collapsed="false">
      <c r="A1198" s="3" t="n">
        <v>1457</v>
      </c>
      <c r="B1198" s="3" t="s">
        <v>2339</v>
      </c>
      <c r="C1198" s="3" t="s">
        <v>2340</v>
      </c>
      <c r="D1198" s="3" t="n">
        <v>1.475082435668</v>
      </c>
    </row>
    <row r="1199" customFormat="false" ht="15" hidden="false" customHeight="true" outlineLevel="0" collapsed="false">
      <c r="A1199" s="3" t="n">
        <v>1458</v>
      </c>
      <c r="B1199" s="3" t="s">
        <v>2341</v>
      </c>
      <c r="C1199" s="3" t="s">
        <v>2342</v>
      </c>
      <c r="D1199" s="3" t="n">
        <v>1.475082435668</v>
      </c>
    </row>
    <row r="1200" customFormat="false" ht="15" hidden="false" customHeight="true" outlineLevel="0" collapsed="false">
      <c r="A1200" s="3" t="n">
        <v>1459</v>
      </c>
      <c r="B1200" s="3" t="s">
        <v>2343</v>
      </c>
      <c r="C1200" s="3" t="s">
        <v>2344</v>
      </c>
      <c r="D1200" s="3" t="n">
        <v>1.475082435668</v>
      </c>
    </row>
    <row r="1201" customFormat="false" ht="15" hidden="false" customHeight="true" outlineLevel="0" collapsed="false">
      <c r="A1201" s="3" t="n">
        <v>1460</v>
      </c>
      <c r="B1201" s="3" t="s">
        <v>2345</v>
      </c>
      <c r="C1201" s="3" t="s">
        <v>2346</v>
      </c>
      <c r="D1201" s="3" t="n">
        <v>1.475082435668</v>
      </c>
    </row>
    <row r="1202" customFormat="false" ht="15" hidden="false" customHeight="true" outlineLevel="0" collapsed="false">
      <c r="A1202" s="3" t="n">
        <v>1461</v>
      </c>
      <c r="B1202" s="3" t="s">
        <v>2347</v>
      </c>
      <c r="C1202" s="3" t="s">
        <v>2348</v>
      </c>
      <c r="D1202" s="3" t="n">
        <v>1.475082435668</v>
      </c>
    </row>
    <row r="1203" customFormat="false" ht="15" hidden="false" customHeight="true" outlineLevel="0" collapsed="false">
      <c r="A1203" s="3" t="n">
        <v>1462</v>
      </c>
      <c r="B1203" s="3" t="s">
        <v>2349</v>
      </c>
      <c r="C1203" s="3" t="s">
        <v>2350</v>
      </c>
      <c r="D1203" s="3" t="n">
        <v>1.475082435668</v>
      </c>
    </row>
    <row r="1204" customFormat="false" ht="15" hidden="false" customHeight="true" outlineLevel="0" collapsed="false">
      <c r="A1204" s="3" t="n">
        <v>1463</v>
      </c>
      <c r="B1204" s="3" t="s">
        <v>2351</v>
      </c>
      <c r="C1204" s="3" t="s">
        <v>2352</v>
      </c>
      <c r="D1204" s="3" t="n">
        <v>1.475082435668</v>
      </c>
    </row>
    <row r="1205" customFormat="false" ht="15" hidden="false" customHeight="true" outlineLevel="0" collapsed="false">
      <c r="A1205" s="3" t="n">
        <v>1464</v>
      </c>
      <c r="B1205" s="3" t="s">
        <v>2353</v>
      </c>
      <c r="C1205" s="3" t="s">
        <v>2354</v>
      </c>
      <c r="D1205" s="3" t="n">
        <v>1.475082435668</v>
      </c>
    </row>
    <row r="1206" customFormat="false" ht="15" hidden="false" customHeight="true" outlineLevel="0" collapsed="false">
      <c r="A1206" s="3" t="n">
        <v>1465</v>
      </c>
      <c r="B1206" s="3" t="s">
        <v>2355</v>
      </c>
      <c r="C1206" s="3" t="s">
        <v>2356</v>
      </c>
      <c r="D1206" s="3" t="n">
        <v>1.475082435668</v>
      </c>
    </row>
    <row r="1207" customFormat="false" ht="15" hidden="false" customHeight="true" outlineLevel="0" collapsed="false">
      <c r="A1207" s="3" t="n">
        <v>1466</v>
      </c>
      <c r="B1207" s="3" t="s">
        <v>2357</v>
      </c>
      <c r="C1207" s="3" t="s">
        <v>2358</v>
      </c>
      <c r="D1207" s="3" t="n">
        <v>1.475082435668</v>
      </c>
    </row>
    <row r="1208" customFormat="false" ht="15" hidden="false" customHeight="true" outlineLevel="0" collapsed="false">
      <c r="A1208" s="3" t="n">
        <v>1467</v>
      </c>
      <c r="B1208" s="3" t="s">
        <v>2359</v>
      </c>
      <c r="C1208" s="3" t="s">
        <v>2360</v>
      </c>
      <c r="D1208" s="3" t="n">
        <v>1.475082435668</v>
      </c>
    </row>
    <row r="1209" customFormat="false" ht="15" hidden="false" customHeight="true" outlineLevel="0" collapsed="false">
      <c r="A1209" s="3" t="n">
        <v>1468</v>
      </c>
      <c r="B1209" s="3" t="s">
        <v>2361</v>
      </c>
      <c r="C1209" s="3" t="s">
        <v>2362</v>
      </c>
      <c r="D1209" s="3" t="n">
        <v>1.475082435668</v>
      </c>
    </row>
    <row r="1210" customFormat="false" ht="15" hidden="false" customHeight="true" outlineLevel="0" collapsed="false">
      <c r="A1210" s="3" t="n">
        <v>1469</v>
      </c>
      <c r="B1210" s="3" t="s">
        <v>2363</v>
      </c>
      <c r="C1210" s="3" t="s">
        <v>2364</v>
      </c>
      <c r="D1210" s="3" t="n">
        <v>1.475082435668</v>
      </c>
    </row>
    <row r="1211" customFormat="false" ht="15" hidden="false" customHeight="true" outlineLevel="0" collapsed="false">
      <c r="A1211" s="3" t="n">
        <v>1470</v>
      </c>
      <c r="B1211" s="3" t="s">
        <v>2365</v>
      </c>
      <c r="C1211" s="3" t="s">
        <v>2366</v>
      </c>
      <c r="D1211" s="3" t="n">
        <v>1.475082435668</v>
      </c>
    </row>
    <row r="1212" customFormat="false" ht="15" hidden="false" customHeight="true" outlineLevel="0" collapsed="false">
      <c r="A1212" s="3" t="n">
        <v>1471</v>
      </c>
      <c r="B1212" s="3" t="s">
        <v>2367</v>
      </c>
      <c r="C1212" s="3" t="s">
        <v>428</v>
      </c>
      <c r="D1212" s="3" t="n">
        <v>1.475082435668</v>
      </c>
    </row>
    <row r="1213" customFormat="false" ht="15" hidden="false" customHeight="true" outlineLevel="0" collapsed="false">
      <c r="A1213" s="3" t="n">
        <v>1472</v>
      </c>
      <c r="B1213" s="3" t="s">
        <v>2368</v>
      </c>
      <c r="C1213" s="3" t="s">
        <v>2369</v>
      </c>
      <c r="D1213" s="3" t="n">
        <v>1.475082435668</v>
      </c>
    </row>
    <row r="1214" customFormat="false" ht="15" hidden="false" customHeight="true" outlineLevel="0" collapsed="false">
      <c r="A1214" s="3" t="n">
        <v>1473</v>
      </c>
      <c r="B1214" s="3" t="s">
        <v>2370</v>
      </c>
      <c r="C1214" s="3" t="s">
        <v>2371</v>
      </c>
      <c r="D1214" s="3" t="n">
        <v>1.475082435668</v>
      </c>
    </row>
    <row r="1215" customFormat="false" ht="15" hidden="false" customHeight="true" outlineLevel="0" collapsed="false">
      <c r="A1215" s="3" t="n">
        <v>1474</v>
      </c>
      <c r="B1215" s="3" t="s">
        <v>2372</v>
      </c>
      <c r="C1215" s="3" t="s">
        <v>2373</v>
      </c>
      <c r="D1215" s="3" t="n">
        <v>1.475082435668</v>
      </c>
    </row>
    <row r="1216" customFormat="false" ht="15" hidden="false" customHeight="true" outlineLevel="0" collapsed="false">
      <c r="A1216" s="3" t="n">
        <v>1475</v>
      </c>
      <c r="B1216" s="3" t="s">
        <v>2374</v>
      </c>
      <c r="C1216" s="3" t="s">
        <v>2375</v>
      </c>
      <c r="D1216" s="3" t="n">
        <v>1.475082435668</v>
      </c>
    </row>
    <row r="1217" customFormat="false" ht="15" hidden="false" customHeight="true" outlineLevel="0" collapsed="false">
      <c r="A1217" s="3" t="n">
        <v>1476</v>
      </c>
      <c r="B1217" s="3" t="s">
        <v>2376</v>
      </c>
      <c r="C1217" s="3" t="s">
        <v>2377</v>
      </c>
      <c r="D1217" s="3" t="n">
        <v>1.475082435668</v>
      </c>
    </row>
    <row r="1218" customFormat="false" ht="15" hidden="false" customHeight="true" outlineLevel="0" collapsed="false">
      <c r="A1218" s="3" t="n">
        <v>1477</v>
      </c>
      <c r="B1218" s="3" t="s">
        <v>2378</v>
      </c>
      <c r="C1218" s="3" t="s">
        <v>442</v>
      </c>
      <c r="D1218" s="3" t="n">
        <v>1.475082435668</v>
      </c>
    </row>
    <row r="1219" customFormat="false" ht="15" hidden="false" customHeight="true" outlineLevel="0" collapsed="false">
      <c r="A1219" s="3" t="n">
        <v>1478</v>
      </c>
      <c r="B1219" s="3" t="s">
        <v>2379</v>
      </c>
      <c r="C1219" s="3" t="s">
        <v>2380</v>
      </c>
      <c r="D1219" s="3" t="n">
        <v>1.475082435668</v>
      </c>
    </row>
    <row r="1220" customFormat="false" ht="15" hidden="false" customHeight="true" outlineLevel="0" collapsed="false">
      <c r="A1220" s="3" t="n">
        <v>1479</v>
      </c>
      <c r="B1220" s="3" t="s">
        <v>2381</v>
      </c>
      <c r="C1220" s="3" t="s">
        <v>2382</v>
      </c>
      <c r="D1220" s="3" t="n">
        <v>1.475082435668</v>
      </c>
    </row>
    <row r="1221" customFormat="false" ht="15" hidden="false" customHeight="true" outlineLevel="0" collapsed="false">
      <c r="A1221" s="3" t="n">
        <v>1480</v>
      </c>
      <c r="B1221" s="3" t="s">
        <v>2383</v>
      </c>
      <c r="C1221" s="3" t="s">
        <v>2384</v>
      </c>
      <c r="D1221" s="3" t="n">
        <v>1.475082435668</v>
      </c>
    </row>
    <row r="1222" customFormat="false" ht="15" hidden="false" customHeight="true" outlineLevel="0" collapsed="false">
      <c r="A1222" s="3" t="n">
        <v>1481</v>
      </c>
      <c r="B1222" s="3" t="s">
        <v>2385</v>
      </c>
      <c r="C1222" s="3" t="s">
        <v>450</v>
      </c>
      <c r="D1222" s="3" t="n">
        <v>1.475082435668</v>
      </c>
    </row>
    <row r="1223" customFormat="false" ht="15" hidden="false" customHeight="true" outlineLevel="0" collapsed="false">
      <c r="A1223" s="3" t="n">
        <v>1482</v>
      </c>
      <c r="B1223" s="3" t="s">
        <v>2386</v>
      </c>
      <c r="C1223" s="3" t="s">
        <v>2387</v>
      </c>
      <c r="D1223" s="3" t="n">
        <v>1.475082435668</v>
      </c>
    </row>
    <row r="1224" customFormat="false" ht="15" hidden="false" customHeight="true" outlineLevel="0" collapsed="false">
      <c r="A1224" s="3" t="n">
        <v>1483</v>
      </c>
      <c r="B1224" s="3" t="s">
        <v>2388</v>
      </c>
      <c r="C1224" s="3" t="s">
        <v>2389</v>
      </c>
      <c r="D1224" s="3" t="n">
        <v>1.475082435668</v>
      </c>
    </row>
    <row r="1225" customFormat="false" ht="15" hidden="false" customHeight="true" outlineLevel="0" collapsed="false">
      <c r="A1225" s="3" t="n">
        <v>1484</v>
      </c>
      <c r="B1225" s="3" t="s">
        <v>2390</v>
      </c>
      <c r="C1225" s="3" t="s">
        <v>2391</v>
      </c>
      <c r="D1225" s="3" t="n">
        <v>1.475082435668</v>
      </c>
    </row>
    <row r="1226" customFormat="false" ht="15" hidden="false" customHeight="true" outlineLevel="0" collapsed="false">
      <c r="A1226" s="3" t="n">
        <v>1485</v>
      </c>
      <c r="B1226" s="3" t="s">
        <v>2392</v>
      </c>
      <c r="C1226" s="3" t="s">
        <v>2393</v>
      </c>
      <c r="D1226" s="3" t="n">
        <v>1.475082435668</v>
      </c>
    </row>
    <row r="1227" customFormat="false" ht="15" hidden="false" customHeight="true" outlineLevel="0" collapsed="false">
      <c r="A1227" s="3" t="n">
        <v>1486</v>
      </c>
      <c r="B1227" s="3" t="s">
        <v>2394</v>
      </c>
      <c r="C1227" s="3" t="s">
        <v>2395</v>
      </c>
      <c r="D1227" s="3" t="n">
        <v>1.475082435668</v>
      </c>
    </row>
    <row r="1228" customFormat="false" ht="15" hidden="false" customHeight="true" outlineLevel="0" collapsed="false">
      <c r="A1228" s="3" t="n">
        <v>1487</v>
      </c>
      <c r="B1228" s="3" t="s">
        <v>2396</v>
      </c>
      <c r="C1228" s="3" t="s">
        <v>376</v>
      </c>
      <c r="D1228" s="3" t="n">
        <v>1.475082435668</v>
      </c>
    </row>
    <row r="1229" customFormat="false" ht="15" hidden="false" customHeight="true" outlineLevel="0" collapsed="false">
      <c r="A1229" s="3" t="n">
        <v>1488</v>
      </c>
      <c r="B1229" s="3" t="s">
        <v>2397</v>
      </c>
      <c r="C1229" s="3" t="s">
        <v>2398</v>
      </c>
      <c r="D1229" s="3" t="n">
        <v>1.475082435668</v>
      </c>
    </row>
    <row r="1230" customFormat="false" ht="15" hidden="false" customHeight="true" outlineLevel="0" collapsed="false">
      <c r="A1230" s="3" t="n">
        <v>1489</v>
      </c>
      <c r="B1230" s="3" t="s">
        <v>2399</v>
      </c>
      <c r="C1230" s="3" t="s">
        <v>69</v>
      </c>
      <c r="D1230" s="3" t="n">
        <v>1.475082435668</v>
      </c>
    </row>
    <row r="1231" customFormat="false" ht="15" hidden="false" customHeight="true" outlineLevel="0" collapsed="false">
      <c r="A1231" s="3" t="n">
        <v>1490</v>
      </c>
      <c r="B1231" s="3" t="s">
        <v>2400</v>
      </c>
      <c r="C1231" s="3" t="s">
        <v>2401</v>
      </c>
      <c r="D1231" s="3" t="n">
        <v>1.475082435668</v>
      </c>
    </row>
    <row r="1232" customFormat="false" ht="15" hidden="false" customHeight="true" outlineLevel="0" collapsed="false">
      <c r="A1232" s="3" t="n">
        <v>1491</v>
      </c>
      <c r="B1232" s="3" t="s">
        <v>2402</v>
      </c>
      <c r="C1232" s="3" t="s">
        <v>2403</v>
      </c>
      <c r="D1232" s="3" t="n">
        <v>1.475082435668</v>
      </c>
    </row>
    <row r="1233" customFormat="false" ht="15" hidden="false" customHeight="true" outlineLevel="0" collapsed="false">
      <c r="A1233" s="3" t="n">
        <v>1492</v>
      </c>
      <c r="B1233" s="3" t="s">
        <v>2404</v>
      </c>
      <c r="C1233" s="3" t="s">
        <v>2405</v>
      </c>
      <c r="D1233" s="3" t="n">
        <v>1.475082435668</v>
      </c>
    </row>
    <row r="1234" customFormat="false" ht="15" hidden="false" customHeight="true" outlineLevel="0" collapsed="false">
      <c r="A1234" s="3" t="n">
        <v>1493</v>
      </c>
      <c r="B1234" s="3" t="s">
        <v>2406</v>
      </c>
      <c r="C1234" s="3" t="s">
        <v>2407</v>
      </c>
      <c r="D1234" s="3" t="n">
        <v>1.475082435668</v>
      </c>
    </row>
    <row r="1235" customFormat="false" ht="15" hidden="false" customHeight="true" outlineLevel="0" collapsed="false">
      <c r="A1235" s="3" t="n">
        <v>1494</v>
      </c>
      <c r="B1235" s="3" t="s">
        <v>2408</v>
      </c>
      <c r="C1235" s="3" t="s">
        <v>2409</v>
      </c>
      <c r="D1235" s="3" t="n">
        <v>1.475082435668</v>
      </c>
    </row>
    <row r="1236" customFormat="false" ht="15" hidden="false" customHeight="true" outlineLevel="0" collapsed="false">
      <c r="A1236" s="3" t="n">
        <v>1496</v>
      </c>
      <c r="B1236" s="3" t="s">
        <v>2410</v>
      </c>
      <c r="C1236" s="3" t="s">
        <v>2411</v>
      </c>
      <c r="D1236" s="3" t="n">
        <v>1.475082435668</v>
      </c>
    </row>
    <row r="1237" customFormat="false" ht="15" hidden="false" customHeight="true" outlineLevel="0" collapsed="false">
      <c r="A1237" s="3" t="n">
        <v>1497</v>
      </c>
      <c r="B1237" s="3" t="s">
        <v>2412</v>
      </c>
      <c r="C1237" s="3" t="s">
        <v>2413</v>
      </c>
      <c r="D1237" s="3" t="n">
        <v>1.475082435668</v>
      </c>
    </row>
    <row r="1238" customFormat="false" ht="15" hidden="false" customHeight="true" outlineLevel="0" collapsed="false">
      <c r="A1238" s="3" t="n">
        <v>1497</v>
      </c>
      <c r="B1238" s="3" t="s">
        <v>2414</v>
      </c>
      <c r="C1238" s="3" t="s">
        <v>2415</v>
      </c>
      <c r="D1238" s="3" t="n">
        <v>1.475082435668</v>
      </c>
    </row>
    <row r="1239" customFormat="false" ht="15" hidden="false" customHeight="true" outlineLevel="0" collapsed="false">
      <c r="A1239" s="3" t="n">
        <v>1498</v>
      </c>
      <c r="B1239" s="3" t="s">
        <v>2416</v>
      </c>
      <c r="C1239" s="3" t="s">
        <v>2417</v>
      </c>
      <c r="D1239" s="3" t="n">
        <v>1.475082435668</v>
      </c>
    </row>
    <row r="1240" customFormat="false" ht="15" hidden="false" customHeight="true" outlineLevel="0" collapsed="false">
      <c r="A1240" s="3" t="n">
        <v>1499</v>
      </c>
      <c r="B1240" s="3" t="s">
        <v>2418</v>
      </c>
      <c r="C1240" s="3" t="s">
        <v>2419</v>
      </c>
      <c r="D1240" s="3" t="n">
        <v>1.475082435668</v>
      </c>
    </row>
    <row r="1241" customFormat="false" ht="15" hidden="false" customHeight="true" outlineLevel="0" collapsed="false">
      <c r="A1241" s="3" t="n">
        <v>1500</v>
      </c>
      <c r="B1241" s="3" t="s">
        <v>2420</v>
      </c>
      <c r="C1241" s="3" t="s">
        <v>2421</v>
      </c>
      <c r="D1241" s="3" t="n">
        <v>1.475082435668</v>
      </c>
    </row>
    <row r="1242" customFormat="false" ht="15" hidden="false" customHeight="true" outlineLevel="0" collapsed="false">
      <c r="A1242" s="3" t="n">
        <v>1501</v>
      </c>
      <c r="B1242" s="3" t="s">
        <v>2422</v>
      </c>
      <c r="C1242" s="3" t="s">
        <v>2423</v>
      </c>
      <c r="D1242" s="3" t="n">
        <v>1.475082435668</v>
      </c>
    </row>
    <row r="1243" customFormat="false" ht="15" hidden="false" customHeight="true" outlineLevel="0" collapsed="false">
      <c r="A1243" s="3" t="n">
        <v>1502</v>
      </c>
      <c r="B1243" s="3" t="s">
        <v>2424</v>
      </c>
      <c r="C1243" s="3" t="s">
        <v>2425</v>
      </c>
      <c r="D1243" s="3" t="n">
        <v>1.475082435668</v>
      </c>
    </row>
    <row r="1244" customFormat="false" ht="15" hidden="false" customHeight="true" outlineLevel="0" collapsed="false">
      <c r="B1244" s="3" t="s">
        <v>2426</v>
      </c>
      <c r="C1244" s="3" t="s">
        <v>2427</v>
      </c>
      <c r="D1244" s="3" t="n">
        <v>1.475082435668</v>
      </c>
    </row>
    <row r="1245" customFormat="false" ht="15" hidden="false" customHeight="true" outlineLevel="0" collapsed="false">
      <c r="A1245" s="3" t="n">
        <v>1503</v>
      </c>
      <c r="B1245" s="3" t="s">
        <v>2428</v>
      </c>
      <c r="C1245" s="3" t="s">
        <v>2429</v>
      </c>
      <c r="D1245" s="3" t="n">
        <v>1.475082435668</v>
      </c>
    </row>
    <row r="1246" customFormat="false" ht="15" hidden="false" customHeight="true" outlineLevel="0" collapsed="false">
      <c r="A1246" s="3" t="n">
        <v>1504</v>
      </c>
      <c r="B1246" s="3" t="s">
        <v>2430</v>
      </c>
      <c r="C1246" s="3" t="s">
        <v>2431</v>
      </c>
      <c r="D1246" s="3" t="n">
        <v>1.475082435668</v>
      </c>
    </row>
    <row r="1247" customFormat="false" ht="15" hidden="false" customHeight="true" outlineLevel="0" collapsed="false">
      <c r="A1247" s="3" t="n">
        <v>1506</v>
      </c>
      <c r="B1247" s="3" t="s">
        <v>2432</v>
      </c>
      <c r="C1247" s="3" t="s">
        <v>2433</v>
      </c>
      <c r="D1247" s="3" t="n">
        <v>1.475082435668</v>
      </c>
    </row>
    <row r="1248" customFormat="false" ht="15" hidden="false" customHeight="true" outlineLevel="0" collapsed="false">
      <c r="A1248" s="3" t="n">
        <v>1507</v>
      </c>
      <c r="B1248" s="3" t="s">
        <v>2434</v>
      </c>
      <c r="C1248" s="3" t="s">
        <v>2435</v>
      </c>
      <c r="D1248" s="3" t="n">
        <v>1.475082435668</v>
      </c>
    </row>
    <row r="1249" customFormat="false" ht="15" hidden="false" customHeight="true" outlineLevel="0" collapsed="false">
      <c r="A1249" s="3" t="n">
        <v>1508</v>
      </c>
      <c r="B1249" s="3" t="s">
        <v>2436</v>
      </c>
      <c r="C1249" s="3" t="s">
        <v>2437</v>
      </c>
      <c r="D1249" s="3" t="n">
        <v>1.475082435668</v>
      </c>
    </row>
    <row r="1250" customFormat="false" ht="15" hidden="false" customHeight="true" outlineLevel="0" collapsed="false">
      <c r="A1250" s="3" t="n">
        <v>1509</v>
      </c>
      <c r="B1250" s="3" t="s">
        <v>2438</v>
      </c>
      <c r="C1250" s="3" t="s">
        <v>2439</v>
      </c>
      <c r="D1250" s="3" t="n">
        <v>1.475082435668</v>
      </c>
    </row>
    <row r="1251" customFormat="false" ht="15" hidden="false" customHeight="true" outlineLevel="0" collapsed="false">
      <c r="A1251" s="3" t="n">
        <v>1511</v>
      </c>
      <c r="B1251" s="3" t="s">
        <v>2440</v>
      </c>
      <c r="C1251" s="3" t="s">
        <v>2441</v>
      </c>
      <c r="D1251" s="3" t="n">
        <v>1.475082435668</v>
      </c>
    </row>
    <row r="1252" customFormat="false" ht="15" hidden="false" customHeight="true" outlineLevel="0" collapsed="false">
      <c r="A1252" s="3" t="n">
        <v>1512</v>
      </c>
      <c r="B1252" s="3" t="s">
        <v>2442</v>
      </c>
      <c r="C1252" s="3" t="s">
        <v>2443</v>
      </c>
      <c r="D1252" s="3" t="n">
        <v>1.475082435668</v>
      </c>
    </row>
    <row r="1253" customFormat="false" ht="15" hidden="false" customHeight="true" outlineLevel="0" collapsed="false">
      <c r="A1253" s="3" t="n">
        <v>1513</v>
      </c>
      <c r="B1253" s="3" t="s">
        <v>2444</v>
      </c>
      <c r="C1253" s="3" t="s">
        <v>2445</v>
      </c>
      <c r="D1253" s="3" t="n">
        <v>1.475082435668</v>
      </c>
    </row>
    <row r="1254" customFormat="false" ht="15" hidden="false" customHeight="true" outlineLevel="0" collapsed="false">
      <c r="A1254" s="3" t="n">
        <v>1514</v>
      </c>
      <c r="B1254" s="3" t="s">
        <v>2446</v>
      </c>
      <c r="C1254" s="3" t="s">
        <v>2447</v>
      </c>
      <c r="D1254" s="3" t="n">
        <v>1.475082435668</v>
      </c>
    </row>
    <row r="1255" customFormat="false" ht="15" hidden="false" customHeight="true" outlineLevel="0" collapsed="false">
      <c r="A1255" s="3" t="n">
        <v>1515</v>
      </c>
      <c r="B1255" s="3" t="s">
        <v>2448</v>
      </c>
      <c r="C1255" s="3" t="s">
        <v>2027</v>
      </c>
      <c r="D1255" s="3" t="n">
        <v>1.475082435668</v>
      </c>
    </row>
    <row r="1256" customFormat="false" ht="15" hidden="false" customHeight="true" outlineLevel="0" collapsed="false">
      <c r="A1256" s="3" t="n">
        <v>1516</v>
      </c>
      <c r="B1256" s="3" t="s">
        <v>2449</v>
      </c>
      <c r="C1256" s="3" t="s">
        <v>2450</v>
      </c>
      <c r="D1256" s="3" t="n">
        <v>1.475082435668</v>
      </c>
    </row>
    <row r="1257" customFormat="false" ht="15" hidden="false" customHeight="true" outlineLevel="0" collapsed="false">
      <c r="A1257" s="3" t="n">
        <v>1517</v>
      </c>
      <c r="B1257" s="3" t="s">
        <v>2451</v>
      </c>
      <c r="C1257" s="3" t="s">
        <v>2452</v>
      </c>
      <c r="D1257" s="3" t="n">
        <v>1.475082435668</v>
      </c>
    </row>
    <row r="1258" customFormat="false" ht="15" hidden="false" customHeight="true" outlineLevel="0" collapsed="false">
      <c r="A1258" s="3" t="n">
        <v>1518</v>
      </c>
      <c r="B1258" s="3" t="s">
        <v>2453</v>
      </c>
      <c r="C1258" s="3" t="s">
        <v>2301</v>
      </c>
      <c r="D1258" s="3" t="n">
        <v>1.475082435668</v>
      </c>
    </row>
    <row r="1259" customFormat="false" ht="15" hidden="false" customHeight="true" outlineLevel="0" collapsed="false">
      <c r="A1259" s="3" t="n">
        <v>1519</v>
      </c>
      <c r="B1259" s="3" t="s">
        <v>2454</v>
      </c>
      <c r="C1259" s="3" t="s">
        <v>2455</v>
      </c>
      <c r="D1259" s="3" t="n">
        <v>1.475082435668</v>
      </c>
    </row>
    <row r="1260" customFormat="false" ht="15" hidden="false" customHeight="true" outlineLevel="0" collapsed="false">
      <c r="A1260" s="3" t="n">
        <v>1520</v>
      </c>
      <c r="B1260" s="3" t="s">
        <v>2456</v>
      </c>
      <c r="C1260" s="3" t="s">
        <v>2457</v>
      </c>
      <c r="D1260" s="3" t="n">
        <v>1.475082435668</v>
      </c>
    </row>
    <row r="1261" customFormat="false" ht="15" hidden="false" customHeight="true" outlineLevel="0" collapsed="false">
      <c r="A1261" s="3" t="n">
        <v>1521</v>
      </c>
      <c r="B1261" s="3" t="s">
        <v>2458</v>
      </c>
      <c r="C1261" s="3" t="s">
        <v>2459</v>
      </c>
      <c r="D1261" s="3" t="n">
        <v>1.475082435668</v>
      </c>
    </row>
    <row r="1262" customFormat="false" ht="15" hidden="false" customHeight="true" outlineLevel="0" collapsed="false">
      <c r="A1262" s="3" t="n">
        <v>1522</v>
      </c>
      <c r="B1262" s="3" t="s">
        <v>2460</v>
      </c>
      <c r="C1262" s="3" t="s">
        <v>2461</v>
      </c>
      <c r="D1262" s="3" t="n">
        <v>1.475082435668</v>
      </c>
    </row>
    <row r="1263" customFormat="false" ht="15" hidden="false" customHeight="true" outlineLevel="0" collapsed="false">
      <c r="A1263" s="3" t="n">
        <v>1523</v>
      </c>
      <c r="B1263" s="3" t="s">
        <v>2462</v>
      </c>
      <c r="C1263" s="3" t="s">
        <v>2463</v>
      </c>
      <c r="D1263" s="3" t="n">
        <v>1.475082435668</v>
      </c>
    </row>
    <row r="1264" customFormat="false" ht="15" hidden="false" customHeight="true" outlineLevel="0" collapsed="false">
      <c r="A1264" s="3" t="n">
        <v>1524</v>
      </c>
      <c r="B1264" s="3" t="s">
        <v>2464</v>
      </c>
      <c r="C1264" s="3" t="s">
        <v>2465</v>
      </c>
      <c r="D1264" s="3" t="n">
        <v>1.475082435668</v>
      </c>
    </row>
    <row r="1265" customFormat="false" ht="15" hidden="false" customHeight="true" outlineLevel="0" collapsed="false">
      <c r="A1265" s="3" t="n">
        <v>1525</v>
      </c>
      <c r="B1265" s="3" t="s">
        <v>2466</v>
      </c>
      <c r="C1265" s="3" t="s">
        <v>2467</v>
      </c>
      <c r="D1265" s="3" t="n">
        <v>1.475082435668</v>
      </c>
    </row>
    <row r="1266" customFormat="false" ht="15" hidden="false" customHeight="true" outlineLevel="0" collapsed="false">
      <c r="A1266" s="3" t="n">
        <v>1526</v>
      </c>
      <c r="B1266" s="3" t="s">
        <v>2468</v>
      </c>
      <c r="C1266" s="3" t="s">
        <v>2469</v>
      </c>
      <c r="D1266" s="3" t="n">
        <v>1.475082435668</v>
      </c>
    </row>
    <row r="1267" customFormat="false" ht="15" hidden="false" customHeight="true" outlineLevel="0" collapsed="false">
      <c r="A1267" s="3" t="n">
        <v>1527</v>
      </c>
      <c r="B1267" s="3" t="s">
        <v>2470</v>
      </c>
      <c r="C1267" s="3" t="s">
        <v>2471</v>
      </c>
      <c r="D1267" s="3" t="n">
        <v>1.475082435668</v>
      </c>
    </row>
    <row r="1268" customFormat="false" ht="15" hidden="false" customHeight="true" outlineLevel="0" collapsed="false">
      <c r="A1268" s="3" t="n">
        <v>1528</v>
      </c>
      <c r="B1268" s="3" t="s">
        <v>2472</v>
      </c>
      <c r="C1268" s="3" t="s">
        <v>1632</v>
      </c>
      <c r="D1268" s="3" t="n">
        <v>1.475082435668</v>
      </c>
    </row>
    <row r="1269" customFormat="false" ht="15" hidden="false" customHeight="true" outlineLevel="0" collapsed="false">
      <c r="A1269" s="3" t="n">
        <v>1529</v>
      </c>
      <c r="B1269" s="3" t="s">
        <v>2473</v>
      </c>
      <c r="C1269" s="3" t="s">
        <v>2474</v>
      </c>
      <c r="D1269" s="3" t="n">
        <v>1.475082435668</v>
      </c>
    </row>
    <row r="1270" customFormat="false" ht="15" hidden="false" customHeight="true" outlineLevel="0" collapsed="false">
      <c r="A1270" s="3" t="n">
        <v>1530</v>
      </c>
      <c r="B1270" s="3" t="s">
        <v>2475</v>
      </c>
      <c r="C1270" s="3" t="s">
        <v>2476</v>
      </c>
      <c r="D1270" s="3" t="n">
        <v>1.475082435668</v>
      </c>
    </row>
    <row r="1271" customFormat="false" ht="15" hidden="false" customHeight="true" outlineLevel="0" collapsed="false">
      <c r="A1271" s="3" t="n">
        <v>1531</v>
      </c>
      <c r="B1271" s="3" t="s">
        <v>2477</v>
      </c>
      <c r="C1271" s="3" t="s">
        <v>2478</v>
      </c>
      <c r="D1271" s="3" t="n">
        <v>1.475082435668</v>
      </c>
    </row>
    <row r="1272" customFormat="false" ht="15" hidden="false" customHeight="true" outlineLevel="0" collapsed="false">
      <c r="A1272" s="3" t="n">
        <v>1532</v>
      </c>
      <c r="B1272" s="3" t="s">
        <v>2479</v>
      </c>
      <c r="C1272" s="3" t="s">
        <v>2480</v>
      </c>
      <c r="D1272" s="3" t="n">
        <v>1.475082435668</v>
      </c>
    </row>
    <row r="1273" customFormat="false" ht="15" hidden="false" customHeight="true" outlineLevel="0" collapsed="false">
      <c r="A1273" s="3" t="n">
        <v>1533</v>
      </c>
      <c r="B1273" s="3" t="s">
        <v>2481</v>
      </c>
      <c r="C1273" s="3" t="s">
        <v>2482</v>
      </c>
      <c r="D1273" s="3" t="n">
        <v>1.475082435668</v>
      </c>
    </row>
    <row r="1274" customFormat="false" ht="15" hidden="false" customHeight="true" outlineLevel="0" collapsed="false">
      <c r="A1274" s="3" t="n">
        <v>1534</v>
      </c>
      <c r="B1274" s="3" t="s">
        <v>2483</v>
      </c>
      <c r="C1274" s="3" t="s">
        <v>2484</v>
      </c>
      <c r="D1274" s="3" t="n">
        <v>1.475082435668</v>
      </c>
    </row>
    <row r="1275" customFormat="false" ht="15" hidden="false" customHeight="true" outlineLevel="0" collapsed="false">
      <c r="A1275" s="3" t="n">
        <v>1535</v>
      </c>
      <c r="B1275" s="3" t="s">
        <v>2485</v>
      </c>
      <c r="C1275" s="3" t="s">
        <v>2486</v>
      </c>
      <c r="D1275" s="3" t="n">
        <v>1.475082435668</v>
      </c>
    </row>
    <row r="1276" customFormat="false" ht="15" hidden="false" customHeight="true" outlineLevel="0" collapsed="false">
      <c r="A1276" s="3" t="n">
        <v>1536</v>
      </c>
      <c r="B1276" s="3" t="s">
        <v>2487</v>
      </c>
      <c r="C1276" s="3" t="s">
        <v>2488</v>
      </c>
      <c r="D1276" s="3" t="n">
        <v>1.475082435668</v>
      </c>
    </row>
    <row r="1277" customFormat="false" ht="15" hidden="false" customHeight="true" outlineLevel="0" collapsed="false">
      <c r="A1277" s="3" t="n">
        <v>1537</v>
      </c>
      <c r="B1277" s="3" t="s">
        <v>2489</v>
      </c>
      <c r="C1277" s="3" t="s">
        <v>2490</v>
      </c>
      <c r="D1277" s="3" t="n">
        <v>1.475082435668</v>
      </c>
    </row>
    <row r="1278" customFormat="false" ht="15" hidden="false" customHeight="true" outlineLevel="0" collapsed="false">
      <c r="A1278" s="3" t="n">
        <v>1538</v>
      </c>
      <c r="B1278" s="3" t="s">
        <v>2491</v>
      </c>
      <c r="C1278" s="3" t="s">
        <v>2492</v>
      </c>
      <c r="D1278" s="3" t="n">
        <v>1.475082435668</v>
      </c>
    </row>
    <row r="1279" customFormat="false" ht="15" hidden="false" customHeight="true" outlineLevel="0" collapsed="false">
      <c r="A1279" s="3" t="n">
        <v>1539</v>
      </c>
      <c r="B1279" s="3" t="s">
        <v>2493</v>
      </c>
      <c r="C1279" s="3" t="s">
        <v>2494</v>
      </c>
      <c r="D1279" s="3" t="n">
        <v>1.475082435668</v>
      </c>
    </row>
    <row r="1280" customFormat="false" ht="15" hidden="false" customHeight="true" outlineLevel="0" collapsed="false">
      <c r="A1280" s="3" t="n">
        <v>1540</v>
      </c>
      <c r="B1280" s="3" t="s">
        <v>2495</v>
      </c>
      <c r="C1280" s="3" t="s">
        <v>2496</v>
      </c>
      <c r="D1280" s="3" t="n">
        <v>1.475082435668</v>
      </c>
    </row>
    <row r="1281" customFormat="false" ht="15" hidden="false" customHeight="true" outlineLevel="0" collapsed="false">
      <c r="A1281" s="3" t="n">
        <v>1541</v>
      </c>
      <c r="B1281" s="3" t="s">
        <v>2497</v>
      </c>
      <c r="C1281" s="3" t="s">
        <v>385</v>
      </c>
      <c r="D1281" s="3" t="n">
        <v>1.475082435668</v>
      </c>
    </row>
    <row r="1282" customFormat="false" ht="15" hidden="false" customHeight="true" outlineLevel="0" collapsed="false">
      <c r="A1282" s="3" t="n">
        <v>1542</v>
      </c>
      <c r="B1282" s="3" t="s">
        <v>2498</v>
      </c>
      <c r="C1282" s="3" t="s">
        <v>2499</v>
      </c>
      <c r="D1282" s="3" t="n">
        <v>1.475082435668</v>
      </c>
    </row>
    <row r="1283" customFormat="false" ht="15" hidden="false" customHeight="true" outlineLevel="0" collapsed="false">
      <c r="A1283" s="3" t="n">
        <v>1543</v>
      </c>
      <c r="B1283" s="3" t="s">
        <v>2500</v>
      </c>
      <c r="C1283" s="3" t="s">
        <v>2501</v>
      </c>
      <c r="D1283" s="3" t="n">
        <v>1.475082435668</v>
      </c>
    </row>
    <row r="1284" customFormat="false" ht="15" hidden="false" customHeight="true" outlineLevel="0" collapsed="false">
      <c r="A1284" s="3" t="n">
        <v>1544</v>
      </c>
      <c r="B1284" s="3" t="s">
        <v>2502</v>
      </c>
      <c r="C1284" s="3" t="s">
        <v>2503</v>
      </c>
      <c r="D1284" s="3" t="n">
        <v>1.475082435668</v>
      </c>
    </row>
    <row r="1285" customFormat="false" ht="15" hidden="false" customHeight="true" outlineLevel="0" collapsed="false">
      <c r="A1285" s="3" t="n">
        <v>1545</v>
      </c>
      <c r="B1285" s="3" t="s">
        <v>2504</v>
      </c>
      <c r="C1285" s="3" t="s">
        <v>2505</v>
      </c>
      <c r="D1285" s="3" t="n">
        <v>1.475082435668</v>
      </c>
    </row>
    <row r="1286" customFormat="false" ht="15" hidden="false" customHeight="true" outlineLevel="0" collapsed="false">
      <c r="A1286" s="3" t="n">
        <v>1546</v>
      </c>
      <c r="B1286" s="3" t="s">
        <v>2506</v>
      </c>
      <c r="C1286" s="3" t="s">
        <v>853</v>
      </c>
      <c r="D1286" s="3" t="n">
        <v>1.475082435668</v>
      </c>
    </row>
    <row r="1287" customFormat="false" ht="15" hidden="false" customHeight="true" outlineLevel="0" collapsed="false">
      <c r="A1287" s="3" t="n">
        <v>1547</v>
      </c>
      <c r="B1287" s="3" t="s">
        <v>2507</v>
      </c>
      <c r="C1287" s="3" t="s">
        <v>2508</v>
      </c>
      <c r="D1287" s="3" t="n">
        <v>1.475082435668</v>
      </c>
    </row>
    <row r="1288" customFormat="false" ht="15" hidden="false" customHeight="true" outlineLevel="0" collapsed="false">
      <c r="A1288" s="3" t="n">
        <v>1548</v>
      </c>
      <c r="B1288" s="3" t="s">
        <v>2509</v>
      </c>
      <c r="C1288" s="3" t="s">
        <v>2510</v>
      </c>
      <c r="D1288" s="3" t="n">
        <v>1.475082435668</v>
      </c>
    </row>
    <row r="1289" customFormat="false" ht="15" hidden="false" customHeight="true" outlineLevel="0" collapsed="false">
      <c r="A1289" s="3" t="n">
        <v>1549</v>
      </c>
      <c r="B1289" s="3" t="s">
        <v>2511</v>
      </c>
      <c r="C1289" s="3" t="s">
        <v>39</v>
      </c>
      <c r="D1289" s="3" t="n">
        <v>1.475082435668</v>
      </c>
    </row>
    <row r="1290" customFormat="false" ht="15" hidden="false" customHeight="true" outlineLevel="0" collapsed="false">
      <c r="A1290" s="3" t="n">
        <v>1550</v>
      </c>
      <c r="B1290" s="3" t="s">
        <v>2512</v>
      </c>
      <c r="C1290" s="3" t="s">
        <v>2513</v>
      </c>
      <c r="D1290" s="3" t="n">
        <v>1.475082435668</v>
      </c>
    </row>
    <row r="1291" customFormat="false" ht="15" hidden="false" customHeight="true" outlineLevel="0" collapsed="false">
      <c r="A1291" s="3" t="n">
        <v>1551</v>
      </c>
      <c r="B1291" s="3" t="s">
        <v>2514</v>
      </c>
      <c r="C1291" s="3" t="s">
        <v>2515</v>
      </c>
      <c r="D1291" s="3" t="n">
        <v>1.475082435668</v>
      </c>
    </row>
    <row r="1292" customFormat="false" ht="15" hidden="false" customHeight="true" outlineLevel="0" collapsed="false">
      <c r="A1292" s="3" t="n">
        <v>1552</v>
      </c>
      <c r="B1292" s="3" t="s">
        <v>2516</v>
      </c>
      <c r="C1292" s="3" t="s">
        <v>2517</v>
      </c>
      <c r="D1292" s="3" t="n">
        <v>1.475082435668</v>
      </c>
    </row>
    <row r="1293" customFormat="false" ht="15" hidden="false" customHeight="true" outlineLevel="0" collapsed="false">
      <c r="A1293" s="3" t="n">
        <v>1553</v>
      </c>
      <c r="B1293" s="3" t="s">
        <v>2518</v>
      </c>
      <c r="C1293" s="3" t="s">
        <v>2519</v>
      </c>
      <c r="D1293" s="3" t="n">
        <v>1.475082435668</v>
      </c>
    </row>
    <row r="1294" customFormat="false" ht="15" hidden="false" customHeight="true" outlineLevel="0" collapsed="false">
      <c r="A1294" s="3" t="n">
        <v>1554</v>
      </c>
      <c r="B1294" s="3" t="s">
        <v>2520</v>
      </c>
      <c r="C1294" s="3" t="s">
        <v>2521</v>
      </c>
      <c r="D1294" s="3" t="n">
        <v>1.475082435668</v>
      </c>
    </row>
    <row r="1295" customFormat="false" ht="15" hidden="false" customHeight="true" outlineLevel="0" collapsed="false">
      <c r="A1295" s="3" t="n">
        <v>1555</v>
      </c>
      <c r="B1295" s="3" t="s">
        <v>2522</v>
      </c>
      <c r="C1295" s="3" t="s">
        <v>2523</v>
      </c>
      <c r="D1295" s="3" t="n">
        <v>1.475082435668</v>
      </c>
    </row>
    <row r="1296" customFormat="false" ht="15" hidden="false" customHeight="true" outlineLevel="0" collapsed="false">
      <c r="A1296" s="3" t="n">
        <v>1556</v>
      </c>
      <c r="B1296" s="3" t="s">
        <v>2524</v>
      </c>
      <c r="C1296" s="3" t="s">
        <v>2525</v>
      </c>
      <c r="D1296" s="3" t="n">
        <v>1.475082435668</v>
      </c>
    </row>
    <row r="1297" customFormat="false" ht="15" hidden="false" customHeight="true" outlineLevel="0" collapsed="false">
      <c r="A1297" s="3" t="n">
        <v>1557</v>
      </c>
      <c r="B1297" s="3" t="s">
        <v>2526</v>
      </c>
      <c r="C1297" s="3" t="s">
        <v>2527</v>
      </c>
      <c r="D1297" s="3" t="n">
        <v>1.475082435668</v>
      </c>
    </row>
    <row r="1298" customFormat="false" ht="15" hidden="false" customHeight="true" outlineLevel="0" collapsed="false">
      <c r="A1298" s="3" t="n">
        <v>1558</v>
      </c>
      <c r="B1298" s="3" t="s">
        <v>2528</v>
      </c>
      <c r="C1298" s="3" t="s">
        <v>2529</v>
      </c>
      <c r="D1298" s="3" t="n">
        <v>1.475082435668</v>
      </c>
    </row>
    <row r="1299" customFormat="false" ht="15" hidden="false" customHeight="true" outlineLevel="0" collapsed="false">
      <c r="A1299" s="3" t="n">
        <v>1559</v>
      </c>
      <c r="B1299" s="3" t="s">
        <v>2530</v>
      </c>
      <c r="C1299" s="3" t="s">
        <v>2531</v>
      </c>
      <c r="D1299" s="3" t="n">
        <v>1.475082435668</v>
      </c>
    </row>
    <row r="1300" customFormat="false" ht="15" hidden="false" customHeight="true" outlineLevel="0" collapsed="false">
      <c r="A1300" s="3" t="n">
        <v>1560</v>
      </c>
      <c r="B1300" s="3" t="s">
        <v>2532</v>
      </c>
      <c r="C1300" s="3" t="s">
        <v>953</v>
      </c>
      <c r="D1300" s="3" t="n">
        <v>1.475082435668</v>
      </c>
    </row>
    <row r="1301" customFormat="false" ht="15" hidden="false" customHeight="true" outlineLevel="0" collapsed="false">
      <c r="A1301" s="3" t="n">
        <v>1561</v>
      </c>
      <c r="B1301" s="3" t="s">
        <v>2533</v>
      </c>
      <c r="C1301" s="3" t="s">
        <v>2534</v>
      </c>
      <c r="D1301" s="3" t="n">
        <v>1.475082435668</v>
      </c>
    </row>
    <row r="1302" customFormat="false" ht="15" hidden="false" customHeight="true" outlineLevel="0" collapsed="false">
      <c r="A1302" s="3" t="n">
        <v>1562</v>
      </c>
      <c r="B1302" s="3" t="s">
        <v>2535</v>
      </c>
      <c r="C1302" s="3" t="s">
        <v>2536</v>
      </c>
      <c r="D1302" s="3" t="n">
        <v>1.475082435668</v>
      </c>
    </row>
    <row r="1303" customFormat="false" ht="15" hidden="false" customHeight="true" outlineLevel="0" collapsed="false">
      <c r="A1303" s="3" t="n">
        <v>1563</v>
      </c>
      <c r="B1303" s="3" t="s">
        <v>2537</v>
      </c>
      <c r="C1303" s="3" t="s">
        <v>2538</v>
      </c>
      <c r="D1303" s="3" t="n">
        <v>1.475082435668</v>
      </c>
    </row>
    <row r="1304" customFormat="false" ht="15" hidden="false" customHeight="true" outlineLevel="0" collapsed="false">
      <c r="A1304" s="3" t="n">
        <v>1564</v>
      </c>
      <c r="B1304" s="3" t="s">
        <v>2539</v>
      </c>
      <c r="C1304" s="3" t="s">
        <v>2540</v>
      </c>
      <c r="D1304" s="3" t="n">
        <v>1.475082435668</v>
      </c>
    </row>
    <row r="1305" customFormat="false" ht="15" hidden="false" customHeight="true" outlineLevel="0" collapsed="false">
      <c r="A1305" s="3" t="n">
        <v>1565</v>
      </c>
      <c r="B1305" s="3" t="s">
        <v>2541</v>
      </c>
      <c r="C1305" s="3" t="s">
        <v>2542</v>
      </c>
      <c r="D1305" s="3" t="n">
        <v>1.475082435668</v>
      </c>
    </row>
    <row r="1306" customFormat="false" ht="15" hidden="false" customHeight="true" outlineLevel="0" collapsed="false">
      <c r="A1306" s="3" t="n">
        <v>1566</v>
      </c>
      <c r="B1306" s="3" t="s">
        <v>2543</v>
      </c>
      <c r="C1306" s="3" t="s">
        <v>2544</v>
      </c>
      <c r="D1306" s="3" t="n">
        <v>1.475082435668</v>
      </c>
    </row>
    <row r="1307" customFormat="false" ht="15" hidden="false" customHeight="true" outlineLevel="0" collapsed="false">
      <c r="B1307" s="3" t="s">
        <v>2545</v>
      </c>
      <c r="C1307" s="3" t="s">
        <v>2546</v>
      </c>
      <c r="D1307" s="3" t="n">
        <v>1.475082435668</v>
      </c>
    </row>
    <row r="1308" customFormat="false" ht="15" hidden="false" customHeight="true" outlineLevel="0" collapsed="false">
      <c r="A1308" s="3" t="n">
        <v>1567</v>
      </c>
      <c r="B1308" s="3" t="s">
        <v>2547</v>
      </c>
      <c r="C1308" s="3" t="s">
        <v>2548</v>
      </c>
      <c r="D1308" s="3" t="n">
        <v>1.475082435668</v>
      </c>
    </row>
    <row r="1309" customFormat="false" ht="15" hidden="false" customHeight="true" outlineLevel="0" collapsed="false">
      <c r="A1309" s="3" t="n">
        <v>1568</v>
      </c>
      <c r="B1309" s="3" t="s">
        <v>2549</v>
      </c>
      <c r="C1309" s="3" t="s">
        <v>2550</v>
      </c>
      <c r="D1309" s="3" t="n">
        <v>1.475082435668</v>
      </c>
    </row>
    <row r="1310" customFormat="false" ht="15" hidden="false" customHeight="true" outlineLevel="0" collapsed="false">
      <c r="A1310" s="3" t="n">
        <v>1569</v>
      </c>
      <c r="B1310" s="3" t="s">
        <v>2551</v>
      </c>
      <c r="C1310" s="3" t="s">
        <v>2552</v>
      </c>
      <c r="D1310" s="3" t="n">
        <v>1.475082435668</v>
      </c>
    </row>
    <row r="1311" customFormat="false" ht="15" hidden="false" customHeight="true" outlineLevel="0" collapsed="false">
      <c r="A1311" s="3" t="n">
        <v>1570</v>
      </c>
      <c r="B1311" s="3" t="s">
        <v>2553</v>
      </c>
      <c r="C1311" s="3" t="s">
        <v>428</v>
      </c>
      <c r="D1311" s="3" t="n">
        <v>1.475082435668</v>
      </c>
    </row>
    <row r="1312" customFormat="false" ht="15" hidden="false" customHeight="true" outlineLevel="0" collapsed="false">
      <c r="A1312" s="3" t="n">
        <v>1571</v>
      </c>
      <c r="B1312" s="3" t="s">
        <v>2554</v>
      </c>
      <c r="C1312" s="3" t="s">
        <v>2555</v>
      </c>
      <c r="D1312" s="3" t="n">
        <v>1.475082435668</v>
      </c>
    </row>
    <row r="1313" customFormat="false" ht="15" hidden="false" customHeight="true" outlineLevel="0" collapsed="false">
      <c r="A1313" s="3" t="n">
        <v>1572</v>
      </c>
      <c r="B1313" s="3" t="s">
        <v>2556</v>
      </c>
      <c r="C1313" s="3" t="s">
        <v>252</v>
      </c>
      <c r="D1313" s="3" t="n">
        <v>1.475082435668</v>
      </c>
    </row>
    <row r="1314" customFormat="false" ht="15" hidden="false" customHeight="true" outlineLevel="0" collapsed="false">
      <c r="A1314" s="3" t="n">
        <v>1573</v>
      </c>
      <c r="B1314" s="3" t="s">
        <v>2557</v>
      </c>
      <c r="C1314" s="3" t="s">
        <v>2558</v>
      </c>
      <c r="D1314" s="3" t="n">
        <v>1.475082435668</v>
      </c>
    </row>
    <row r="1315" customFormat="false" ht="15" hidden="false" customHeight="true" outlineLevel="0" collapsed="false">
      <c r="A1315" s="3" t="n">
        <v>1574</v>
      </c>
      <c r="B1315" s="3" t="s">
        <v>2559</v>
      </c>
      <c r="C1315" s="3" t="s">
        <v>2560</v>
      </c>
      <c r="D1315" s="3" t="n">
        <v>1.475082435668</v>
      </c>
    </row>
    <row r="1316" customFormat="false" ht="15" hidden="false" customHeight="true" outlineLevel="0" collapsed="false">
      <c r="A1316" s="3" t="n">
        <v>1575</v>
      </c>
      <c r="B1316" s="3" t="s">
        <v>2561</v>
      </c>
      <c r="C1316" s="3" t="s">
        <v>2562</v>
      </c>
      <c r="D1316" s="3" t="n">
        <v>1.475082435668</v>
      </c>
    </row>
    <row r="1317" customFormat="false" ht="15" hidden="false" customHeight="true" outlineLevel="0" collapsed="false">
      <c r="A1317" s="3" t="n">
        <v>1576</v>
      </c>
      <c r="B1317" s="3" t="s">
        <v>2563</v>
      </c>
      <c r="C1317" s="3" t="s">
        <v>2564</v>
      </c>
      <c r="D1317" s="3" t="n">
        <v>1.475082435668</v>
      </c>
    </row>
    <row r="1318" customFormat="false" ht="15" hidden="false" customHeight="true" outlineLevel="0" collapsed="false">
      <c r="A1318" s="3" t="n">
        <v>1577</v>
      </c>
      <c r="B1318" s="3" t="s">
        <v>2565</v>
      </c>
      <c r="C1318" s="3" t="s">
        <v>2566</v>
      </c>
      <c r="D1318" s="3" t="n">
        <v>1.475082435668</v>
      </c>
    </row>
    <row r="1319" customFormat="false" ht="15" hidden="false" customHeight="true" outlineLevel="0" collapsed="false">
      <c r="A1319" s="3" t="n">
        <v>1578</v>
      </c>
      <c r="B1319" s="3" t="s">
        <v>2567</v>
      </c>
      <c r="C1319" s="3" t="s">
        <v>2568</v>
      </c>
      <c r="D1319" s="3" t="n">
        <v>1.475082435668</v>
      </c>
    </row>
    <row r="1320" customFormat="false" ht="15" hidden="false" customHeight="true" outlineLevel="0" collapsed="false">
      <c r="A1320" s="3" t="n">
        <v>1579</v>
      </c>
      <c r="B1320" s="3" t="s">
        <v>2569</v>
      </c>
      <c r="C1320" s="3" t="s">
        <v>1159</v>
      </c>
      <c r="D1320" s="3" t="n">
        <v>1.475082435668</v>
      </c>
    </row>
    <row r="1321" customFormat="false" ht="15" hidden="false" customHeight="true" outlineLevel="0" collapsed="false">
      <c r="A1321" s="3" t="n">
        <v>1580</v>
      </c>
      <c r="B1321" s="3" t="s">
        <v>2570</v>
      </c>
      <c r="C1321" s="3" t="s">
        <v>2571</v>
      </c>
      <c r="D1321" s="3" t="n">
        <v>1.475082435668</v>
      </c>
    </row>
    <row r="1322" customFormat="false" ht="15" hidden="false" customHeight="true" outlineLevel="0" collapsed="false">
      <c r="A1322" s="3" t="n">
        <v>1581</v>
      </c>
      <c r="B1322" s="3" t="s">
        <v>2572</v>
      </c>
      <c r="C1322" s="3" t="s">
        <v>2573</v>
      </c>
      <c r="D1322" s="3" t="n">
        <v>1.475082435668</v>
      </c>
    </row>
    <row r="1323" customFormat="false" ht="15" hidden="false" customHeight="true" outlineLevel="0" collapsed="false">
      <c r="A1323" s="3" t="n">
        <v>1582</v>
      </c>
      <c r="B1323" s="3" t="s">
        <v>2574</v>
      </c>
      <c r="C1323" s="3" t="s">
        <v>2575</v>
      </c>
      <c r="D1323" s="3" t="n">
        <v>1.475082435668</v>
      </c>
    </row>
    <row r="1324" customFormat="false" ht="15" hidden="false" customHeight="true" outlineLevel="0" collapsed="false">
      <c r="A1324" s="3" t="n">
        <v>1583</v>
      </c>
      <c r="B1324" s="3" t="s">
        <v>2576</v>
      </c>
      <c r="C1324" s="3" t="s">
        <v>2577</v>
      </c>
      <c r="D1324" s="3" t="n">
        <v>1.475082435668</v>
      </c>
    </row>
    <row r="1325" customFormat="false" ht="15" hidden="false" customHeight="true" outlineLevel="0" collapsed="false">
      <c r="A1325" s="3" t="n">
        <v>1584</v>
      </c>
      <c r="B1325" s="3" t="s">
        <v>2578</v>
      </c>
      <c r="C1325" s="3" t="s">
        <v>2579</v>
      </c>
      <c r="D1325" s="3" t="n">
        <v>1.475082435668</v>
      </c>
    </row>
    <row r="1326" customFormat="false" ht="15" hidden="false" customHeight="true" outlineLevel="0" collapsed="false">
      <c r="A1326" s="3" t="n">
        <v>1585</v>
      </c>
      <c r="B1326" s="3" t="s">
        <v>2580</v>
      </c>
      <c r="C1326" s="3" t="s">
        <v>2581</v>
      </c>
      <c r="D1326" s="3" t="n">
        <v>1.475082435668</v>
      </c>
    </row>
    <row r="1327" customFormat="false" ht="15" hidden="false" customHeight="true" outlineLevel="0" collapsed="false">
      <c r="A1327" s="3" t="n">
        <v>1586</v>
      </c>
      <c r="B1327" s="3" t="s">
        <v>2582</v>
      </c>
      <c r="C1327" s="3" t="s">
        <v>2583</v>
      </c>
      <c r="D1327" s="3" t="n">
        <v>1.475082435668</v>
      </c>
    </row>
    <row r="1328" customFormat="false" ht="15" hidden="false" customHeight="true" outlineLevel="0" collapsed="false">
      <c r="A1328" s="3" t="n">
        <v>1587</v>
      </c>
      <c r="B1328" s="3" t="s">
        <v>2584</v>
      </c>
      <c r="C1328" s="3" t="s">
        <v>2585</v>
      </c>
      <c r="D1328" s="3" t="n">
        <v>1.475082435668</v>
      </c>
    </row>
    <row r="1329" customFormat="false" ht="15" hidden="false" customHeight="true" outlineLevel="0" collapsed="false">
      <c r="A1329" s="3" t="n">
        <v>1588</v>
      </c>
      <c r="B1329" s="3" t="s">
        <v>2586</v>
      </c>
      <c r="C1329" s="3" t="s">
        <v>376</v>
      </c>
      <c r="D1329" s="3" t="n">
        <v>1.475082435668</v>
      </c>
    </row>
    <row r="1330" customFormat="false" ht="15" hidden="false" customHeight="true" outlineLevel="0" collapsed="false">
      <c r="A1330" s="3" t="n">
        <v>1589</v>
      </c>
      <c r="B1330" s="3" t="s">
        <v>2587</v>
      </c>
      <c r="C1330" s="3" t="s">
        <v>2588</v>
      </c>
      <c r="D1330" s="3" t="n">
        <v>1.475082435668</v>
      </c>
    </row>
    <row r="1331" customFormat="false" ht="15" hidden="false" customHeight="true" outlineLevel="0" collapsed="false">
      <c r="A1331" s="3" t="n">
        <v>1590</v>
      </c>
      <c r="B1331" s="3" t="s">
        <v>2589</v>
      </c>
      <c r="C1331" s="3" t="s">
        <v>1245</v>
      </c>
      <c r="D1331" s="3" t="n">
        <v>1.475082435668</v>
      </c>
    </row>
    <row r="1332" customFormat="false" ht="15" hidden="false" customHeight="true" outlineLevel="0" collapsed="false">
      <c r="A1332" s="3" t="n">
        <v>1591</v>
      </c>
      <c r="B1332" s="3" t="s">
        <v>2590</v>
      </c>
      <c r="C1332" s="3" t="s">
        <v>2591</v>
      </c>
      <c r="D1332" s="3" t="n">
        <v>1.475082435668</v>
      </c>
    </row>
    <row r="1333" customFormat="false" ht="15" hidden="false" customHeight="true" outlineLevel="0" collapsed="false">
      <c r="A1333" s="3" t="n">
        <v>1592</v>
      </c>
      <c r="B1333" s="3" t="s">
        <v>2592</v>
      </c>
      <c r="C1333" s="3" t="s">
        <v>2593</v>
      </c>
      <c r="D1333" s="3" t="n">
        <v>1.475082435668</v>
      </c>
    </row>
    <row r="1334" customFormat="false" ht="15" hidden="false" customHeight="true" outlineLevel="0" collapsed="false">
      <c r="A1334" s="3" t="n">
        <v>1593</v>
      </c>
      <c r="B1334" s="3" t="s">
        <v>2594</v>
      </c>
      <c r="C1334" s="3" t="s">
        <v>2595</v>
      </c>
      <c r="D1334" s="3" t="n">
        <v>1.475082435668</v>
      </c>
    </row>
    <row r="1335" customFormat="false" ht="15" hidden="false" customHeight="true" outlineLevel="0" collapsed="false">
      <c r="A1335" s="3" t="n">
        <v>1594</v>
      </c>
      <c r="B1335" s="3" t="s">
        <v>2596</v>
      </c>
      <c r="C1335" s="3" t="s">
        <v>2597</v>
      </c>
      <c r="D1335" s="3" t="n">
        <v>1.475082435668</v>
      </c>
    </row>
    <row r="1336" customFormat="false" ht="15" hidden="false" customHeight="true" outlineLevel="0" collapsed="false">
      <c r="A1336" s="3" t="n">
        <v>1595</v>
      </c>
      <c r="B1336" s="3" t="s">
        <v>2598</v>
      </c>
      <c r="C1336" s="3" t="s">
        <v>2599</v>
      </c>
      <c r="D1336" s="3" t="n">
        <v>1.475082435668</v>
      </c>
    </row>
    <row r="1337" customFormat="false" ht="15" hidden="false" customHeight="true" outlineLevel="0" collapsed="false">
      <c r="A1337" s="3" t="n">
        <v>1596</v>
      </c>
      <c r="B1337" s="3" t="s">
        <v>2600</v>
      </c>
      <c r="C1337" s="3" t="s">
        <v>2601</v>
      </c>
      <c r="D1337" s="3" t="n">
        <v>1.475082435668</v>
      </c>
    </row>
    <row r="1338" customFormat="false" ht="15" hidden="false" customHeight="true" outlineLevel="0" collapsed="false">
      <c r="A1338" s="3" t="n">
        <v>1597</v>
      </c>
      <c r="B1338" s="3" t="s">
        <v>2602</v>
      </c>
      <c r="C1338" s="3" t="s">
        <v>2603</v>
      </c>
      <c r="D1338" s="3" t="n">
        <v>1.475082435668</v>
      </c>
    </row>
    <row r="1339" customFormat="false" ht="15" hidden="false" customHeight="true" outlineLevel="0" collapsed="false">
      <c r="A1339" s="3" t="n">
        <v>1598</v>
      </c>
      <c r="B1339" s="3" t="s">
        <v>2604</v>
      </c>
      <c r="C1339" s="3" t="s">
        <v>1253</v>
      </c>
      <c r="D1339" s="3" t="n">
        <v>1.475082435668</v>
      </c>
    </row>
    <row r="1340" customFormat="false" ht="15" hidden="false" customHeight="true" outlineLevel="0" collapsed="false">
      <c r="A1340" s="3" t="n">
        <v>1599</v>
      </c>
      <c r="B1340" s="3" t="s">
        <v>2605</v>
      </c>
      <c r="C1340" s="3" t="s">
        <v>2606</v>
      </c>
      <c r="D1340" s="3" t="n">
        <v>1.475082435668</v>
      </c>
    </row>
    <row r="1341" customFormat="false" ht="15" hidden="false" customHeight="true" outlineLevel="0" collapsed="false">
      <c r="A1341" s="3" t="n">
        <v>1600</v>
      </c>
      <c r="B1341" s="3" t="s">
        <v>2607</v>
      </c>
      <c r="C1341" s="3" t="s">
        <v>2608</v>
      </c>
      <c r="D1341" s="3" t="n">
        <v>1.475082435668</v>
      </c>
    </row>
    <row r="1342" customFormat="false" ht="15" hidden="false" customHeight="true" outlineLevel="0" collapsed="false">
      <c r="A1342" s="3" t="n">
        <v>1601</v>
      </c>
      <c r="B1342" s="3" t="s">
        <v>2609</v>
      </c>
      <c r="C1342" s="3" t="s">
        <v>2610</v>
      </c>
      <c r="D1342" s="3" t="n">
        <v>1.475082435668</v>
      </c>
    </row>
    <row r="1343" customFormat="false" ht="15" hidden="false" customHeight="true" outlineLevel="0" collapsed="false">
      <c r="A1343" s="3" t="n">
        <v>1602</v>
      </c>
      <c r="B1343" s="3" t="s">
        <v>2611</v>
      </c>
      <c r="C1343" s="3" t="s">
        <v>2612</v>
      </c>
      <c r="D1343" s="3" t="n">
        <v>1.475082435668</v>
      </c>
    </row>
    <row r="1344" customFormat="false" ht="15" hidden="false" customHeight="true" outlineLevel="0" collapsed="false">
      <c r="A1344" s="3" t="n">
        <v>1603</v>
      </c>
      <c r="B1344" s="3" t="s">
        <v>2613</v>
      </c>
      <c r="C1344" s="3" t="s">
        <v>2614</v>
      </c>
      <c r="D1344" s="3" t="n">
        <v>1.475082435668</v>
      </c>
    </row>
    <row r="1345" customFormat="false" ht="15" hidden="false" customHeight="true" outlineLevel="0" collapsed="false">
      <c r="A1345" s="3" t="n">
        <v>1604</v>
      </c>
      <c r="B1345" s="3" t="s">
        <v>2615</v>
      </c>
      <c r="C1345" s="3" t="s">
        <v>2616</v>
      </c>
      <c r="D1345" s="3" t="n">
        <v>1.475082435668</v>
      </c>
    </row>
    <row r="1346" customFormat="false" ht="15" hidden="false" customHeight="true" outlineLevel="0" collapsed="false">
      <c r="A1346" s="3" t="n">
        <v>1605</v>
      </c>
      <c r="B1346" s="3" t="s">
        <v>2617</v>
      </c>
      <c r="C1346" s="3" t="s">
        <v>2618</v>
      </c>
      <c r="D1346" s="3" t="n">
        <v>1.475082435668</v>
      </c>
    </row>
    <row r="1347" customFormat="false" ht="15" hidden="false" customHeight="true" outlineLevel="0" collapsed="false">
      <c r="A1347" s="3" t="n">
        <v>1606</v>
      </c>
      <c r="B1347" s="3" t="s">
        <v>2619</v>
      </c>
      <c r="C1347" s="3" t="s">
        <v>2620</v>
      </c>
      <c r="D1347" s="3" t="n">
        <v>1.475082435668</v>
      </c>
    </row>
    <row r="1348" customFormat="false" ht="15" hidden="false" customHeight="true" outlineLevel="0" collapsed="false">
      <c r="A1348" s="3" t="n">
        <v>1607</v>
      </c>
      <c r="B1348" s="3" t="s">
        <v>2621</v>
      </c>
      <c r="C1348" s="3" t="s">
        <v>2622</v>
      </c>
      <c r="D1348" s="3" t="n">
        <v>1.475082435668</v>
      </c>
    </row>
    <row r="1349" customFormat="false" ht="15" hidden="false" customHeight="true" outlineLevel="0" collapsed="false">
      <c r="A1349" s="3" t="n">
        <v>1608</v>
      </c>
      <c r="B1349" s="3" t="s">
        <v>2623</v>
      </c>
      <c r="C1349" s="3" t="s">
        <v>2624</v>
      </c>
      <c r="D1349" s="3" t="n">
        <v>1.475082435668</v>
      </c>
    </row>
    <row r="1350" customFormat="false" ht="15" hidden="false" customHeight="true" outlineLevel="0" collapsed="false">
      <c r="A1350" s="3" t="n">
        <v>1609</v>
      </c>
      <c r="B1350" s="3" t="s">
        <v>2625</v>
      </c>
      <c r="C1350" s="3" t="s">
        <v>2626</v>
      </c>
      <c r="D1350" s="3" t="n">
        <v>1.475082435668</v>
      </c>
    </row>
    <row r="1351" customFormat="false" ht="15" hidden="false" customHeight="true" outlineLevel="0" collapsed="false">
      <c r="A1351" s="3" t="n">
        <v>1610</v>
      </c>
      <c r="B1351" s="3" t="s">
        <v>2627</v>
      </c>
      <c r="C1351" s="3" t="s">
        <v>2628</v>
      </c>
      <c r="D1351" s="3" t="n">
        <v>1.475082435668</v>
      </c>
    </row>
    <row r="1352" customFormat="false" ht="15" hidden="false" customHeight="true" outlineLevel="0" collapsed="false">
      <c r="A1352" s="3" t="n">
        <v>1611</v>
      </c>
      <c r="B1352" s="3" t="s">
        <v>2629</v>
      </c>
      <c r="C1352" s="3" t="s">
        <v>2630</v>
      </c>
      <c r="D1352" s="3" t="n">
        <v>1.475082435668</v>
      </c>
    </row>
    <row r="1353" customFormat="false" ht="15" hidden="false" customHeight="true" outlineLevel="0" collapsed="false">
      <c r="A1353" s="3" t="n">
        <v>1612</v>
      </c>
      <c r="B1353" s="3" t="s">
        <v>2631</v>
      </c>
      <c r="C1353" s="3" t="s">
        <v>2632</v>
      </c>
      <c r="D1353" s="3" t="n">
        <v>1.475082435668</v>
      </c>
    </row>
    <row r="1354" customFormat="false" ht="15" hidden="false" customHeight="true" outlineLevel="0" collapsed="false">
      <c r="A1354" s="3" t="n">
        <v>1613</v>
      </c>
      <c r="B1354" s="3" t="s">
        <v>2633</v>
      </c>
      <c r="C1354" s="3" t="s">
        <v>2634</v>
      </c>
      <c r="D1354" s="3" t="n">
        <v>1.475082435668</v>
      </c>
    </row>
    <row r="1355" customFormat="false" ht="15" hidden="false" customHeight="true" outlineLevel="0" collapsed="false">
      <c r="A1355" s="3" t="n">
        <v>1614</v>
      </c>
      <c r="B1355" s="3" t="s">
        <v>2635</v>
      </c>
      <c r="C1355" s="3" t="s">
        <v>2636</v>
      </c>
      <c r="D1355" s="3" t="n">
        <v>1.475082435668</v>
      </c>
    </row>
    <row r="1356" customFormat="false" ht="15" hidden="false" customHeight="true" outlineLevel="0" collapsed="false">
      <c r="A1356" s="3" t="n">
        <v>1615</v>
      </c>
      <c r="B1356" s="3" t="s">
        <v>2637</v>
      </c>
      <c r="C1356" s="3" t="s">
        <v>2638</v>
      </c>
      <c r="D1356" s="3" t="n">
        <v>1.475082435668</v>
      </c>
    </row>
    <row r="1357" customFormat="false" ht="15" hidden="false" customHeight="true" outlineLevel="0" collapsed="false">
      <c r="A1357" s="3" t="n">
        <v>1616</v>
      </c>
      <c r="B1357" s="3" t="s">
        <v>2639</v>
      </c>
      <c r="C1357" s="3" t="s">
        <v>2640</v>
      </c>
      <c r="D1357" s="3" t="n">
        <v>1.475082435668</v>
      </c>
    </row>
    <row r="1358" customFormat="false" ht="15" hidden="false" customHeight="true" outlineLevel="0" collapsed="false">
      <c r="A1358" s="3" t="n">
        <v>1617</v>
      </c>
      <c r="B1358" s="3" t="s">
        <v>2641</v>
      </c>
      <c r="C1358" s="3" t="s">
        <v>2642</v>
      </c>
      <c r="D1358" s="3" t="n">
        <v>1.475082435668</v>
      </c>
    </row>
    <row r="1359" customFormat="false" ht="15" hidden="false" customHeight="true" outlineLevel="0" collapsed="false">
      <c r="A1359" s="3" t="n">
        <v>1618</v>
      </c>
      <c r="B1359" s="3" t="s">
        <v>2643</v>
      </c>
      <c r="C1359" s="3" t="s">
        <v>2644</v>
      </c>
      <c r="D1359" s="3" t="n">
        <v>1.475082435668</v>
      </c>
    </row>
    <row r="1360" customFormat="false" ht="15" hidden="false" customHeight="true" outlineLevel="0" collapsed="false">
      <c r="A1360" s="3" t="n">
        <v>1619</v>
      </c>
      <c r="B1360" s="3" t="s">
        <v>2645</v>
      </c>
      <c r="C1360" s="3" t="s">
        <v>2646</v>
      </c>
      <c r="D1360" s="3" t="n">
        <v>1.475082435668</v>
      </c>
    </row>
    <row r="1361" customFormat="false" ht="15" hidden="false" customHeight="true" outlineLevel="0" collapsed="false">
      <c r="A1361" s="3" t="n">
        <v>1620</v>
      </c>
      <c r="B1361" s="3" t="s">
        <v>2647</v>
      </c>
      <c r="C1361" s="3" t="s">
        <v>2648</v>
      </c>
      <c r="D1361" s="3" t="n">
        <v>1.475082435668</v>
      </c>
    </row>
    <row r="1362" customFormat="false" ht="15" hidden="false" customHeight="true" outlineLevel="0" collapsed="false">
      <c r="A1362" s="3" t="n">
        <v>1621</v>
      </c>
      <c r="B1362" s="3" t="s">
        <v>2649</v>
      </c>
      <c r="C1362" s="3" t="s">
        <v>2650</v>
      </c>
      <c r="D1362" s="3" t="n">
        <v>1.475082435668</v>
      </c>
    </row>
    <row r="1363" customFormat="false" ht="15" hidden="false" customHeight="true" outlineLevel="0" collapsed="false">
      <c r="A1363" s="3" t="n">
        <v>1622</v>
      </c>
      <c r="B1363" s="3" t="s">
        <v>2651</v>
      </c>
      <c r="C1363" s="3" t="s">
        <v>2652</v>
      </c>
      <c r="D1363" s="3" t="n">
        <v>1.475082435668</v>
      </c>
    </row>
    <row r="1364" customFormat="false" ht="15" hidden="false" customHeight="true" outlineLevel="0" collapsed="false">
      <c r="A1364" s="3" t="n">
        <v>1623</v>
      </c>
      <c r="B1364" s="3" t="s">
        <v>2653</v>
      </c>
      <c r="C1364" s="3" t="s">
        <v>2654</v>
      </c>
      <c r="D1364" s="3" t="n">
        <v>1.475082435668</v>
      </c>
    </row>
    <row r="1365" customFormat="false" ht="15" hidden="false" customHeight="true" outlineLevel="0" collapsed="false">
      <c r="A1365" s="3" t="n">
        <v>1624</v>
      </c>
      <c r="B1365" s="3" t="s">
        <v>2655</v>
      </c>
      <c r="C1365" s="3" t="s">
        <v>2656</v>
      </c>
      <c r="D1365" s="3" t="n">
        <v>1.475082435668</v>
      </c>
    </row>
    <row r="1366" customFormat="false" ht="15" hidden="false" customHeight="true" outlineLevel="0" collapsed="false">
      <c r="A1366" s="3" t="n">
        <v>1625</v>
      </c>
      <c r="B1366" s="3" t="s">
        <v>2657</v>
      </c>
      <c r="C1366" s="3" t="s">
        <v>2658</v>
      </c>
      <c r="D1366" s="3" t="n">
        <v>1.475082435668</v>
      </c>
    </row>
    <row r="1367" customFormat="false" ht="15" hidden="false" customHeight="true" outlineLevel="0" collapsed="false">
      <c r="A1367" s="3" t="n">
        <v>1626</v>
      </c>
      <c r="B1367" s="3" t="s">
        <v>2659</v>
      </c>
      <c r="C1367" s="3" t="s">
        <v>2660</v>
      </c>
      <c r="D1367" s="3" t="n">
        <v>1.475082435668</v>
      </c>
    </row>
    <row r="1368" customFormat="false" ht="15" hidden="false" customHeight="true" outlineLevel="0" collapsed="false">
      <c r="A1368" s="3" t="n">
        <v>1627</v>
      </c>
      <c r="B1368" s="3" t="s">
        <v>2661</v>
      </c>
      <c r="C1368" s="3" t="s">
        <v>2662</v>
      </c>
      <c r="D1368" s="3" t="n">
        <v>1.475082435668</v>
      </c>
    </row>
    <row r="1369" customFormat="false" ht="15" hidden="false" customHeight="true" outlineLevel="0" collapsed="false">
      <c r="A1369" s="3" t="n">
        <v>1628</v>
      </c>
      <c r="B1369" s="3" t="s">
        <v>2663</v>
      </c>
      <c r="C1369" s="3" t="s">
        <v>2664</v>
      </c>
      <c r="D1369" s="3" t="n">
        <v>1.475082435668</v>
      </c>
    </row>
    <row r="1370" customFormat="false" ht="15" hidden="false" customHeight="true" outlineLevel="0" collapsed="false">
      <c r="A1370" s="3" t="n">
        <v>1629</v>
      </c>
      <c r="B1370" s="3" t="s">
        <v>2665</v>
      </c>
      <c r="C1370" s="3" t="s">
        <v>2666</v>
      </c>
      <c r="D1370" s="3" t="n">
        <v>1.475082435668</v>
      </c>
    </row>
    <row r="1371" customFormat="false" ht="15" hidden="false" customHeight="true" outlineLevel="0" collapsed="false">
      <c r="A1371" s="3" t="n">
        <v>1630</v>
      </c>
      <c r="B1371" s="3" t="s">
        <v>2667</v>
      </c>
      <c r="C1371" s="3" t="s">
        <v>2668</v>
      </c>
      <c r="D1371" s="3" t="n">
        <v>1.475082435668</v>
      </c>
    </row>
    <row r="1372" customFormat="false" ht="15" hidden="false" customHeight="true" outlineLevel="0" collapsed="false">
      <c r="A1372" s="3" t="n">
        <v>1631</v>
      </c>
      <c r="B1372" s="3" t="s">
        <v>2669</v>
      </c>
      <c r="C1372" s="3" t="s">
        <v>1700</v>
      </c>
      <c r="D1372" s="3" t="n">
        <v>1.475082435668</v>
      </c>
    </row>
    <row r="1373" customFormat="false" ht="15" hidden="false" customHeight="true" outlineLevel="0" collapsed="false">
      <c r="A1373" s="3" t="n">
        <v>1632</v>
      </c>
      <c r="B1373" s="3" t="s">
        <v>2670</v>
      </c>
      <c r="C1373" s="3" t="s">
        <v>2671</v>
      </c>
      <c r="D1373" s="3" t="n">
        <v>1.475082435668</v>
      </c>
    </row>
    <row r="1374" customFormat="false" ht="15" hidden="false" customHeight="true" outlineLevel="0" collapsed="false">
      <c r="A1374" s="3" t="n">
        <v>1633</v>
      </c>
      <c r="B1374" s="3" t="s">
        <v>2672</v>
      </c>
      <c r="C1374" s="3" t="s">
        <v>2673</v>
      </c>
      <c r="D1374" s="3" t="n">
        <v>1.475082435668</v>
      </c>
    </row>
    <row r="1375" customFormat="false" ht="15" hidden="false" customHeight="true" outlineLevel="0" collapsed="false">
      <c r="A1375" s="3" t="n">
        <v>1634</v>
      </c>
      <c r="B1375" s="3" t="s">
        <v>2674</v>
      </c>
      <c r="C1375" s="3" t="s">
        <v>2675</v>
      </c>
      <c r="D1375" s="3" t="n">
        <v>1.475082435668</v>
      </c>
    </row>
    <row r="1376" customFormat="false" ht="15" hidden="false" customHeight="true" outlineLevel="0" collapsed="false">
      <c r="A1376" s="3" t="n">
        <v>1635</v>
      </c>
      <c r="B1376" s="3" t="s">
        <v>2676</v>
      </c>
      <c r="C1376" s="3" t="s">
        <v>2677</v>
      </c>
      <c r="D1376" s="3" t="n">
        <v>1.475082435668</v>
      </c>
    </row>
    <row r="1377" customFormat="false" ht="15" hidden="false" customHeight="true" outlineLevel="0" collapsed="false">
      <c r="A1377" s="3" t="n">
        <v>1636</v>
      </c>
      <c r="B1377" s="3" t="s">
        <v>2678</v>
      </c>
      <c r="C1377" s="3" t="s">
        <v>2679</v>
      </c>
      <c r="D1377" s="3" t="n">
        <v>1.475082435668</v>
      </c>
    </row>
    <row r="1378" customFormat="false" ht="15" hidden="false" customHeight="true" outlineLevel="0" collapsed="false">
      <c r="A1378" s="3" t="n">
        <v>1637</v>
      </c>
      <c r="B1378" s="3" t="s">
        <v>2680</v>
      </c>
      <c r="C1378" s="3" t="s">
        <v>2681</v>
      </c>
      <c r="D1378" s="3" t="n">
        <v>1.475082435668</v>
      </c>
    </row>
    <row r="1379" customFormat="false" ht="15" hidden="false" customHeight="true" outlineLevel="0" collapsed="false">
      <c r="A1379" s="3" t="n">
        <v>1638</v>
      </c>
      <c r="B1379" s="3" t="s">
        <v>2682</v>
      </c>
      <c r="C1379" s="3" t="s">
        <v>2683</v>
      </c>
      <c r="D1379" s="3" t="n">
        <v>1.475082435668</v>
      </c>
    </row>
    <row r="1380" customFormat="false" ht="15" hidden="false" customHeight="true" outlineLevel="0" collapsed="false">
      <c r="A1380" s="3" t="n">
        <v>1639</v>
      </c>
      <c r="B1380" s="3" t="s">
        <v>2684</v>
      </c>
      <c r="C1380" s="3" t="s">
        <v>2685</v>
      </c>
      <c r="D1380" s="3" t="n">
        <v>1.475082435668</v>
      </c>
    </row>
    <row r="1381" customFormat="false" ht="15" hidden="false" customHeight="true" outlineLevel="0" collapsed="false">
      <c r="A1381" s="3" t="n">
        <v>1640</v>
      </c>
      <c r="B1381" s="3" t="s">
        <v>2686</v>
      </c>
      <c r="C1381" s="3" t="s">
        <v>2687</v>
      </c>
      <c r="D1381" s="3" t="n">
        <v>1.475082435668</v>
      </c>
    </row>
    <row r="1382" customFormat="false" ht="15" hidden="false" customHeight="true" outlineLevel="0" collapsed="false">
      <c r="A1382" s="3" t="n">
        <v>1641</v>
      </c>
      <c r="B1382" s="3" t="s">
        <v>2688</v>
      </c>
      <c r="C1382" s="3" t="s">
        <v>2689</v>
      </c>
      <c r="D1382" s="3" t="n">
        <v>1.475082435668</v>
      </c>
    </row>
    <row r="1383" customFormat="false" ht="15" hidden="false" customHeight="true" outlineLevel="0" collapsed="false">
      <c r="A1383" s="3" t="n">
        <v>1642</v>
      </c>
      <c r="B1383" s="3" t="s">
        <v>2690</v>
      </c>
      <c r="C1383" s="3" t="s">
        <v>2691</v>
      </c>
      <c r="D1383" s="3" t="n">
        <v>1.475082435668</v>
      </c>
    </row>
    <row r="1384" customFormat="false" ht="15" hidden="false" customHeight="true" outlineLevel="0" collapsed="false">
      <c r="A1384" s="3" t="n">
        <v>1643</v>
      </c>
      <c r="B1384" s="3" t="s">
        <v>2692</v>
      </c>
      <c r="C1384" s="3" t="s">
        <v>2693</v>
      </c>
      <c r="D1384" s="3" t="n">
        <v>1.475082435668</v>
      </c>
    </row>
    <row r="1385" customFormat="false" ht="15" hidden="false" customHeight="true" outlineLevel="0" collapsed="false">
      <c r="A1385" s="3" t="n">
        <v>1644</v>
      </c>
      <c r="B1385" s="3" t="s">
        <v>2694</v>
      </c>
      <c r="C1385" s="3" t="s">
        <v>2695</v>
      </c>
      <c r="D1385" s="3" t="n">
        <v>1.475082435668</v>
      </c>
    </row>
    <row r="1386" customFormat="false" ht="15" hidden="false" customHeight="true" outlineLevel="0" collapsed="false">
      <c r="A1386" s="3" t="n">
        <v>1645</v>
      </c>
      <c r="B1386" s="3" t="s">
        <v>2696</v>
      </c>
      <c r="C1386" s="3" t="s">
        <v>2697</v>
      </c>
      <c r="D1386" s="3" t="n">
        <v>1.475082435668</v>
      </c>
    </row>
    <row r="1387" customFormat="false" ht="15" hidden="false" customHeight="true" outlineLevel="0" collapsed="false">
      <c r="A1387" s="3" t="n">
        <v>1646</v>
      </c>
      <c r="B1387" s="3" t="s">
        <v>2698</v>
      </c>
      <c r="C1387" s="3" t="s">
        <v>2699</v>
      </c>
      <c r="D1387" s="3" t="n">
        <v>1.475082435668</v>
      </c>
    </row>
    <row r="1388" customFormat="false" ht="15" hidden="false" customHeight="true" outlineLevel="0" collapsed="false">
      <c r="A1388" s="3" t="n">
        <v>1647</v>
      </c>
      <c r="B1388" s="3" t="s">
        <v>2700</v>
      </c>
      <c r="C1388" s="3" t="s">
        <v>2701</v>
      </c>
      <c r="D1388" s="3" t="n">
        <v>1.475082435668</v>
      </c>
    </row>
    <row r="1389" customFormat="false" ht="15" hidden="false" customHeight="true" outlineLevel="0" collapsed="false">
      <c r="A1389" s="3" t="n">
        <v>1648</v>
      </c>
      <c r="B1389" s="3" t="s">
        <v>2702</v>
      </c>
      <c r="C1389" s="3" t="s">
        <v>2703</v>
      </c>
      <c r="D1389" s="3" t="n">
        <v>1.475082435668</v>
      </c>
    </row>
    <row r="1390" customFormat="false" ht="15" hidden="false" customHeight="true" outlineLevel="0" collapsed="false">
      <c r="A1390" s="3" t="n">
        <v>1649</v>
      </c>
      <c r="B1390" s="3" t="s">
        <v>2704</v>
      </c>
      <c r="C1390" s="3" t="s">
        <v>2705</v>
      </c>
      <c r="D1390" s="3" t="n">
        <v>1.475082435668</v>
      </c>
    </row>
    <row r="1391" customFormat="false" ht="15" hidden="false" customHeight="true" outlineLevel="0" collapsed="false">
      <c r="A1391" s="3" t="n">
        <v>1650</v>
      </c>
      <c r="B1391" s="3" t="s">
        <v>2706</v>
      </c>
      <c r="C1391" s="3" t="s">
        <v>2707</v>
      </c>
      <c r="D1391" s="3" t="n">
        <v>1.475082435668</v>
      </c>
    </row>
    <row r="1392" customFormat="false" ht="15" hidden="false" customHeight="true" outlineLevel="0" collapsed="false">
      <c r="A1392" s="3" t="n">
        <v>1651</v>
      </c>
      <c r="B1392" s="3" t="s">
        <v>2708</v>
      </c>
      <c r="C1392" s="3" t="s">
        <v>2709</v>
      </c>
      <c r="D1392" s="3" t="n">
        <v>1.475082435668</v>
      </c>
    </row>
    <row r="1393" customFormat="false" ht="15" hidden="false" customHeight="true" outlineLevel="0" collapsed="false">
      <c r="A1393" s="3" t="n">
        <v>1652</v>
      </c>
      <c r="B1393" s="3" t="s">
        <v>2710</v>
      </c>
      <c r="C1393" s="3" t="s">
        <v>2711</v>
      </c>
      <c r="D1393" s="3" t="n">
        <v>1.475082435668</v>
      </c>
    </row>
    <row r="1394" customFormat="false" ht="15" hidden="false" customHeight="true" outlineLevel="0" collapsed="false">
      <c r="A1394" s="3" t="n">
        <v>1653</v>
      </c>
      <c r="B1394" s="3" t="s">
        <v>2712</v>
      </c>
      <c r="C1394" s="3" t="s">
        <v>2713</v>
      </c>
      <c r="D1394" s="3" t="n">
        <v>1.475082435668</v>
      </c>
    </row>
    <row r="1395" customFormat="false" ht="15" hidden="false" customHeight="true" outlineLevel="0" collapsed="false">
      <c r="A1395" s="3" t="n">
        <v>1654</v>
      </c>
      <c r="B1395" s="3" t="s">
        <v>2714</v>
      </c>
      <c r="C1395" s="3" t="s">
        <v>857</v>
      </c>
      <c r="D1395" s="3" t="n">
        <v>1.475082435668</v>
      </c>
    </row>
    <row r="1396" customFormat="false" ht="15" hidden="false" customHeight="true" outlineLevel="0" collapsed="false">
      <c r="A1396" s="3" t="n">
        <v>1655</v>
      </c>
      <c r="B1396" s="3" t="s">
        <v>2715</v>
      </c>
      <c r="C1396" s="3" t="s">
        <v>2716</v>
      </c>
      <c r="D1396" s="3" t="n">
        <v>1.475082435668</v>
      </c>
    </row>
    <row r="1397" customFormat="false" ht="15" hidden="false" customHeight="true" outlineLevel="0" collapsed="false">
      <c r="A1397" s="3" t="n">
        <v>1656</v>
      </c>
      <c r="B1397" s="3" t="s">
        <v>2717</v>
      </c>
      <c r="C1397" s="3" t="s">
        <v>2718</v>
      </c>
      <c r="D1397" s="3" t="n">
        <v>1.475082435668</v>
      </c>
    </row>
    <row r="1398" customFormat="false" ht="15" hidden="false" customHeight="true" outlineLevel="0" collapsed="false">
      <c r="A1398" s="3" t="n">
        <v>1657</v>
      </c>
      <c r="B1398" s="3" t="s">
        <v>2719</v>
      </c>
      <c r="C1398" s="3" t="s">
        <v>2720</v>
      </c>
      <c r="D1398" s="3" t="n">
        <v>1.475082435668</v>
      </c>
    </row>
    <row r="1399" customFormat="false" ht="15" hidden="false" customHeight="true" outlineLevel="0" collapsed="false">
      <c r="A1399" s="3" t="n">
        <v>1658</v>
      </c>
      <c r="B1399" s="3" t="s">
        <v>2721</v>
      </c>
      <c r="C1399" s="3" t="s">
        <v>2722</v>
      </c>
      <c r="D1399" s="3" t="n">
        <v>1.475082435668</v>
      </c>
    </row>
    <row r="1400" customFormat="false" ht="15" hidden="false" customHeight="true" outlineLevel="0" collapsed="false">
      <c r="A1400" s="3" t="n">
        <v>1659</v>
      </c>
      <c r="B1400" s="3" t="s">
        <v>2723</v>
      </c>
      <c r="C1400" s="3" t="s">
        <v>2724</v>
      </c>
      <c r="D1400" s="3" t="n">
        <v>1.475082435668</v>
      </c>
    </row>
    <row r="1401" customFormat="false" ht="15" hidden="false" customHeight="true" outlineLevel="0" collapsed="false">
      <c r="A1401" s="3" t="n">
        <v>1660</v>
      </c>
      <c r="B1401" s="3" t="s">
        <v>2725</v>
      </c>
      <c r="C1401" s="3" t="s">
        <v>39</v>
      </c>
      <c r="D1401" s="3" t="n">
        <v>1.475082435668</v>
      </c>
    </row>
    <row r="1402" customFormat="false" ht="15" hidden="false" customHeight="true" outlineLevel="0" collapsed="false">
      <c r="A1402" s="3" t="n">
        <v>1661</v>
      </c>
      <c r="B1402" s="3" t="s">
        <v>2726</v>
      </c>
      <c r="C1402" s="3" t="s">
        <v>2727</v>
      </c>
      <c r="D1402" s="3" t="n">
        <v>1.475082435668</v>
      </c>
    </row>
    <row r="1403" customFormat="false" ht="15" hidden="false" customHeight="true" outlineLevel="0" collapsed="false">
      <c r="A1403" s="3" t="n">
        <v>1662</v>
      </c>
      <c r="B1403" s="3" t="s">
        <v>2728</v>
      </c>
      <c r="C1403" s="3" t="s">
        <v>548</v>
      </c>
      <c r="D1403" s="3" t="n">
        <v>1.475082435668</v>
      </c>
    </row>
    <row r="1404" customFormat="false" ht="15" hidden="false" customHeight="true" outlineLevel="0" collapsed="false">
      <c r="A1404" s="3" t="n">
        <v>1663</v>
      </c>
      <c r="B1404" s="3" t="s">
        <v>2729</v>
      </c>
      <c r="C1404" s="3" t="s">
        <v>2730</v>
      </c>
      <c r="D1404" s="3" t="n">
        <v>1.475082435668</v>
      </c>
    </row>
    <row r="1405" customFormat="false" ht="15" hidden="false" customHeight="true" outlineLevel="0" collapsed="false">
      <c r="A1405" s="3" t="n">
        <v>1664</v>
      </c>
      <c r="B1405" s="3" t="s">
        <v>2731</v>
      </c>
      <c r="C1405" s="3" t="s">
        <v>1453</v>
      </c>
      <c r="D1405" s="3" t="n">
        <v>1.475082435668</v>
      </c>
    </row>
    <row r="1406" customFormat="false" ht="15" hidden="false" customHeight="true" outlineLevel="0" collapsed="false">
      <c r="A1406" s="3" t="n">
        <v>1665</v>
      </c>
      <c r="B1406" s="3" t="s">
        <v>2732</v>
      </c>
      <c r="C1406" s="3" t="s">
        <v>2733</v>
      </c>
      <c r="D1406" s="3" t="n">
        <v>1.475082435668</v>
      </c>
    </row>
    <row r="1407" customFormat="false" ht="15" hidden="false" customHeight="true" outlineLevel="0" collapsed="false">
      <c r="A1407" s="3" t="n">
        <v>1666</v>
      </c>
      <c r="B1407" s="3" t="s">
        <v>2734</v>
      </c>
      <c r="C1407" s="3" t="s">
        <v>2735</v>
      </c>
      <c r="D1407" s="3" t="n">
        <v>1.475082435668</v>
      </c>
    </row>
    <row r="1408" customFormat="false" ht="15" hidden="false" customHeight="true" outlineLevel="0" collapsed="false">
      <c r="A1408" s="3" t="n">
        <v>1667</v>
      </c>
      <c r="B1408" s="3" t="s">
        <v>2736</v>
      </c>
      <c r="C1408" s="3" t="s">
        <v>2737</v>
      </c>
      <c r="D1408" s="3" t="n">
        <v>1.475082435668</v>
      </c>
    </row>
    <row r="1409" customFormat="false" ht="15" hidden="false" customHeight="true" outlineLevel="0" collapsed="false">
      <c r="A1409" s="3" t="n">
        <v>1668</v>
      </c>
      <c r="B1409" s="3" t="s">
        <v>2738</v>
      </c>
      <c r="C1409" s="3" t="s">
        <v>2739</v>
      </c>
      <c r="D1409" s="3" t="n">
        <v>1.475082435668</v>
      </c>
    </row>
    <row r="1410" customFormat="false" ht="15" hidden="false" customHeight="true" outlineLevel="0" collapsed="false">
      <c r="A1410" s="3" t="n">
        <v>1669</v>
      </c>
      <c r="B1410" s="3" t="s">
        <v>2740</v>
      </c>
      <c r="C1410" s="3" t="s">
        <v>2741</v>
      </c>
      <c r="D1410" s="3" t="n">
        <v>1.475082435668</v>
      </c>
    </row>
    <row r="1411" customFormat="false" ht="15" hidden="false" customHeight="true" outlineLevel="0" collapsed="false">
      <c r="A1411" s="3" t="n">
        <v>1670</v>
      </c>
      <c r="B1411" s="3" t="s">
        <v>2742</v>
      </c>
      <c r="C1411" s="3" t="s">
        <v>2743</v>
      </c>
      <c r="D1411" s="3" t="n">
        <v>1.475082435668</v>
      </c>
    </row>
    <row r="1412" customFormat="false" ht="15" hidden="false" customHeight="true" outlineLevel="0" collapsed="false">
      <c r="A1412" s="3" t="n">
        <v>1671</v>
      </c>
      <c r="B1412" s="3" t="s">
        <v>2744</v>
      </c>
      <c r="C1412" s="3" t="s">
        <v>2745</v>
      </c>
      <c r="D1412" s="3" t="n">
        <v>1.475082435668</v>
      </c>
    </row>
    <row r="1413" customFormat="false" ht="15" hidden="false" customHeight="true" outlineLevel="0" collapsed="false">
      <c r="A1413" s="3" t="n">
        <v>1672</v>
      </c>
      <c r="B1413" s="3" t="s">
        <v>2746</v>
      </c>
      <c r="C1413" s="3" t="s">
        <v>2747</v>
      </c>
      <c r="D1413" s="3" t="n">
        <v>1.475082435668</v>
      </c>
    </row>
    <row r="1414" customFormat="false" ht="15" hidden="false" customHeight="true" outlineLevel="0" collapsed="false">
      <c r="A1414" s="3" t="n">
        <v>1673</v>
      </c>
      <c r="B1414" s="3" t="s">
        <v>2748</v>
      </c>
      <c r="C1414" s="3" t="s">
        <v>376</v>
      </c>
      <c r="D1414" s="3" t="n">
        <v>1.475082435668</v>
      </c>
    </row>
    <row r="1415" customFormat="false" ht="15" hidden="false" customHeight="true" outlineLevel="0" collapsed="false">
      <c r="A1415" s="3" t="n">
        <v>1674</v>
      </c>
      <c r="B1415" s="3" t="s">
        <v>2749</v>
      </c>
      <c r="C1415" s="3" t="s">
        <v>1632</v>
      </c>
      <c r="D1415" s="3" t="n">
        <v>1.475082435668</v>
      </c>
    </row>
    <row r="1416" customFormat="false" ht="15" hidden="false" customHeight="true" outlineLevel="0" collapsed="false">
      <c r="A1416" s="3" t="n">
        <v>1675</v>
      </c>
      <c r="B1416" s="3" t="s">
        <v>2750</v>
      </c>
      <c r="C1416" s="3" t="s">
        <v>2751</v>
      </c>
      <c r="D1416" s="3" t="n">
        <v>1.475082435668</v>
      </c>
    </row>
    <row r="1417" customFormat="false" ht="15" hidden="false" customHeight="true" outlineLevel="0" collapsed="false">
      <c r="A1417" s="3" t="n">
        <v>1676</v>
      </c>
      <c r="B1417" s="3" t="s">
        <v>2752</v>
      </c>
      <c r="C1417" s="3" t="s">
        <v>2753</v>
      </c>
      <c r="D1417" s="3" t="n">
        <v>1.475082435668</v>
      </c>
    </row>
    <row r="1418" customFormat="false" ht="15" hidden="false" customHeight="true" outlineLevel="0" collapsed="false">
      <c r="A1418" s="3" t="n">
        <v>1677</v>
      </c>
      <c r="B1418" s="3" t="s">
        <v>2754</v>
      </c>
      <c r="C1418" s="3" t="s">
        <v>2755</v>
      </c>
      <c r="D1418" s="3" t="n">
        <v>1.475082435668</v>
      </c>
    </row>
    <row r="1419" customFormat="false" ht="15" hidden="false" customHeight="true" outlineLevel="0" collapsed="false">
      <c r="A1419" s="3" t="n">
        <v>1678</v>
      </c>
      <c r="B1419" s="3" t="s">
        <v>2756</v>
      </c>
      <c r="C1419" s="3" t="s">
        <v>2757</v>
      </c>
      <c r="D1419" s="3" t="n">
        <v>1.475082435668</v>
      </c>
    </row>
    <row r="1420" customFormat="false" ht="15" hidden="false" customHeight="true" outlineLevel="0" collapsed="false">
      <c r="A1420" s="3" t="n">
        <v>1679</v>
      </c>
      <c r="B1420" s="3" t="s">
        <v>2758</v>
      </c>
      <c r="C1420" s="3" t="s">
        <v>2759</v>
      </c>
      <c r="D1420" s="3" t="n">
        <v>1.475082435668</v>
      </c>
    </row>
    <row r="1421" customFormat="false" ht="15" hidden="false" customHeight="true" outlineLevel="0" collapsed="false">
      <c r="A1421" s="3" t="n">
        <v>1680</v>
      </c>
      <c r="B1421" s="3" t="s">
        <v>2760</v>
      </c>
      <c r="C1421" s="3" t="s">
        <v>2761</v>
      </c>
      <c r="D1421" s="3" t="n">
        <v>1.475082435668</v>
      </c>
    </row>
    <row r="1422" customFormat="false" ht="15" hidden="false" customHeight="true" outlineLevel="0" collapsed="false">
      <c r="A1422" s="3" t="n">
        <v>1681</v>
      </c>
      <c r="B1422" s="3" t="s">
        <v>2762</v>
      </c>
      <c r="C1422" s="3" t="s">
        <v>87</v>
      </c>
      <c r="D1422" s="3" t="n">
        <v>1.475082435668</v>
      </c>
    </row>
    <row r="1423" customFormat="false" ht="15" hidden="false" customHeight="true" outlineLevel="0" collapsed="false">
      <c r="A1423" s="3" t="n">
        <v>1682</v>
      </c>
      <c r="B1423" s="3" t="s">
        <v>2763</v>
      </c>
      <c r="C1423" s="3" t="s">
        <v>2764</v>
      </c>
      <c r="D1423" s="3" t="n">
        <v>1.475082435668</v>
      </c>
    </row>
    <row r="1424" customFormat="false" ht="15" hidden="false" customHeight="true" outlineLevel="0" collapsed="false">
      <c r="A1424" s="3" t="n">
        <v>1683</v>
      </c>
      <c r="B1424" s="3" t="s">
        <v>2765</v>
      </c>
      <c r="C1424" s="3" t="s">
        <v>2766</v>
      </c>
      <c r="D1424" s="3" t="n">
        <v>1.475082435668</v>
      </c>
    </row>
    <row r="1425" customFormat="false" ht="15" hidden="false" customHeight="true" outlineLevel="0" collapsed="false">
      <c r="A1425" s="3" t="n">
        <v>1684</v>
      </c>
      <c r="B1425" s="3" t="s">
        <v>2767</v>
      </c>
      <c r="C1425" s="3" t="s">
        <v>2768</v>
      </c>
      <c r="D1425" s="3" t="n">
        <v>1.475082435668</v>
      </c>
    </row>
    <row r="1426" customFormat="false" ht="15" hidden="false" customHeight="true" outlineLevel="0" collapsed="false">
      <c r="A1426" s="3" t="n">
        <v>1685</v>
      </c>
      <c r="B1426" s="3" t="s">
        <v>2769</v>
      </c>
      <c r="C1426" s="3" t="s">
        <v>2770</v>
      </c>
      <c r="D1426" s="3" t="n">
        <v>1.475082435668</v>
      </c>
    </row>
    <row r="1427" customFormat="false" ht="15" hidden="false" customHeight="true" outlineLevel="0" collapsed="false">
      <c r="A1427" s="3" t="n">
        <v>1686</v>
      </c>
      <c r="B1427" s="3" t="s">
        <v>2771</v>
      </c>
      <c r="C1427" s="3" t="s">
        <v>2772</v>
      </c>
      <c r="D1427" s="3" t="n">
        <v>1.475082435668</v>
      </c>
    </row>
    <row r="1428" customFormat="false" ht="15" hidden="false" customHeight="true" outlineLevel="0" collapsed="false">
      <c r="A1428" s="3" t="n">
        <v>1687</v>
      </c>
      <c r="B1428" s="3" t="s">
        <v>2773</v>
      </c>
      <c r="C1428" s="3" t="s">
        <v>2774</v>
      </c>
      <c r="D1428" s="3" t="n">
        <v>1.475082435668</v>
      </c>
    </row>
    <row r="1429" customFormat="false" ht="15" hidden="false" customHeight="true" outlineLevel="0" collapsed="false">
      <c r="A1429" s="3" t="n">
        <v>1688</v>
      </c>
      <c r="B1429" s="3" t="s">
        <v>2775</v>
      </c>
      <c r="C1429" s="3" t="s">
        <v>2776</v>
      </c>
      <c r="D1429" s="3" t="n">
        <v>1.475082435668</v>
      </c>
    </row>
    <row r="1430" customFormat="false" ht="15" hidden="false" customHeight="true" outlineLevel="0" collapsed="false">
      <c r="A1430" s="3" t="n">
        <v>1689</v>
      </c>
      <c r="B1430" s="3" t="s">
        <v>2777</v>
      </c>
      <c r="C1430" s="3" t="s">
        <v>2778</v>
      </c>
      <c r="D1430" s="3" t="n">
        <v>1.475082435668</v>
      </c>
    </row>
    <row r="1431" customFormat="false" ht="15" hidden="false" customHeight="true" outlineLevel="0" collapsed="false">
      <c r="A1431" s="3" t="n">
        <v>1690</v>
      </c>
      <c r="B1431" s="3" t="s">
        <v>2779</v>
      </c>
      <c r="C1431" s="3" t="s">
        <v>2780</v>
      </c>
      <c r="D1431" s="3" t="n">
        <v>1.475082435668</v>
      </c>
    </row>
    <row r="1432" customFormat="false" ht="15" hidden="false" customHeight="true" outlineLevel="0" collapsed="false">
      <c r="A1432" s="3" t="n">
        <v>1691</v>
      </c>
      <c r="B1432" s="3" t="s">
        <v>2781</v>
      </c>
      <c r="C1432" s="3" t="s">
        <v>2782</v>
      </c>
      <c r="D1432" s="3" t="n">
        <v>1.475082435668</v>
      </c>
    </row>
    <row r="1433" customFormat="false" ht="15" hidden="false" customHeight="true" outlineLevel="0" collapsed="false">
      <c r="A1433" s="3" t="n">
        <v>1692</v>
      </c>
      <c r="B1433" s="3" t="s">
        <v>2783</v>
      </c>
      <c r="C1433" s="3" t="s">
        <v>2784</v>
      </c>
      <c r="D1433" s="3" t="n">
        <v>1.475082435668</v>
      </c>
    </row>
    <row r="1434" customFormat="false" ht="15" hidden="false" customHeight="true" outlineLevel="0" collapsed="false">
      <c r="A1434" s="3" t="n">
        <v>1693</v>
      </c>
      <c r="B1434" s="3" t="s">
        <v>2785</v>
      </c>
      <c r="C1434" s="3" t="s">
        <v>2786</v>
      </c>
      <c r="D1434" s="3" t="n">
        <v>1.475082435668</v>
      </c>
    </row>
    <row r="1435" customFormat="false" ht="15" hidden="false" customHeight="true" outlineLevel="0" collapsed="false">
      <c r="A1435" s="3" t="n">
        <v>1694</v>
      </c>
      <c r="B1435" s="3" t="s">
        <v>2787</v>
      </c>
      <c r="C1435" s="3" t="s">
        <v>2788</v>
      </c>
      <c r="D1435" s="3" t="n">
        <v>1.475082435668</v>
      </c>
    </row>
    <row r="1436" customFormat="false" ht="15" hidden="false" customHeight="true" outlineLevel="0" collapsed="false">
      <c r="A1436" s="3" t="n">
        <v>1695</v>
      </c>
      <c r="B1436" s="3" t="s">
        <v>2789</v>
      </c>
      <c r="C1436" s="3" t="s">
        <v>2790</v>
      </c>
      <c r="D1436" s="3" t="n">
        <v>1.475082435668</v>
      </c>
    </row>
    <row r="1437" customFormat="false" ht="15" hidden="false" customHeight="true" outlineLevel="0" collapsed="false">
      <c r="A1437" s="3" t="n">
        <v>1696</v>
      </c>
      <c r="B1437" s="3" t="s">
        <v>2791</v>
      </c>
      <c r="C1437" s="3" t="s">
        <v>2792</v>
      </c>
      <c r="D1437" s="3" t="n">
        <v>1.475082435668</v>
      </c>
    </row>
    <row r="1438" customFormat="false" ht="15" hidden="false" customHeight="true" outlineLevel="0" collapsed="false">
      <c r="A1438" s="3" t="n">
        <v>1697</v>
      </c>
      <c r="B1438" s="3" t="s">
        <v>2793</v>
      </c>
      <c r="C1438" s="3" t="s">
        <v>2794</v>
      </c>
      <c r="D1438" s="3" t="n">
        <v>1.475082435668</v>
      </c>
    </row>
    <row r="1439" customFormat="false" ht="15" hidden="false" customHeight="true" outlineLevel="0" collapsed="false">
      <c r="A1439" s="3" t="n">
        <v>1698</v>
      </c>
      <c r="B1439" s="3" t="s">
        <v>2795</v>
      </c>
      <c r="C1439" s="3" t="s">
        <v>2796</v>
      </c>
      <c r="D1439" s="3" t="n">
        <v>1.475082435668</v>
      </c>
    </row>
    <row r="1440" customFormat="false" ht="15" hidden="false" customHeight="true" outlineLevel="0" collapsed="false">
      <c r="A1440" s="3" t="n">
        <v>1699</v>
      </c>
      <c r="B1440" s="3" t="s">
        <v>2797</v>
      </c>
      <c r="C1440" s="3" t="s">
        <v>2798</v>
      </c>
      <c r="D1440" s="3" t="n">
        <v>1.475082435668</v>
      </c>
    </row>
    <row r="1441" customFormat="false" ht="15" hidden="false" customHeight="true" outlineLevel="0" collapsed="false">
      <c r="A1441" s="3" t="n">
        <v>1700</v>
      </c>
      <c r="B1441" s="3" t="s">
        <v>2799</v>
      </c>
      <c r="C1441" s="3" t="s">
        <v>2800</v>
      </c>
      <c r="D1441" s="3" t="n">
        <v>1.475082435668</v>
      </c>
    </row>
    <row r="1442" customFormat="false" ht="15" hidden="false" customHeight="true" outlineLevel="0" collapsed="false">
      <c r="A1442" s="3" t="n">
        <v>1701</v>
      </c>
      <c r="B1442" s="3" t="s">
        <v>2801</v>
      </c>
      <c r="C1442" s="3" t="s">
        <v>2802</v>
      </c>
      <c r="D1442" s="3" t="n">
        <v>1.475082435668</v>
      </c>
    </row>
    <row r="1443" customFormat="false" ht="15" hidden="false" customHeight="true" outlineLevel="0" collapsed="false">
      <c r="A1443" s="3" t="n">
        <v>1702</v>
      </c>
      <c r="B1443" s="3" t="s">
        <v>2803</v>
      </c>
      <c r="C1443" s="3" t="s">
        <v>2804</v>
      </c>
      <c r="D1443" s="3" t="n">
        <v>1.475082435668</v>
      </c>
    </row>
    <row r="1444" customFormat="false" ht="15" hidden="false" customHeight="true" outlineLevel="0" collapsed="false">
      <c r="A1444" s="3" t="n">
        <v>1703</v>
      </c>
      <c r="B1444" s="3" t="s">
        <v>2805</v>
      </c>
      <c r="C1444" s="3" t="s">
        <v>2806</v>
      </c>
      <c r="D1444" s="3" t="n">
        <v>1.475082435668</v>
      </c>
    </row>
    <row r="1445" customFormat="false" ht="15" hidden="false" customHeight="true" outlineLevel="0" collapsed="false">
      <c r="A1445" s="3" t="n">
        <v>1704</v>
      </c>
      <c r="B1445" s="3" t="s">
        <v>2807</v>
      </c>
      <c r="C1445" s="3" t="s">
        <v>2808</v>
      </c>
      <c r="D1445" s="3" t="n">
        <v>1.475082435668</v>
      </c>
    </row>
    <row r="1446" customFormat="false" ht="15" hidden="false" customHeight="true" outlineLevel="0" collapsed="false">
      <c r="A1446" s="3" t="n">
        <v>1705</v>
      </c>
      <c r="B1446" s="3" t="s">
        <v>2809</v>
      </c>
      <c r="C1446" s="3" t="s">
        <v>2810</v>
      </c>
      <c r="D1446" s="3" t="n">
        <v>1.475082435668</v>
      </c>
    </row>
    <row r="1447" customFormat="false" ht="15" hidden="false" customHeight="true" outlineLevel="0" collapsed="false">
      <c r="A1447" s="3" t="n">
        <v>1706</v>
      </c>
      <c r="B1447" s="3" t="s">
        <v>2811</v>
      </c>
      <c r="C1447" s="3" t="s">
        <v>2812</v>
      </c>
      <c r="D1447" s="3" t="n">
        <v>1.475082435668</v>
      </c>
    </row>
    <row r="1448" customFormat="false" ht="15" hidden="false" customHeight="true" outlineLevel="0" collapsed="false">
      <c r="A1448" s="3" t="n">
        <v>1707</v>
      </c>
      <c r="B1448" s="3" t="s">
        <v>2813</v>
      </c>
      <c r="C1448" s="3" t="s">
        <v>2814</v>
      </c>
      <c r="D1448" s="3" t="n">
        <v>1.475082435668</v>
      </c>
    </row>
    <row r="1449" customFormat="false" ht="15" hidden="false" customHeight="true" outlineLevel="0" collapsed="false">
      <c r="A1449" s="3" t="n">
        <v>1708</v>
      </c>
      <c r="B1449" s="3" t="s">
        <v>2815</v>
      </c>
      <c r="C1449" s="3" t="s">
        <v>2816</v>
      </c>
      <c r="D1449" s="3" t="n">
        <v>1.475082435668</v>
      </c>
    </row>
    <row r="1450" customFormat="false" ht="15" hidden="false" customHeight="true" outlineLevel="0" collapsed="false">
      <c r="A1450" s="3" t="n">
        <v>1709</v>
      </c>
      <c r="B1450" s="3" t="s">
        <v>2817</v>
      </c>
      <c r="C1450" s="3" t="s">
        <v>59</v>
      </c>
      <c r="D1450" s="3" t="n">
        <v>1.475082435668</v>
      </c>
    </row>
    <row r="1451" customFormat="false" ht="15" hidden="false" customHeight="true" outlineLevel="0" collapsed="false">
      <c r="A1451" s="3" t="n">
        <v>1710</v>
      </c>
      <c r="B1451" s="3" t="s">
        <v>2818</v>
      </c>
      <c r="C1451" s="3" t="s">
        <v>2819</v>
      </c>
      <c r="D1451" s="3" t="n">
        <v>1.475082435668</v>
      </c>
    </row>
    <row r="1452" customFormat="false" ht="15" hidden="false" customHeight="true" outlineLevel="0" collapsed="false">
      <c r="A1452" s="3" t="n">
        <v>1711</v>
      </c>
      <c r="B1452" s="3" t="s">
        <v>2820</v>
      </c>
      <c r="C1452" s="3" t="s">
        <v>2821</v>
      </c>
      <c r="D1452" s="3" t="n">
        <v>1.475082435668</v>
      </c>
    </row>
    <row r="1453" customFormat="false" ht="15" hidden="false" customHeight="true" outlineLevel="0" collapsed="false">
      <c r="A1453" s="3" t="n">
        <v>1712</v>
      </c>
      <c r="B1453" s="3" t="s">
        <v>2822</v>
      </c>
      <c r="C1453" s="3" t="s">
        <v>2823</v>
      </c>
      <c r="D1453" s="3" t="n">
        <v>1.475082435668</v>
      </c>
    </row>
    <row r="1454" customFormat="false" ht="15" hidden="false" customHeight="true" outlineLevel="0" collapsed="false">
      <c r="A1454" s="3" t="n">
        <v>1713</v>
      </c>
      <c r="B1454" s="3" t="s">
        <v>2824</v>
      </c>
      <c r="C1454" s="3" t="s">
        <v>2825</v>
      </c>
      <c r="D1454" s="3" t="n">
        <v>1.475082435668</v>
      </c>
    </row>
    <row r="1455" customFormat="false" ht="15" hidden="false" customHeight="true" outlineLevel="0" collapsed="false">
      <c r="A1455" s="3" t="n">
        <v>1714</v>
      </c>
      <c r="B1455" s="3" t="s">
        <v>2826</v>
      </c>
      <c r="C1455" s="3" t="s">
        <v>2827</v>
      </c>
      <c r="D1455" s="3" t="n">
        <v>1.475082435668</v>
      </c>
    </row>
    <row r="1456" customFormat="false" ht="15" hidden="false" customHeight="true" outlineLevel="0" collapsed="false">
      <c r="A1456" s="3" t="n">
        <v>1715</v>
      </c>
      <c r="B1456" s="3" t="s">
        <v>2828</v>
      </c>
      <c r="C1456" s="3" t="s">
        <v>2829</v>
      </c>
      <c r="D1456" s="3" t="n">
        <v>1.475082435668</v>
      </c>
    </row>
    <row r="1457" customFormat="false" ht="15" hidden="false" customHeight="true" outlineLevel="0" collapsed="false">
      <c r="A1457" s="3" t="n">
        <v>1716</v>
      </c>
      <c r="B1457" s="3" t="s">
        <v>2830</v>
      </c>
      <c r="C1457" s="3" t="s">
        <v>2831</v>
      </c>
      <c r="D1457" s="3" t="n">
        <v>1.475082435668</v>
      </c>
    </row>
    <row r="1458" customFormat="false" ht="15" hidden="false" customHeight="true" outlineLevel="0" collapsed="false">
      <c r="A1458" s="3" t="n">
        <v>1717</v>
      </c>
      <c r="B1458" s="3" t="s">
        <v>2832</v>
      </c>
      <c r="C1458" s="3" t="s">
        <v>2833</v>
      </c>
      <c r="D1458" s="3" t="n">
        <v>1.475082435668</v>
      </c>
    </row>
    <row r="1459" customFormat="false" ht="15" hidden="false" customHeight="true" outlineLevel="0" collapsed="false">
      <c r="A1459" s="3" t="n">
        <v>1718</v>
      </c>
      <c r="B1459" s="3" t="s">
        <v>2834</v>
      </c>
      <c r="C1459" s="3" t="s">
        <v>2835</v>
      </c>
      <c r="D1459" s="3" t="n">
        <v>1.475082435668</v>
      </c>
    </row>
    <row r="1460" customFormat="false" ht="15" hidden="false" customHeight="true" outlineLevel="0" collapsed="false">
      <c r="A1460" s="3" t="n">
        <v>1719</v>
      </c>
      <c r="B1460" s="3" t="s">
        <v>2836</v>
      </c>
      <c r="C1460" s="3" t="s">
        <v>2837</v>
      </c>
      <c r="D1460" s="3" t="n">
        <v>1.475082435668</v>
      </c>
    </row>
    <row r="1461" customFormat="false" ht="15" hidden="false" customHeight="true" outlineLevel="0" collapsed="false">
      <c r="A1461" s="3" t="n">
        <v>1720</v>
      </c>
      <c r="B1461" s="3" t="s">
        <v>2838</v>
      </c>
      <c r="C1461" s="3" t="s">
        <v>2839</v>
      </c>
      <c r="D1461" s="3" t="n">
        <v>1.475082435668</v>
      </c>
    </row>
    <row r="1462" customFormat="false" ht="15" hidden="false" customHeight="true" outlineLevel="0" collapsed="false">
      <c r="A1462" s="3" t="n">
        <v>1721</v>
      </c>
      <c r="B1462" s="3" t="s">
        <v>2840</v>
      </c>
      <c r="C1462" s="3" t="s">
        <v>385</v>
      </c>
      <c r="D1462" s="3" t="n">
        <v>1.475082435668</v>
      </c>
    </row>
    <row r="1463" customFormat="false" ht="15" hidden="false" customHeight="true" outlineLevel="0" collapsed="false">
      <c r="A1463" s="3" t="n">
        <v>1722</v>
      </c>
      <c r="B1463" s="3" t="s">
        <v>2841</v>
      </c>
      <c r="C1463" s="3" t="s">
        <v>2842</v>
      </c>
      <c r="D1463" s="3" t="n">
        <v>1.475082435668</v>
      </c>
    </row>
    <row r="1464" customFormat="false" ht="15" hidden="false" customHeight="true" outlineLevel="0" collapsed="false">
      <c r="A1464" s="3" t="n">
        <v>1723</v>
      </c>
      <c r="B1464" s="3" t="s">
        <v>2843</v>
      </c>
      <c r="C1464" s="3" t="s">
        <v>2844</v>
      </c>
      <c r="D1464" s="3" t="n">
        <v>1.475082435668</v>
      </c>
    </row>
    <row r="1465" customFormat="false" ht="15" hidden="false" customHeight="true" outlineLevel="0" collapsed="false">
      <c r="A1465" s="3" t="n">
        <v>1724</v>
      </c>
      <c r="B1465" s="3" t="s">
        <v>2845</v>
      </c>
      <c r="C1465" s="3" t="s">
        <v>2846</v>
      </c>
      <c r="D1465" s="3" t="n">
        <v>1.475082435668</v>
      </c>
    </row>
    <row r="1466" customFormat="false" ht="15" hidden="false" customHeight="true" outlineLevel="0" collapsed="false">
      <c r="A1466" s="3" t="n">
        <v>1725</v>
      </c>
      <c r="B1466" s="3" t="s">
        <v>2847</v>
      </c>
      <c r="C1466" s="3" t="s">
        <v>2848</v>
      </c>
      <c r="D1466" s="3" t="n">
        <v>1.475082435668</v>
      </c>
    </row>
    <row r="1467" customFormat="false" ht="15" hidden="false" customHeight="true" outlineLevel="0" collapsed="false">
      <c r="A1467" s="3" t="n">
        <v>1726</v>
      </c>
      <c r="B1467" s="3" t="s">
        <v>2849</v>
      </c>
      <c r="C1467" s="3" t="s">
        <v>2850</v>
      </c>
      <c r="D1467" s="3" t="n">
        <v>1.475082435668</v>
      </c>
    </row>
    <row r="1468" customFormat="false" ht="15" hidden="false" customHeight="true" outlineLevel="0" collapsed="false">
      <c r="A1468" s="3" t="n">
        <v>1727</v>
      </c>
      <c r="B1468" s="3" t="s">
        <v>2851</v>
      </c>
      <c r="C1468" s="3" t="s">
        <v>2852</v>
      </c>
      <c r="D1468" s="3" t="n">
        <v>1.475082435668</v>
      </c>
    </row>
    <row r="1469" customFormat="false" ht="15" hidden="false" customHeight="true" outlineLevel="0" collapsed="false">
      <c r="A1469" s="3" t="n">
        <v>1728</v>
      </c>
      <c r="B1469" s="3" t="s">
        <v>2853</v>
      </c>
      <c r="C1469" s="3" t="s">
        <v>2854</v>
      </c>
      <c r="D1469" s="3" t="n">
        <v>1.475082435668</v>
      </c>
    </row>
    <row r="1470" customFormat="false" ht="15" hidden="false" customHeight="true" outlineLevel="0" collapsed="false">
      <c r="A1470" s="3" t="n">
        <v>1729</v>
      </c>
      <c r="B1470" s="3" t="s">
        <v>2855</v>
      </c>
      <c r="C1470" s="3" t="s">
        <v>2856</v>
      </c>
      <c r="D1470" s="3" t="n">
        <v>1.475082435668</v>
      </c>
    </row>
    <row r="1471" customFormat="false" ht="15" hidden="false" customHeight="true" outlineLevel="0" collapsed="false">
      <c r="A1471" s="3" t="n">
        <v>1730</v>
      </c>
      <c r="B1471" s="3" t="s">
        <v>2857</v>
      </c>
      <c r="C1471" s="3" t="s">
        <v>2858</v>
      </c>
      <c r="D1471" s="3" t="n">
        <v>1.475082435668</v>
      </c>
    </row>
    <row r="1472" customFormat="false" ht="15" hidden="false" customHeight="true" outlineLevel="0" collapsed="false">
      <c r="A1472" s="3" t="n">
        <v>1731</v>
      </c>
      <c r="B1472" s="3" t="s">
        <v>2859</v>
      </c>
      <c r="C1472" s="3" t="s">
        <v>2860</v>
      </c>
      <c r="D1472" s="3" t="n">
        <v>1.475082435668</v>
      </c>
    </row>
    <row r="1473" customFormat="false" ht="15" hidden="false" customHeight="true" outlineLevel="0" collapsed="false">
      <c r="A1473" s="3" t="n">
        <v>1732</v>
      </c>
      <c r="B1473" s="3" t="s">
        <v>2861</v>
      </c>
      <c r="C1473" s="3" t="s">
        <v>2862</v>
      </c>
      <c r="D1473" s="3" t="n">
        <v>1.475082435668</v>
      </c>
    </row>
    <row r="1474" customFormat="false" ht="15" hidden="false" customHeight="true" outlineLevel="0" collapsed="false">
      <c r="A1474" s="3" t="n">
        <v>1733</v>
      </c>
      <c r="B1474" s="3" t="s">
        <v>2863</v>
      </c>
      <c r="C1474" s="3" t="s">
        <v>2864</v>
      </c>
      <c r="D1474" s="3" t="n">
        <v>1.475082435668</v>
      </c>
    </row>
    <row r="1475" customFormat="false" ht="15" hidden="false" customHeight="true" outlineLevel="0" collapsed="false">
      <c r="A1475" s="3" t="n">
        <v>1734</v>
      </c>
      <c r="B1475" s="3" t="s">
        <v>2865</v>
      </c>
      <c r="C1475" s="3" t="s">
        <v>2866</v>
      </c>
      <c r="D1475" s="3" t="n">
        <v>1.475082435668</v>
      </c>
    </row>
    <row r="1476" customFormat="false" ht="15" hidden="false" customHeight="true" outlineLevel="0" collapsed="false">
      <c r="A1476" s="3" t="n">
        <v>1735</v>
      </c>
      <c r="B1476" s="3" t="s">
        <v>2867</v>
      </c>
      <c r="C1476" s="3" t="s">
        <v>2868</v>
      </c>
      <c r="D1476" s="3" t="n">
        <v>1.475082435668</v>
      </c>
    </row>
    <row r="1477" customFormat="false" ht="15" hidden="false" customHeight="true" outlineLevel="0" collapsed="false">
      <c r="A1477" s="3" t="n">
        <v>1736</v>
      </c>
      <c r="B1477" s="3" t="s">
        <v>2869</v>
      </c>
      <c r="C1477" s="3" t="s">
        <v>2870</v>
      </c>
      <c r="D1477" s="3" t="n">
        <v>1.475082435668</v>
      </c>
    </row>
    <row r="1478" customFormat="false" ht="15" hidden="false" customHeight="true" outlineLevel="0" collapsed="false">
      <c r="A1478" s="3" t="n">
        <v>1737</v>
      </c>
      <c r="B1478" s="3" t="s">
        <v>2871</v>
      </c>
      <c r="C1478" s="3" t="s">
        <v>2872</v>
      </c>
      <c r="D1478" s="3" t="n">
        <v>1.475082435668</v>
      </c>
    </row>
    <row r="1479" customFormat="false" ht="15" hidden="false" customHeight="true" outlineLevel="0" collapsed="false">
      <c r="A1479" s="3" t="n">
        <v>1738</v>
      </c>
      <c r="B1479" s="3" t="s">
        <v>2873</v>
      </c>
      <c r="C1479" s="3" t="s">
        <v>2874</v>
      </c>
      <c r="D1479" s="3" t="n">
        <v>1.475082435668</v>
      </c>
    </row>
    <row r="1480" customFormat="false" ht="15" hidden="false" customHeight="true" outlineLevel="0" collapsed="false">
      <c r="A1480" s="3" t="n">
        <v>1739</v>
      </c>
      <c r="B1480" s="3" t="s">
        <v>2875</v>
      </c>
      <c r="C1480" s="3" t="s">
        <v>2876</v>
      </c>
      <c r="D1480" s="3" t="n">
        <v>1.475082435668</v>
      </c>
    </row>
    <row r="1481" customFormat="false" ht="15" hidden="false" customHeight="true" outlineLevel="0" collapsed="false">
      <c r="A1481" s="3" t="n">
        <v>1740</v>
      </c>
      <c r="B1481" s="3" t="s">
        <v>2877</v>
      </c>
      <c r="C1481" s="3" t="s">
        <v>1076</v>
      </c>
      <c r="D1481" s="3" t="n">
        <v>1.475082435668</v>
      </c>
    </row>
    <row r="1482" customFormat="false" ht="15" hidden="false" customHeight="true" outlineLevel="0" collapsed="false">
      <c r="A1482" s="3" t="n">
        <v>1741</v>
      </c>
      <c r="B1482" s="3" t="s">
        <v>2878</v>
      </c>
      <c r="C1482" s="3" t="s">
        <v>2879</v>
      </c>
      <c r="D1482" s="3" t="n">
        <v>1.475082435668</v>
      </c>
    </row>
    <row r="1483" customFormat="false" ht="15" hidden="false" customHeight="true" outlineLevel="0" collapsed="false">
      <c r="A1483" s="3" t="n">
        <v>1742</v>
      </c>
      <c r="B1483" s="3" t="s">
        <v>2880</v>
      </c>
      <c r="C1483" s="3" t="s">
        <v>2881</v>
      </c>
      <c r="D1483" s="3" t="n">
        <v>1.475082435668</v>
      </c>
    </row>
    <row r="1484" customFormat="false" ht="15" hidden="false" customHeight="true" outlineLevel="0" collapsed="false">
      <c r="A1484" s="3" t="n">
        <v>1743</v>
      </c>
      <c r="B1484" s="3" t="s">
        <v>2882</v>
      </c>
      <c r="C1484" s="3" t="s">
        <v>2883</v>
      </c>
      <c r="D1484" s="3" t="n">
        <v>1.475082435668</v>
      </c>
    </row>
    <row r="1485" customFormat="false" ht="15" hidden="false" customHeight="true" outlineLevel="0" collapsed="false">
      <c r="A1485" s="3" t="n">
        <v>1744</v>
      </c>
      <c r="B1485" s="3" t="s">
        <v>2884</v>
      </c>
      <c r="C1485" s="3" t="s">
        <v>2885</v>
      </c>
      <c r="D1485" s="3" t="n">
        <v>1.475082435668</v>
      </c>
    </row>
    <row r="1486" customFormat="false" ht="15" hidden="false" customHeight="true" outlineLevel="0" collapsed="false">
      <c r="A1486" s="3" t="n">
        <v>1745</v>
      </c>
      <c r="B1486" s="3" t="s">
        <v>2886</v>
      </c>
      <c r="C1486" s="3" t="s">
        <v>2887</v>
      </c>
      <c r="D1486" s="3" t="n">
        <v>1.475082435668</v>
      </c>
    </row>
    <row r="1487" customFormat="false" ht="15" hidden="false" customHeight="true" outlineLevel="0" collapsed="false">
      <c r="A1487" s="3" t="n">
        <v>1746</v>
      </c>
      <c r="B1487" s="3" t="s">
        <v>2888</v>
      </c>
      <c r="C1487" s="3" t="s">
        <v>169</v>
      </c>
      <c r="D1487" s="3" t="n">
        <v>1.475082435668</v>
      </c>
    </row>
    <row r="1488" customFormat="false" ht="15" hidden="false" customHeight="true" outlineLevel="0" collapsed="false">
      <c r="A1488" s="3" t="n">
        <v>1747</v>
      </c>
      <c r="B1488" s="3" t="s">
        <v>2889</v>
      </c>
      <c r="C1488" s="3" t="s">
        <v>175</v>
      </c>
      <c r="D1488" s="3" t="n">
        <v>1.475082435668</v>
      </c>
    </row>
    <row r="1489" customFormat="false" ht="15" hidden="false" customHeight="true" outlineLevel="0" collapsed="false">
      <c r="A1489" s="3" t="n">
        <v>1748</v>
      </c>
      <c r="B1489" s="3" t="s">
        <v>2890</v>
      </c>
      <c r="C1489" s="3" t="s">
        <v>2891</v>
      </c>
      <c r="D1489" s="3" t="n">
        <v>1.475082435668</v>
      </c>
    </row>
    <row r="1490" customFormat="false" ht="15" hidden="false" customHeight="true" outlineLevel="0" collapsed="false">
      <c r="A1490" s="3" t="n">
        <v>1749</v>
      </c>
      <c r="B1490" s="3" t="s">
        <v>2892</v>
      </c>
      <c r="C1490" s="3" t="s">
        <v>2893</v>
      </c>
      <c r="D1490" s="3" t="n">
        <v>1.475082435668</v>
      </c>
    </row>
    <row r="1491" customFormat="false" ht="15" hidden="false" customHeight="true" outlineLevel="0" collapsed="false">
      <c r="A1491" s="3" t="n">
        <v>1750</v>
      </c>
      <c r="B1491" s="3" t="s">
        <v>2894</v>
      </c>
      <c r="C1491" s="3" t="s">
        <v>2895</v>
      </c>
      <c r="D1491" s="3" t="n">
        <v>1.475082435668</v>
      </c>
    </row>
    <row r="1492" customFormat="false" ht="15" hidden="false" customHeight="true" outlineLevel="0" collapsed="false">
      <c r="A1492" s="3" t="n">
        <v>1751</v>
      </c>
      <c r="B1492" s="3" t="s">
        <v>2896</v>
      </c>
      <c r="C1492" s="3" t="s">
        <v>2897</v>
      </c>
      <c r="D1492" s="3" t="n">
        <v>1.475082435668</v>
      </c>
    </row>
    <row r="1493" customFormat="false" ht="15" hidden="false" customHeight="true" outlineLevel="0" collapsed="false">
      <c r="A1493" s="3" t="n">
        <v>1752</v>
      </c>
      <c r="B1493" s="3" t="s">
        <v>2898</v>
      </c>
      <c r="C1493" s="3" t="s">
        <v>2899</v>
      </c>
      <c r="D1493" s="3" t="n">
        <v>1.475082435668</v>
      </c>
    </row>
    <row r="1494" customFormat="false" ht="15" hidden="false" customHeight="true" outlineLevel="0" collapsed="false">
      <c r="A1494" s="3" t="n">
        <v>1753</v>
      </c>
      <c r="B1494" s="3" t="s">
        <v>2900</v>
      </c>
      <c r="C1494" s="3" t="s">
        <v>2901</v>
      </c>
      <c r="D1494" s="3" t="n">
        <v>1.475082435668</v>
      </c>
    </row>
    <row r="1495" customFormat="false" ht="15" hidden="false" customHeight="true" outlineLevel="0" collapsed="false">
      <c r="A1495" s="3" t="n">
        <v>1754</v>
      </c>
      <c r="B1495" s="3" t="s">
        <v>2902</v>
      </c>
      <c r="C1495" s="3" t="s">
        <v>2903</v>
      </c>
      <c r="D1495" s="3" t="n">
        <v>1.475082435668</v>
      </c>
    </row>
    <row r="1496" customFormat="false" ht="15" hidden="false" customHeight="true" outlineLevel="0" collapsed="false">
      <c r="A1496" s="3" t="n">
        <v>1755</v>
      </c>
      <c r="B1496" s="3" t="s">
        <v>2904</v>
      </c>
      <c r="C1496" s="3" t="s">
        <v>2905</v>
      </c>
      <c r="D1496" s="3" t="n">
        <v>1.475082435668</v>
      </c>
    </row>
    <row r="1497" customFormat="false" ht="15" hidden="false" customHeight="true" outlineLevel="0" collapsed="false">
      <c r="A1497" s="3" t="n">
        <v>1756</v>
      </c>
      <c r="B1497" s="3" t="s">
        <v>2906</v>
      </c>
      <c r="C1497" s="3" t="s">
        <v>464</v>
      </c>
      <c r="D1497" s="3" t="n">
        <v>1.475082435668</v>
      </c>
    </row>
    <row r="1498" customFormat="false" ht="15" hidden="false" customHeight="true" outlineLevel="0" collapsed="false">
      <c r="A1498" s="3" t="n">
        <v>1757</v>
      </c>
      <c r="B1498" s="3" t="s">
        <v>2907</v>
      </c>
      <c r="C1498" s="3" t="s">
        <v>2908</v>
      </c>
      <c r="D1498" s="3" t="n">
        <v>1.475082435668</v>
      </c>
    </row>
    <row r="1499" customFormat="false" ht="15" hidden="false" customHeight="true" outlineLevel="0" collapsed="false">
      <c r="A1499" s="3" t="n">
        <v>1758</v>
      </c>
      <c r="B1499" s="3" t="s">
        <v>2909</v>
      </c>
      <c r="C1499" s="3" t="s">
        <v>2910</v>
      </c>
      <c r="D1499" s="3" t="n">
        <v>1.475082435668</v>
      </c>
    </row>
    <row r="1500" customFormat="false" ht="15" hidden="false" customHeight="true" outlineLevel="0" collapsed="false">
      <c r="A1500" s="3" t="n">
        <v>1759</v>
      </c>
      <c r="B1500" s="3" t="s">
        <v>2911</v>
      </c>
      <c r="C1500" s="3" t="s">
        <v>2912</v>
      </c>
      <c r="D1500" s="3" t="n">
        <v>1.475082435668</v>
      </c>
    </row>
    <row r="1501" customFormat="false" ht="15" hidden="false" customHeight="true" outlineLevel="0" collapsed="false">
      <c r="A1501" s="3" t="n">
        <v>1760</v>
      </c>
      <c r="B1501" s="3" t="s">
        <v>2913</v>
      </c>
      <c r="C1501" s="3" t="s">
        <v>79</v>
      </c>
      <c r="D1501" s="3" t="n">
        <v>1.475082435668</v>
      </c>
    </row>
    <row r="1502" customFormat="false" ht="15" hidden="false" customHeight="true" outlineLevel="0" collapsed="false">
      <c r="A1502" s="3" t="n">
        <v>1761</v>
      </c>
      <c r="B1502" s="3" t="s">
        <v>2914</v>
      </c>
      <c r="C1502" s="3" t="s">
        <v>2915</v>
      </c>
      <c r="D1502" s="3" t="n">
        <v>1.475082435668</v>
      </c>
    </row>
    <row r="1503" customFormat="false" ht="15" hidden="false" customHeight="true" outlineLevel="0" collapsed="false">
      <c r="A1503" s="3" t="n">
        <v>1762</v>
      </c>
      <c r="B1503" s="3" t="s">
        <v>2916</v>
      </c>
      <c r="C1503" s="3" t="s">
        <v>2917</v>
      </c>
      <c r="D1503" s="3" t="n">
        <v>1.475082435668</v>
      </c>
    </row>
    <row r="1504" customFormat="false" ht="15" hidden="false" customHeight="true" outlineLevel="0" collapsed="false">
      <c r="A1504" s="3" t="n">
        <v>1763</v>
      </c>
      <c r="B1504" s="3" t="s">
        <v>2918</v>
      </c>
      <c r="C1504" s="3" t="s">
        <v>2919</v>
      </c>
      <c r="D1504" s="3" t="n">
        <v>1.475082435668</v>
      </c>
    </row>
    <row r="1505" customFormat="false" ht="15" hidden="false" customHeight="true" outlineLevel="0" collapsed="false">
      <c r="A1505" s="3" t="n">
        <v>1764</v>
      </c>
      <c r="B1505" s="3" t="s">
        <v>2920</v>
      </c>
      <c r="C1505" s="3" t="s">
        <v>87</v>
      </c>
      <c r="D1505" s="3" t="n">
        <v>1.475082435668</v>
      </c>
    </row>
    <row r="1506" customFormat="false" ht="15" hidden="false" customHeight="true" outlineLevel="0" collapsed="false">
      <c r="A1506" s="3" t="n">
        <v>1765</v>
      </c>
      <c r="B1506" s="3" t="s">
        <v>2921</v>
      </c>
      <c r="C1506" s="3" t="s">
        <v>2922</v>
      </c>
      <c r="D1506" s="3" t="n">
        <v>1.475082435668</v>
      </c>
    </row>
    <row r="1507" customFormat="false" ht="15" hidden="false" customHeight="true" outlineLevel="0" collapsed="false">
      <c r="A1507" s="3" t="n">
        <v>1766</v>
      </c>
      <c r="B1507" s="3" t="s">
        <v>2923</v>
      </c>
      <c r="C1507" s="3" t="s">
        <v>2924</v>
      </c>
      <c r="D1507" s="3" t="n">
        <v>1.475082435668</v>
      </c>
    </row>
    <row r="1508" customFormat="false" ht="15" hidden="false" customHeight="true" outlineLevel="0" collapsed="false">
      <c r="A1508" s="3" t="n">
        <v>1767</v>
      </c>
      <c r="B1508" s="3" t="s">
        <v>2925</v>
      </c>
      <c r="C1508" s="3" t="s">
        <v>2926</v>
      </c>
      <c r="D1508" s="3" t="n">
        <v>1.475082435668</v>
      </c>
    </row>
    <row r="1509" customFormat="false" ht="15" hidden="false" customHeight="true" outlineLevel="0" collapsed="false">
      <c r="A1509" s="3" t="n">
        <v>1768</v>
      </c>
      <c r="B1509" s="3" t="s">
        <v>2927</v>
      </c>
      <c r="C1509" s="3" t="s">
        <v>2928</v>
      </c>
      <c r="D1509" s="3" t="n">
        <v>1.475082435668</v>
      </c>
    </row>
    <row r="1510" customFormat="false" ht="15" hidden="false" customHeight="true" outlineLevel="0" collapsed="false">
      <c r="A1510" s="3" t="n">
        <v>1769</v>
      </c>
      <c r="B1510" s="3" t="s">
        <v>2929</v>
      </c>
      <c r="C1510" s="3" t="s">
        <v>2930</v>
      </c>
      <c r="D1510" s="3" t="n">
        <v>1.475082435668</v>
      </c>
    </row>
    <row r="1511" customFormat="false" ht="15" hidden="false" customHeight="true" outlineLevel="0" collapsed="false">
      <c r="B1511" s="3" t="s">
        <v>2931</v>
      </c>
      <c r="C1511" s="3" t="s">
        <v>2932</v>
      </c>
      <c r="D1511" s="3" t="n">
        <v>1.475082435668</v>
      </c>
    </row>
    <row r="1512" customFormat="false" ht="15" hidden="false" customHeight="true" outlineLevel="0" collapsed="false">
      <c r="B1512" s="3" t="s">
        <v>2933</v>
      </c>
      <c r="C1512" s="3" t="s">
        <v>2934</v>
      </c>
      <c r="D1512" s="3" t="n">
        <v>1.475082435668</v>
      </c>
    </row>
    <row r="1513" customFormat="false" ht="15" hidden="false" customHeight="true" outlineLevel="0" collapsed="false">
      <c r="A1513" s="3" t="n">
        <v>1770</v>
      </c>
      <c r="B1513" s="3" t="s">
        <v>2935</v>
      </c>
      <c r="C1513" s="3" t="s">
        <v>2936</v>
      </c>
      <c r="D1513" s="3" t="n">
        <v>1.475082435668</v>
      </c>
    </row>
    <row r="1514" customFormat="false" ht="15" hidden="false" customHeight="true" outlineLevel="0" collapsed="false">
      <c r="B1514" s="3" t="s">
        <v>2937</v>
      </c>
      <c r="C1514" s="3" t="s">
        <v>2938</v>
      </c>
      <c r="D1514" s="3" t="n">
        <v>1.475082435668</v>
      </c>
    </row>
    <row r="1515" customFormat="false" ht="15" hidden="false" customHeight="true" outlineLevel="0" collapsed="false">
      <c r="A1515" s="3" t="n">
        <v>1771</v>
      </c>
      <c r="B1515" s="3" t="s">
        <v>2939</v>
      </c>
      <c r="C1515" s="3" t="s">
        <v>2940</v>
      </c>
      <c r="D1515" s="3" t="n">
        <v>1.475082435668</v>
      </c>
    </row>
    <row r="1516" customFormat="false" ht="15" hidden="false" customHeight="true" outlineLevel="0" collapsed="false">
      <c r="A1516" s="3" t="n">
        <v>1772</v>
      </c>
      <c r="B1516" s="3" t="s">
        <v>2941</v>
      </c>
      <c r="C1516" s="3" t="s">
        <v>2942</v>
      </c>
      <c r="D1516" s="3" t="n">
        <v>1.475082435668</v>
      </c>
    </row>
    <row r="1517" customFormat="false" ht="15" hidden="false" customHeight="true" outlineLevel="0" collapsed="false">
      <c r="A1517" s="3" t="n">
        <v>1773</v>
      </c>
      <c r="B1517" s="3" t="s">
        <v>2943</v>
      </c>
      <c r="C1517" s="3" t="s">
        <v>2944</v>
      </c>
      <c r="D1517" s="3" t="n">
        <v>1.475082435668</v>
      </c>
    </row>
    <row r="1518" customFormat="false" ht="15" hidden="false" customHeight="true" outlineLevel="0" collapsed="false">
      <c r="A1518" s="3" t="n">
        <v>1774</v>
      </c>
      <c r="B1518" s="3" t="s">
        <v>2945</v>
      </c>
      <c r="C1518" s="3" t="s">
        <v>2946</v>
      </c>
      <c r="D1518" s="3" t="n">
        <v>1.475082435668</v>
      </c>
    </row>
    <row r="1519" customFormat="false" ht="15" hidden="false" customHeight="true" outlineLevel="0" collapsed="false">
      <c r="A1519" s="3" t="n">
        <v>1775</v>
      </c>
      <c r="B1519" s="3" t="s">
        <v>2947</v>
      </c>
      <c r="C1519" s="3" t="s">
        <v>2948</v>
      </c>
      <c r="D1519" s="3" t="n">
        <v>1.475082435668</v>
      </c>
    </row>
    <row r="1520" customFormat="false" ht="15" hidden="false" customHeight="true" outlineLevel="0" collapsed="false">
      <c r="A1520" s="3" t="n">
        <v>1776</v>
      </c>
      <c r="B1520" s="3" t="s">
        <v>2949</v>
      </c>
      <c r="C1520" s="3" t="s">
        <v>2950</v>
      </c>
      <c r="D1520" s="3" t="n">
        <v>1.475082435668</v>
      </c>
    </row>
    <row r="1521" customFormat="false" ht="15" hidden="false" customHeight="true" outlineLevel="0" collapsed="false">
      <c r="A1521" s="3" t="n">
        <v>1777</v>
      </c>
      <c r="B1521" s="3" t="s">
        <v>2951</v>
      </c>
      <c r="C1521" s="3" t="s">
        <v>2952</v>
      </c>
      <c r="D1521" s="3" t="n">
        <v>1.475082435668</v>
      </c>
    </row>
    <row r="1522" customFormat="false" ht="15" hidden="false" customHeight="true" outlineLevel="0" collapsed="false">
      <c r="A1522" s="3" t="n">
        <v>1778</v>
      </c>
      <c r="B1522" s="3" t="s">
        <v>2953</v>
      </c>
      <c r="C1522" s="3" t="s">
        <v>2954</v>
      </c>
      <c r="D1522" s="3" t="n">
        <v>1.475082435668</v>
      </c>
    </row>
    <row r="1523" customFormat="false" ht="15" hidden="false" customHeight="true" outlineLevel="0" collapsed="false">
      <c r="A1523" s="3" t="n">
        <v>1779</v>
      </c>
      <c r="B1523" s="3" t="s">
        <v>2955</v>
      </c>
      <c r="C1523" s="3" t="s">
        <v>2956</v>
      </c>
      <c r="D1523" s="3" t="n">
        <v>1.475082435668</v>
      </c>
    </row>
    <row r="1524" customFormat="false" ht="15" hidden="false" customHeight="true" outlineLevel="0" collapsed="false">
      <c r="A1524" s="3" t="n">
        <v>1780</v>
      </c>
      <c r="B1524" s="3" t="s">
        <v>2957</v>
      </c>
      <c r="C1524" s="3" t="s">
        <v>2958</v>
      </c>
      <c r="D1524" s="3" t="n">
        <v>1.475082435668</v>
      </c>
    </row>
    <row r="1525" customFormat="false" ht="15" hidden="false" customHeight="true" outlineLevel="0" collapsed="false">
      <c r="A1525" s="3" t="n">
        <v>1781</v>
      </c>
      <c r="B1525" s="3" t="s">
        <v>2959</v>
      </c>
      <c r="C1525" s="3" t="s">
        <v>2960</v>
      </c>
      <c r="D1525" s="3" t="n">
        <v>1.475082435668</v>
      </c>
    </row>
    <row r="1526" customFormat="false" ht="15" hidden="false" customHeight="true" outlineLevel="0" collapsed="false">
      <c r="A1526" s="3" t="n">
        <v>1782</v>
      </c>
      <c r="B1526" s="3" t="s">
        <v>2961</v>
      </c>
      <c r="C1526" s="3" t="s">
        <v>2962</v>
      </c>
      <c r="D1526" s="3" t="n">
        <v>1.475082435668</v>
      </c>
    </row>
    <row r="1527" customFormat="false" ht="15" hidden="false" customHeight="true" outlineLevel="0" collapsed="false">
      <c r="A1527" s="3" t="n">
        <v>1783</v>
      </c>
      <c r="B1527" s="3" t="s">
        <v>2963</v>
      </c>
      <c r="C1527" s="3" t="s">
        <v>2964</v>
      </c>
      <c r="D1527" s="3" t="n">
        <v>1.475082435668</v>
      </c>
    </row>
    <row r="1528" customFormat="false" ht="15" hidden="false" customHeight="true" outlineLevel="0" collapsed="false">
      <c r="A1528" s="3" t="n">
        <v>1784</v>
      </c>
      <c r="B1528" s="3" t="s">
        <v>2965</v>
      </c>
      <c r="C1528" s="3" t="s">
        <v>2966</v>
      </c>
      <c r="D1528" s="3" t="n">
        <v>1.475082435668</v>
      </c>
    </row>
    <row r="1529" customFormat="false" ht="15" hidden="false" customHeight="true" outlineLevel="0" collapsed="false">
      <c r="A1529" s="3" t="n">
        <v>1785</v>
      </c>
      <c r="B1529" s="3" t="s">
        <v>2967</v>
      </c>
      <c r="C1529" s="3" t="s">
        <v>2968</v>
      </c>
      <c r="D1529" s="3" t="n">
        <v>1.475082435668</v>
      </c>
    </row>
    <row r="1530" customFormat="false" ht="15" hidden="false" customHeight="true" outlineLevel="0" collapsed="false">
      <c r="A1530" s="3" t="n">
        <v>1786</v>
      </c>
      <c r="B1530" s="3" t="s">
        <v>2969</v>
      </c>
      <c r="C1530" s="3" t="s">
        <v>2970</v>
      </c>
      <c r="D1530" s="3" t="n">
        <v>1.475082435668</v>
      </c>
    </row>
    <row r="1531" customFormat="false" ht="15" hidden="false" customHeight="true" outlineLevel="0" collapsed="false">
      <c r="A1531" s="3" t="n">
        <v>1787</v>
      </c>
      <c r="B1531" s="3" t="s">
        <v>2971</v>
      </c>
      <c r="C1531" s="3" t="s">
        <v>2972</v>
      </c>
      <c r="D1531" s="3" t="n">
        <v>1.475082435668</v>
      </c>
    </row>
    <row r="1532" customFormat="false" ht="15" hidden="false" customHeight="true" outlineLevel="0" collapsed="false">
      <c r="A1532" s="3" t="n">
        <v>1788</v>
      </c>
      <c r="B1532" s="3" t="s">
        <v>2973</v>
      </c>
      <c r="C1532" s="3" t="s">
        <v>2974</v>
      </c>
      <c r="D1532" s="3" t="n">
        <v>1.475082435668</v>
      </c>
    </row>
    <row r="1533" customFormat="false" ht="15" hidden="false" customHeight="true" outlineLevel="0" collapsed="false">
      <c r="A1533" s="3" t="n">
        <v>1789</v>
      </c>
      <c r="B1533" s="3" t="s">
        <v>2975</v>
      </c>
      <c r="C1533" s="3" t="s">
        <v>2976</v>
      </c>
      <c r="D1533" s="3" t="n">
        <v>1.475082435668</v>
      </c>
    </row>
    <row r="1534" customFormat="false" ht="15" hidden="false" customHeight="true" outlineLevel="0" collapsed="false">
      <c r="A1534" s="3" t="n">
        <v>1790</v>
      </c>
      <c r="B1534" s="3" t="s">
        <v>2977</v>
      </c>
      <c r="C1534" s="3" t="s">
        <v>2978</v>
      </c>
      <c r="D1534" s="3" t="n">
        <v>1.475082435668</v>
      </c>
    </row>
    <row r="1535" customFormat="false" ht="15" hidden="false" customHeight="true" outlineLevel="0" collapsed="false">
      <c r="A1535" s="3" t="n">
        <v>1791</v>
      </c>
      <c r="B1535" s="3" t="s">
        <v>2979</v>
      </c>
      <c r="C1535" s="3" t="s">
        <v>2980</v>
      </c>
      <c r="D1535" s="3" t="n">
        <v>1.475082435668</v>
      </c>
    </row>
    <row r="1536" customFormat="false" ht="15" hidden="false" customHeight="true" outlineLevel="0" collapsed="false">
      <c r="A1536" s="3" t="n">
        <v>1792</v>
      </c>
      <c r="B1536" s="3" t="s">
        <v>2981</v>
      </c>
      <c r="C1536" s="3" t="s">
        <v>2982</v>
      </c>
      <c r="D1536" s="3" t="n">
        <v>1.475082435668</v>
      </c>
    </row>
    <row r="1537" customFormat="false" ht="15" hidden="false" customHeight="true" outlineLevel="0" collapsed="false">
      <c r="A1537" s="3" t="n">
        <v>1793</v>
      </c>
      <c r="B1537" s="3" t="s">
        <v>2983</v>
      </c>
      <c r="C1537" s="3" t="s">
        <v>2984</v>
      </c>
      <c r="D1537" s="3" t="n">
        <v>1.475082435668</v>
      </c>
    </row>
    <row r="1538" customFormat="false" ht="15" hidden="false" customHeight="true" outlineLevel="0" collapsed="false">
      <c r="A1538" s="3" t="n">
        <v>1794</v>
      </c>
      <c r="B1538" s="3" t="s">
        <v>2985</v>
      </c>
      <c r="C1538" s="3" t="s">
        <v>2986</v>
      </c>
      <c r="D1538" s="3" t="n">
        <v>1.475082435668</v>
      </c>
    </row>
    <row r="1539" customFormat="false" ht="15" hidden="false" customHeight="true" outlineLevel="0" collapsed="false">
      <c r="A1539" s="3" t="n">
        <v>1795</v>
      </c>
      <c r="B1539" s="3" t="s">
        <v>2987</v>
      </c>
      <c r="C1539" s="3" t="s">
        <v>2988</v>
      </c>
      <c r="D1539" s="3" t="n">
        <v>1.475082435668</v>
      </c>
    </row>
    <row r="1540" customFormat="false" ht="15" hidden="false" customHeight="true" outlineLevel="0" collapsed="false">
      <c r="A1540" s="3" t="n">
        <v>1796</v>
      </c>
      <c r="B1540" s="3" t="s">
        <v>2989</v>
      </c>
      <c r="C1540" s="3" t="s">
        <v>2990</v>
      </c>
      <c r="D1540" s="3" t="n">
        <v>1.475082435668</v>
      </c>
    </row>
    <row r="1541" customFormat="false" ht="15" hidden="false" customHeight="true" outlineLevel="0" collapsed="false">
      <c r="A1541" s="3" t="n">
        <v>1797</v>
      </c>
      <c r="B1541" s="3" t="s">
        <v>2991</v>
      </c>
      <c r="C1541" s="3" t="s">
        <v>2992</v>
      </c>
      <c r="D1541" s="3" t="n">
        <v>1.475082435668</v>
      </c>
    </row>
    <row r="1542" customFormat="false" ht="15" hidden="false" customHeight="true" outlineLevel="0" collapsed="false">
      <c r="A1542" s="3" t="n">
        <v>1798</v>
      </c>
      <c r="B1542" s="3" t="s">
        <v>2993</v>
      </c>
      <c r="C1542" s="3" t="s">
        <v>2994</v>
      </c>
      <c r="D1542" s="3" t="n">
        <v>1.475082435668</v>
      </c>
    </row>
    <row r="1543" customFormat="false" ht="15" hidden="false" customHeight="true" outlineLevel="0" collapsed="false">
      <c r="A1543" s="3" t="n">
        <v>1799</v>
      </c>
      <c r="B1543" s="3" t="s">
        <v>2995</v>
      </c>
      <c r="C1543" s="3" t="s">
        <v>2996</v>
      </c>
      <c r="D1543" s="3" t="n">
        <v>1.475082435668</v>
      </c>
    </row>
    <row r="1544" customFormat="false" ht="15" hidden="false" customHeight="true" outlineLevel="0" collapsed="false">
      <c r="A1544" s="3" t="n">
        <v>1800</v>
      </c>
      <c r="B1544" s="3" t="s">
        <v>2997</v>
      </c>
      <c r="C1544" s="3" t="s">
        <v>2998</v>
      </c>
      <c r="D1544" s="3" t="n">
        <v>1.475082435668</v>
      </c>
    </row>
    <row r="1545" customFormat="false" ht="15" hidden="false" customHeight="true" outlineLevel="0" collapsed="false">
      <c r="A1545" s="3" t="n">
        <v>1801</v>
      </c>
      <c r="B1545" s="3" t="s">
        <v>2999</v>
      </c>
      <c r="C1545" s="3" t="s">
        <v>3000</v>
      </c>
      <c r="D1545" s="3" t="n">
        <v>1.475082435668</v>
      </c>
    </row>
    <row r="1546" customFormat="false" ht="15" hidden="false" customHeight="true" outlineLevel="0" collapsed="false">
      <c r="A1546" s="3" t="n">
        <v>1802</v>
      </c>
      <c r="B1546" s="3" t="s">
        <v>3001</v>
      </c>
      <c r="C1546" s="3" t="s">
        <v>3002</v>
      </c>
      <c r="D1546" s="3" t="n">
        <v>1.475082435668</v>
      </c>
    </row>
    <row r="1547" customFormat="false" ht="15" hidden="false" customHeight="true" outlineLevel="0" collapsed="false">
      <c r="A1547" s="3" t="n">
        <v>1803</v>
      </c>
      <c r="B1547" s="3" t="s">
        <v>3003</v>
      </c>
      <c r="C1547" s="3" t="s">
        <v>3004</v>
      </c>
      <c r="D1547" s="3" t="n">
        <v>1.475082435668</v>
      </c>
    </row>
    <row r="1548" customFormat="false" ht="15" hidden="false" customHeight="true" outlineLevel="0" collapsed="false">
      <c r="A1548" s="3" t="n">
        <v>1804</v>
      </c>
      <c r="B1548" s="3" t="s">
        <v>3005</v>
      </c>
      <c r="C1548" s="3" t="s">
        <v>3006</v>
      </c>
      <c r="D1548" s="3" t="n">
        <v>1.475082435668</v>
      </c>
    </row>
    <row r="1549" customFormat="false" ht="15" hidden="false" customHeight="true" outlineLevel="0" collapsed="false">
      <c r="A1549" s="3" t="n">
        <v>1805</v>
      </c>
      <c r="B1549" s="3" t="s">
        <v>3007</v>
      </c>
      <c r="C1549" s="3" t="s">
        <v>3008</v>
      </c>
      <c r="D1549" s="3" t="n">
        <v>1.475082435668</v>
      </c>
    </row>
    <row r="1550" customFormat="false" ht="15" hidden="false" customHeight="true" outlineLevel="0" collapsed="false">
      <c r="A1550" s="3" t="n">
        <v>1806</v>
      </c>
      <c r="B1550" s="3" t="s">
        <v>3009</v>
      </c>
      <c r="C1550" s="3" t="s">
        <v>3010</v>
      </c>
      <c r="D1550" s="3" t="n">
        <v>1.475082435668</v>
      </c>
    </row>
    <row r="1551" customFormat="false" ht="15" hidden="false" customHeight="true" outlineLevel="0" collapsed="false">
      <c r="A1551" s="3" t="n">
        <v>1807</v>
      </c>
      <c r="B1551" s="3" t="s">
        <v>3011</v>
      </c>
      <c r="C1551" s="3" t="s">
        <v>3012</v>
      </c>
      <c r="D1551" s="3" t="n">
        <v>1.475082435668</v>
      </c>
    </row>
    <row r="1552" customFormat="false" ht="15" hidden="false" customHeight="true" outlineLevel="0" collapsed="false">
      <c r="A1552" s="3" t="n">
        <v>1808</v>
      </c>
      <c r="B1552" s="3" t="s">
        <v>3013</v>
      </c>
      <c r="C1552" s="3" t="s">
        <v>3014</v>
      </c>
      <c r="D1552" s="3" t="n">
        <v>1.475082435668</v>
      </c>
    </row>
    <row r="1553" customFormat="false" ht="15" hidden="false" customHeight="true" outlineLevel="0" collapsed="false">
      <c r="A1553" s="3" t="n">
        <v>1809</v>
      </c>
      <c r="B1553" s="3" t="s">
        <v>3015</v>
      </c>
      <c r="C1553" s="3" t="s">
        <v>3016</v>
      </c>
      <c r="D1553" s="3" t="n">
        <v>1.475082435668</v>
      </c>
    </row>
    <row r="1554" customFormat="false" ht="15" hidden="false" customHeight="true" outlineLevel="0" collapsed="false">
      <c r="A1554" s="3" t="n">
        <v>1810</v>
      </c>
      <c r="B1554" s="3" t="s">
        <v>3017</v>
      </c>
      <c r="C1554" s="3" t="s">
        <v>3018</v>
      </c>
      <c r="D1554" s="3" t="n">
        <v>1.475082435668</v>
      </c>
    </row>
    <row r="1555" customFormat="false" ht="15" hidden="false" customHeight="true" outlineLevel="0" collapsed="false">
      <c r="A1555" s="3" t="n">
        <v>1811</v>
      </c>
      <c r="B1555" s="3" t="s">
        <v>3019</v>
      </c>
      <c r="C1555" s="3" t="s">
        <v>3020</v>
      </c>
      <c r="D1555" s="3" t="n">
        <v>1.475082435668</v>
      </c>
    </row>
    <row r="1556" customFormat="false" ht="15" hidden="false" customHeight="true" outlineLevel="0" collapsed="false">
      <c r="A1556" s="3" t="n">
        <v>1812</v>
      </c>
      <c r="B1556" s="3" t="s">
        <v>3021</v>
      </c>
      <c r="C1556" s="3" t="s">
        <v>3022</v>
      </c>
      <c r="D1556" s="3" t="n">
        <v>1.475082435668</v>
      </c>
    </row>
    <row r="1557" customFormat="false" ht="15" hidden="false" customHeight="true" outlineLevel="0" collapsed="false">
      <c r="A1557" s="3" t="n">
        <v>1813</v>
      </c>
      <c r="B1557" s="3" t="s">
        <v>3023</v>
      </c>
      <c r="C1557" s="3" t="s">
        <v>3024</v>
      </c>
      <c r="D1557" s="3" t="n">
        <v>1.475082435668</v>
      </c>
    </row>
    <row r="1558" customFormat="false" ht="15" hidden="false" customHeight="true" outlineLevel="0" collapsed="false">
      <c r="A1558" s="3" t="n">
        <v>1814</v>
      </c>
      <c r="B1558" s="3" t="s">
        <v>3025</v>
      </c>
      <c r="C1558" s="3" t="s">
        <v>3026</v>
      </c>
      <c r="D1558" s="3" t="n">
        <v>1.475082435668</v>
      </c>
    </row>
    <row r="1559" customFormat="false" ht="15" hidden="false" customHeight="true" outlineLevel="0" collapsed="false">
      <c r="A1559" s="3" t="n">
        <v>1815</v>
      </c>
      <c r="B1559" s="3" t="s">
        <v>3027</v>
      </c>
      <c r="C1559" s="3" t="s">
        <v>3028</v>
      </c>
      <c r="D1559" s="3" t="n">
        <v>1.475082435668</v>
      </c>
    </row>
    <row r="1560" customFormat="false" ht="15" hidden="false" customHeight="true" outlineLevel="0" collapsed="false">
      <c r="A1560" s="3" t="n">
        <v>1816</v>
      </c>
      <c r="B1560" s="3" t="s">
        <v>3029</v>
      </c>
      <c r="C1560" s="3" t="s">
        <v>3030</v>
      </c>
      <c r="D1560" s="3" t="n">
        <v>1.475082435668</v>
      </c>
    </row>
    <row r="1561" customFormat="false" ht="15" hidden="false" customHeight="true" outlineLevel="0" collapsed="false">
      <c r="A1561" s="3" t="n">
        <v>1817</v>
      </c>
      <c r="B1561" s="3" t="s">
        <v>3031</v>
      </c>
      <c r="C1561" s="3" t="s">
        <v>3032</v>
      </c>
      <c r="D1561" s="3" t="n">
        <v>1.475082435668</v>
      </c>
    </row>
    <row r="1562" customFormat="false" ht="15" hidden="false" customHeight="true" outlineLevel="0" collapsed="false">
      <c r="A1562" s="3" t="n">
        <v>1818</v>
      </c>
      <c r="B1562" s="3" t="s">
        <v>3033</v>
      </c>
      <c r="C1562" s="3" t="s">
        <v>3034</v>
      </c>
      <c r="D1562" s="3" t="n">
        <v>1.475082435668</v>
      </c>
    </row>
    <row r="1563" customFormat="false" ht="15" hidden="false" customHeight="true" outlineLevel="0" collapsed="false">
      <c r="A1563" s="3" t="n">
        <v>1819</v>
      </c>
      <c r="B1563" s="3" t="s">
        <v>3035</v>
      </c>
      <c r="C1563" s="3" t="s">
        <v>3036</v>
      </c>
      <c r="D1563" s="3" t="n">
        <v>1.475082435668</v>
      </c>
    </row>
    <row r="1564" customFormat="false" ht="15" hidden="false" customHeight="true" outlineLevel="0" collapsed="false">
      <c r="A1564" s="3" t="n">
        <v>1820</v>
      </c>
      <c r="B1564" s="3" t="s">
        <v>3037</v>
      </c>
      <c r="C1564" s="3" t="s">
        <v>3038</v>
      </c>
      <c r="D1564" s="3" t="n">
        <v>1.475082435668</v>
      </c>
    </row>
    <row r="1565" customFormat="false" ht="15" hidden="false" customHeight="true" outlineLevel="0" collapsed="false">
      <c r="A1565" s="3" t="n">
        <v>1821</v>
      </c>
      <c r="B1565" s="3" t="s">
        <v>3039</v>
      </c>
      <c r="C1565" s="3" t="s">
        <v>3040</v>
      </c>
      <c r="D1565" s="3" t="n">
        <v>1.475082435668</v>
      </c>
    </row>
    <row r="1566" customFormat="false" ht="15" hidden="false" customHeight="true" outlineLevel="0" collapsed="false">
      <c r="A1566" s="3" t="n">
        <v>1822</v>
      </c>
      <c r="B1566" s="3" t="s">
        <v>3041</v>
      </c>
      <c r="C1566" s="3" t="s">
        <v>1557</v>
      </c>
      <c r="D1566" s="3" t="n">
        <v>1.475082435668</v>
      </c>
    </row>
    <row r="1567" customFormat="false" ht="15" hidden="false" customHeight="true" outlineLevel="0" collapsed="false">
      <c r="A1567" s="3" t="n">
        <v>1823</v>
      </c>
      <c r="B1567" s="3" t="s">
        <v>3042</v>
      </c>
      <c r="C1567" s="3" t="s">
        <v>3043</v>
      </c>
      <c r="D1567" s="3" t="n">
        <v>1.475082435668</v>
      </c>
    </row>
    <row r="1568" customFormat="false" ht="15" hidden="false" customHeight="true" outlineLevel="0" collapsed="false">
      <c r="A1568" s="3" t="n">
        <v>1824</v>
      </c>
      <c r="B1568" s="3" t="s">
        <v>3044</v>
      </c>
      <c r="C1568" s="3" t="s">
        <v>3045</v>
      </c>
      <c r="D1568" s="3" t="n">
        <v>1.475082435668</v>
      </c>
    </row>
    <row r="1569" customFormat="false" ht="15" hidden="false" customHeight="true" outlineLevel="0" collapsed="false">
      <c r="A1569" s="3" t="n">
        <v>1825</v>
      </c>
      <c r="B1569" s="3" t="s">
        <v>3046</v>
      </c>
      <c r="C1569" s="3" t="s">
        <v>3047</v>
      </c>
      <c r="D1569" s="3" t="n">
        <v>1.475082435668</v>
      </c>
    </row>
    <row r="1570" customFormat="false" ht="15" hidden="false" customHeight="true" outlineLevel="0" collapsed="false">
      <c r="A1570" s="3" t="n">
        <v>1826</v>
      </c>
      <c r="B1570" s="3" t="s">
        <v>3048</v>
      </c>
      <c r="C1570" s="3" t="s">
        <v>3049</v>
      </c>
      <c r="D1570" s="3" t="n">
        <v>1.475082435668</v>
      </c>
    </row>
    <row r="1571" customFormat="false" ht="15" hidden="false" customHeight="true" outlineLevel="0" collapsed="false">
      <c r="A1571" s="3" t="n">
        <v>1827</v>
      </c>
      <c r="B1571" s="3" t="s">
        <v>3050</v>
      </c>
      <c r="C1571" s="3" t="s">
        <v>3051</v>
      </c>
      <c r="D1571" s="3" t="n">
        <v>1.475082435668</v>
      </c>
    </row>
    <row r="1572" customFormat="false" ht="15" hidden="false" customHeight="true" outlineLevel="0" collapsed="false">
      <c r="A1572" s="3" t="n">
        <v>1828</v>
      </c>
      <c r="B1572" s="3" t="s">
        <v>3052</v>
      </c>
      <c r="C1572" s="3" t="s">
        <v>3053</v>
      </c>
      <c r="D1572" s="3" t="n">
        <v>1.475082435668</v>
      </c>
    </row>
    <row r="1573" customFormat="false" ht="15" hidden="false" customHeight="true" outlineLevel="0" collapsed="false">
      <c r="A1573" s="3" t="n">
        <v>1829</v>
      </c>
      <c r="B1573" s="3" t="s">
        <v>3054</v>
      </c>
      <c r="C1573" s="3" t="s">
        <v>3055</v>
      </c>
      <c r="D1573" s="3" t="n">
        <v>1.475082435668</v>
      </c>
    </row>
    <row r="1574" customFormat="false" ht="15" hidden="false" customHeight="true" outlineLevel="0" collapsed="false">
      <c r="A1574" s="3" t="n">
        <v>1830</v>
      </c>
      <c r="B1574" s="3" t="s">
        <v>3056</v>
      </c>
      <c r="C1574" s="3" t="s">
        <v>3057</v>
      </c>
      <c r="D1574" s="3" t="n">
        <v>1.475082435668</v>
      </c>
    </row>
    <row r="1575" customFormat="false" ht="15" hidden="false" customHeight="true" outlineLevel="0" collapsed="false">
      <c r="A1575" s="3" t="n">
        <v>1831</v>
      </c>
      <c r="B1575" s="3" t="s">
        <v>3058</v>
      </c>
      <c r="C1575" s="3" t="s">
        <v>3059</v>
      </c>
      <c r="D1575" s="3" t="n">
        <v>1.475082435668</v>
      </c>
    </row>
    <row r="1576" customFormat="false" ht="15" hidden="false" customHeight="true" outlineLevel="0" collapsed="false">
      <c r="A1576" s="3" t="n">
        <v>1832</v>
      </c>
      <c r="B1576" s="3" t="s">
        <v>3060</v>
      </c>
      <c r="C1576" s="3" t="s">
        <v>2546</v>
      </c>
      <c r="D1576" s="3" t="n">
        <v>1.475082435668</v>
      </c>
    </row>
    <row r="1577" customFormat="false" ht="15" hidden="false" customHeight="true" outlineLevel="0" collapsed="false">
      <c r="A1577" s="3" t="n">
        <v>1833</v>
      </c>
      <c r="B1577" s="3" t="s">
        <v>3061</v>
      </c>
      <c r="C1577" s="3" t="s">
        <v>3062</v>
      </c>
      <c r="D1577" s="3" t="n">
        <v>1.475082435668</v>
      </c>
    </row>
    <row r="1578" customFormat="false" ht="15" hidden="false" customHeight="true" outlineLevel="0" collapsed="false">
      <c r="A1578" s="3" t="n">
        <v>1834</v>
      </c>
      <c r="B1578" s="3" t="s">
        <v>3063</v>
      </c>
      <c r="C1578" s="3" t="s">
        <v>3064</v>
      </c>
      <c r="D1578" s="3" t="n">
        <v>1.475082435668</v>
      </c>
    </row>
    <row r="1579" customFormat="false" ht="15" hidden="false" customHeight="true" outlineLevel="0" collapsed="false">
      <c r="A1579" s="3" t="n">
        <v>1835</v>
      </c>
      <c r="B1579" s="3" t="s">
        <v>3065</v>
      </c>
      <c r="C1579" s="3" t="s">
        <v>3066</v>
      </c>
      <c r="D1579" s="3" t="n">
        <v>1.475082435668</v>
      </c>
    </row>
    <row r="1580" customFormat="false" ht="15" hidden="false" customHeight="true" outlineLevel="0" collapsed="false">
      <c r="A1580" s="3" t="n">
        <v>1836</v>
      </c>
      <c r="B1580" s="3" t="s">
        <v>3067</v>
      </c>
      <c r="C1580" s="3" t="s">
        <v>3068</v>
      </c>
      <c r="D1580" s="3" t="n">
        <v>1.475082435668</v>
      </c>
    </row>
    <row r="1581" customFormat="false" ht="15" hidden="false" customHeight="true" outlineLevel="0" collapsed="false">
      <c r="A1581" s="3" t="n">
        <v>1837</v>
      </c>
      <c r="B1581" s="3" t="s">
        <v>3069</v>
      </c>
      <c r="C1581" s="3" t="s">
        <v>3070</v>
      </c>
      <c r="D1581" s="3" t="n">
        <v>1.475082435668</v>
      </c>
    </row>
    <row r="1582" customFormat="false" ht="15" hidden="false" customHeight="true" outlineLevel="0" collapsed="false">
      <c r="A1582" s="3" t="n">
        <v>1838</v>
      </c>
      <c r="B1582" s="3" t="s">
        <v>3071</v>
      </c>
      <c r="C1582" s="3" t="s">
        <v>3072</v>
      </c>
      <c r="D1582" s="3" t="n">
        <v>1.475082435668</v>
      </c>
    </row>
    <row r="1583" customFormat="false" ht="15" hidden="false" customHeight="true" outlineLevel="0" collapsed="false">
      <c r="A1583" s="3" t="n">
        <v>1839</v>
      </c>
      <c r="B1583" s="3" t="s">
        <v>3073</v>
      </c>
      <c r="C1583" s="3" t="s">
        <v>3074</v>
      </c>
      <c r="D1583" s="3" t="n">
        <v>1.475082435668</v>
      </c>
    </row>
    <row r="1584" customFormat="false" ht="15" hidden="false" customHeight="true" outlineLevel="0" collapsed="false">
      <c r="A1584" s="3" t="n">
        <v>1840</v>
      </c>
      <c r="B1584" s="3" t="s">
        <v>3075</v>
      </c>
      <c r="C1584" s="3" t="s">
        <v>3076</v>
      </c>
      <c r="D1584" s="3" t="n">
        <v>1.475082435668</v>
      </c>
    </row>
    <row r="1585" customFormat="false" ht="15" hidden="false" customHeight="true" outlineLevel="0" collapsed="false">
      <c r="A1585" s="3" t="n">
        <v>1841</v>
      </c>
      <c r="B1585" s="3" t="s">
        <v>3077</v>
      </c>
      <c r="C1585" s="3" t="s">
        <v>3078</v>
      </c>
      <c r="D1585" s="3" t="n">
        <v>1.475082435668</v>
      </c>
    </row>
    <row r="1586" customFormat="false" ht="15" hidden="false" customHeight="true" outlineLevel="0" collapsed="false">
      <c r="A1586" s="3" t="n">
        <v>1842</v>
      </c>
      <c r="B1586" s="3" t="s">
        <v>3079</v>
      </c>
      <c r="C1586" s="3" t="s">
        <v>3080</v>
      </c>
      <c r="D1586" s="3" t="n">
        <v>1.475082435668</v>
      </c>
    </row>
    <row r="1587" customFormat="false" ht="15" hidden="false" customHeight="true" outlineLevel="0" collapsed="false">
      <c r="A1587" s="3" t="n">
        <v>1843</v>
      </c>
      <c r="B1587" s="3" t="s">
        <v>3081</v>
      </c>
      <c r="C1587" s="3" t="s">
        <v>3082</v>
      </c>
      <c r="D1587" s="3" t="n">
        <v>1.475082435668</v>
      </c>
    </row>
    <row r="1588" customFormat="false" ht="15" hidden="false" customHeight="true" outlineLevel="0" collapsed="false">
      <c r="A1588" s="3" t="n">
        <v>1844</v>
      </c>
      <c r="B1588" s="3" t="s">
        <v>3083</v>
      </c>
      <c r="C1588" s="3" t="s">
        <v>3084</v>
      </c>
      <c r="D1588" s="3" t="n">
        <v>1.475082435668</v>
      </c>
    </row>
    <row r="1589" customFormat="false" ht="15" hidden="false" customHeight="true" outlineLevel="0" collapsed="false">
      <c r="A1589" s="3" t="n">
        <v>1845</v>
      </c>
      <c r="B1589" s="3" t="s">
        <v>3085</v>
      </c>
      <c r="C1589" s="3" t="s">
        <v>3086</v>
      </c>
      <c r="D1589" s="3" t="n">
        <v>1.475082435668</v>
      </c>
    </row>
    <row r="1590" customFormat="false" ht="15" hidden="false" customHeight="true" outlineLevel="0" collapsed="false">
      <c r="A1590" s="3" t="n">
        <v>1846</v>
      </c>
      <c r="B1590" s="3" t="s">
        <v>3087</v>
      </c>
      <c r="C1590" s="3" t="s">
        <v>3088</v>
      </c>
      <c r="D1590" s="3" t="n">
        <v>1.475082435668</v>
      </c>
    </row>
    <row r="1591" customFormat="false" ht="15" hidden="false" customHeight="true" outlineLevel="0" collapsed="false">
      <c r="A1591" s="3" t="n">
        <v>1847</v>
      </c>
      <c r="B1591" s="3" t="s">
        <v>3089</v>
      </c>
      <c r="C1591" s="3" t="s">
        <v>3090</v>
      </c>
      <c r="D1591" s="3" t="n">
        <v>1.475082435668</v>
      </c>
    </row>
    <row r="1592" customFormat="false" ht="15" hidden="false" customHeight="true" outlineLevel="0" collapsed="false">
      <c r="A1592" s="3" t="n">
        <v>1848</v>
      </c>
      <c r="B1592" s="3" t="s">
        <v>3091</v>
      </c>
      <c r="C1592" s="3" t="s">
        <v>3092</v>
      </c>
      <c r="D1592" s="3" t="n">
        <v>1.475082435668</v>
      </c>
    </row>
    <row r="1593" customFormat="false" ht="15" hidden="false" customHeight="true" outlineLevel="0" collapsed="false">
      <c r="A1593" s="3" t="n">
        <v>1849</v>
      </c>
      <c r="B1593" s="3" t="s">
        <v>3093</v>
      </c>
      <c r="C1593" s="3" t="s">
        <v>3094</v>
      </c>
      <c r="D1593" s="3" t="n">
        <v>1.475082435668</v>
      </c>
    </row>
    <row r="1594" customFormat="false" ht="15" hidden="false" customHeight="true" outlineLevel="0" collapsed="false">
      <c r="A1594" s="3" t="n">
        <v>1850</v>
      </c>
      <c r="B1594" s="3" t="s">
        <v>3095</v>
      </c>
      <c r="C1594" s="3" t="s">
        <v>3096</v>
      </c>
      <c r="D1594" s="3" t="n">
        <v>1.475082435668</v>
      </c>
    </row>
    <row r="1595" customFormat="false" ht="15" hidden="false" customHeight="true" outlineLevel="0" collapsed="false">
      <c r="A1595" s="3" t="n">
        <v>1851</v>
      </c>
      <c r="B1595" s="3" t="s">
        <v>3097</v>
      </c>
      <c r="C1595" s="3" t="s">
        <v>3098</v>
      </c>
      <c r="D1595" s="3" t="n">
        <v>1.475082435668</v>
      </c>
    </row>
    <row r="1596" customFormat="false" ht="15" hidden="false" customHeight="true" outlineLevel="0" collapsed="false">
      <c r="A1596" s="3" t="n">
        <v>1852</v>
      </c>
      <c r="B1596" s="3" t="s">
        <v>3099</v>
      </c>
      <c r="C1596" s="3" t="s">
        <v>3100</v>
      </c>
      <c r="D1596" s="3" t="n">
        <v>1.475082435668</v>
      </c>
    </row>
    <row r="1597" customFormat="false" ht="15" hidden="false" customHeight="true" outlineLevel="0" collapsed="false">
      <c r="A1597" s="3" t="n">
        <v>1853</v>
      </c>
      <c r="B1597" s="3" t="s">
        <v>3101</v>
      </c>
      <c r="C1597" s="3" t="s">
        <v>3102</v>
      </c>
      <c r="D1597" s="3" t="n">
        <v>1.475082435668</v>
      </c>
    </row>
    <row r="1598" customFormat="false" ht="15" hidden="false" customHeight="true" outlineLevel="0" collapsed="false">
      <c r="A1598" s="3" t="n">
        <v>1854</v>
      </c>
      <c r="B1598" s="3" t="s">
        <v>3103</v>
      </c>
      <c r="C1598" s="3" t="s">
        <v>3104</v>
      </c>
      <c r="D1598" s="3" t="n">
        <v>1.475082435668</v>
      </c>
    </row>
    <row r="1599" customFormat="false" ht="15" hidden="false" customHeight="true" outlineLevel="0" collapsed="false">
      <c r="A1599" s="3" t="n">
        <v>1855</v>
      </c>
      <c r="B1599" s="3" t="s">
        <v>3105</v>
      </c>
      <c r="C1599" s="3" t="s">
        <v>3106</v>
      </c>
      <c r="D1599" s="3" t="n">
        <v>1.475082435668</v>
      </c>
    </row>
    <row r="1600" customFormat="false" ht="15" hidden="false" customHeight="true" outlineLevel="0" collapsed="false">
      <c r="A1600" s="3" t="n">
        <v>1856</v>
      </c>
      <c r="B1600" s="3" t="s">
        <v>3107</v>
      </c>
      <c r="C1600" s="3" t="s">
        <v>3108</v>
      </c>
      <c r="D1600" s="3" t="n">
        <v>1.475082435668</v>
      </c>
    </row>
    <row r="1601" customFormat="false" ht="15" hidden="false" customHeight="true" outlineLevel="0" collapsed="false">
      <c r="A1601" s="3" t="n">
        <v>1857</v>
      </c>
      <c r="B1601" s="3" t="s">
        <v>3109</v>
      </c>
      <c r="C1601" s="3" t="s">
        <v>3110</v>
      </c>
      <c r="D1601" s="3" t="n">
        <v>1.475082435668</v>
      </c>
    </row>
    <row r="1602" customFormat="false" ht="15" hidden="false" customHeight="true" outlineLevel="0" collapsed="false">
      <c r="A1602" s="3" t="n">
        <v>1858</v>
      </c>
      <c r="B1602" s="3" t="s">
        <v>3111</v>
      </c>
      <c r="C1602" s="3" t="s">
        <v>3112</v>
      </c>
      <c r="D1602" s="3" t="n">
        <v>1.475082435668</v>
      </c>
    </row>
    <row r="1603" customFormat="false" ht="15" hidden="false" customHeight="true" outlineLevel="0" collapsed="false">
      <c r="A1603" s="3" t="n">
        <v>1859</v>
      </c>
      <c r="B1603" s="3" t="s">
        <v>3113</v>
      </c>
      <c r="C1603" s="3" t="s">
        <v>3114</v>
      </c>
      <c r="D1603" s="3" t="n">
        <v>1.475082435668</v>
      </c>
    </row>
    <row r="1604" customFormat="false" ht="15" hidden="false" customHeight="true" outlineLevel="0" collapsed="false">
      <c r="A1604" s="3" t="n">
        <v>1860</v>
      </c>
      <c r="B1604" s="3" t="s">
        <v>3115</v>
      </c>
      <c r="C1604" s="3" t="s">
        <v>3116</v>
      </c>
      <c r="D1604" s="3" t="n">
        <v>1.475082435668</v>
      </c>
    </row>
    <row r="1605" customFormat="false" ht="15" hidden="false" customHeight="true" outlineLevel="0" collapsed="false">
      <c r="A1605" s="3" t="n">
        <v>1861</v>
      </c>
      <c r="B1605" s="3" t="s">
        <v>3117</v>
      </c>
      <c r="C1605" s="3" t="s">
        <v>3118</v>
      </c>
      <c r="D1605" s="3" t="n">
        <v>1.475082435668</v>
      </c>
    </row>
    <row r="1606" customFormat="false" ht="15" hidden="false" customHeight="true" outlineLevel="0" collapsed="false">
      <c r="A1606" s="3" t="n">
        <v>1862</v>
      </c>
      <c r="B1606" s="3" t="s">
        <v>3119</v>
      </c>
      <c r="C1606" s="3" t="s">
        <v>505</v>
      </c>
      <c r="D1606" s="3" t="n">
        <v>1.475082435668</v>
      </c>
    </row>
    <row r="1607" customFormat="false" ht="15" hidden="false" customHeight="true" outlineLevel="0" collapsed="false">
      <c r="A1607" s="3" t="n">
        <v>1863</v>
      </c>
      <c r="B1607" s="3" t="s">
        <v>3120</v>
      </c>
      <c r="C1607" s="3" t="s">
        <v>3121</v>
      </c>
      <c r="D1607" s="3" t="n">
        <v>1.475082435668</v>
      </c>
    </row>
    <row r="1608" customFormat="false" ht="15" hidden="false" customHeight="true" outlineLevel="0" collapsed="false">
      <c r="A1608" s="3" t="n">
        <v>1864</v>
      </c>
      <c r="B1608" s="3" t="s">
        <v>3122</v>
      </c>
      <c r="C1608" s="3" t="s">
        <v>3123</v>
      </c>
      <c r="D1608" s="3" t="n">
        <v>1.475082435668</v>
      </c>
    </row>
    <row r="1609" customFormat="false" ht="15" hidden="false" customHeight="true" outlineLevel="0" collapsed="false">
      <c r="A1609" s="3" t="n">
        <v>1865</v>
      </c>
      <c r="B1609" s="3" t="s">
        <v>3124</v>
      </c>
      <c r="C1609" s="3" t="s">
        <v>3125</v>
      </c>
      <c r="D1609" s="3" t="n">
        <v>1.475082435668</v>
      </c>
    </row>
    <row r="1610" customFormat="false" ht="15" hidden="false" customHeight="true" outlineLevel="0" collapsed="false">
      <c r="A1610" s="3" t="n">
        <v>1866</v>
      </c>
      <c r="B1610" s="3" t="s">
        <v>3126</v>
      </c>
      <c r="C1610" s="3" t="s">
        <v>3127</v>
      </c>
      <c r="D1610" s="3" t="n">
        <v>1.475082435668</v>
      </c>
    </row>
    <row r="1611" customFormat="false" ht="15" hidden="false" customHeight="true" outlineLevel="0" collapsed="false">
      <c r="A1611" s="3" t="n">
        <v>1867</v>
      </c>
      <c r="B1611" s="3" t="s">
        <v>3128</v>
      </c>
      <c r="C1611" s="3" t="s">
        <v>3129</v>
      </c>
      <c r="D1611" s="3" t="n">
        <v>1.475082435668</v>
      </c>
    </row>
    <row r="1612" customFormat="false" ht="15" hidden="false" customHeight="true" outlineLevel="0" collapsed="false">
      <c r="A1612" s="3" t="n">
        <v>1868</v>
      </c>
      <c r="B1612" s="3" t="s">
        <v>3130</v>
      </c>
      <c r="C1612" s="3" t="s">
        <v>3131</v>
      </c>
      <c r="D1612" s="3" t="n">
        <v>1.475082435668</v>
      </c>
    </row>
    <row r="1613" customFormat="false" ht="15" hidden="false" customHeight="true" outlineLevel="0" collapsed="false">
      <c r="A1613" s="3" t="n">
        <v>1869</v>
      </c>
      <c r="B1613" s="3" t="s">
        <v>3132</v>
      </c>
      <c r="C1613" s="3" t="s">
        <v>3133</v>
      </c>
      <c r="D1613" s="3" t="n">
        <v>1.475082435668</v>
      </c>
    </row>
    <row r="1614" customFormat="false" ht="15" hidden="false" customHeight="true" outlineLevel="0" collapsed="false">
      <c r="A1614" s="3" t="n">
        <v>1870</v>
      </c>
      <c r="B1614" s="3" t="s">
        <v>3134</v>
      </c>
      <c r="C1614" s="3" t="s">
        <v>3135</v>
      </c>
      <c r="D1614" s="3" t="n">
        <v>1.475082435668</v>
      </c>
    </row>
    <row r="1615" customFormat="false" ht="15" hidden="false" customHeight="true" outlineLevel="0" collapsed="false">
      <c r="A1615" s="3" t="n">
        <v>1872</v>
      </c>
      <c r="B1615" s="3" t="s">
        <v>3136</v>
      </c>
      <c r="C1615" s="3" t="s">
        <v>3137</v>
      </c>
      <c r="D1615" s="3" t="n">
        <v>1.475082435668</v>
      </c>
    </row>
    <row r="1616" customFormat="false" ht="15" hidden="false" customHeight="true" outlineLevel="0" collapsed="false">
      <c r="A1616" s="3" t="n">
        <v>1873</v>
      </c>
      <c r="B1616" s="3" t="s">
        <v>3138</v>
      </c>
      <c r="C1616" s="3" t="s">
        <v>3139</v>
      </c>
      <c r="D1616" s="3" t="n">
        <v>1.475082435668</v>
      </c>
    </row>
    <row r="1617" customFormat="false" ht="15" hidden="false" customHeight="true" outlineLevel="0" collapsed="false">
      <c r="A1617" s="3" t="n">
        <v>1874</v>
      </c>
      <c r="B1617" s="3" t="s">
        <v>3140</v>
      </c>
      <c r="C1617" s="3" t="s">
        <v>1112</v>
      </c>
      <c r="D1617" s="3" t="n">
        <v>1.475082435668</v>
      </c>
    </row>
    <row r="1618" customFormat="false" ht="15" hidden="false" customHeight="true" outlineLevel="0" collapsed="false">
      <c r="A1618" s="3" t="n">
        <v>1875</v>
      </c>
      <c r="B1618" s="3" t="s">
        <v>3141</v>
      </c>
      <c r="C1618" s="3" t="s">
        <v>3142</v>
      </c>
      <c r="D1618" s="3" t="n">
        <v>1.475082435668</v>
      </c>
    </row>
    <row r="1619" customFormat="false" ht="15" hidden="false" customHeight="true" outlineLevel="0" collapsed="false">
      <c r="A1619" s="3" t="n">
        <v>1876</v>
      </c>
      <c r="B1619" s="3" t="s">
        <v>3143</v>
      </c>
      <c r="C1619" s="3" t="s">
        <v>893</v>
      </c>
      <c r="D1619" s="3" t="n">
        <v>1.475082435668</v>
      </c>
    </row>
    <row r="1620" customFormat="false" ht="15" hidden="false" customHeight="true" outlineLevel="0" collapsed="false">
      <c r="A1620" s="3" t="n">
        <v>1877</v>
      </c>
      <c r="B1620" s="3" t="s">
        <v>3144</v>
      </c>
      <c r="C1620" s="3" t="s">
        <v>3145</v>
      </c>
      <c r="D1620" s="3" t="n">
        <v>1.475082435668</v>
      </c>
    </row>
    <row r="1621" customFormat="false" ht="15" hidden="false" customHeight="true" outlineLevel="0" collapsed="false">
      <c r="A1621" s="3" t="n">
        <v>1878</v>
      </c>
      <c r="B1621" s="3" t="s">
        <v>3146</v>
      </c>
      <c r="C1621" s="3" t="s">
        <v>83</v>
      </c>
      <c r="D1621" s="3" t="n">
        <v>1.475082435668</v>
      </c>
    </row>
    <row r="1622" customFormat="false" ht="15" hidden="false" customHeight="true" outlineLevel="0" collapsed="false">
      <c r="A1622" s="3" t="n">
        <v>1879</v>
      </c>
      <c r="B1622" s="3" t="s">
        <v>3147</v>
      </c>
      <c r="C1622" s="3" t="s">
        <v>3148</v>
      </c>
      <c r="D1622" s="3" t="n">
        <v>1.475082435668</v>
      </c>
    </row>
    <row r="1623" customFormat="false" ht="15" hidden="false" customHeight="true" outlineLevel="0" collapsed="false">
      <c r="A1623" s="3" t="n">
        <v>1880</v>
      </c>
      <c r="B1623" s="3" t="s">
        <v>3149</v>
      </c>
      <c r="C1623" s="3" t="s">
        <v>3150</v>
      </c>
      <c r="D1623" s="3" t="n">
        <v>1.475082435668</v>
      </c>
    </row>
    <row r="1624" customFormat="false" ht="15" hidden="false" customHeight="true" outlineLevel="0" collapsed="false">
      <c r="A1624" s="3" t="n">
        <v>1881</v>
      </c>
      <c r="B1624" s="3" t="s">
        <v>3151</v>
      </c>
      <c r="C1624" s="3" t="s">
        <v>3152</v>
      </c>
      <c r="D1624" s="3" t="n">
        <v>1.475082435668</v>
      </c>
    </row>
    <row r="1625" customFormat="false" ht="15" hidden="false" customHeight="true" outlineLevel="0" collapsed="false">
      <c r="A1625" s="3" t="n">
        <v>1882</v>
      </c>
      <c r="B1625" s="3" t="s">
        <v>3153</v>
      </c>
      <c r="C1625" s="3" t="s">
        <v>3154</v>
      </c>
      <c r="D1625" s="3" t="n">
        <v>1.475082435668</v>
      </c>
    </row>
    <row r="1626" customFormat="false" ht="15" hidden="false" customHeight="true" outlineLevel="0" collapsed="false">
      <c r="A1626" s="3" t="n">
        <v>1883</v>
      </c>
      <c r="B1626" s="3" t="s">
        <v>3155</v>
      </c>
      <c r="C1626" s="3" t="s">
        <v>3156</v>
      </c>
      <c r="D1626" s="3" t="n">
        <v>1.475082435668</v>
      </c>
    </row>
    <row r="1627" customFormat="false" ht="15" hidden="false" customHeight="true" outlineLevel="0" collapsed="false">
      <c r="A1627" s="3" t="n">
        <v>1884</v>
      </c>
      <c r="B1627" s="3" t="s">
        <v>3157</v>
      </c>
      <c r="C1627" s="3" t="s">
        <v>3158</v>
      </c>
      <c r="D1627" s="3" t="n">
        <v>1.475082435668</v>
      </c>
    </row>
    <row r="1628" customFormat="false" ht="15" hidden="false" customHeight="true" outlineLevel="0" collapsed="false">
      <c r="A1628" s="3" t="n">
        <v>1885</v>
      </c>
      <c r="B1628" s="3" t="s">
        <v>3159</v>
      </c>
      <c r="C1628" s="3" t="s">
        <v>3160</v>
      </c>
      <c r="D1628" s="3" t="n">
        <v>1.475082435668</v>
      </c>
    </row>
    <row r="1629" customFormat="false" ht="15" hidden="false" customHeight="true" outlineLevel="0" collapsed="false">
      <c r="A1629" s="3" t="n">
        <v>1886</v>
      </c>
      <c r="B1629" s="3" t="s">
        <v>3161</v>
      </c>
      <c r="C1629" s="3" t="s">
        <v>3162</v>
      </c>
      <c r="D1629" s="3" t="n">
        <v>1.475082435668</v>
      </c>
    </row>
    <row r="1630" customFormat="false" ht="15" hidden="false" customHeight="true" outlineLevel="0" collapsed="false">
      <c r="A1630" s="3" t="n">
        <v>1887</v>
      </c>
      <c r="B1630" s="3" t="s">
        <v>3163</v>
      </c>
      <c r="C1630" s="3" t="s">
        <v>3164</v>
      </c>
      <c r="D1630" s="3" t="n">
        <v>1.475082435668</v>
      </c>
    </row>
    <row r="1631" customFormat="false" ht="15" hidden="false" customHeight="true" outlineLevel="0" collapsed="false">
      <c r="A1631" s="3" t="n">
        <v>1888</v>
      </c>
      <c r="B1631" s="3" t="s">
        <v>3165</v>
      </c>
      <c r="C1631" s="3" t="s">
        <v>3166</v>
      </c>
      <c r="D1631" s="3" t="n">
        <v>1.475082435668</v>
      </c>
    </row>
    <row r="1632" customFormat="false" ht="15" hidden="false" customHeight="true" outlineLevel="0" collapsed="false">
      <c r="A1632" s="3" t="n">
        <v>1889</v>
      </c>
      <c r="B1632" s="3" t="s">
        <v>3167</v>
      </c>
      <c r="C1632" s="3" t="s">
        <v>3168</v>
      </c>
      <c r="D1632" s="3" t="n">
        <v>1.475082435668</v>
      </c>
    </row>
    <row r="1633" customFormat="false" ht="15" hidden="false" customHeight="true" outlineLevel="0" collapsed="false">
      <c r="A1633" s="3" t="n">
        <v>1890</v>
      </c>
      <c r="B1633" s="3" t="s">
        <v>3169</v>
      </c>
      <c r="C1633" s="3" t="s">
        <v>3170</v>
      </c>
      <c r="D1633" s="3" t="n">
        <v>1.475082435668</v>
      </c>
    </row>
    <row r="1634" customFormat="false" ht="15" hidden="false" customHeight="true" outlineLevel="0" collapsed="false">
      <c r="A1634" s="3" t="n">
        <v>1891</v>
      </c>
      <c r="B1634" s="3" t="s">
        <v>3171</v>
      </c>
      <c r="C1634" s="3" t="s">
        <v>3172</v>
      </c>
      <c r="D1634" s="3" t="n">
        <v>1.475082435668</v>
      </c>
    </row>
    <row r="1635" customFormat="false" ht="15" hidden="false" customHeight="true" outlineLevel="0" collapsed="false">
      <c r="A1635" s="3" t="n">
        <v>1893</v>
      </c>
      <c r="B1635" s="3" t="s">
        <v>3173</v>
      </c>
      <c r="C1635" s="3" t="s">
        <v>3174</v>
      </c>
      <c r="D1635" s="3" t="n">
        <v>1.475082435668</v>
      </c>
    </row>
    <row r="1636" customFormat="false" ht="15" hidden="false" customHeight="true" outlineLevel="0" collapsed="false">
      <c r="A1636" s="3" t="n">
        <v>1894</v>
      </c>
      <c r="B1636" s="3" t="s">
        <v>3175</v>
      </c>
      <c r="C1636" s="3" t="s">
        <v>3176</v>
      </c>
      <c r="D1636" s="3" t="n">
        <v>1.475082435668</v>
      </c>
    </row>
    <row r="1637" customFormat="false" ht="15" hidden="false" customHeight="true" outlineLevel="0" collapsed="false">
      <c r="A1637" s="3" t="n">
        <v>1895</v>
      </c>
      <c r="B1637" s="3" t="s">
        <v>3177</v>
      </c>
      <c r="C1637" s="3" t="s">
        <v>3178</v>
      </c>
      <c r="D1637" s="3" t="n">
        <v>1.475082435668</v>
      </c>
    </row>
    <row r="1638" customFormat="false" ht="15" hidden="false" customHeight="true" outlineLevel="0" collapsed="false">
      <c r="A1638" s="3" t="n">
        <v>1896</v>
      </c>
      <c r="B1638" s="3" t="s">
        <v>3179</v>
      </c>
      <c r="C1638" s="3" t="s">
        <v>3180</v>
      </c>
      <c r="D1638" s="3" t="n">
        <v>1.475082435668</v>
      </c>
    </row>
    <row r="1639" customFormat="false" ht="15" hidden="false" customHeight="true" outlineLevel="0" collapsed="false">
      <c r="A1639" s="3" t="n">
        <v>1897</v>
      </c>
      <c r="B1639" s="3" t="s">
        <v>3181</v>
      </c>
      <c r="C1639" s="3" t="s">
        <v>3182</v>
      </c>
      <c r="D1639" s="3" t="n">
        <v>1.475082435668</v>
      </c>
    </row>
    <row r="1640" customFormat="false" ht="15" hidden="false" customHeight="true" outlineLevel="0" collapsed="false">
      <c r="A1640" s="3" t="n">
        <v>1898</v>
      </c>
      <c r="B1640" s="3" t="s">
        <v>3183</v>
      </c>
      <c r="C1640" s="3" t="s">
        <v>3184</v>
      </c>
      <c r="D1640" s="3" t="n">
        <v>1.475082435668</v>
      </c>
    </row>
    <row r="1641" customFormat="false" ht="15" hidden="false" customHeight="true" outlineLevel="0" collapsed="false">
      <c r="A1641" s="3" t="n">
        <v>1899</v>
      </c>
      <c r="B1641" s="3" t="s">
        <v>3185</v>
      </c>
      <c r="C1641" s="3" t="s">
        <v>3186</v>
      </c>
      <c r="D1641" s="3" t="n">
        <v>1.475082435668</v>
      </c>
    </row>
    <row r="1642" customFormat="false" ht="15" hidden="false" customHeight="true" outlineLevel="0" collapsed="false">
      <c r="A1642" s="3" t="n">
        <v>1900</v>
      </c>
      <c r="B1642" s="3" t="s">
        <v>3187</v>
      </c>
      <c r="C1642" s="3" t="s">
        <v>69</v>
      </c>
      <c r="D1642" s="3" t="n">
        <v>1.475082435668</v>
      </c>
    </row>
    <row r="1643" customFormat="false" ht="15" hidden="false" customHeight="true" outlineLevel="0" collapsed="false">
      <c r="A1643" s="3" t="n">
        <v>1901</v>
      </c>
      <c r="B1643" s="3" t="s">
        <v>3188</v>
      </c>
      <c r="C1643" s="3" t="s">
        <v>464</v>
      </c>
      <c r="D1643" s="3" t="n">
        <v>1.475082435668</v>
      </c>
    </row>
    <row r="1644" customFormat="false" ht="15" hidden="false" customHeight="true" outlineLevel="0" collapsed="false">
      <c r="A1644" s="3" t="n">
        <v>1902</v>
      </c>
      <c r="B1644" s="3" t="s">
        <v>3189</v>
      </c>
      <c r="C1644" s="3" t="s">
        <v>3190</v>
      </c>
      <c r="D1644" s="3" t="n">
        <v>1.475082435668</v>
      </c>
    </row>
    <row r="1645" customFormat="false" ht="15" hidden="false" customHeight="true" outlineLevel="0" collapsed="false">
      <c r="A1645" s="3" t="n">
        <v>1903</v>
      </c>
      <c r="B1645" s="3" t="s">
        <v>3191</v>
      </c>
      <c r="C1645" s="3" t="s">
        <v>3192</v>
      </c>
      <c r="D1645" s="3" t="n">
        <v>1.475082435668</v>
      </c>
    </row>
    <row r="1646" customFormat="false" ht="15" hidden="false" customHeight="true" outlineLevel="0" collapsed="false">
      <c r="A1646" s="3" t="n">
        <v>1904</v>
      </c>
      <c r="B1646" s="3" t="s">
        <v>3193</v>
      </c>
      <c r="C1646" s="3" t="s">
        <v>3194</v>
      </c>
      <c r="D1646" s="3" t="n">
        <v>1.475082435668</v>
      </c>
    </row>
    <row r="1647" customFormat="false" ht="15" hidden="false" customHeight="true" outlineLevel="0" collapsed="false">
      <c r="A1647" s="3" t="n">
        <v>1905</v>
      </c>
      <c r="B1647" s="3" t="s">
        <v>3195</v>
      </c>
      <c r="C1647" s="3" t="s">
        <v>3196</v>
      </c>
      <c r="D1647" s="3" t="n">
        <v>1.475082435668</v>
      </c>
    </row>
    <row r="1648" customFormat="false" ht="15" hidden="false" customHeight="true" outlineLevel="0" collapsed="false">
      <c r="A1648" s="3" t="n">
        <v>1906</v>
      </c>
      <c r="B1648" s="3" t="s">
        <v>3197</v>
      </c>
      <c r="C1648" s="3" t="s">
        <v>1118</v>
      </c>
      <c r="D1648" s="3" t="n">
        <v>1.475082435668</v>
      </c>
    </row>
    <row r="1649" customFormat="false" ht="15" hidden="false" customHeight="true" outlineLevel="0" collapsed="false">
      <c r="A1649" s="3" t="n">
        <v>1907</v>
      </c>
      <c r="B1649" s="3" t="s">
        <v>3198</v>
      </c>
      <c r="C1649" s="3" t="s">
        <v>3199</v>
      </c>
      <c r="D1649" s="3" t="n">
        <v>1.475082435668</v>
      </c>
    </row>
    <row r="1650" customFormat="false" ht="15" hidden="false" customHeight="true" outlineLevel="0" collapsed="false">
      <c r="A1650" s="3" t="n">
        <v>1908</v>
      </c>
      <c r="B1650" s="3" t="s">
        <v>3200</v>
      </c>
      <c r="C1650" s="3" t="s">
        <v>565</v>
      </c>
      <c r="D1650" s="3" t="n">
        <v>1.475082435668</v>
      </c>
    </row>
    <row r="1651" customFormat="false" ht="15" hidden="false" customHeight="true" outlineLevel="0" collapsed="false">
      <c r="A1651" s="3" t="n">
        <v>1909</v>
      </c>
      <c r="B1651" s="3" t="s">
        <v>3201</v>
      </c>
      <c r="C1651" s="3" t="s">
        <v>3202</v>
      </c>
      <c r="D1651" s="3" t="n">
        <v>1.475082435668</v>
      </c>
    </row>
    <row r="1652" customFormat="false" ht="15" hidden="false" customHeight="true" outlineLevel="0" collapsed="false">
      <c r="A1652" s="3" t="n">
        <v>1910</v>
      </c>
      <c r="B1652" s="3" t="s">
        <v>3203</v>
      </c>
      <c r="C1652" s="3" t="s">
        <v>3204</v>
      </c>
      <c r="D1652" s="3" t="n">
        <v>1.475082435668</v>
      </c>
    </row>
    <row r="1653" customFormat="false" ht="15" hidden="false" customHeight="true" outlineLevel="0" collapsed="false">
      <c r="A1653" s="3" t="n">
        <v>1911</v>
      </c>
      <c r="B1653" s="3" t="s">
        <v>3205</v>
      </c>
      <c r="C1653" s="3" t="s">
        <v>3206</v>
      </c>
      <c r="D1653" s="3" t="n">
        <v>1.475082435668</v>
      </c>
    </row>
    <row r="1654" customFormat="false" ht="15" hidden="false" customHeight="true" outlineLevel="0" collapsed="false">
      <c r="A1654" s="3" t="n">
        <v>1912</v>
      </c>
      <c r="B1654" s="3" t="s">
        <v>3207</v>
      </c>
      <c r="C1654" s="3" t="s">
        <v>3208</v>
      </c>
      <c r="D1654" s="3" t="n">
        <v>1.475082435668</v>
      </c>
    </row>
    <row r="1655" customFormat="false" ht="15" hidden="false" customHeight="true" outlineLevel="0" collapsed="false">
      <c r="A1655" s="3" t="n">
        <v>1913</v>
      </c>
      <c r="B1655" s="3" t="s">
        <v>3209</v>
      </c>
      <c r="C1655" s="3" t="s">
        <v>3210</v>
      </c>
      <c r="D1655" s="3" t="n">
        <v>1.475082435668</v>
      </c>
    </row>
    <row r="1656" customFormat="false" ht="15" hidden="false" customHeight="true" outlineLevel="0" collapsed="false">
      <c r="A1656" s="3" t="n">
        <v>1914</v>
      </c>
      <c r="B1656" s="3" t="s">
        <v>3211</v>
      </c>
      <c r="C1656" s="3" t="s">
        <v>3212</v>
      </c>
      <c r="D1656" s="3" t="n">
        <v>1.475082435668</v>
      </c>
    </row>
    <row r="1657" customFormat="false" ht="15" hidden="false" customHeight="true" outlineLevel="0" collapsed="false">
      <c r="A1657" s="3" t="n">
        <v>1915</v>
      </c>
      <c r="B1657" s="3" t="s">
        <v>3213</v>
      </c>
      <c r="C1657" s="3" t="s">
        <v>3214</v>
      </c>
      <c r="D1657" s="3" t="n">
        <v>1.475082435668</v>
      </c>
    </row>
    <row r="1658" customFormat="false" ht="15" hidden="false" customHeight="true" outlineLevel="0" collapsed="false">
      <c r="A1658" s="3" t="n">
        <v>1916</v>
      </c>
      <c r="B1658" s="3" t="s">
        <v>3215</v>
      </c>
      <c r="C1658" s="3" t="s">
        <v>3216</v>
      </c>
      <c r="D1658" s="3" t="n">
        <v>1.475082435668</v>
      </c>
    </row>
    <row r="1659" customFormat="false" ht="15" hidden="false" customHeight="true" outlineLevel="0" collapsed="false">
      <c r="A1659" s="3" t="n">
        <v>1917</v>
      </c>
      <c r="B1659" s="3" t="s">
        <v>3217</v>
      </c>
      <c r="C1659" s="3" t="s">
        <v>3218</v>
      </c>
      <c r="D1659" s="3" t="n">
        <v>1.475082435668</v>
      </c>
    </row>
    <row r="1660" customFormat="false" ht="15" hidden="false" customHeight="true" outlineLevel="0" collapsed="false">
      <c r="A1660" s="3" t="n">
        <v>1918</v>
      </c>
      <c r="B1660" s="3" t="s">
        <v>3219</v>
      </c>
      <c r="C1660" s="3" t="s">
        <v>3220</v>
      </c>
      <c r="D1660" s="3" t="n">
        <v>1.475082435668</v>
      </c>
    </row>
    <row r="1661" customFormat="false" ht="15" hidden="false" customHeight="true" outlineLevel="0" collapsed="false">
      <c r="A1661" s="3" t="n">
        <v>1919</v>
      </c>
      <c r="B1661" s="3" t="s">
        <v>3221</v>
      </c>
      <c r="C1661" s="3" t="s">
        <v>3222</v>
      </c>
      <c r="D1661" s="3" t="n">
        <v>1.475082435668</v>
      </c>
    </row>
    <row r="1662" customFormat="false" ht="15" hidden="false" customHeight="true" outlineLevel="0" collapsed="false">
      <c r="A1662" s="3" t="n">
        <v>1920</v>
      </c>
      <c r="B1662" s="3" t="s">
        <v>3223</v>
      </c>
      <c r="C1662" s="3" t="s">
        <v>428</v>
      </c>
      <c r="D1662" s="3" t="n">
        <v>1.475082435668</v>
      </c>
    </row>
    <row r="1663" customFormat="false" ht="15" hidden="false" customHeight="true" outlineLevel="0" collapsed="false">
      <c r="A1663" s="3" t="n">
        <v>1921</v>
      </c>
      <c r="B1663" s="3" t="s">
        <v>3224</v>
      </c>
      <c r="C1663" s="3" t="s">
        <v>3225</v>
      </c>
      <c r="D1663" s="3" t="n">
        <v>1.475082435668</v>
      </c>
    </row>
    <row r="1664" customFormat="false" ht="15" hidden="false" customHeight="true" outlineLevel="0" collapsed="false">
      <c r="A1664" s="3" t="n">
        <v>1922</v>
      </c>
      <c r="B1664" s="3" t="s">
        <v>3226</v>
      </c>
      <c r="C1664" s="3" t="s">
        <v>3227</v>
      </c>
      <c r="D1664" s="3" t="n">
        <v>1.475082435668</v>
      </c>
    </row>
    <row r="1665" customFormat="false" ht="15" hidden="false" customHeight="true" outlineLevel="0" collapsed="false">
      <c r="A1665" s="3" t="n">
        <v>1923</v>
      </c>
      <c r="B1665" s="3" t="s">
        <v>3228</v>
      </c>
      <c r="C1665" s="3" t="s">
        <v>3229</v>
      </c>
      <c r="D1665" s="3" t="n">
        <v>1.475082435668</v>
      </c>
    </row>
    <row r="1666" customFormat="false" ht="15" hidden="false" customHeight="true" outlineLevel="0" collapsed="false">
      <c r="A1666" s="3" t="n">
        <v>1924</v>
      </c>
      <c r="B1666" s="3" t="s">
        <v>3230</v>
      </c>
      <c r="C1666" s="3" t="s">
        <v>3231</v>
      </c>
      <c r="D1666" s="3" t="n">
        <v>1.475082435668</v>
      </c>
    </row>
    <row r="1667" customFormat="false" ht="15" hidden="false" customHeight="true" outlineLevel="0" collapsed="false">
      <c r="A1667" s="3" t="n">
        <v>1925</v>
      </c>
      <c r="B1667" s="3" t="s">
        <v>3232</v>
      </c>
      <c r="C1667" s="3" t="s">
        <v>3233</v>
      </c>
      <c r="D1667" s="3" t="n">
        <v>1.475082435668</v>
      </c>
    </row>
    <row r="1668" customFormat="false" ht="15" hidden="false" customHeight="true" outlineLevel="0" collapsed="false">
      <c r="A1668" s="3" t="n">
        <v>1926</v>
      </c>
      <c r="B1668" s="3" t="s">
        <v>3234</v>
      </c>
      <c r="C1668" s="3" t="s">
        <v>3235</v>
      </c>
      <c r="D1668" s="3" t="n">
        <v>1.475082435668</v>
      </c>
    </row>
    <row r="1669" customFormat="false" ht="15" hidden="false" customHeight="true" outlineLevel="0" collapsed="false">
      <c r="A1669" s="3" t="n">
        <v>1927</v>
      </c>
      <c r="B1669" s="3" t="s">
        <v>3236</v>
      </c>
      <c r="C1669" s="3" t="s">
        <v>3237</v>
      </c>
      <c r="D1669" s="3" t="n">
        <v>1.475082435668</v>
      </c>
    </row>
    <row r="1670" customFormat="false" ht="15" hidden="false" customHeight="true" outlineLevel="0" collapsed="false">
      <c r="A1670" s="3" t="n">
        <v>1928</v>
      </c>
      <c r="B1670" s="3" t="s">
        <v>3238</v>
      </c>
      <c r="C1670" s="3" t="s">
        <v>3239</v>
      </c>
      <c r="D1670" s="3" t="n">
        <v>1.475082435668</v>
      </c>
    </row>
    <row r="1671" customFormat="false" ht="15" hidden="false" customHeight="true" outlineLevel="0" collapsed="false">
      <c r="A1671" s="3" t="n">
        <v>1929</v>
      </c>
      <c r="B1671" s="3" t="s">
        <v>3240</v>
      </c>
      <c r="C1671" s="3" t="s">
        <v>3241</v>
      </c>
      <c r="D1671" s="3" t="n">
        <v>1.475082435668</v>
      </c>
    </row>
    <row r="1672" customFormat="false" ht="15" hidden="false" customHeight="true" outlineLevel="0" collapsed="false">
      <c r="A1672" s="3" t="n">
        <v>1930</v>
      </c>
      <c r="B1672" s="3" t="s">
        <v>3242</v>
      </c>
      <c r="C1672" s="3" t="s">
        <v>3243</v>
      </c>
      <c r="D1672" s="3" t="n">
        <v>1.475082435668</v>
      </c>
    </row>
    <row r="1673" customFormat="false" ht="15" hidden="false" customHeight="true" outlineLevel="0" collapsed="false">
      <c r="A1673" s="3" t="n">
        <v>1931</v>
      </c>
      <c r="B1673" s="3" t="s">
        <v>3244</v>
      </c>
      <c r="C1673" s="3" t="s">
        <v>69</v>
      </c>
      <c r="D1673" s="3" t="n">
        <v>1.475082435668</v>
      </c>
    </row>
    <row r="1674" customFormat="false" ht="15" hidden="false" customHeight="true" outlineLevel="0" collapsed="false">
      <c r="A1674" s="3" t="n">
        <v>1932</v>
      </c>
      <c r="B1674" s="3" t="s">
        <v>3245</v>
      </c>
      <c r="C1674" s="3" t="s">
        <v>3246</v>
      </c>
      <c r="D1674" s="3" t="n">
        <v>1.475082435668</v>
      </c>
    </row>
    <row r="1675" customFormat="false" ht="15" hidden="false" customHeight="true" outlineLevel="0" collapsed="false">
      <c r="A1675" s="3" t="n">
        <v>1933</v>
      </c>
      <c r="B1675" s="3" t="s">
        <v>3247</v>
      </c>
      <c r="C1675" s="3" t="s">
        <v>3248</v>
      </c>
      <c r="D1675" s="3" t="n">
        <v>1.475082435668</v>
      </c>
    </row>
    <row r="1676" customFormat="false" ht="15" hidden="false" customHeight="true" outlineLevel="0" collapsed="false">
      <c r="A1676" s="3" t="n">
        <v>1934</v>
      </c>
      <c r="B1676" s="3" t="s">
        <v>3249</v>
      </c>
      <c r="C1676" s="3" t="s">
        <v>3250</v>
      </c>
      <c r="D1676" s="3" t="n">
        <v>1.475082435668</v>
      </c>
    </row>
    <row r="1677" customFormat="false" ht="15" hidden="false" customHeight="true" outlineLevel="0" collapsed="false">
      <c r="A1677" s="3" t="n">
        <v>1935</v>
      </c>
      <c r="B1677" s="3" t="s">
        <v>3251</v>
      </c>
      <c r="C1677" s="3" t="s">
        <v>3252</v>
      </c>
      <c r="D1677" s="3" t="n">
        <v>1.475082435668</v>
      </c>
    </row>
    <row r="1678" customFormat="false" ht="15" hidden="false" customHeight="true" outlineLevel="0" collapsed="false">
      <c r="A1678" s="3" t="n">
        <v>1936</v>
      </c>
      <c r="B1678" s="3" t="s">
        <v>3253</v>
      </c>
      <c r="C1678" s="3" t="s">
        <v>3254</v>
      </c>
      <c r="D1678" s="3" t="n">
        <v>1.475082435668</v>
      </c>
    </row>
    <row r="1679" customFormat="false" ht="15" hidden="false" customHeight="true" outlineLevel="0" collapsed="false">
      <c r="A1679" s="3" t="n">
        <v>1937</v>
      </c>
      <c r="B1679" s="3" t="s">
        <v>3255</v>
      </c>
      <c r="C1679" s="3" t="s">
        <v>3256</v>
      </c>
      <c r="D1679" s="3" t="n">
        <v>1.475082435668</v>
      </c>
    </row>
    <row r="1680" customFormat="false" ht="15" hidden="false" customHeight="true" outlineLevel="0" collapsed="false">
      <c r="A1680" s="3" t="n">
        <v>1938</v>
      </c>
      <c r="B1680" s="3" t="s">
        <v>3257</v>
      </c>
      <c r="C1680" s="3" t="s">
        <v>3258</v>
      </c>
      <c r="D1680" s="3" t="n">
        <v>1.475082435668</v>
      </c>
    </row>
    <row r="1681" customFormat="false" ht="15" hidden="false" customHeight="true" outlineLevel="0" collapsed="false">
      <c r="A1681" s="3" t="n">
        <v>1939</v>
      </c>
      <c r="B1681" s="3" t="s">
        <v>3259</v>
      </c>
      <c r="C1681" s="3" t="s">
        <v>3260</v>
      </c>
      <c r="D1681" s="3" t="n">
        <v>1.475082435668</v>
      </c>
    </row>
    <row r="1682" customFormat="false" ht="15" hidden="false" customHeight="true" outlineLevel="0" collapsed="false">
      <c r="A1682" s="3" t="n">
        <v>1940</v>
      </c>
      <c r="B1682" s="3" t="s">
        <v>3261</v>
      </c>
      <c r="C1682" s="3" t="s">
        <v>3262</v>
      </c>
      <c r="D1682" s="3" t="n">
        <v>1.475082435668</v>
      </c>
    </row>
    <row r="1683" customFormat="false" ht="15" hidden="false" customHeight="true" outlineLevel="0" collapsed="false">
      <c r="A1683" s="3" t="n">
        <v>1941</v>
      </c>
      <c r="B1683" s="3" t="s">
        <v>3263</v>
      </c>
      <c r="C1683" s="3" t="s">
        <v>3264</v>
      </c>
      <c r="D1683" s="3" t="n">
        <v>1.475082435668</v>
      </c>
    </row>
    <row r="1684" customFormat="false" ht="15" hidden="false" customHeight="true" outlineLevel="0" collapsed="false">
      <c r="A1684" s="3" t="n">
        <v>1942</v>
      </c>
      <c r="B1684" s="3" t="s">
        <v>3265</v>
      </c>
      <c r="C1684" s="3" t="s">
        <v>3266</v>
      </c>
      <c r="D1684" s="3" t="n">
        <v>1.475082435668</v>
      </c>
    </row>
    <row r="1685" customFormat="false" ht="15" hidden="false" customHeight="true" outlineLevel="0" collapsed="false">
      <c r="A1685" s="3" t="n">
        <v>1943</v>
      </c>
      <c r="B1685" s="3" t="s">
        <v>3267</v>
      </c>
      <c r="C1685" s="3" t="s">
        <v>3268</v>
      </c>
      <c r="D1685" s="3" t="n">
        <v>1.475082435668</v>
      </c>
    </row>
    <row r="1686" customFormat="false" ht="15" hidden="false" customHeight="true" outlineLevel="0" collapsed="false">
      <c r="A1686" s="3" t="n">
        <v>1944</v>
      </c>
      <c r="B1686" s="3" t="s">
        <v>3269</v>
      </c>
      <c r="C1686" s="3" t="s">
        <v>3270</v>
      </c>
      <c r="D1686" s="3" t="n">
        <v>1.475082435668</v>
      </c>
    </row>
    <row r="1687" customFormat="false" ht="15" hidden="false" customHeight="true" outlineLevel="0" collapsed="false">
      <c r="A1687" s="3" t="n">
        <v>1945</v>
      </c>
      <c r="B1687" s="3" t="s">
        <v>3271</v>
      </c>
      <c r="C1687" s="3" t="s">
        <v>1959</v>
      </c>
      <c r="D1687" s="3" t="n">
        <v>1.475082435668</v>
      </c>
    </row>
    <row r="1688" customFormat="false" ht="15" hidden="false" customHeight="true" outlineLevel="0" collapsed="false">
      <c r="A1688" s="3" t="n">
        <v>1946</v>
      </c>
      <c r="B1688" s="3" t="s">
        <v>3272</v>
      </c>
      <c r="C1688" s="3" t="s">
        <v>3273</v>
      </c>
      <c r="D1688" s="3" t="n">
        <v>1.475082435668</v>
      </c>
    </row>
    <row r="1689" customFormat="false" ht="15" hidden="false" customHeight="true" outlineLevel="0" collapsed="false">
      <c r="A1689" s="3" t="n">
        <v>1948</v>
      </c>
      <c r="B1689" s="3" t="s">
        <v>3274</v>
      </c>
      <c r="C1689" s="3" t="s">
        <v>3275</v>
      </c>
      <c r="D1689" s="3" t="n">
        <v>1.475082435668</v>
      </c>
    </row>
    <row r="1690" customFormat="false" ht="15" hidden="false" customHeight="true" outlineLevel="0" collapsed="false">
      <c r="A1690" s="3" t="n">
        <v>1949</v>
      </c>
      <c r="B1690" s="3" t="s">
        <v>3276</v>
      </c>
      <c r="C1690" s="3" t="s">
        <v>39</v>
      </c>
      <c r="D1690" s="3" t="n">
        <v>1.475082435668</v>
      </c>
    </row>
    <row r="1691" customFormat="false" ht="15" hidden="false" customHeight="true" outlineLevel="0" collapsed="false">
      <c r="A1691" s="3" t="n">
        <v>1950</v>
      </c>
      <c r="B1691" s="3" t="s">
        <v>3277</v>
      </c>
      <c r="C1691" s="3" t="s">
        <v>3278</v>
      </c>
      <c r="D1691" s="3" t="n">
        <v>1.475082435668</v>
      </c>
    </row>
    <row r="1692" customFormat="false" ht="15" hidden="false" customHeight="true" outlineLevel="0" collapsed="false">
      <c r="A1692" s="3" t="n">
        <v>1951</v>
      </c>
      <c r="B1692" s="3" t="s">
        <v>3279</v>
      </c>
      <c r="C1692" s="3" t="s">
        <v>3280</v>
      </c>
      <c r="D1692" s="3" t="n">
        <v>1.475082435668</v>
      </c>
    </row>
    <row r="1693" customFormat="false" ht="15" hidden="false" customHeight="true" outlineLevel="0" collapsed="false">
      <c r="A1693" s="3" t="n">
        <v>1952</v>
      </c>
      <c r="B1693" s="3" t="s">
        <v>3281</v>
      </c>
      <c r="C1693" s="3" t="s">
        <v>3282</v>
      </c>
      <c r="D1693" s="3" t="n">
        <v>1.475082435668</v>
      </c>
    </row>
    <row r="1694" customFormat="false" ht="15" hidden="false" customHeight="true" outlineLevel="0" collapsed="false">
      <c r="A1694" s="3" t="n">
        <v>1954</v>
      </c>
      <c r="B1694" s="3" t="s">
        <v>3283</v>
      </c>
      <c r="C1694" s="3" t="s">
        <v>3284</v>
      </c>
      <c r="D1694" s="3" t="n">
        <v>1.475082435668</v>
      </c>
    </row>
    <row r="1695" customFormat="false" ht="15" hidden="false" customHeight="true" outlineLevel="0" collapsed="false">
      <c r="A1695" s="3" t="n">
        <v>1955</v>
      </c>
      <c r="B1695" s="3" t="s">
        <v>3285</v>
      </c>
      <c r="C1695" s="3" t="s">
        <v>3286</v>
      </c>
      <c r="D1695" s="3" t="n">
        <v>1.475082435668</v>
      </c>
    </row>
    <row r="1696" customFormat="false" ht="15" hidden="false" customHeight="true" outlineLevel="0" collapsed="false">
      <c r="A1696" s="3" t="n">
        <v>1956</v>
      </c>
      <c r="B1696" s="3" t="s">
        <v>3287</v>
      </c>
      <c r="C1696" s="3" t="s">
        <v>3288</v>
      </c>
      <c r="D1696" s="3" t="n">
        <v>1.475082435668</v>
      </c>
    </row>
    <row r="1697" customFormat="false" ht="15" hidden="false" customHeight="true" outlineLevel="0" collapsed="false">
      <c r="A1697" s="3" t="n">
        <v>1957</v>
      </c>
      <c r="B1697" s="3" t="s">
        <v>3289</v>
      </c>
      <c r="C1697" s="3" t="s">
        <v>3290</v>
      </c>
      <c r="D1697" s="3" t="n">
        <v>1.475082435668</v>
      </c>
    </row>
    <row r="1698" customFormat="false" ht="15" hidden="false" customHeight="true" outlineLevel="0" collapsed="false">
      <c r="A1698" s="3" t="n">
        <v>1958</v>
      </c>
      <c r="B1698" s="3" t="s">
        <v>3291</v>
      </c>
      <c r="C1698" s="3" t="s">
        <v>3292</v>
      </c>
      <c r="D1698" s="3" t="n">
        <v>1.475082435668</v>
      </c>
    </row>
    <row r="1699" customFormat="false" ht="15" hidden="false" customHeight="true" outlineLevel="0" collapsed="false">
      <c r="A1699" s="3" t="n">
        <v>1959</v>
      </c>
      <c r="B1699" s="3" t="s">
        <v>3293</v>
      </c>
      <c r="C1699" s="3" t="s">
        <v>3294</v>
      </c>
      <c r="D1699" s="3" t="n">
        <v>1.475082435668</v>
      </c>
    </row>
    <row r="1700" customFormat="false" ht="15" hidden="false" customHeight="true" outlineLevel="0" collapsed="false">
      <c r="A1700" s="3" t="n">
        <v>1960</v>
      </c>
      <c r="B1700" s="3" t="s">
        <v>3295</v>
      </c>
      <c r="C1700" s="3" t="s">
        <v>3296</v>
      </c>
      <c r="D1700" s="3" t="n">
        <v>1.475082435668</v>
      </c>
    </row>
    <row r="1701" customFormat="false" ht="15" hidden="false" customHeight="true" outlineLevel="0" collapsed="false">
      <c r="A1701" s="3" t="n">
        <v>1961</v>
      </c>
      <c r="B1701" s="3" t="s">
        <v>3297</v>
      </c>
      <c r="C1701" s="3" t="s">
        <v>3298</v>
      </c>
      <c r="D1701" s="3" t="n">
        <v>1.475082435668</v>
      </c>
    </row>
    <row r="1702" customFormat="false" ht="15" hidden="false" customHeight="true" outlineLevel="0" collapsed="false">
      <c r="A1702" s="3" t="n">
        <v>1962</v>
      </c>
      <c r="B1702" s="3" t="s">
        <v>3299</v>
      </c>
      <c r="C1702" s="3" t="s">
        <v>3300</v>
      </c>
      <c r="D1702" s="3" t="n">
        <v>1.475082435668</v>
      </c>
    </row>
    <row r="1703" customFormat="false" ht="15" hidden="false" customHeight="true" outlineLevel="0" collapsed="false">
      <c r="A1703" s="3" t="n">
        <v>1963</v>
      </c>
      <c r="B1703" s="3" t="s">
        <v>3301</v>
      </c>
      <c r="C1703" s="3" t="s">
        <v>3302</v>
      </c>
      <c r="D1703" s="3" t="n">
        <v>1.475082435668</v>
      </c>
    </row>
    <row r="1704" customFormat="false" ht="15" hidden="false" customHeight="true" outlineLevel="0" collapsed="false">
      <c r="A1704" s="3" t="n">
        <v>1964</v>
      </c>
      <c r="B1704" s="3" t="s">
        <v>3303</v>
      </c>
      <c r="C1704" s="3" t="s">
        <v>3304</v>
      </c>
      <c r="D1704" s="3" t="n">
        <v>1.475082435668</v>
      </c>
    </row>
    <row r="1705" customFormat="false" ht="15" hidden="false" customHeight="true" outlineLevel="0" collapsed="false">
      <c r="A1705" s="3" t="n">
        <v>1965</v>
      </c>
      <c r="B1705" s="3" t="s">
        <v>3305</v>
      </c>
      <c r="C1705" s="3" t="s">
        <v>3306</v>
      </c>
      <c r="D1705" s="3" t="n">
        <v>1.475082435668</v>
      </c>
    </row>
    <row r="1706" customFormat="false" ht="15" hidden="false" customHeight="true" outlineLevel="0" collapsed="false">
      <c r="A1706" s="3" t="n">
        <v>1966</v>
      </c>
      <c r="B1706" s="3" t="s">
        <v>3307</v>
      </c>
      <c r="C1706" s="3" t="s">
        <v>3308</v>
      </c>
      <c r="D1706" s="3" t="n">
        <v>1.475082435668</v>
      </c>
    </row>
    <row r="1707" customFormat="false" ht="15" hidden="false" customHeight="true" outlineLevel="0" collapsed="false">
      <c r="A1707" s="3" t="n">
        <v>1967</v>
      </c>
      <c r="B1707" s="3" t="s">
        <v>3309</v>
      </c>
      <c r="C1707" s="3" t="s">
        <v>3310</v>
      </c>
      <c r="D1707" s="3" t="n">
        <v>1.475082435668</v>
      </c>
    </row>
    <row r="1708" customFormat="false" ht="15" hidden="false" customHeight="true" outlineLevel="0" collapsed="false">
      <c r="A1708" s="3" t="n">
        <v>1968</v>
      </c>
      <c r="B1708" s="3" t="s">
        <v>3311</v>
      </c>
      <c r="C1708" s="3" t="s">
        <v>3312</v>
      </c>
      <c r="D1708" s="3" t="n">
        <v>1.475082435668</v>
      </c>
    </row>
    <row r="1709" customFormat="false" ht="15" hidden="false" customHeight="true" outlineLevel="0" collapsed="false">
      <c r="A1709" s="3" t="n">
        <v>1969</v>
      </c>
      <c r="B1709" s="3" t="s">
        <v>3313</v>
      </c>
      <c r="C1709" s="3" t="s">
        <v>3314</v>
      </c>
      <c r="D1709" s="3" t="n">
        <v>1.475082435668</v>
      </c>
    </row>
    <row r="1710" customFormat="false" ht="15" hidden="false" customHeight="true" outlineLevel="0" collapsed="false">
      <c r="A1710" s="3" t="n">
        <v>1970</v>
      </c>
      <c r="B1710" s="3" t="s">
        <v>3315</v>
      </c>
      <c r="C1710" s="3" t="s">
        <v>3316</v>
      </c>
      <c r="D1710" s="3" t="n">
        <v>1.475082435668</v>
      </c>
    </row>
    <row r="1711" customFormat="false" ht="15" hidden="false" customHeight="true" outlineLevel="0" collapsed="false">
      <c r="A1711" s="3" t="n">
        <v>1971</v>
      </c>
      <c r="B1711" s="3" t="s">
        <v>3317</v>
      </c>
      <c r="C1711" s="3" t="s">
        <v>3318</v>
      </c>
      <c r="D1711" s="3" t="n">
        <v>1.475082435668</v>
      </c>
    </row>
    <row r="1712" customFormat="false" ht="15" hidden="false" customHeight="true" outlineLevel="0" collapsed="false">
      <c r="A1712" s="3" t="n">
        <v>1972</v>
      </c>
      <c r="B1712" s="3" t="s">
        <v>3319</v>
      </c>
      <c r="C1712" s="3" t="s">
        <v>3320</v>
      </c>
      <c r="D1712" s="3" t="n">
        <v>1.475082435668</v>
      </c>
    </row>
    <row r="1713" customFormat="false" ht="15" hidden="false" customHeight="true" outlineLevel="0" collapsed="false">
      <c r="A1713" s="3" t="n">
        <v>1973</v>
      </c>
      <c r="B1713" s="3" t="s">
        <v>3321</v>
      </c>
      <c r="C1713" s="3" t="s">
        <v>3322</v>
      </c>
      <c r="D1713" s="3" t="n">
        <v>1.475082435668</v>
      </c>
    </row>
    <row r="1714" customFormat="false" ht="15" hidden="false" customHeight="true" outlineLevel="0" collapsed="false">
      <c r="A1714" s="3" t="n">
        <v>1974</v>
      </c>
      <c r="B1714" s="3" t="s">
        <v>3323</v>
      </c>
      <c r="C1714" s="3" t="s">
        <v>3324</v>
      </c>
      <c r="D1714" s="3" t="n">
        <v>1.475082435668</v>
      </c>
    </row>
    <row r="1715" customFormat="false" ht="15" hidden="false" customHeight="true" outlineLevel="0" collapsed="false">
      <c r="A1715" s="3" t="n">
        <v>1975</v>
      </c>
      <c r="B1715" s="3" t="s">
        <v>3325</v>
      </c>
      <c r="C1715" s="3" t="s">
        <v>3326</v>
      </c>
      <c r="D1715" s="3" t="n">
        <v>1.475082435668</v>
      </c>
    </row>
    <row r="1716" customFormat="false" ht="15" hidden="false" customHeight="true" outlineLevel="0" collapsed="false">
      <c r="A1716" s="3" t="n">
        <v>1976</v>
      </c>
      <c r="B1716" s="3" t="s">
        <v>3327</v>
      </c>
      <c r="C1716" s="3" t="s">
        <v>3328</v>
      </c>
      <c r="D1716" s="3" t="n">
        <v>1.475082435668</v>
      </c>
    </row>
    <row r="1717" customFormat="false" ht="15" hidden="false" customHeight="true" outlineLevel="0" collapsed="false">
      <c r="A1717" s="3" t="n">
        <v>1977</v>
      </c>
      <c r="B1717" s="3" t="s">
        <v>3329</v>
      </c>
      <c r="C1717" s="3" t="s">
        <v>3330</v>
      </c>
      <c r="D1717" s="3" t="n">
        <v>1.475082435668</v>
      </c>
    </row>
    <row r="1718" customFormat="false" ht="15" hidden="false" customHeight="true" outlineLevel="0" collapsed="false">
      <c r="A1718" s="3" t="n">
        <v>1978</v>
      </c>
      <c r="B1718" s="3" t="s">
        <v>3331</v>
      </c>
      <c r="C1718" s="3" t="s">
        <v>3332</v>
      </c>
      <c r="D1718" s="3" t="n">
        <v>1.475082435668</v>
      </c>
    </row>
    <row r="1719" customFormat="false" ht="15" hidden="false" customHeight="true" outlineLevel="0" collapsed="false">
      <c r="A1719" s="3" t="n">
        <v>1979</v>
      </c>
      <c r="B1719" s="3" t="s">
        <v>3333</v>
      </c>
      <c r="C1719" s="3" t="s">
        <v>3334</v>
      </c>
      <c r="D1719" s="3" t="n">
        <v>1.475082435668</v>
      </c>
    </row>
    <row r="1720" customFormat="false" ht="15" hidden="false" customHeight="true" outlineLevel="0" collapsed="false">
      <c r="A1720" s="3" t="n">
        <v>1980</v>
      </c>
      <c r="B1720" s="3" t="s">
        <v>3335</v>
      </c>
      <c r="C1720" s="3" t="s">
        <v>3336</v>
      </c>
      <c r="D1720" s="3" t="n">
        <v>1.475082435668</v>
      </c>
    </row>
    <row r="1721" customFormat="false" ht="15" hidden="false" customHeight="true" outlineLevel="0" collapsed="false">
      <c r="A1721" s="3" t="n">
        <v>1981</v>
      </c>
      <c r="B1721" s="3" t="s">
        <v>3337</v>
      </c>
      <c r="C1721" s="3" t="s">
        <v>3338</v>
      </c>
      <c r="D1721" s="3" t="n">
        <v>1.475082435668</v>
      </c>
    </row>
    <row r="1722" customFormat="false" ht="15" hidden="false" customHeight="true" outlineLevel="0" collapsed="false">
      <c r="A1722" s="3" t="n">
        <v>1982</v>
      </c>
      <c r="B1722" s="3" t="s">
        <v>3339</v>
      </c>
      <c r="C1722" s="3" t="s">
        <v>3340</v>
      </c>
      <c r="D1722" s="3" t="n">
        <v>1.475082435668</v>
      </c>
    </row>
    <row r="1723" customFormat="false" ht="15" hidden="false" customHeight="true" outlineLevel="0" collapsed="false">
      <c r="A1723" s="3" t="n">
        <v>1983</v>
      </c>
      <c r="B1723" s="3" t="s">
        <v>3341</v>
      </c>
      <c r="C1723" s="3" t="s">
        <v>3342</v>
      </c>
      <c r="D1723" s="3" t="n">
        <v>1.475082435668</v>
      </c>
    </row>
    <row r="1724" customFormat="false" ht="15" hidden="false" customHeight="true" outlineLevel="0" collapsed="false">
      <c r="A1724" s="3" t="n">
        <v>1984</v>
      </c>
      <c r="B1724" s="3" t="s">
        <v>3343</v>
      </c>
      <c r="C1724" s="3" t="s">
        <v>3344</v>
      </c>
      <c r="D1724" s="3" t="n">
        <v>1.475082435668</v>
      </c>
    </row>
    <row r="1725" customFormat="false" ht="15" hidden="false" customHeight="true" outlineLevel="0" collapsed="false">
      <c r="A1725" s="3" t="n">
        <v>1985</v>
      </c>
      <c r="B1725" s="3" t="s">
        <v>3345</v>
      </c>
      <c r="C1725" s="3" t="s">
        <v>3346</v>
      </c>
      <c r="D1725" s="3" t="n">
        <v>1.475082435668</v>
      </c>
    </row>
    <row r="1726" customFormat="false" ht="15" hidden="false" customHeight="true" outlineLevel="0" collapsed="false">
      <c r="A1726" s="3" t="n">
        <v>1986</v>
      </c>
      <c r="B1726" s="3" t="s">
        <v>3347</v>
      </c>
      <c r="C1726" s="3" t="s">
        <v>1545</v>
      </c>
      <c r="D1726" s="3" t="n">
        <v>1.475082435668</v>
      </c>
    </row>
    <row r="1727" customFormat="false" ht="15" hidden="false" customHeight="true" outlineLevel="0" collapsed="false">
      <c r="A1727" s="3" t="n">
        <v>1987</v>
      </c>
      <c r="B1727" s="3" t="s">
        <v>3348</v>
      </c>
      <c r="C1727" s="3" t="s">
        <v>3349</v>
      </c>
      <c r="D1727" s="3" t="n">
        <v>1.475082435668</v>
      </c>
    </row>
    <row r="1728" customFormat="false" ht="15" hidden="false" customHeight="true" outlineLevel="0" collapsed="false">
      <c r="A1728" s="3" t="n">
        <v>1988</v>
      </c>
      <c r="B1728" s="3" t="s">
        <v>3350</v>
      </c>
      <c r="C1728" s="3" t="s">
        <v>3351</v>
      </c>
      <c r="D1728" s="3" t="n">
        <v>1.475082435668</v>
      </c>
    </row>
    <row r="1729" customFormat="false" ht="15" hidden="false" customHeight="true" outlineLevel="0" collapsed="false">
      <c r="A1729" s="3" t="n">
        <v>1989</v>
      </c>
      <c r="B1729" s="3" t="s">
        <v>3352</v>
      </c>
      <c r="C1729" s="3" t="s">
        <v>3353</v>
      </c>
      <c r="D1729" s="3" t="n">
        <v>1.475082435668</v>
      </c>
    </row>
    <row r="1730" customFormat="false" ht="15" hidden="false" customHeight="true" outlineLevel="0" collapsed="false">
      <c r="A1730" s="3" t="n">
        <v>1990</v>
      </c>
      <c r="B1730" s="3" t="s">
        <v>3354</v>
      </c>
      <c r="C1730" s="3" t="s">
        <v>3355</v>
      </c>
      <c r="D1730" s="3" t="n">
        <v>1.475082435668</v>
      </c>
    </row>
    <row r="1731" customFormat="false" ht="15" hidden="false" customHeight="true" outlineLevel="0" collapsed="false">
      <c r="A1731" s="3" t="n">
        <v>1991</v>
      </c>
      <c r="B1731" s="3" t="s">
        <v>3356</v>
      </c>
      <c r="C1731" s="3" t="s">
        <v>3357</v>
      </c>
      <c r="D1731" s="3" t="n">
        <v>1.475082435668</v>
      </c>
    </row>
    <row r="1732" customFormat="false" ht="15" hidden="false" customHeight="true" outlineLevel="0" collapsed="false">
      <c r="A1732" s="3" t="n">
        <v>1992</v>
      </c>
      <c r="B1732" s="3" t="s">
        <v>3358</v>
      </c>
      <c r="C1732" s="3" t="s">
        <v>3359</v>
      </c>
      <c r="D1732" s="3" t="n">
        <v>1.475082435668</v>
      </c>
    </row>
    <row r="1733" customFormat="false" ht="15" hidden="false" customHeight="true" outlineLevel="0" collapsed="false">
      <c r="A1733" s="3" t="n">
        <v>1993</v>
      </c>
      <c r="B1733" s="3" t="s">
        <v>3360</v>
      </c>
      <c r="C1733" s="3" t="s">
        <v>3361</v>
      </c>
      <c r="D1733" s="3" t="n">
        <v>1.475082435668</v>
      </c>
    </row>
    <row r="1734" customFormat="false" ht="15" hidden="false" customHeight="true" outlineLevel="0" collapsed="false">
      <c r="A1734" s="3" t="n">
        <v>1994</v>
      </c>
      <c r="B1734" s="3" t="s">
        <v>3362</v>
      </c>
      <c r="C1734" s="3" t="s">
        <v>3363</v>
      </c>
      <c r="D1734" s="3" t="n">
        <v>1.475082435668</v>
      </c>
    </row>
    <row r="1735" customFormat="false" ht="15" hidden="false" customHeight="true" outlineLevel="0" collapsed="false">
      <c r="A1735" s="3" t="n">
        <v>1995</v>
      </c>
      <c r="B1735" s="3" t="s">
        <v>3364</v>
      </c>
      <c r="C1735" s="3" t="s">
        <v>3365</v>
      </c>
      <c r="D1735" s="3" t="n">
        <v>1.475082435668</v>
      </c>
    </row>
    <row r="1736" customFormat="false" ht="15" hidden="false" customHeight="true" outlineLevel="0" collapsed="false">
      <c r="A1736" s="3" t="n">
        <v>1996</v>
      </c>
      <c r="B1736" s="3" t="s">
        <v>3366</v>
      </c>
      <c r="C1736" s="3" t="s">
        <v>3367</v>
      </c>
      <c r="D1736" s="3" t="n">
        <v>1.475082435668</v>
      </c>
    </row>
    <row r="1737" customFormat="false" ht="15" hidden="false" customHeight="true" outlineLevel="0" collapsed="false">
      <c r="A1737" s="3" t="n">
        <v>1997</v>
      </c>
      <c r="B1737" s="3" t="s">
        <v>3368</v>
      </c>
      <c r="C1737" s="3" t="s">
        <v>3369</v>
      </c>
      <c r="D1737" s="3" t="n">
        <v>1.475082435668</v>
      </c>
    </row>
    <row r="1738" customFormat="false" ht="15" hidden="false" customHeight="true" outlineLevel="0" collapsed="false">
      <c r="A1738" s="3" t="n">
        <v>1998</v>
      </c>
      <c r="B1738" s="3" t="s">
        <v>3370</v>
      </c>
      <c r="C1738" s="3" t="s">
        <v>3371</v>
      </c>
      <c r="D1738" s="3" t="n">
        <v>1.475082435668</v>
      </c>
    </row>
    <row r="1739" customFormat="false" ht="15" hidden="false" customHeight="true" outlineLevel="0" collapsed="false">
      <c r="A1739" s="3" t="n">
        <v>1999</v>
      </c>
      <c r="B1739" s="3" t="s">
        <v>3372</v>
      </c>
      <c r="C1739" s="3" t="s">
        <v>3373</v>
      </c>
      <c r="D1739" s="3" t="n">
        <v>1.475082435668</v>
      </c>
    </row>
    <row r="1740" customFormat="false" ht="15" hidden="false" customHeight="true" outlineLevel="0" collapsed="false">
      <c r="A1740" s="3" t="n">
        <v>2000</v>
      </c>
      <c r="B1740" s="3" t="s">
        <v>3374</v>
      </c>
      <c r="C1740" s="3" t="s">
        <v>3375</v>
      </c>
      <c r="D1740" s="3" t="n">
        <v>1.475082435668</v>
      </c>
    </row>
    <row r="1741" customFormat="false" ht="15" hidden="false" customHeight="true" outlineLevel="0" collapsed="false">
      <c r="A1741" s="3" t="n">
        <v>2001</v>
      </c>
      <c r="B1741" s="3" t="s">
        <v>3376</v>
      </c>
      <c r="C1741" s="3" t="s">
        <v>3377</v>
      </c>
      <c r="D1741" s="3" t="n">
        <v>1.475082435668</v>
      </c>
    </row>
    <row r="1742" customFormat="false" ht="15" hidden="false" customHeight="true" outlineLevel="0" collapsed="false">
      <c r="A1742" s="3" t="n">
        <v>2002</v>
      </c>
      <c r="B1742" s="3" t="s">
        <v>3378</v>
      </c>
      <c r="C1742" s="3" t="s">
        <v>3379</v>
      </c>
      <c r="D1742" s="3" t="n">
        <v>1.475082435668</v>
      </c>
    </row>
    <row r="1743" customFormat="false" ht="15" hidden="false" customHeight="true" outlineLevel="0" collapsed="false">
      <c r="A1743" s="3" t="n">
        <v>2003</v>
      </c>
      <c r="B1743" s="3" t="s">
        <v>3380</v>
      </c>
      <c r="C1743" s="3" t="s">
        <v>511</v>
      </c>
      <c r="D1743" s="3" t="n">
        <v>1.475082435668</v>
      </c>
    </row>
    <row r="1744" customFormat="false" ht="15" hidden="false" customHeight="true" outlineLevel="0" collapsed="false">
      <c r="A1744" s="3" t="n">
        <v>2004</v>
      </c>
      <c r="B1744" s="3" t="s">
        <v>3381</v>
      </c>
      <c r="C1744" s="3" t="s">
        <v>3382</v>
      </c>
      <c r="D1744" s="3" t="n">
        <v>1.475082435668</v>
      </c>
    </row>
    <row r="1745" customFormat="false" ht="15" hidden="false" customHeight="true" outlineLevel="0" collapsed="false">
      <c r="A1745" s="3" t="n">
        <v>2005</v>
      </c>
      <c r="B1745" s="3" t="s">
        <v>3383</v>
      </c>
      <c r="C1745" s="3" t="s">
        <v>3384</v>
      </c>
      <c r="D1745" s="3" t="n">
        <v>1.475082435668</v>
      </c>
    </row>
    <row r="1746" customFormat="false" ht="15" hidden="false" customHeight="true" outlineLevel="0" collapsed="false">
      <c r="A1746" s="3" t="n">
        <v>2006</v>
      </c>
      <c r="B1746" s="3" t="s">
        <v>3385</v>
      </c>
      <c r="C1746" s="3" t="s">
        <v>65</v>
      </c>
      <c r="D1746" s="3" t="n">
        <v>1.475082435668</v>
      </c>
    </row>
    <row r="1747" customFormat="false" ht="15" hidden="false" customHeight="true" outlineLevel="0" collapsed="false">
      <c r="A1747" s="3" t="n">
        <v>2007</v>
      </c>
      <c r="B1747" s="3" t="s">
        <v>3386</v>
      </c>
      <c r="C1747" s="3" t="s">
        <v>3387</v>
      </c>
      <c r="D1747" s="3" t="n">
        <v>1.475082435668</v>
      </c>
    </row>
    <row r="1748" customFormat="false" ht="15" hidden="false" customHeight="true" outlineLevel="0" collapsed="false">
      <c r="A1748" s="3" t="n">
        <v>2008</v>
      </c>
      <c r="B1748" s="3" t="s">
        <v>3388</v>
      </c>
      <c r="C1748" s="3" t="s">
        <v>3389</v>
      </c>
      <c r="D1748" s="3" t="n">
        <v>1.475082435668</v>
      </c>
    </row>
    <row r="1749" customFormat="false" ht="15" hidden="false" customHeight="true" outlineLevel="0" collapsed="false">
      <c r="A1749" s="3" t="n">
        <v>2009</v>
      </c>
      <c r="B1749" s="3" t="s">
        <v>3390</v>
      </c>
      <c r="C1749" s="3" t="s">
        <v>3391</v>
      </c>
      <c r="D1749" s="3" t="n">
        <v>1.475082435668</v>
      </c>
    </row>
    <row r="1750" customFormat="false" ht="15" hidden="false" customHeight="true" outlineLevel="0" collapsed="false">
      <c r="A1750" s="3" t="n">
        <v>2010</v>
      </c>
      <c r="B1750" s="3" t="s">
        <v>3392</v>
      </c>
      <c r="C1750" s="3" t="s">
        <v>3393</v>
      </c>
      <c r="D1750" s="3" t="n">
        <v>1.475082435668</v>
      </c>
    </row>
    <row r="1751" customFormat="false" ht="15" hidden="false" customHeight="true" outlineLevel="0" collapsed="false">
      <c r="A1751" s="3" t="n">
        <v>2011</v>
      </c>
      <c r="B1751" s="3" t="s">
        <v>3394</v>
      </c>
      <c r="C1751" s="3" t="s">
        <v>3395</v>
      </c>
      <c r="D1751" s="3" t="n">
        <v>1.475082435668</v>
      </c>
    </row>
    <row r="1752" customFormat="false" ht="15" hidden="false" customHeight="true" outlineLevel="0" collapsed="false">
      <c r="A1752" s="3" t="n">
        <v>2012</v>
      </c>
      <c r="B1752" s="3" t="s">
        <v>3396</v>
      </c>
      <c r="C1752" s="3" t="s">
        <v>3397</v>
      </c>
      <c r="D1752" s="3" t="n">
        <v>1.475082435668</v>
      </c>
    </row>
    <row r="1753" customFormat="false" ht="15" hidden="false" customHeight="true" outlineLevel="0" collapsed="false">
      <c r="A1753" s="3" t="n">
        <v>2013</v>
      </c>
      <c r="B1753" s="3" t="s">
        <v>3398</v>
      </c>
      <c r="C1753" s="3" t="s">
        <v>1473</v>
      </c>
      <c r="D1753" s="3" t="n">
        <v>1.475082435668</v>
      </c>
    </row>
    <row r="1754" customFormat="false" ht="15" hidden="false" customHeight="true" outlineLevel="0" collapsed="false">
      <c r="A1754" s="3" t="n">
        <v>2014</v>
      </c>
      <c r="B1754" s="3" t="s">
        <v>3399</v>
      </c>
      <c r="C1754" s="3" t="s">
        <v>3400</v>
      </c>
      <c r="D1754" s="3" t="n">
        <v>1.475082435668</v>
      </c>
    </row>
    <row r="1755" customFormat="false" ht="15" hidden="false" customHeight="true" outlineLevel="0" collapsed="false">
      <c r="A1755" s="3" t="n">
        <v>2015</v>
      </c>
      <c r="B1755" s="3" t="s">
        <v>3401</v>
      </c>
      <c r="C1755" s="3" t="s">
        <v>3402</v>
      </c>
      <c r="D1755" s="3" t="n">
        <v>1.475082435668</v>
      </c>
    </row>
    <row r="1756" customFormat="false" ht="15" hidden="false" customHeight="true" outlineLevel="0" collapsed="false">
      <c r="B1756" s="3" t="s">
        <v>3403</v>
      </c>
      <c r="C1756" s="3" t="s">
        <v>3404</v>
      </c>
      <c r="D1756" s="3" t="n">
        <v>1.475082435668</v>
      </c>
    </row>
    <row r="1757" customFormat="false" ht="15" hidden="false" customHeight="true" outlineLevel="0" collapsed="false">
      <c r="B1757" s="3" t="s">
        <v>3405</v>
      </c>
      <c r="C1757" s="3" t="s">
        <v>3406</v>
      </c>
      <c r="D1757" s="3" t="n">
        <v>1.475082435668</v>
      </c>
    </row>
    <row r="1758" customFormat="false" ht="15" hidden="false" customHeight="true" outlineLevel="0" collapsed="false">
      <c r="B1758" s="3" t="s">
        <v>3407</v>
      </c>
      <c r="C1758" s="3" t="s">
        <v>3408</v>
      </c>
      <c r="D1758" s="3" t="n">
        <v>1.475082435668</v>
      </c>
    </row>
    <row r="1759" customFormat="false" ht="15" hidden="false" customHeight="true" outlineLevel="0" collapsed="false">
      <c r="A1759" s="3" t="n">
        <v>2016</v>
      </c>
      <c r="B1759" s="3" t="s">
        <v>3409</v>
      </c>
      <c r="C1759" s="3" t="s">
        <v>3410</v>
      </c>
      <c r="D1759" s="3" t="n">
        <v>1.475082435668</v>
      </c>
    </row>
    <row r="1760" customFormat="false" ht="15" hidden="false" customHeight="true" outlineLevel="0" collapsed="false">
      <c r="A1760" s="3" t="n">
        <v>2017</v>
      </c>
      <c r="B1760" s="3" t="s">
        <v>3411</v>
      </c>
      <c r="C1760" s="3" t="s">
        <v>3412</v>
      </c>
      <c r="D1760" s="3" t="n">
        <v>1.475082435668</v>
      </c>
    </row>
    <row r="1761" customFormat="false" ht="15" hidden="false" customHeight="true" outlineLevel="0" collapsed="false">
      <c r="A1761" s="3" t="n">
        <v>2018</v>
      </c>
      <c r="B1761" s="3" t="s">
        <v>3413</v>
      </c>
      <c r="C1761" s="3" t="s">
        <v>3414</v>
      </c>
      <c r="D1761" s="3" t="n">
        <v>1.475082435668</v>
      </c>
    </row>
    <row r="1762" customFormat="false" ht="15" hidden="false" customHeight="true" outlineLevel="0" collapsed="false">
      <c r="A1762" s="3" t="n">
        <v>2019</v>
      </c>
      <c r="B1762" s="3" t="s">
        <v>3415</v>
      </c>
      <c r="C1762" s="3" t="s">
        <v>3416</v>
      </c>
      <c r="D1762" s="3" t="n">
        <v>1.475082435668</v>
      </c>
    </row>
    <row r="1763" customFormat="false" ht="15" hidden="false" customHeight="true" outlineLevel="0" collapsed="false">
      <c r="A1763" s="3" t="n">
        <v>2020</v>
      </c>
      <c r="B1763" s="3" t="s">
        <v>3417</v>
      </c>
      <c r="C1763" s="3" t="s">
        <v>3418</v>
      </c>
      <c r="D1763" s="3" t="n">
        <v>1.475082435668</v>
      </c>
    </row>
    <row r="1764" customFormat="false" ht="15" hidden="false" customHeight="true" outlineLevel="0" collapsed="false">
      <c r="A1764" s="3" t="n">
        <v>2021</v>
      </c>
      <c r="B1764" s="3" t="s">
        <v>3419</v>
      </c>
      <c r="C1764" s="3" t="s">
        <v>3420</v>
      </c>
      <c r="D1764" s="3" t="n">
        <v>1.475082435668</v>
      </c>
    </row>
    <row r="1765" customFormat="false" ht="15" hidden="false" customHeight="true" outlineLevel="0" collapsed="false">
      <c r="A1765" s="3" t="n">
        <v>2022</v>
      </c>
      <c r="B1765" s="3" t="s">
        <v>3421</v>
      </c>
      <c r="C1765" s="3" t="s">
        <v>3422</v>
      </c>
      <c r="D1765" s="3" t="n">
        <v>1.475082435668</v>
      </c>
    </row>
    <row r="1766" customFormat="false" ht="15" hidden="false" customHeight="true" outlineLevel="0" collapsed="false">
      <c r="A1766" s="3" t="n">
        <v>2023</v>
      </c>
      <c r="B1766" s="3" t="s">
        <v>3423</v>
      </c>
      <c r="C1766" s="3" t="s">
        <v>3424</v>
      </c>
      <c r="D1766" s="3" t="n">
        <v>1.475082435668</v>
      </c>
    </row>
    <row r="1767" customFormat="false" ht="15" hidden="false" customHeight="true" outlineLevel="0" collapsed="false">
      <c r="A1767" s="3" t="n">
        <v>2024</v>
      </c>
      <c r="B1767" s="3" t="s">
        <v>3425</v>
      </c>
      <c r="C1767" s="3" t="s">
        <v>3426</v>
      </c>
      <c r="D1767" s="3" t="n">
        <v>1.475082435668</v>
      </c>
    </row>
    <row r="1768" customFormat="false" ht="15" hidden="false" customHeight="true" outlineLevel="0" collapsed="false">
      <c r="A1768" s="3" t="n">
        <v>2025</v>
      </c>
      <c r="B1768" s="3" t="s">
        <v>3427</v>
      </c>
      <c r="C1768" s="3" t="s">
        <v>3428</v>
      </c>
      <c r="D1768" s="3" t="n">
        <v>1.475082435668</v>
      </c>
    </row>
    <row r="1769" customFormat="false" ht="15" hidden="false" customHeight="true" outlineLevel="0" collapsed="false">
      <c r="A1769" s="3" t="n">
        <v>2026</v>
      </c>
      <c r="B1769" s="3" t="s">
        <v>3429</v>
      </c>
      <c r="C1769" s="3" t="s">
        <v>3430</v>
      </c>
      <c r="D1769" s="3" t="n">
        <v>1.475082435668</v>
      </c>
    </row>
    <row r="1770" customFormat="false" ht="15" hidden="false" customHeight="true" outlineLevel="0" collapsed="false">
      <c r="A1770" s="3" t="n">
        <v>2027</v>
      </c>
      <c r="B1770" s="3" t="s">
        <v>3431</v>
      </c>
      <c r="C1770" s="3" t="s">
        <v>3432</v>
      </c>
      <c r="D1770" s="3" t="n">
        <v>1.475082435668</v>
      </c>
    </row>
    <row r="1771" customFormat="false" ht="15" hidden="false" customHeight="true" outlineLevel="0" collapsed="false">
      <c r="A1771" s="3" t="n">
        <v>2028</v>
      </c>
      <c r="B1771" s="3" t="s">
        <v>3433</v>
      </c>
      <c r="C1771" s="3" t="s">
        <v>3434</v>
      </c>
      <c r="D1771" s="3" t="n">
        <v>1.475082435668</v>
      </c>
    </row>
    <row r="1772" customFormat="false" ht="15" hidden="false" customHeight="true" outlineLevel="0" collapsed="false">
      <c r="A1772" s="3" t="n">
        <v>2029</v>
      </c>
      <c r="B1772" s="3" t="s">
        <v>3435</v>
      </c>
      <c r="C1772" s="3" t="s">
        <v>3436</v>
      </c>
      <c r="D1772" s="3" t="n">
        <v>1.475082435668</v>
      </c>
    </row>
    <row r="1773" customFormat="false" ht="15" hidden="false" customHeight="true" outlineLevel="0" collapsed="false">
      <c r="A1773" s="3" t="n">
        <v>2030</v>
      </c>
      <c r="B1773" s="3" t="s">
        <v>3437</v>
      </c>
      <c r="C1773" s="3" t="s">
        <v>175</v>
      </c>
      <c r="D1773" s="3" t="n">
        <v>1.475082435668</v>
      </c>
    </row>
    <row r="1774" customFormat="false" ht="15" hidden="false" customHeight="true" outlineLevel="0" collapsed="false">
      <c r="A1774" s="3" t="n">
        <v>2031</v>
      </c>
      <c r="B1774" s="3" t="s">
        <v>3438</v>
      </c>
      <c r="C1774" s="3" t="s">
        <v>3439</v>
      </c>
      <c r="D1774" s="3" t="n">
        <v>1.475082435668</v>
      </c>
    </row>
    <row r="1775" customFormat="false" ht="15" hidden="false" customHeight="true" outlineLevel="0" collapsed="false">
      <c r="A1775" s="3" t="n">
        <v>2032</v>
      </c>
      <c r="B1775" s="3" t="s">
        <v>3440</v>
      </c>
      <c r="C1775" s="3" t="s">
        <v>3441</v>
      </c>
      <c r="D1775" s="3" t="n">
        <v>1.475082435668</v>
      </c>
    </row>
    <row r="1776" customFormat="false" ht="15" hidden="false" customHeight="true" outlineLevel="0" collapsed="false">
      <c r="A1776" s="3" t="n">
        <v>2033</v>
      </c>
      <c r="B1776" s="3" t="s">
        <v>3442</v>
      </c>
      <c r="C1776" s="3" t="s">
        <v>3443</v>
      </c>
      <c r="D1776" s="3" t="n">
        <v>1.475082435668</v>
      </c>
    </row>
    <row r="1777" customFormat="false" ht="15" hidden="false" customHeight="true" outlineLevel="0" collapsed="false">
      <c r="A1777" s="3" t="n">
        <v>2034</v>
      </c>
      <c r="B1777" s="3" t="s">
        <v>3444</v>
      </c>
      <c r="C1777" s="3" t="s">
        <v>3445</v>
      </c>
      <c r="D1777" s="3" t="n">
        <v>1.475082435668</v>
      </c>
    </row>
    <row r="1778" customFormat="false" ht="15" hidden="false" customHeight="true" outlineLevel="0" collapsed="false">
      <c r="A1778" s="3" t="n">
        <v>2035</v>
      </c>
      <c r="B1778" s="3" t="s">
        <v>3446</v>
      </c>
      <c r="C1778" s="3" t="s">
        <v>376</v>
      </c>
      <c r="D1778" s="3" t="n">
        <v>1.475082435668</v>
      </c>
    </row>
    <row r="1779" customFormat="false" ht="15" hidden="false" customHeight="true" outlineLevel="0" collapsed="false">
      <c r="A1779" s="3" t="n">
        <v>2036</v>
      </c>
      <c r="B1779" s="3" t="s">
        <v>3447</v>
      </c>
      <c r="C1779" s="3" t="s">
        <v>3448</v>
      </c>
      <c r="D1779" s="3" t="n">
        <v>1.475082435668</v>
      </c>
    </row>
    <row r="1780" customFormat="false" ht="15" hidden="false" customHeight="true" outlineLevel="0" collapsed="false">
      <c r="A1780" s="3" t="n">
        <v>2037</v>
      </c>
      <c r="B1780" s="3" t="s">
        <v>3449</v>
      </c>
      <c r="C1780" s="3" t="s">
        <v>3450</v>
      </c>
      <c r="D1780" s="3" t="n">
        <v>1.475082435668</v>
      </c>
    </row>
    <row r="1781" customFormat="false" ht="15" hidden="false" customHeight="true" outlineLevel="0" collapsed="false">
      <c r="A1781" s="3" t="n">
        <v>2038</v>
      </c>
      <c r="B1781" s="3" t="s">
        <v>3451</v>
      </c>
      <c r="C1781" s="3" t="s">
        <v>1118</v>
      </c>
      <c r="D1781" s="3" t="n">
        <v>1.475082435668</v>
      </c>
    </row>
    <row r="1782" customFormat="false" ht="15" hidden="false" customHeight="true" outlineLevel="0" collapsed="false">
      <c r="A1782" s="3" t="n">
        <v>2039</v>
      </c>
      <c r="B1782" s="3" t="s">
        <v>3452</v>
      </c>
      <c r="C1782" s="3" t="s">
        <v>105</v>
      </c>
      <c r="D1782" s="3" t="n">
        <v>1.475082435668</v>
      </c>
    </row>
    <row r="1783" customFormat="false" ht="15" hidden="false" customHeight="true" outlineLevel="0" collapsed="false">
      <c r="A1783" s="3" t="n">
        <v>2040</v>
      </c>
      <c r="B1783" s="3" t="s">
        <v>3453</v>
      </c>
      <c r="C1783" s="3" t="s">
        <v>3454</v>
      </c>
      <c r="D1783" s="3" t="n">
        <v>1.475082435668</v>
      </c>
    </row>
    <row r="1784" customFormat="false" ht="15" hidden="false" customHeight="true" outlineLevel="0" collapsed="false">
      <c r="A1784" s="3" t="n">
        <v>2041</v>
      </c>
      <c r="B1784" s="3" t="s">
        <v>3455</v>
      </c>
      <c r="C1784" s="3" t="s">
        <v>3456</v>
      </c>
      <c r="D1784" s="3" t="n">
        <v>1.475082435668</v>
      </c>
    </row>
    <row r="1785" customFormat="false" ht="15" hidden="false" customHeight="true" outlineLevel="0" collapsed="false">
      <c r="A1785" s="3" t="n">
        <v>2042</v>
      </c>
      <c r="B1785" s="3" t="s">
        <v>3457</v>
      </c>
      <c r="C1785" s="3" t="s">
        <v>3458</v>
      </c>
      <c r="D1785" s="3" t="n">
        <v>1.475082435668</v>
      </c>
    </row>
    <row r="1786" customFormat="false" ht="15" hidden="false" customHeight="true" outlineLevel="0" collapsed="false">
      <c r="A1786" s="3" t="n">
        <v>2043</v>
      </c>
      <c r="B1786" s="3" t="s">
        <v>3459</v>
      </c>
      <c r="C1786" s="3" t="s">
        <v>3460</v>
      </c>
      <c r="D1786" s="3" t="n">
        <v>1.475082435668</v>
      </c>
    </row>
    <row r="1787" customFormat="false" ht="15" hidden="false" customHeight="true" outlineLevel="0" collapsed="false">
      <c r="A1787" s="3" t="n">
        <v>2044</v>
      </c>
      <c r="B1787" s="3" t="s">
        <v>3461</v>
      </c>
      <c r="C1787" s="3" t="s">
        <v>3462</v>
      </c>
      <c r="D1787" s="3" t="n">
        <v>1.475082435668</v>
      </c>
    </row>
    <row r="1788" customFormat="false" ht="15" hidden="false" customHeight="true" outlineLevel="0" collapsed="false">
      <c r="A1788" s="3" t="n">
        <v>2045</v>
      </c>
      <c r="B1788" s="3" t="s">
        <v>3463</v>
      </c>
      <c r="C1788" s="3" t="s">
        <v>3464</v>
      </c>
      <c r="D1788" s="3" t="n">
        <v>1.475082435668</v>
      </c>
    </row>
    <row r="1789" customFormat="false" ht="15" hidden="false" customHeight="true" outlineLevel="0" collapsed="false">
      <c r="A1789" s="3" t="n">
        <v>2046</v>
      </c>
      <c r="B1789" s="3" t="s">
        <v>3465</v>
      </c>
      <c r="C1789" s="3" t="s">
        <v>3466</v>
      </c>
      <c r="D1789" s="3" t="n">
        <v>1.475082435668</v>
      </c>
    </row>
    <row r="1790" customFormat="false" ht="15" hidden="false" customHeight="true" outlineLevel="0" collapsed="false">
      <c r="A1790" s="3" t="n">
        <v>2047</v>
      </c>
      <c r="B1790" s="3" t="s">
        <v>3467</v>
      </c>
      <c r="C1790" s="3" t="s">
        <v>3468</v>
      </c>
      <c r="D1790" s="3" t="n">
        <v>1.475082435668</v>
      </c>
    </row>
    <row r="1791" customFormat="false" ht="15" hidden="false" customHeight="true" outlineLevel="0" collapsed="false">
      <c r="A1791" s="3" t="n">
        <v>2048</v>
      </c>
      <c r="B1791" s="3" t="s">
        <v>3469</v>
      </c>
      <c r="C1791" s="3" t="s">
        <v>3470</v>
      </c>
      <c r="D1791" s="3" t="n">
        <v>1.475082435668</v>
      </c>
    </row>
    <row r="1792" customFormat="false" ht="15" hidden="false" customHeight="true" outlineLevel="0" collapsed="false">
      <c r="A1792" s="3" t="n">
        <v>2049</v>
      </c>
      <c r="B1792" s="3" t="s">
        <v>3471</v>
      </c>
      <c r="C1792" s="3" t="s">
        <v>3472</v>
      </c>
      <c r="D1792" s="3" t="n">
        <v>1.475082435668</v>
      </c>
    </row>
    <row r="1793" customFormat="false" ht="15" hidden="false" customHeight="true" outlineLevel="0" collapsed="false">
      <c r="A1793" s="3" t="n">
        <v>2050</v>
      </c>
      <c r="B1793" s="3" t="s">
        <v>3473</v>
      </c>
      <c r="C1793" s="3" t="s">
        <v>3474</v>
      </c>
      <c r="D1793" s="3" t="n">
        <v>1.475082435668</v>
      </c>
    </row>
    <row r="1794" customFormat="false" ht="15" hidden="false" customHeight="true" outlineLevel="0" collapsed="false">
      <c r="A1794" s="3" t="n">
        <v>2051</v>
      </c>
      <c r="B1794" s="3" t="s">
        <v>3475</v>
      </c>
      <c r="C1794" s="3" t="s">
        <v>3476</v>
      </c>
      <c r="D1794" s="3" t="n">
        <v>1.475082435668</v>
      </c>
    </row>
    <row r="1795" customFormat="false" ht="15" hidden="false" customHeight="true" outlineLevel="0" collapsed="false">
      <c r="A1795" s="3" t="n">
        <v>2052</v>
      </c>
      <c r="B1795" s="3" t="s">
        <v>3477</v>
      </c>
      <c r="C1795" s="3" t="s">
        <v>3478</v>
      </c>
      <c r="D1795" s="3" t="n">
        <v>1.475082435668</v>
      </c>
    </row>
    <row r="1796" customFormat="false" ht="15" hidden="false" customHeight="true" outlineLevel="0" collapsed="false">
      <c r="A1796" s="3" t="n">
        <v>2053</v>
      </c>
      <c r="B1796" s="3" t="s">
        <v>3479</v>
      </c>
      <c r="C1796" s="3" t="s">
        <v>3480</v>
      </c>
      <c r="D1796" s="3" t="n">
        <v>1.475082435668</v>
      </c>
    </row>
    <row r="1797" customFormat="false" ht="15" hidden="false" customHeight="true" outlineLevel="0" collapsed="false">
      <c r="A1797" s="3" t="n">
        <v>2054</v>
      </c>
      <c r="B1797" s="3" t="s">
        <v>3481</v>
      </c>
      <c r="C1797" s="3" t="s">
        <v>3482</v>
      </c>
      <c r="D1797" s="3" t="n">
        <v>1.475082435668</v>
      </c>
    </row>
    <row r="1798" customFormat="false" ht="15" hidden="false" customHeight="true" outlineLevel="0" collapsed="false">
      <c r="A1798" s="3" t="n">
        <v>2055</v>
      </c>
      <c r="B1798" s="3" t="s">
        <v>3483</v>
      </c>
      <c r="C1798" s="3" t="s">
        <v>3484</v>
      </c>
      <c r="D1798" s="3" t="n">
        <v>1.475082435668</v>
      </c>
    </row>
    <row r="1799" customFormat="false" ht="15" hidden="false" customHeight="true" outlineLevel="0" collapsed="false">
      <c r="A1799" s="3" t="n">
        <v>2056</v>
      </c>
      <c r="B1799" s="3" t="s">
        <v>3485</v>
      </c>
      <c r="C1799" s="3" t="s">
        <v>3486</v>
      </c>
      <c r="D1799" s="3" t="n">
        <v>1.475082435668</v>
      </c>
    </row>
    <row r="1800" customFormat="false" ht="15" hidden="false" customHeight="true" outlineLevel="0" collapsed="false">
      <c r="A1800" s="3" t="n">
        <v>2057</v>
      </c>
      <c r="B1800" s="3" t="s">
        <v>3487</v>
      </c>
      <c r="C1800" s="3" t="s">
        <v>3488</v>
      </c>
      <c r="D1800" s="3" t="n">
        <v>1.475082435668</v>
      </c>
    </row>
    <row r="1801" customFormat="false" ht="15" hidden="false" customHeight="true" outlineLevel="0" collapsed="false">
      <c r="A1801" s="3" t="n">
        <v>2058</v>
      </c>
      <c r="B1801" s="3" t="s">
        <v>3489</v>
      </c>
      <c r="C1801" s="3" t="s">
        <v>3490</v>
      </c>
      <c r="D1801" s="3" t="n">
        <v>1.475082435668</v>
      </c>
    </row>
    <row r="1802" customFormat="false" ht="15" hidden="false" customHeight="true" outlineLevel="0" collapsed="false">
      <c r="A1802" s="3" t="n">
        <v>2059</v>
      </c>
      <c r="B1802" s="3" t="s">
        <v>3491</v>
      </c>
      <c r="C1802" s="3" t="s">
        <v>3492</v>
      </c>
      <c r="D1802" s="3" t="n">
        <v>1.475082435668</v>
      </c>
    </row>
    <row r="1803" customFormat="false" ht="15" hidden="false" customHeight="true" outlineLevel="0" collapsed="false">
      <c r="A1803" s="3" t="n">
        <v>2060</v>
      </c>
      <c r="B1803" s="3" t="s">
        <v>3493</v>
      </c>
      <c r="C1803" s="3" t="s">
        <v>3494</v>
      </c>
      <c r="D1803" s="3" t="n">
        <v>1.475082435668</v>
      </c>
    </row>
    <row r="1804" customFormat="false" ht="15" hidden="false" customHeight="true" outlineLevel="0" collapsed="false">
      <c r="A1804" s="3" t="n">
        <v>2061</v>
      </c>
      <c r="B1804" s="3" t="s">
        <v>3495</v>
      </c>
      <c r="C1804" s="3" t="s">
        <v>3496</v>
      </c>
      <c r="D1804" s="3" t="n">
        <v>1.475082435668</v>
      </c>
    </row>
    <row r="1805" customFormat="false" ht="15" hidden="false" customHeight="true" outlineLevel="0" collapsed="false">
      <c r="A1805" s="3" t="n">
        <v>2062</v>
      </c>
      <c r="B1805" s="3" t="s">
        <v>3497</v>
      </c>
      <c r="C1805" s="3" t="s">
        <v>3498</v>
      </c>
      <c r="D1805" s="3" t="n">
        <v>1.475082435668</v>
      </c>
    </row>
    <row r="1806" customFormat="false" ht="15" hidden="false" customHeight="true" outlineLevel="0" collapsed="false">
      <c r="A1806" s="3" t="n">
        <v>2063</v>
      </c>
      <c r="B1806" s="3" t="s">
        <v>3499</v>
      </c>
      <c r="C1806" s="3" t="s">
        <v>3500</v>
      </c>
      <c r="D1806" s="3" t="n">
        <v>1.475082435668</v>
      </c>
    </row>
    <row r="1807" customFormat="false" ht="15" hidden="false" customHeight="true" outlineLevel="0" collapsed="false">
      <c r="A1807" s="3" t="n">
        <v>2064</v>
      </c>
      <c r="B1807" s="3" t="s">
        <v>3501</v>
      </c>
      <c r="C1807" s="3" t="s">
        <v>3502</v>
      </c>
      <c r="D1807" s="3" t="n">
        <v>1.475082435668</v>
      </c>
    </row>
    <row r="1808" customFormat="false" ht="15" hidden="false" customHeight="true" outlineLevel="0" collapsed="false">
      <c r="A1808" s="3" t="n">
        <v>2065</v>
      </c>
      <c r="B1808" s="3" t="s">
        <v>3503</v>
      </c>
      <c r="C1808" s="3" t="s">
        <v>3504</v>
      </c>
      <c r="D1808" s="3" t="n">
        <v>1.475082435668</v>
      </c>
    </row>
    <row r="1809" customFormat="false" ht="15" hidden="false" customHeight="true" outlineLevel="0" collapsed="false">
      <c r="A1809" s="3" t="n">
        <v>2066</v>
      </c>
      <c r="B1809" s="3" t="s">
        <v>3505</v>
      </c>
      <c r="C1809" s="3" t="s">
        <v>3506</v>
      </c>
      <c r="D1809" s="3" t="n">
        <v>1.475082435668</v>
      </c>
    </row>
    <row r="1810" customFormat="false" ht="15" hidden="false" customHeight="true" outlineLevel="0" collapsed="false">
      <c r="A1810" s="3" t="n">
        <v>2067</v>
      </c>
      <c r="B1810" s="3" t="s">
        <v>3507</v>
      </c>
      <c r="C1810" s="3" t="s">
        <v>3508</v>
      </c>
      <c r="D1810" s="3" t="n">
        <v>1.475082435668</v>
      </c>
    </row>
    <row r="1811" customFormat="false" ht="15" hidden="false" customHeight="true" outlineLevel="0" collapsed="false">
      <c r="A1811" s="3" t="n">
        <v>2068</v>
      </c>
      <c r="B1811" s="3" t="s">
        <v>3509</v>
      </c>
      <c r="C1811" s="3" t="s">
        <v>3510</v>
      </c>
      <c r="D1811" s="3" t="n">
        <v>1.475082435668</v>
      </c>
    </row>
    <row r="1812" customFormat="false" ht="15" hidden="false" customHeight="true" outlineLevel="0" collapsed="false">
      <c r="A1812" s="3" t="n">
        <v>2069</v>
      </c>
      <c r="B1812" s="3" t="s">
        <v>3511</v>
      </c>
      <c r="C1812" s="3" t="s">
        <v>3512</v>
      </c>
      <c r="D1812" s="3" t="n">
        <v>1.475082435668</v>
      </c>
    </row>
    <row r="1813" customFormat="false" ht="15" hidden="false" customHeight="true" outlineLevel="0" collapsed="false">
      <c r="A1813" s="3" t="n">
        <v>2070</v>
      </c>
      <c r="B1813" s="3" t="s">
        <v>3513</v>
      </c>
      <c r="C1813" s="3" t="s">
        <v>3514</v>
      </c>
      <c r="D1813" s="3" t="n">
        <v>1.475082435668</v>
      </c>
    </row>
    <row r="1814" customFormat="false" ht="15" hidden="false" customHeight="true" outlineLevel="0" collapsed="false">
      <c r="A1814" s="3" t="n">
        <v>2071</v>
      </c>
      <c r="B1814" s="3" t="s">
        <v>3515</v>
      </c>
      <c r="C1814" s="3" t="s">
        <v>3516</v>
      </c>
      <c r="D1814" s="3" t="n">
        <v>1.475082435668</v>
      </c>
    </row>
    <row r="1815" customFormat="false" ht="15" hidden="false" customHeight="true" outlineLevel="0" collapsed="false">
      <c r="A1815" s="3" t="n">
        <v>2072</v>
      </c>
      <c r="B1815" s="3" t="s">
        <v>3517</v>
      </c>
      <c r="C1815" s="3" t="s">
        <v>3518</v>
      </c>
      <c r="D1815" s="3" t="n">
        <v>1.475082435668</v>
      </c>
    </row>
    <row r="1816" customFormat="false" ht="15" hidden="false" customHeight="true" outlineLevel="0" collapsed="false">
      <c r="A1816" s="3" t="n">
        <v>2073</v>
      </c>
      <c r="B1816" s="3" t="s">
        <v>3519</v>
      </c>
      <c r="C1816" s="3" t="s">
        <v>3520</v>
      </c>
      <c r="D1816" s="3" t="n">
        <v>1.475082435668</v>
      </c>
    </row>
    <row r="1817" customFormat="false" ht="15" hidden="false" customHeight="true" outlineLevel="0" collapsed="false">
      <c r="A1817" s="3" t="n">
        <v>2074</v>
      </c>
      <c r="B1817" s="3" t="s">
        <v>3521</v>
      </c>
      <c r="C1817" s="3" t="s">
        <v>3522</v>
      </c>
      <c r="D1817" s="3" t="n">
        <v>1.475082435668</v>
      </c>
    </row>
    <row r="1818" customFormat="false" ht="15" hidden="false" customHeight="true" outlineLevel="0" collapsed="false">
      <c r="A1818" s="3" t="n">
        <v>2075</v>
      </c>
      <c r="B1818" s="3" t="s">
        <v>3523</v>
      </c>
      <c r="C1818" s="3" t="s">
        <v>3524</v>
      </c>
      <c r="D1818" s="3" t="n">
        <v>1.475082435668</v>
      </c>
    </row>
    <row r="1819" customFormat="false" ht="15" hidden="false" customHeight="true" outlineLevel="0" collapsed="false">
      <c r="A1819" s="3" t="n">
        <v>2076</v>
      </c>
      <c r="B1819" s="3" t="s">
        <v>3525</v>
      </c>
      <c r="C1819" s="3" t="s">
        <v>3526</v>
      </c>
      <c r="D1819" s="3" t="n">
        <v>1.475082435668</v>
      </c>
    </row>
    <row r="1820" customFormat="false" ht="15" hidden="false" customHeight="true" outlineLevel="0" collapsed="false">
      <c r="A1820" s="3" t="n">
        <v>2077</v>
      </c>
      <c r="B1820" s="3" t="s">
        <v>3527</v>
      </c>
      <c r="C1820" s="3" t="s">
        <v>3528</v>
      </c>
      <c r="D1820" s="3" t="n">
        <v>1.475082435668</v>
      </c>
    </row>
    <row r="1821" customFormat="false" ht="15" hidden="false" customHeight="true" outlineLevel="0" collapsed="false">
      <c r="A1821" s="3" t="n">
        <v>2078</v>
      </c>
      <c r="B1821" s="3" t="s">
        <v>3529</v>
      </c>
      <c r="C1821" s="3" t="s">
        <v>3530</v>
      </c>
      <c r="D1821" s="3" t="n">
        <v>1.475082435668</v>
      </c>
    </row>
    <row r="1822" customFormat="false" ht="15" hidden="false" customHeight="true" outlineLevel="0" collapsed="false">
      <c r="A1822" s="3" t="n">
        <v>2079</v>
      </c>
      <c r="B1822" s="3" t="s">
        <v>3531</v>
      </c>
      <c r="C1822" s="3" t="s">
        <v>3532</v>
      </c>
      <c r="D1822" s="3" t="n">
        <v>1.475082435668</v>
      </c>
    </row>
    <row r="1823" customFormat="false" ht="15" hidden="false" customHeight="true" outlineLevel="0" collapsed="false">
      <c r="A1823" s="3" t="n">
        <v>2080</v>
      </c>
      <c r="B1823" s="3" t="s">
        <v>3533</v>
      </c>
      <c r="C1823" s="3" t="s">
        <v>3534</v>
      </c>
      <c r="D1823" s="3" t="n">
        <v>1.475082435668</v>
      </c>
    </row>
    <row r="1824" customFormat="false" ht="15" hidden="false" customHeight="true" outlineLevel="0" collapsed="false">
      <c r="A1824" s="3" t="n">
        <v>2081</v>
      </c>
      <c r="B1824" s="3" t="s">
        <v>3535</v>
      </c>
      <c r="C1824" s="3" t="s">
        <v>3536</v>
      </c>
      <c r="D1824" s="3" t="n">
        <v>1.475082435668</v>
      </c>
    </row>
    <row r="1825" customFormat="false" ht="15" hidden="false" customHeight="true" outlineLevel="0" collapsed="false">
      <c r="A1825" s="3" t="n">
        <v>2082</v>
      </c>
      <c r="B1825" s="3" t="s">
        <v>3537</v>
      </c>
      <c r="C1825" s="3" t="s">
        <v>3538</v>
      </c>
      <c r="D1825" s="3" t="n">
        <v>1.475082435668</v>
      </c>
    </row>
    <row r="1826" customFormat="false" ht="15" hidden="false" customHeight="true" outlineLevel="0" collapsed="false">
      <c r="A1826" s="3" t="n">
        <v>2083</v>
      </c>
      <c r="B1826" s="3" t="s">
        <v>3539</v>
      </c>
      <c r="C1826" s="3" t="s">
        <v>3540</v>
      </c>
      <c r="D1826" s="3" t="n">
        <v>1.475082435668</v>
      </c>
    </row>
    <row r="1827" customFormat="false" ht="15" hidden="false" customHeight="true" outlineLevel="0" collapsed="false">
      <c r="A1827" s="3" t="n">
        <v>2084</v>
      </c>
      <c r="B1827" s="3" t="s">
        <v>3541</v>
      </c>
      <c r="C1827" s="3" t="s">
        <v>3542</v>
      </c>
      <c r="D1827" s="3" t="n">
        <v>1.475082435668</v>
      </c>
    </row>
    <row r="1828" customFormat="false" ht="15" hidden="false" customHeight="true" outlineLevel="0" collapsed="false">
      <c r="A1828" s="3" t="n">
        <v>2085</v>
      </c>
      <c r="B1828" s="3" t="s">
        <v>3543</v>
      </c>
      <c r="C1828" s="3" t="s">
        <v>3544</v>
      </c>
      <c r="D1828" s="3" t="n">
        <v>1.475082435668</v>
      </c>
    </row>
    <row r="1829" customFormat="false" ht="15" hidden="false" customHeight="true" outlineLevel="0" collapsed="false">
      <c r="A1829" s="3" t="n">
        <v>2086</v>
      </c>
      <c r="B1829" s="3" t="s">
        <v>3545</v>
      </c>
      <c r="C1829" s="3" t="s">
        <v>3546</v>
      </c>
      <c r="D1829" s="3" t="n">
        <v>1.475082435668</v>
      </c>
    </row>
    <row r="1830" customFormat="false" ht="15" hidden="false" customHeight="true" outlineLevel="0" collapsed="false">
      <c r="A1830" s="3" t="n">
        <v>2087</v>
      </c>
      <c r="B1830" s="3" t="s">
        <v>3547</v>
      </c>
      <c r="C1830" s="3" t="s">
        <v>3548</v>
      </c>
      <c r="D1830" s="3" t="n">
        <v>1.475082435668</v>
      </c>
    </row>
    <row r="1831" customFormat="false" ht="15" hidden="false" customHeight="true" outlineLevel="0" collapsed="false">
      <c r="A1831" s="3" t="n">
        <v>2088</v>
      </c>
      <c r="B1831" s="3" t="s">
        <v>3549</v>
      </c>
      <c r="C1831" s="3" t="s">
        <v>3550</v>
      </c>
      <c r="D1831" s="3" t="n">
        <v>1.475082435668</v>
      </c>
    </row>
    <row r="1832" customFormat="false" ht="15" hidden="false" customHeight="true" outlineLevel="0" collapsed="false">
      <c r="A1832" s="3" t="n">
        <v>2089</v>
      </c>
      <c r="B1832" s="3" t="s">
        <v>3551</v>
      </c>
      <c r="C1832" s="3" t="s">
        <v>3552</v>
      </c>
      <c r="D1832" s="3" t="n">
        <v>1.475082435668</v>
      </c>
    </row>
    <row r="1833" customFormat="false" ht="15" hidden="false" customHeight="true" outlineLevel="0" collapsed="false">
      <c r="A1833" s="3" t="n">
        <v>2090</v>
      </c>
      <c r="B1833" s="3" t="s">
        <v>3553</v>
      </c>
      <c r="C1833" s="3" t="s">
        <v>3554</v>
      </c>
      <c r="D1833" s="3" t="n">
        <v>1.475082435668</v>
      </c>
    </row>
    <row r="1834" customFormat="false" ht="15" hidden="false" customHeight="true" outlineLevel="0" collapsed="false">
      <c r="A1834" s="3" t="n">
        <v>2091</v>
      </c>
      <c r="B1834" s="3" t="s">
        <v>3555</v>
      </c>
      <c r="C1834" s="3" t="s">
        <v>3556</v>
      </c>
      <c r="D1834" s="3" t="n">
        <v>1.475082435668</v>
      </c>
    </row>
    <row r="1835" customFormat="false" ht="15" hidden="false" customHeight="true" outlineLevel="0" collapsed="false">
      <c r="A1835" s="3" t="n">
        <v>2092</v>
      </c>
      <c r="B1835" s="3" t="s">
        <v>3557</v>
      </c>
      <c r="C1835" s="3" t="s">
        <v>3558</v>
      </c>
      <c r="D1835" s="3" t="n">
        <v>1.475082435668</v>
      </c>
    </row>
    <row r="1836" customFormat="false" ht="15" hidden="false" customHeight="true" outlineLevel="0" collapsed="false">
      <c r="A1836" s="3" t="n">
        <v>2093</v>
      </c>
      <c r="B1836" s="3" t="s">
        <v>3559</v>
      </c>
      <c r="C1836" s="3" t="s">
        <v>3560</v>
      </c>
      <c r="D1836" s="3" t="n">
        <v>1.475082435668</v>
      </c>
    </row>
    <row r="1837" customFormat="false" ht="15" hidden="false" customHeight="true" outlineLevel="0" collapsed="false">
      <c r="A1837" s="3" t="n">
        <v>2095</v>
      </c>
      <c r="B1837" s="3" t="s">
        <v>3561</v>
      </c>
      <c r="C1837" s="3" t="s">
        <v>3562</v>
      </c>
      <c r="D1837" s="3" t="n">
        <v>1.475082435668</v>
      </c>
    </row>
    <row r="1838" customFormat="false" ht="15" hidden="false" customHeight="true" outlineLevel="0" collapsed="false">
      <c r="A1838" s="3" t="n">
        <v>2097</v>
      </c>
      <c r="B1838" s="3" t="s">
        <v>3563</v>
      </c>
      <c r="C1838" s="3" t="s">
        <v>3564</v>
      </c>
      <c r="D1838" s="3" t="n">
        <v>1.475082435668</v>
      </c>
    </row>
    <row r="1839" customFormat="false" ht="15" hidden="false" customHeight="true" outlineLevel="0" collapsed="false">
      <c r="B1839" s="3" t="s">
        <v>3565</v>
      </c>
      <c r="C1839" s="3" t="s">
        <v>3566</v>
      </c>
      <c r="D1839" s="3" t="n">
        <v>1.475082435668</v>
      </c>
    </row>
    <row r="1840" customFormat="false" ht="15" hidden="false" customHeight="true" outlineLevel="0" collapsed="false">
      <c r="B1840" s="3" t="s">
        <v>3567</v>
      </c>
      <c r="C1840" s="3" t="s">
        <v>3568</v>
      </c>
      <c r="D1840" s="3" t="n">
        <v>1.475082435668</v>
      </c>
    </row>
    <row r="1841" customFormat="false" ht="15" hidden="false" customHeight="true" outlineLevel="0" collapsed="false">
      <c r="A1841" s="3" t="n">
        <v>2098</v>
      </c>
      <c r="B1841" s="3" t="s">
        <v>3569</v>
      </c>
      <c r="C1841" s="3" t="s">
        <v>3570</v>
      </c>
      <c r="D1841" s="3" t="n">
        <v>1.475082435668</v>
      </c>
    </row>
    <row r="1842" customFormat="false" ht="15" hidden="false" customHeight="true" outlineLevel="0" collapsed="false">
      <c r="A1842" s="3" t="n">
        <v>2099</v>
      </c>
      <c r="B1842" s="3" t="s">
        <v>3571</v>
      </c>
      <c r="C1842" s="3" t="s">
        <v>3572</v>
      </c>
      <c r="D1842" s="3" t="n">
        <v>1.475082435668</v>
      </c>
    </row>
    <row r="1843" customFormat="false" ht="15" hidden="false" customHeight="true" outlineLevel="0" collapsed="false">
      <c r="A1843" s="3" t="n">
        <v>2100</v>
      </c>
      <c r="B1843" s="3" t="s">
        <v>3573</v>
      </c>
      <c r="C1843" s="3" t="s">
        <v>3574</v>
      </c>
      <c r="D1843" s="3" t="n">
        <v>1.475082435668</v>
      </c>
    </row>
    <row r="1844" customFormat="false" ht="15" hidden="false" customHeight="true" outlineLevel="0" collapsed="false">
      <c r="A1844" s="3" t="n">
        <v>2101</v>
      </c>
      <c r="B1844" s="3" t="s">
        <v>3575</v>
      </c>
      <c r="C1844" s="3" t="s">
        <v>3576</v>
      </c>
      <c r="D1844" s="3" t="n">
        <v>1.475082435668</v>
      </c>
    </row>
    <row r="1845" customFormat="false" ht="15" hidden="false" customHeight="true" outlineLevel="0" collapsed="false">
      <c r="A1845" s="3" t="n">
        <v>2102</v>
      </c>
      <c r="B1845" s="3" t="s">
        <v>3577</v>
      </c>
      <c r="C1845" s="3" t="s">
        <v>3578</v>
      </c>
      <c r="D1845" s="3" t="n">
        <v>1.475082435668</v>
      </c>
    </row>
    <row r="1846" customFormat="false" ht="15" hidden="false" customHeight="true" outlineLevel="0" collapsed="false">
      <c r="A1846" s="3" t="n">
        <v>2103</v>
      </c>
      <c r="B1846" s="3" t="s">
        <v>3579</v>
      </c>
      <c r="C1846" s="3" t="s">
        <v>3580</v>
      </c>
      <c r="D1846" s="3" t="n">
        <v>1.475082435668</v>
      </c>
    </row>
    <row r="1847" customFormat="false" ht="15" hidden="false" customHeight="true" outlineLevel="0" collapsed="false">
      <c r="A1847" s="3" t="n">
        <v>2104</v>
      </c>
      <c r="B1847" s="3" t="s">
        <v>3581</v>
      </c>
      <c r="C1847" s="3" t="s">
        <v>855</v>
      </c>
      <c r="D1847" s="3" t="n">
        <v>1.475082435668</v>
      </c>
    </row>
    <row r="1848" customFormat="false" ht="15" hidden="false" customHeight="true" outlineLevel="0" collapsed="false">
      <c r="A1848" s="3" t="n">
        <v>2105</v>
      </c>
      <c r="B1848" s="3" t="s">
        <v>3582</v>
      </c>
      <c r="C1848" s="3" t="s">
        <v>3583</v>
      </c>
      <c r="D1848" s="3" t="n">
        <v>1.475082435668</v>
      </c>
    </row>
    <row r="1849" customFormat="false" ht="15" hidden="false" customHeight="true" outlineLevel="0" collapsed="false">
      <c r="A1849" s="3" t="n">
        <v>2106</v>
      </c>
      <c r="B1849" s="3" t="s">
        <v>3584</v>
      </c>
      <c r="C1849" s="3" t="s">
        <v>3585</v>
      </c>
      <c r="D1849" s="3" t="n">
        <v>1.475082435668</v>
      </c>
    </row>
    <row r="1850" customFormat="false" ht="15" hidden="false" customHeight="true" outlineLevel="0" collapsed="false">
      <c r="A1850" s="3" t="n">
        <v>2107</v>
      </c>
      <c r="B1850" s="3" t="s">
        <v>3586</v>
      </c>
      <c r="C1850" s="3" t="s">
        <v>3587</v>
      </c>
      <c r="D1850" s="3" t="n">
        <v>1.475082435668</v>
      </c>
    </row>
    <row r="1851" customFormat="false" ht="15" hidden="false" customHeight="true" outlineLevel="0" collapsed="false">
      <c r="A1851" s="3" t="n">
        <v>2108</v>
      </c>
      <c r="B1851" s="3" t="s">
        <v>3588</v>
      </c>
      <c r="C1851" s="3" t="s">
        <v>3589</v>
      </c>
      <c r="D1851" s="3" t="n">
        <v>1.475082435668</v>
      </c>
    </row>
    <row r="1852" customFormat="false" ht="15" hidden="false" customHeight="true" outlineLevel="0" collapsed="false">
      <c r="A1852" s="3" t="n">
        <v>2109</v>
      </c>
      <c r="B1852" s="3" t="s">
        <v>3590</v>
      </c>
      <c r="C1852" s="3" t="s">
        <v>69</v>
      </c>
      <c r="D1852" s="3" t="n">
        <v>1.475082435668</v>
      </c>
    </row>
    <row r="1853" customFormat="false" ht="15" hidden="false" customHeight="true" outlineLevel="0" collapsed="false">
      <c r="A1853" s="3" t="n">
        <v>2110</v>
      </c>
      <c r="B1853" s="3" t="s">
        <v>3591</v>
      </c>
      <c r="C1853" s="3" t="s">
        <v>3592</v>
      </c>
      <c r="D1853" s="3" t="n">
        <v>1.475082435668</v>
      </c>
    </row>
    <row r="1854" customFormat="false" ht="15" hidden="false" customHeight="true" outlineLevel="0" collapsed="false">
      <c r="A1854" s="3" t="n">
        <v>2111</v>
      </c>
      <c r="B1854" s="3" t="s">
        <v>3593</v>
      </c>
      <c r="C1854" s="3" t="s">
        <v>3594</v>
      </c>
      <c r="D1854" s="3" t="n">
        <v>1.475082435668</v>
      </c>
    </row>
    <row r="1855" customFormat="false" ht="15" hidden="false" customHeight="true" outlineLevel="0" collapsed="false">
      <c r="A1855" s="3" t="n">
        <v>2112</v>
      </c>
      <c r="B1855" s="3" t="s">
        <v>3595</v>
      </c>
      <c r="C1855" s="3" t="s">
        <v>3596</v>
      </c>
      <c r="D1855" s="3" t="n">
        <v>1.475082435668</v>
      </c>
    </row>
    <row r="1856" customFormat="false" ht="15" hidden="false" customHeight="true" outlineLevel="0" collapsed="false">
      <c r="A1856" s="3" t="n">
        <v>2113</v>
      </c>
      <c r="B1856" s="3" t="s">
        <v>3597</v>
      </c>
      <c r="C1856" s="3" t="s">
        <v>309</v>
      </c>
      <c r="D1856" s="3" t="n">
        <v>1.475082435668</v>
      </c>
    </row>
    <row r="1857" customFormat="false" ht="15" hidden="false" customHeight="true" outlineLevel="0" collapsed="false">
      <c r="A1857" s="3" t="n">
        <v>2114</v>
      </c>
      <c r="B1857" s="3" t="s">
        <v>3598</v>
      </c>
      <c r="C1857" s="3" t="s">
        <v>3599</v>
      </c>
      <c r="D1857" s="3" t="n">
        <v>1.475082435668</v>
      </c>
    </row>
    <row r="1858" customFormat="false" ht="15" hidden="false" customHeight="true" outlineLevel="0" collapsed="false">
      <c r="A1858" s="3" t="n">
        <v>2115</v>
      </c>
      <c r="B1858" s="3" t="s">
        <v>3600</v>
      </c>
      <c r="C1858" s="3" t="s">
        <v>3601</v>
      </c>
      <c r="D1858" s="3" t="n">
        <v>1.475082435668</v>
      </c>
    </row>
    <row r="1859" customFormat="false" ht="15" hidden="false" customHeight="true" outlineLevel="0" collapsed="false">
      <c r="A1859" s="3" t="n">
        <v>2116</v>
      </c>
      <c r="B1859" s="3" t="s">
        <v>3602</v>
      </c>
      <c r="C1859" s="3" t="s">
        <v>3603</v>
      </c>
      <c r="D1859" s="3" t="n">
        <v>1.475082435668</v>
      </c>
    </row>
    <row r="1860" customFormat="false" ht="15" hidden="false" customHeight="true" outlineLevel="0" collapsed="false">
      <c r="A1860" s="3" t="n">
        <v>2117</v>
      </c>
      <c r="B1860" s="3" t="s">
        <v>3604</v>
      </c>
      <c r="C1860" s="3" t="s">
        <v>3605</v>
      </c>
      <c r="D1860" s="3" t="n">
        <v>1.475082435668</v>
      </c>
    </row>
    <row r="1861" customFormat="false" ht="15" hidden="false" customHeight="true" outlineLevel="0" collapsed="false">
      <c r="A1861" s="3" t="n">
        <v>2118</v>
      </c>
      <c r="B1861" s="3" t="s">
        <v>3606</v>
      </c>
      <c r="C1861" s="3" t="s">
        <v>3607</v>
      </c>
      <c r="D1861" s="3" t="n">
        <v>1.475082435668</v>
      </c>
    </row>
    <row r="1862" customFormat="false" ht="15" hidden="false" customHeight="true" outlineLevel="0" collapsed="false">
      <c r="A1862" s="3" t="n">
        <v>2119</v>
      </c>
      <c r="B1862" s="3" t="s">
        <v>3608</v>
      </c>
      <c r="C1862" s="3" t="s">
        <v>3609</v>
      </c>
      <c r="D1862" s="3" t="n">
        <v>1.475082435668</v>
      </c>
    </row>
    <row r="1863" customFormat="false" ht="15" hidden="false" customHeight="true" outlineLevel="0" collapsed="false">
      <c r="A1863" s="3" t="n">
        <v>2120</v>
      </c>
      <c r="B1863" s="3" t="s">
        <v>3610</v>
      </c>
      <c r="C1863" s="3" t="s">
        <v>3611</v>
      </c>
      <c r="D1863" s="3" t="n">
        <v>1.475082435668</v>
      </c>
    </row>
    <row r="1864" customFormat="false" ht="15" hidden="false" customHeight="true" outlineLevel="0" collapsed="false">
      <c r="A1864" s="3" t="n">
        <v>2121</v>
      </c>
      <c r="B1864" s="3" t="s">
        <v>3612</v>
      </c>
      <c r="C1864" s="3" t="s">
        <v>3613</v>
      </c>
      <c r="D1864" s="3" t="n">
        <v>1.475082435668</v>
      </c>
    </row>
    <row r="1865" customFormat="false" ht="15" hidden="false" customHeight="true" outlineLevel="0" collapsed="false">
      <c r="A1865" s="3" t="n">
        <v>2122</v>
      </c>
      <c r="B1865" s="3" t="s">
        <v>3614</v>
      </c>
      <c r="C1865" s="3" t="s">
        <v>3615</v>
      </c>
      <c r="D1865" s="3" t="n">
        <v>1.475082435668</v>
      </c>
    </row>
    <row r="1866" customFormat="false" ht="15" hidden="false" customHeight="true" outlineLevel="0" collapsed="false">
      <c r="A1866" s="3" t="n">
        <v>2123</v>
      </c>
      <c r="B1866" s="3" t="s">
        <v>3616</v>
      </c>
      <c r="C1866" s="3" t="s">
        <v>450</v>
      </c>
      <c r="D1866" s="3" t="n">
        <v>1.475082435668</v>
      </c>
    </row>
    <row r="1867" customFormat="false" ht="15" hidden="false" customHeight="true" outlineLevel="0" collapsed="false">
      <c r="A1867" s="3" t="n">
        <v>2124</v>
      </c>
      <c r="B1867" s="3" t="s">
        <v>3617</v>
      </c>
      <c r="C1867" s="3" t="s">
        <v>3618</v>
      </c>
      <c r="D1867" s="3" t="n">
        <v>1.475082435668</v>
      </c>
    </row>
    <row r="1868" customFormat="false" ht="15" hidden="false" customHeight="true" outlineLevel="0" collapsed="false">
      <c r="A1868" s="3" t="n">
        <v>2125</v>
      </c>
      <c r="B1868" s="3" t="s">
        <v>3619</v>
      </c>
      <c r="C1868" s="3" t="s">
        <v>3620</v>
      </c>
      <c r="D1868" s="3" t="n">
        <v>1.475082435668</v>
      </c>
    </row>
    <row r="1869" customFormat="false" ht="15" hidden="false" customHeight="true" outlineLevel="0" collapsed="false">
      <c r="A1869" s="3" t="n">
        <v>2126</v>
      </c>
      <c r="B1869" s="3" t="s">
        <v>3621</v>
      </c>
      <c r="C1869" s="3" t="s">
        <v>3622</v>
      </c>
      <c r="D1869" s="3" t="n">
        <v>1.475082435668</v>
      </c>
    </row>
    <row r="1870" customFormat="false" ht="15" hidden="false" customHeight="true" outlineLevel="0" collapsed="false">
      <c r="A1870" s="3" t="n">
        <v>2127</v>
      </c>
      <c r="B1870" s="3" t="s">
        <v>3623</v>
      </c>
      <c r="C1870" s="3" t="s">
        <v>3624</v>
      </c>
      <c r="D1870" s="3" t="n">
        <v>1.475082435668</v>
      </c>
    </row>
    <row r="1871" customFormat="false" ht="15" hidden="false" customHeight="true" outlineLevel="0" collapsed="false">
      <c r="A1871" s="3" t="n">
        <v>2128</v>
      </c>
      <c r="B1871" s="3" t="s">
        <v>3625</v>
      </c>
      <c r="C1871" s="3" t="s">
        <v>3626</v>
      </c>
      <c r="D1871" s="3" t="n">
        <v>1.475082435668</v>
      </c>
    </row>
    <row r="1872" customFormat="false" ht="15" hidden="false" customHeight="true" outlineLevel="0" collapsed="false">
      <c r="A1872" s="3" t="n">
        <v>2129</v>
      </c>
      <c r="B1872" s="3" t="s">
        <v>3627</v>
      </c>
      <c r="C1872" s="3" t="s">
        <v>3628</v>
      </c>
      <c r="D1872" s="3" t="n">
        <v>1.475082435668</v>
      </c>
    </row>
    <row r="1873" customFormat="false" ht="15" hidden="false" customHeight="true" outlineLevel="0" collapsed="false">
      <c r="A1873" s="3" t="n">
        <v>2130</v>
      </c>
      <c r="B1873" s="3" t="s">
        <v>3629</v>
      </c>
      <c r="C1873" s="3" t="s">
        <v>3630</v>
      </c>
      <c r="D1873" s="3" t="n">
        <v>1.475082435668</v>
      </c>
    </row>
    <row r="1874" customFormat="false" ht="15" hidden="false" customHeight="true" outlineLevel="0" collapsed="false">
      <c r="A1874" s="3" t="n">
        <v>2131</v>
      </c>
      <c r="B1874" s="3" t="s">
        <v>3631</v>
      </c>
      <c r="C1874" s="3" t="s">
        <v>3632</v>
      </c>
      <c r="D1874" s="3" t="n">
        <v>1.475082435668</v>
      </c>
    </row>
    <row r="1875" customFormat="false" ht="15" hidden="false" customHeight="true" outlineLevel="0" collapsed="false">
      <c r="A1875" s="3" t="n">
        <v>2132</v>
      </c>
      <c r="B1875" s="3" t="s">
        <v>3633</v>
      </c>
      <c r="C1875" s="3" t="s">
        <v>3634</v>
      </c>
      <c r="D1875" s="3" t="n">
        <v>1.475082435668</v>
      </c>
    </row>
    <row r="1876" customFormat="false" ht="15" hidden="false" customHeight="true" outlineLevel="0" collapsed="false">
      <c r="A1876" s="3" t="n">
        <v>2133</v>
      </c>
      <c r="B1876" s="3" t="s">
        <v>3635</v>
      </c>
      <c r="C1876" s="3" t="s">
        <v>3636</v>
      </c>
      <c r="D1876" s="3" t="n">
        <v>1.475082435668</v>
      </c>
    </row>
    <row r="1877" customFormat="false" ht="15" hidden="false" customHeight="true" outlineLevel="0" collapsed="false">
      <c r="A1877" s="3" t="n">
        <v>2134</v>
      </c>
      <c r="B1877" s="3" t="s">
        <v>3637</v>
      </c>
      <c r="C1877" s="3" t="s">
        <v>3638</v>
      </c>
      <c r="D1877" s="3" t="n">
        <v>1.475082435668</v>
      </c>
    </row>
    <row r="1878" customFormat="false" ht="15" hidden="false" customHeight="true" outlineLevel="0" collapsed="false">
      <c r="A1878" s="3" t="n">
        <v>2135</v>
      </c>
      <c r="B1878" s="3" t="s">
        <v>3639</v>
      </c>
      <c r="C1878" s="3" t="s">
        <v>3640</v>
      </c>
      <c r="D1878" s="3" t="n">
        <v>1.475082435668</v>
      </c>
    </row>
    <row r="1879" customFormat="false" ht="15" hidden="false" customHeight="true" outlineLevel="0" collapsed="false">
      <c r="A1879" s="3" t="n">
        <v>2136</v>
      </c>
      <c r="B1879" s="3" t="s">
        <v>3641</v>
      </c>
      <c r="C1879" s="3" t="s">
        <v>3642</v>
      </c>
      <c r="D1879" s="3" t="n">
        <v>1.475082435668</v>
      </c>
    </row>
    <row r="1880" customFormat="false" ht="15" hidden="false" customHeight="true" outlineLevel="0" collapsed="false">
      <c r="A1880" s="3" t="n">
        <v>2137</v>
      </c>
      <c r="B1880" s="3" t="s">
        <v>3643</v>
      </c>
      <c r="C1880" s="3" t="s">
        <v>3644</v>
      </c>
      <c r="D1880" s="3" t="n">
        <v>1.475082435668</v>
      </c>
    </row>
    <row r="1881" customFormat="false" ht="15" hidden="false" customHeight="true" outlineLevel="0" collapsed="false">
      <c r="A1881" s="3" t="n">
        <v>2138</v>
      </c>
      <c r="B1881" s="3" t="s">
        <v>3645</v>
      </c>
      <c r="C1881" s="3" t="s">
        <v>3646</v>
      </c>
      <c r="D1881" s="3" t="n">
        <v>1.475082435668</v>
      </c>
    </row>
    <row r="1882" customFormat="false" ht="15" hidden="false" customHeight="true" outlineLevel="0" collapsed="false">
      <c r="A1882" s="3" t="n">
        <v>2139</v>
      </c>
      <c r="B1882" s="3" t="s">
        <v>3647</v>
      </c>
      <c r="C1882" s="3" t="s">
        <v>3648</v>
      </c>
      <c r="D1882" s="3" t="n">
        <v>1.475082435668</v>
      </c>
    </row>
    <row r="1883" customFormat="false" ht="15" hidden="false" customHeight="true" outlineLevel="0" collapsed="false">
      <c r="A1883" s="3" t="n">
        <v>2140</v>
      </c>
      <c r="B1883" s="3" t="s">
        <v>3649</v>
      </c>
      <c r="C1883" s="3" t="s">
        <v>3650</v>
      </c>
      <c r="D1883" s="3" t="n">
        <v>1.475082435668</v>
      </c>
    </row>
    <row r="1884" customFormat="false" ht="15" hidden="false" customHeight="true" outlineLevel="0" collapsed="false">
      <c r="A1884" s="3" t="n">
        <v>2141</v>
      </c>
      <c r="B1884" s="3" t="s">
        <v>3651</v>
      </c>
      <c r="C1884" s="3" t="s">
        <v>3652</v>
      </c>
      <c r="D1884" s="3" t="n">
        <v>1.475082435668</v>
      </c>
    </row>
    <row r="1885" customFormat="false" ht="15" hidden="false" customHeight="true" outlineLevel="0" collapsed="false">
      <c r="A1885" s="3" t="n">
        <v>2142</v>
      </c>
      <c r="B1885" s="3" t="s">
        <v>3653</v>
      </c>
      <c r="C1885" s="3" t="s">
        <v>3654</v>
      </c>
      <c r="D1885" s="3" t="n">
        <v>1.475082435668</v>
      </c>
    </row>
    <row r="1886" customFormat="false" ht="15" hidden="false" customHeight="true" outlineLevel="0" collapsed="false">
      <c r="A1886" s="3" t="n">
        <v>2143</v>
      </c>
      <c r="B1886" s="3" t="s">
        <v>3655</v>
      </c>
      <c r="C1886" s="3" t="s">
        <v>3656</v>
      </c>
      <c r="D1886" s="3" t="n">
        <v>1.475082435668</v>
      </c>
    </row>
    <row r="1887" customFormat="false" ht="15" hidden="false" customHeight="true" outlineLevel="0" collapsed="false">
      <c r="A1887" s="3" t="n">
        <v>2144</v>
      </c>
      <c r="B1887" s="3" t="s">
        <v>3657</v>
      </c>
      <c r="C1887" s="3" t="s">
        <v>3658</v>
      </c>
      <c r="D1887" s="3" t="n">
        <v>1.475082435668</v>
      </c>
    </row>
    <row r="1888" customFormat="false" ht="15" hidden="false" customHeight="true" outlineLevel="0" collapsed="false">
      <c r="A1888" s="3" t="n">
        <v>2145</v>
      </c>
      <c r="B1888" s="3" t="s">
        <v>3659</v>
      </c>
      <c r="C1888" s="3" t="s">
        <v>15</v>
      </c>
      <c r="D1888" s="3" t="n">
        <v>1.475082435668</v>
      </c>
    </row>
    <row r="1889" customFormat="false" ht="15" hidden="false" customHeight="true" outlineLevel="0" collapsed="false">
      <c r="A1889" s="3" t="n">
        <v>2146</v>
      </c>
      <c r="B1889" s="3" t="s">
        <v>3660</v>
      </c>
      <c r="C1889" s="3" t="s">
        <v>3661</v>
      </c>
      <c r="D1889" s="3" t="n">
        <v>1.475082435668</v>
      </c>
    </row>
    <row r="1890" customFormat="false" ht="15" hidden="false" customHeight="true" outlineLevel="0" collapsed="false">
      <c r="A1890" s="3" t="n">
        <v>2147</v>
      </c>
      <c r="B1890" s="3" t="s">
        <v>3662</v>
      </c>
      <c r="C1890" s="3" t="s">
        <v>3663</v>
      </c>
      <c r="D1890" s="3" t="n">
        <v>1.475082435668</v>
      </c>
    </row>
    <row r="1891" customFormat="false" ht="15" hidden="false" customHeight="true" outlineLevel="0" collapsed="false">
      <c r="A1891" s="3" t="n">
        <v>2148</v>
      </c>
      <c r="B1891" s="3" t="s">
        <v>3664</v>
      </c>
      <c r="C1891" s="3" t="s">
        <v>3665</v>
      </c>
      <c r="D1891" s="3" t="n">
        <v>1.475082435668</v>
      </c>
    </row>
    <row r="1892" customFormat="false" ht="15" hidden="false" customHeight="true" outlineLevel="0" collapsed="false">
      <c r="A1892" s="3" t="n">
        <v>2149</v>
      </c>
      <c r="B1892" s="3" t="s">
        <v>3666</v>
      </c>
      <c r="C1892" s="3" t="s">
        <v>3667</v>
      </c>
      <c r="D1892" s="3" t="n">
        <v>1.475082435668</v>
      </c>
    </row>
    <row r="1893" customFormat="false" ht="15" hidden="false" customHeight="true" outlineLevel="0" collapsed="false">
      <c r="A1893" s="3" t="n">
        <v>2150</v>
      </c>
      <c r="B1893" s="3" t="s">
        <v>3668</v>
      </c>
      <c r="C1893" s="3" t="s">
        <v>3669</v>
      </c>
      <c r="D1893" s="3" t="n">
        <v>1.475082435668</v>
      </c>
    </row>
    <row r="1894" customFormat="false" ht="15" hidden="false" customHeight="true" outlineLevel="0" collapsed="false">
      <c r="A1894" s="3" t="n">
        <v>2151</v>
      </c>
      <c r="B1894" s="3" t="s">
        <v>3670</v>
      </c>
      <c r="C1894" s="3" t="s">
        <v>3671</v>
      </c>
      <c r="D1894" s="3" t="n">
        <v>1.475082435668</v>
      </c>
    </row>
    <row r="1895" customFormat="false" ht="15" hidden="false" customHeight="true" outlineLevel="0" collapsed="false">
      <c r="A1895" s="3" t="n">
        <v>2152</v>
      </c>
      <c r="B1895" s="3" t="s">
        <v>3672</v>
      </c>
      <c r="C1895" s="3" t="s">
        <v>3673</v>
      </c>
      <c r="D1895" s="3" t="n">
        <v>1.475082435668</v>
      </c>
    </row>
    <row r="1896" customFormat="false" ht="15" hidden="false" customHeight="true" outlineLevel="0" collapsed="false">
      <c r="A1896" s="3" t="n">
        <v>2153</v>
      </c>
      <c r="B1896" s="3" t="s">
        <v>3674</v>
      </c>
      <c r="C1896" s="3" t="s">
        <v>3675</v>
      </c>
      <c r="D1896" s="3" t="n">
        <v>1.475082435668</v>
      </c>
    </row>
    <row r="1897" customFormat="false" ht="15" hidden="false" customHeight="true" outlineLevel="0" collapsed="false">
      <c r="A1897" s="3" t="n">
        <v>2154</v>
      </c>
      <c r="B1897" s="3" t="s">
        <v>3676</v>
      </c>
      <c r="C1897" s="3" t="s">
        <v>3677</v>
      </c>
      <c r="D1897" s="3" t="n">
        <v>1.475082435668</v>
      </c>
    </row>
    <row r="1898" customFormat="false" ht="15" hidden="false" customHeight="true" outlineLevel="0" collapsed="false">
      <c r="A1898" s="3" t="n">
        <v>2155</v>
      </c>
      <c r="B1898" s="3" t="s">
        <v>3678</v>
      </c>
      <c r="C1898" s="3" t="s">
        <v>3679</v>
      </c>
      <c r="D1898" s="3" t="n">
        <v>1.475082435668</v>
      </c>
    </row>
    <row r="1899" customFormat="false" ht="15" hidden="false" customHeight="true" outlineLevel="0" collapsed="false">
      <c r="A1899" s="3" t="n">
        <v>2156</v>
      </c>
      <c r="B1899" s="3" t="s">
        <v>3680</v>
      </c>
      <c r="C1899" s="3" t="s">
        <v>3681</v>
      </c>
      <c r="D1899" s="3" t="n">
        <v>1.475082435668</v>
      </c>
    </row>
    <row r="1900" customFormat="false" ht="15" hidden="false" customHeight="true" outlineLevel="0" collapsed="false">
      <c r="A1900" s="3" t="n">
        <v>2157</v>
      </c>
      <c r="B1900" s="3" t="s">
        <v>3682</v>
      </c>
      <c r="C1900" s="3" t="s">
        <v>3683</v>
      </c>
      <c r="D1900" s="3" t="n">
        <v>1.475082435668</v>
      </c>
    </row>
    <row r="1901" customFormat="false" ht="15" hidden="false" customHeight="true" outlineLevel="0" collapsed="false">
      <c r="A1901" s="3" t="n">
        <v>2158</v>
      </c>
      <c r="B1901" s="3" t="s">
        <v>3684</v>
      </c>
      <c r="C1901" s="3" t="s">
        <v>3685</v>
      </c>
      <c r="D1901" s="3" t="n">
        <v>1.475082435668</v>
      </c>
    </row>
    <row r="1902" customFormat="false" ht="15" hidden="false" customHeight="true" outlineLevel="0" collapsed="false">
      <c r="A1902" s="3" t="n">
        <v>2159</v>
      </c>
      <c r="B1902" s="3" t="s">
        <v>3686</v>
      </c>
      <c r="C1902" s="3" t="s">
        <v>3687</v>
      </c>
      <c r="D1902" s="3" t="n">
        <v>1.475082435668</v>
      </c>
    </row>
    <row r="1903" customFormat="false" ht="15" hidden="false" customHeight="true" outlineLevel="0" collapsed="false">
      <c r="A1903" s="3" t="n">
        <v>2160</v>
      </c>
      <c r="B1903" s="3" t="s">
        <v>3688</v>
      </c>
      <c r="C1903" s="3" t="s">
        <v>3689</v>
      </c>
      <c r="D1903" s="3" t="n">
        <v>1.475082435668</v>
      </c>
    </row>
    <row r="1904" customFormat="false" ht="15" hidden="false" customHeight="true" outlineLevel="0" collapsed="false">
      <c r="A1904" s="3" t="n">
        <v>2161</v>
      </c>
      <c r="B1904" s="3" t="s">
        <v>3690</v>
      </c>
      <c r="C1904" s="3" t="s">
        <v>3691</v>
      </c>
      <c r="D1904" s="3" t="n">
        <v>1.475082435668</v>
      </c>
    </row>
    <row r="1905" customFormat="false" ht="15" hidden="false" customHeight="true" outlineLevel="0" collapsed="false">
      <c r="A1905" s="3" t="n">
        <v>2162</v>
      </c>
      <c r="B1905" s="3" t="s">
        <v>3692</v>
      </c>
      <c r="C1905" s="3" t="s">
        <v>3693</v>
      </c>
      <c r="D1905" s="3" t="n">
        <v>1.475082435668</v>
      </c>
    </row>
    <row r="1906" customFormat="false" ht="15" hidden="false" customHeight="true" outlineLevel="0" collapsed="false">
      <c r="A1906" s="3" t="n">
        <v>2163</v>
      </c>
      <c r="B1906" s="3" t="s">
        <v>3694</v>
      </c>
      <c r="C1906" s="3" t="s">
        <v>2579</v>
      </c>
      <c r="D1906" s="3" t="n">
        <v>1.475082435668</v>
      </c>
    </row>
    <row r="1907" customFormat="false" ht="15" hidden="false" customHeight="true" outlineLevel="0" collapsed="false">
      <c r="A1907" s="3" t="n">
        <v>2164</v>
      </c>
      <c r="B1907" s="3" t="s">
        <v>3695</v>
      </c>
      <c r="C1907" s="3" t="s">
        <v>3696</v>
      </c>
      <c r="D1907" s="3" t="n">
        <v>1.475082435668</v>
      </c>
    </row>
    <row r="1908" customFormat="false" ht="15" hidden="false" customHeight="true" outlineLevel="0" collapsed="false">
      <c r="A1908" s="3" t="n">
        <v>2165</v>
      </c>
      <c r="B1908" s="3" t="s">
        <v>3697</v>
      </c>
      <c r="C1908" s="3" t="s">
        <v>3698</v>
      </c>
      <c r="D1908" s="3" t="n">
        <v>1.475082435668</v>
      </c>
    </row>
    <row r="1909" customFormat="false" ht="15" hidden="false" customHeight="true" outlineLevel="0" collapsed="false">
      <c r="A1909" s="3" t="n">
        <v>2166</v>
      </c>
      <c r="B1909" s="3" t="s">
        <v>3699</v>
      </c>
      <c r="C1909" s="3" t="s">
        <v>3700</v>
      </c>
      <c r="D1909" s="3" t="n">
        <v>1.475082435668</v>
      </c>
    </row>
    <row r="1910" customFormat="false" ht="15" hidden="false" customHeight="true" outlineLevel="0" collapsed="false">
      <c r="A1910" s="3" t="n">
        <v>2167</v>
      </c>
      <c r="B1910" s="3" t="s">
        <v>3701</v>
      </c>
      <c r="C1910" s="3" t="s">
        <v>3702</v>
      </c>
      <c r="D1910" s="3" t="n">
        <v>1.475082435668</v>
      </c>
    </row>
    <row r="1911" customFormat="false" ht="15" hidden="false" customHeight="true" outlineLevel="0" collapsed="false">
      <c r="A1911" s="3" t="n">
        <v>2168</v>
      </c>
      <c r="B1911" s="3" t="s">
        <v>3703</v>
      </c>
      <c r="C1911" s="3" t="s">
        <v>3704</v>
      </c>
      <c r="D1911" s="3" t="n">
        <v>1.475082435668</v>
      </c>
    </row>
    <row r="1912" customFormat="false" ht="15" hidden="false" customHeight="true" outlineLevel="0" collapsed="false">
      <c r="A1912" s="3" t="n">
        <v>2169</v>
      </c>
      <c r="B1912" s="3" t="s">
        <v>3705</v>
      </c>
      <c r="C1912" s="3" t="s">
        <v>1827</v>
      </c>
      <c r="D1912" s="3" t="n">
        <v>1.475082435668</v>
      </c>
    </row>
    <row r="1913" customFormat="false" ht="15" hidden="false" customHeight="true" outlineLevel="0" collapsed="false">
      <c r="A1913" s="3" t="n">
        <v>2170</v>
      </c>
      <c r="B1913" s="3" t="s">
        <v>3706</v>
      </c>
      <c r="C1913" s="3" t="s">
        <v>3707</v>
      </c>
      <c r="D1913" s="3" t="n">
        <v>1.475082435668</v>
      </c>
    </row>
    <row r="1914" customFormat="false" ht="15" hidden="false" customHeight="true" outlineLevel="0" collapsed="false">
      <c r="A1914" s="3" t="n">
        <v>2171</v>
      </c>
      <c r="B1914" s="3" t="s">
        <v>3708</v>
      </c>
      <c r="C1914" s="3" t="s">
        <v>3709</v>
      </c>
      <c r="D1914" s="3" t="n">
        <v>1.475082435668</v>
      </c>
    </row>
    <row r="1915" customFormat="false" ht="15" hidden="false" customHeight="true" outlineLevel="0" collapsed="false">
      <c r="A1915" s="3" t="n">
        <v>2172</v>
      </c>
      <c r="B1915" s="3" t="s">
        <v>3710</v>
      </c>
      <c r="C1915" s="3" t="s">
        <v>3711</v>
      </c>
      <c r="D1915" s="3" t="n">
        <v>1.475082435668</v>
      </c>
    </row>
    <row r="1916" customFormat="false" ht="15" hidden="false" customHeight="true" outlineLevel="0" collapsed="false">
      <c r="A1916" s="3" t="n">
        <v>2173</v>
      </c>
      <c r="B1916" s="3" t="s">
        <v>3712</v>
      </c>
      <c r="C1916" s="3" t="s">
        <v>3713</v>
      </c>
      <c r="D1916" s="3" t="n">
        <v>1.475082435668</v>
      </c>
    </row>
    <row r="1917" customFormat="false" ht="15" hidden="false" customHeight="true" outlineLevel="0" collapsed="false">
      <c r="A1917" s="3" t="n">
        <v>2174</v>
      </c>
      <c r="B1917" s="3" t="s">
        <v>3714</v>
      </c>
      <c r="C1917" s="3" t="s">
        <v>3715</v>
      </c>
      <c r="D1917" s="3" t="n">
        <v>1.475082435668</v>
      </c>
    </row>
    <row r="1918" customFormat="false" ht="15" hidden="false" customHeight="true" outlineLevel="0" collapsed="false">
      <c r="A1918" s="3" t="n">
        <v>2175</v>
      </c>
      <c r="B1918" s="3" t="s">
        <v>3716</v>
      </c>
      <c r="C1918" s="3" t="s">
        <v>3717</v>
      </c>
      <c r="D1918" s="3" t="n">
        <v>1.475082435668</v>
      </c>
    </row>
    <row r="1919" customFormat="false" ht="15" hidden="false" customHeight="true" outlineLevel="0" collapsed="false">
      <c r="A1919" s="3" t="n">
        <v>2176</v>
      </c>
      <c r="B1919" s="3" t="s">
        <v>3718</v>
      </c>
      <c r="C1919" s="3" t="s">
        <v>3719</v>
      </c>
      <c r="D1919" s="3" t="n">
        <v>1.475082435668</v>
      </c>
    </row>
    <row r="1920" customFormat="false" ht="15" hidden="false" customHeight="true" outlineLevel="0" collapsed="false">
      <c r="A1920" s="3" t="n">
        <v>2177</v>
      </c>
      <c r="B1920" s="3" t="s">
        <v>3720</v>
      </c>
      <c r="C1920" s="3" t="s">
        <v>3721</v>
      </c>
      <c r="D1920" s="3" t="n">
        <v>1.475082435668</v>
      </c>
    </row>
    <row r="1921" customFormat="false" ht="15" hidden="false" customHeight="true" outlineLevel="0" collapsed="false">
      <c r="A1921" s="3" t="n">
        <v>2178</v>
      </c>
      <c r="B1921" s="3" t="s">
        <v>3722</v>
      </c>
      <c r="C1921" s="3" t="s">
        <v>3723</v>
      </c>
      <c r="D1921" s="3" t="n">
        <v>1.475082435668</v>
      </c>
    </row>
    <row r="1922" customFormat="false" ht="15" hidden="false" customHeight="true" outlineLevel="0" collapsed="false">
      <c r="A1922" s="3" t="n">
        <v>2179</v>
      </c>
      <c r="B1922" s="3" t="s">
        <v>3724</v>
      </c>
      <c r="C1922" s="3" t="s">
        <v>2926</v>
      </c>
      <c r="D1922" s="3" t="n">
        <v>1.475082435668</v>
      </c>
    </row>
    <row r="1923" customFormat="false" ht="15" hidden="false" customHeight="true" outlineLevel="0" collapsed="false">
      <c r="A1923" s="3" t="n">
        <v>2180</v>
      </c>
      <c r="B1923" s="3" t="s">
        <v>3725</v>
      </c>
      <c r="C1923" s="3" t="s">
        <v>3726</v>
      </c>
      <c r="D1923" s="3" t="n">
        <v>1.475082435668</v>
      </c>
    </row>
    <row r="1924" customFormat="false" ht="15" hidden="false" customHeight="true" outlineLevel="0" collapsed="false">
      <c r="A1924" s="3" t="n">
        <v>2181</v>
      </c>
      <c r="B1924" s="3" t="s">
        <v>3727</v>
      </c>
      <c r="C1924" s="3" t="s">
        <v>3728</v>
      </c>
      <c r="D1924" s="3" t="n">
        <v>1.475082435668</v>
      </c>
    </row>
    <row r="1925" customFormat="false" ht="15" hidden="false" customHeight="true" outlineLevel="0" collapsed="false">
      <c r="A1925" s="3" t="n">
        <v>2182</v>
      </c>
      <c r="B1925" s="3" t="s">
        <v>3729</v>
      </c>
      <c r="C1925" s="3" t="s">
        <v>3730</v>
      </c>
      <c r="D1925" s="3" t="n">
        <v>1.475082435668</v>
      </c>
    </row>
    <row r="1926" customFormat="false" ht="15" hidden="false" customHeight="true" outlineLevel="0" collapsed="false">
      <c r="A1926" s="3" t="n">
        <v>2183</v>
      </c>
      <c r="B1926" s="3" t="s">
        <v>3731</v>
      </c>
      <c r="C1926" s="3" t="s">
        <v>3732</v>
      </c>
      <c r="D1926" s="3" t="n">
        <v>1.475082435668</v>
      </c>
    </row>
    <row r="1927" customFormat="false" ht="15" hidden="false" customHeight="true" outlineLevel="0" collapsed="false">
      <c r="A1927" s="3" t="n">
        <v>2184</v>
      </c>
      <c r="B1927" s="3" t="s">
        <v>3733</v>
      </c>
      <c r="C1927" s="3" t="s">
        <v>3734</v>
      </c>
      <c r="D1927" s="3" t="n">
        <v>1.475082435668</v>
      </c>
    </row>
    <row r="1928" customFormat="false" ht="15" hidden="false" customHeight="true" outlineLevel="0" collapsed="false">
      <c r="A1928" s="3" t="n">
        <v>2185</v>
      </c>
      <c r="B1928" s="3" t="s">
        <v>3735</v>
      </c>
      <c r="C1928" s="3" t="s">
        <v>3736</v>
      </c>
      <c r="D1928" s="3" t="n">
        <v>1.475082435668</v>
      </c>
    </row>
    <row r="1929" customFormat="false" ht="15" hidden="false" customHeight="true" outlineLevel="0" collapsed="false">
      <c r="A1929" s="3" t="n">
        <v>2186</v>
      </c>
      <c r="B1929" s="3" t="s">
        <v>3737</v>
      </c>
      <c r="C1929" s="3" t="s">
        <v>3738</v>
      </c>
      <c r="D1929" s="3" t="n">
        <v>1.475082435668</v>
      </c>
    </row>
    <row r="1930" customFormat="false" ht="15" hidden="false" customHeight="true" outlineLevel="0" collapsed="false">
      <c r="A1930" s="3" t="n">
        <v>2187</v>
      </c>
      <c r="B1930" s="3" t="s">
        <v>3739</v>
      </c>
      <c r="C1930" s="3" t="s">
        <v>3740</v>
      </c>
      <c r="D1930" s="3" t="n">
        <v>1.475082435668</v>
      </c>
    </row>
    <row r="1931" customFormat="false" ht="15" hidden="false" customHeight="true" outlineLevel="0" collapsed="false">
      <c r="A1931" s="3" t="n">
        <v>2188</v>
      </c>
      <c r="B1931" s="3" t="s">
        <v>3741</v>
      </c>
      <c r="C1931" s="3" t="s">
        <v>3742</v>
      </c>
      <c r="D1931" s="3" t="n">
        <v>1.475082435668</v>
      </c>
    </row>
    <row r="1932" customFormat="false" ht="15" hidden="false" customHeight="true" outlineLevel="0" collapsed="false">
      <c r="A1932" s="3" t="n">
        <v>2189</v>
      </c>
      <c r="B1932" s="3" t="s">
        <v>3743</v>
      </c>
      <c r="C1932" s="3" t="s">
        <v>3744</v>
      </c>
      <c r="D1932" s="3" t="n">
        <v>1.475082435668</v>
      </c>
    </row>
    <row r="1933" customFormat="false" ht="15" hidden="false" customHeight="true" outlineLevel="0" collapsed="false">
      <c r="A1933" s="3" t="n">
        <v>2190</v>
      </c>
      <c r="B1933" s="3" t="s">
        <v>3745</v>
      </c>
      <c r="C1933" s="3" t="s">
        <v>571</v>
      </c>
      <c r="D1933" s="3" t="n">
        <v>1.475082435668</v>
      </c>
    </row>
    <row r="1934" customFormat="false" ht="15" hidden="false" customHeight="true" outlineLevel="0" collapsed="false">
      <c r="A1934" s="3" t="n">
        <v>2191</v>
      </c>
      <c r="B1934" s="3" t="s">
        <v>3746</v>
      </c>
      <c r="C1934" s="3" t="s">
        <v>3747</v>
      </c>
      <c r="D1934" s="3" t="n">
        <v>1.475082435668</v>
      </c>
    </row>
    <row r="1935" customFormat="false" ht="15" hidden="false" customHeight="true" outlineLevel="0" collapsed="false">
      <c r="A1935" s="3" t="n">
        <v>2192</v>
      </c>
      <c r="B1935" s="3" t="s">
        <v>3748</v>
      </c>
      <c r="C1935" s="3" t="s">
        <v>3749</v>
      </c>
      <c r="D1935" s="3" t="n">
        <v>1.475082435668</v>
      </c>
    </row>
    <row r="1936" customFormat="false" ht="15" hidden="false" customHeight="true" outlineLevel="0" collapsed="false">
      <c r="A1936" s="3" t="n">
        <v>2193</v>
      </c>
      <c r="B1936" s="3" t="s">
        <v>3750</v>
      </c>
      <c r="C1936" s="3" t="s">
        <v>3751</v>
      </c>
      <c r="D1936" s="3" t="n">
        <v>1.475082435668</v>
      </c>
    </row>
    <row r="1937" customFormat="false" ht="15" hidden="false" customHeight="true" outlineLevel="0" collapsed="false">
      <c r="A1937" s="3" t="n">
        <v>2194</v>
      </c>
      <c r="B1937" s="3" t="s">
        <v>3752</v>
      </c>
      <c r="C1937" s="3" t="s">
        <v>3753</v>
      </c>
      <c r="D1937" s="3" t="n">
        <v>1.475082435668</v>
      </c>
    </row>
    <row r="1938" customFormat="false" ht="15" hidden="false" customHeight="true" outlineLevel="0" collapsed="false">
      <c r="A1938" s="3" t="n">
        <v>2195</v>
      </c>
      <c r="B1938" s="3" t="s">
        <v>3754</v>
      </c>
      <c r="C1938" s="3" t="s">
        <v>3755</v>
      </c>
      <c r="D1938" s="3" t="n">
        <v>1.475082435668</v>
      </c>
    </row>
    <row r="1939" customFormat="false" ht="15" hidden="false" customHeight="true" outlineLevel="0" collapsed="false">
      <c r="A1939" s="3" t="n">
        <v>2196</v>
      </c>
      <c r="B1939" s="3" t="s">
        <v>3756</v>
      </c>
      <c r="C1939" s="3" t="s">
        <v>3757</v>
      </c>
      <c r="D1939" s="3" t="n">
        <v>1.475082435668</v>
      </c>
    </row>
    <row r="1940" customFormat="false" ht="15" hidden="false" customHeight="true" outlineLevel="0" collapsed="false">
      <c r="A1940" s="3" t="n">
        <v>2197</v>
      </c>
      <c r="B1940" s="3" t="s">
        <v>3758</v>
      </c>
      <c r="C1940" s="3" t="s">
        <v>3759</v>
      </c>
      <c r="D1940" s="3" t="n">
        <v>1.475082435668</v>
      </c>
    </row>
    <row r="1941" customFormat="false" ht="15" hidden="false" customHeight="true" outlineLevel="0" collapsed="false">
      <c r="A1941" s="3" t="n">
        <v>2198</v>
      </c>
      <c r="B1941" s="3" t="s">
        <v>3760</v>
      </c>
      <c r="C1941" s="3" t="s">
        <v>3761</v>
      </c>
      <c r="D1941" s="3" t="n">
        <v>1.475082435668</v>
      </c>
    </row>
    <row r="1942" customFormat="false" ht="15" hidden="false" customHeight="true" outlineLevel="0" collapsed="false">
      <c r="A1942" s="3" t="n">
        <v>2199</v>
      </c>
      <c r="B1942" s="3" t="s">
        <v>3762</v>
      </c>
      <c r="C1942" s="3" t="s">
        <v>3763</v>
      </c>
      <c r="D1942" s="3" t="n">
        <v>1.475082435668</v>
      </c>
    </row>
    <row r="1943" customFormat="false" ht="15" hidden="false" customHeight="true" outlineLevel="0" collapsed="false">
      <c r="A1943" s="3" t="n">
        <v>2200</v>
      </c>
      <c r="B1943" s="3" t="s">
        <v>3764</v>
      </c>
      <c r="C1943" s="3" t="s">
        <v>3765</v>
      </c>
      <c r="D1943" s="3" t="n">
        <v>1.475082435668</v>
      </c>
    </row>
    <row r="1944" customFormat="false" ht="15" hidden="false" customHeight="true" outlineLevel="0" collapsed="false">
      <c r="A1944" s="3" t="n">
        <v>2201</v>
      </c>
      <c r="B1944" s="3" t="s">
        <v>3766</v>
      </c>
      <c r="C1944" s="3" t="s">
        <v>3767</v>
      </c>
      <c r="D1944" s="3" t="n">
        <v>1.475082435668</v>
      </c>
    </row>
    <row r="1945" customFormat="false" ht="15" hidden="false" customHeight="true" outlineLevel="0" collapsed="false">
      <c r="A1945" s="3" t="n">
        <v>2202</v>
      </c>
      <c r="B1945" s="3" t="s">
        <v>3768</v>
      </c>
      <c r="C1945" s="3" t="s">
        <v>3769</v>
      </c>
      <c r="D1945" s="3" t="n">
        <v>1.475082435668</v>
      </c>
    </row>
    <row r="1946" customFormat="false" ht="15" hidden="false" customHeight="true" outlineLevel="0" collapsed="false">
      <c r="A1946" s="3" t="n">
        <v>2203</v>
      </c>
      <c r="B1946" s="3" t="s">
        <v>3770</v>
      </c>
      <c r="C1946" s="3" t="s">
        <v>3771</v>
      </c>
      <c r="D1946" s="3" t="n">
        <v>1.475082435668</v>
      </c>
    </row>
    <row r="1947" customFormat="false" ht="15" hidden="false" customHeight="true" outlineLevel="0" collapsed="false">
      <c r="A1947" s="3" t="n">
        <v>2204</v>
      </c>
      <c r="B1947" s="3" t="s">
        <v>3772</v>
      </c>
      <c r="C1947" s="3" t="s">
        <v>3773</v>
      </c>
      <c r="D1947" s="3" t="n">
        <v>1.475082435668</v>
      </c>
    </row>
    <row r="1948" customFormat="false" ht="15" hidden="false" customHeight="true" outlineLevel="0" collapsed="false">
      <c r="A1948" s="3" t="n">
        <v>2205</v>
      </c>
      <c r="B1948" s="3" t="s">
        <v>3774</v>
      </c>
      <c r="C1948" s="3" t="s">
        <v>3775</v>
      </c>
      <c r="D1948" s="3" t="n">
        <v>1.475082435668</v>
      </c>
    </row>
    <row r="1949" customFormat="false" ht="15" hidden="false" customHeight="true" outlineLevel="0" collapsed="false">
      <c r="A1949" s="3" t="n">
        <v>2206</v>
      </c>
      <c r="B1949" s="3" t="s">
        <v>3776</v>
      </c>
      <c r="C1949" s="3" t="s">
        <v>3777</v>
      </c>
      <c r="D1949" s="3" t="n">
        <v>1.475082435668</v>
      </c>
    </row>
    <row r="1950" customFormat="false" ht="15" hidden="false" customHeight="true" outlineLevel="0" collapsed="false">
      <c r="A1950" s="3" t="n">
        <v>2207</v>
      </c>
      <c r="B1950" s="3" t="s">
        <v>3778</v>
      </c>
      <c r="C1950" s="3" t="s">
        <v>3779</v>
      </c>
      <c r="D1950" s="3" t="n">
        <v>1.475082435668</v>
      </c>
    </row>
    <row r="1951" customFormat="false" ht="15" hidden="false" customHeight="true" outlineLevel="0" collapsed="false">
      <c r="A1951" s="3" t="n">
        <v>2208</v>
      </c>
      <c r="B1951" s="3" t="s">
        <v>3780</v>
      </c>
      <c r="C1951" s="3" t="s">
        <v>3781</v>
      </c>
      <c r="D1951" s="3" t="n">
        <v>1.475082435668</v>
      </c>
    </row>
    <row r="1952" customFormat="false" ht="15" hidden="false" customHeight="true" outlineLevel="0" collapsed="false">
      <c r="A1952" s="3" t="n">
        <v>2209</v>
      </c>
      <c r="B1952" s="3" t="s">
        <v>3782</v>
      </c>
      <c r="C1952" s="3" t="s">
        <v>3783</v>
      </c>
      <c r="D1952" s="3" t="n">
        <v>1.475082435668</v>
      </c>
    </row>
    <row r="1953" customFormat="false" ht="15" hidden="false" customHeight="true" outlineLevel="0" collapsed="false">
      <c r="A1953" s="3" t="n">
        <v>2210</v>
      </c>
      <c r="B1953" s="3" t="s">
        <v>3784</v>
      </c>
      <c r="C1953" s="3" t="s">
        <v>3785</v>
      </c>
      <c r="D1953" s="3" t="n">
        <v>1.475082435668</v>
      </c>
    </row>
    <row r="1954" customFormat="false" ht="15" hidden="false" customHeight="true" outlineLevel="0" collapsed="false">
      <c r="A1954" s="3" t="n">
        <v>2211</v>
      </c>
      <c r="B1954" s="3" t="s">
        <v>3786</v>
      </c>
      <c r="C1954" s="3" t="s">
        <v>3787</v>
      </c>
      <c r="D1954" s="3" t="n">
        <v>1.475082435668</v>
      </c>
    </row>
    <row r="1955" customFormat="false" ht="15" hidden="false" customHeight="true" outlineLevel="0" collapsed="false">
      <c r="A1955" s="3" t="n">
        <v>2212</v>
      </c>
      <c r="B1955" s="3" t="s">
        <v>3788</v>
      </c>
      <c r="C1955" s="3" t="s">
        <v>3789</v>
      </c>
      <c r="D1955" s="3" t="n">
        <v>1.475082435668</v>
      </c>
    </row>
    <row r="1956" customFormat="false" ht="15" hidden="false" customHeight="true" outlineLevel="0" collapsed="false">
      <c r="A1956" s="3" t="n">
        <v>2213</v>
      </c>
      <c r="B1956" s="3" t="s">
        <v>3790</v>
      </c>
      <c r="C1956" s="3" t="s">
        <v>3791</v>
      </c>
      <c r="D1956" s="3" t="n">
        <v>1.475082435668</v>
      </c>
    </row>
    <row r="1957" customFormat="false" ht="15" hidden="false" customHeight="true" outlineLevel="0" collapsed="false">
      <c r="A1957" s="3" t="n">
        <v>2214</v>
      </c>
      <c r="B1957" s="3" t="s">
        <v>3792</v>
      </c>
      <c r="C1957" s="3" t="s">
        <v>3793</v>
      </c>
      <c r="D1957" s="3" t="n">
        <v>1.475082435668</v>
      </c>
    </row>
    <row r="1958" customFormat="false" ht="15" hidden="false" customHeight="true" outlineLevel="0" collapsed="false">
      <c r="A1958" s="3" t="n">
        <v>2215</v>
      </c>
      <c r="B1958" s="3" t="s">
        <v>3794</v>
      </c>
      <c r="C1958" s="3" t="s">
        <v>3795</v>
      </c>
      <c r="D1958" s="3" t="n">
        <v>1.475082435668</v>
      </c>
    </row>
    <row r="1959" customFormat="false" ht="15" hidden="false" customHeight="true" outlineLevel="0" collapsed="false">
      <c r="A1959" s="3" t="n">
        <v>2216</v>
      </c>
      <c r="B1959" s="3" t="s">
        <v>3796</v>
      </c>
      <c r="C1959" s="3" t="s">
        <v>3797</v>
      </c>
      <c r="D1959" s="3" t="n">
        <v>1.475082435668</v>
      </c>
    </row>
    <row r="1960" customFormat="false" ht="15" hidden="false" customHeight="true" outlineLevel="0" collapsed="false">
      <c r="A1960" s="3" t="n">
        <v>2217</v>
      </c>
      <c r="B1960" s="3" t="s">
        <v>3798</v>
      </c>
      <c r="C1960" s="3" t="s">
        <v>3799</v>
      </c>
      <c r="D1960" s="3" t="n">
        <v>1.475082435668</v>
      </c>
    </row>
    <row r="1961" customFormat="false" ht="15" hidden="false" customHeight="true" outlineLevel="0" collapsed="false">
      <c r="A1961" s="3" t="n">
        <v>2218</v>
      </c>
      <c r="B1961" s="3" t="s">
        <v>3800</v>
      </c>
      <c r="C1961" s="3" t="s">
        <v>3801</v>
      </c>
      <c r="D1961" s="3" t="n">
        <v>1.475082435668</v>
      </c>
    </row>
    <row r="1962" customFormat="false" ht="15" hidden="false" customHeight="true" outlineLevel="0" collapsed="false">
      <c r="A1962" s="3" t="n">
        <v>2219</v>
      </c>
      <c r="B1962" s="3" t="s">
        <v>3802</v>
      </c>
      <c r="C1962" s="3" t="s">
        <v>3803</v>
      </c>
      <c r="D1962" s="3" t="n">
        <v>1.475082435668</v>
      </c>
    </row>
    <row r="1963" customFormat="false" ht="15" hidden="false" customHeight="true" outlineLevel="0" collapsed="false">
      <c r="A1963" s="3" t="n">
        <v>2220</v>
      </c>
      <c r="B1963" s="3" t="s">
        <v>3804</v>
      </c>
      <c r="C1963" s="3" t="s">
        <v>3805</v>
      </c>
      <c r="D1963" s="3" t="n">
        <v>1.475082435668</v>
      </c>
    </row>
    <row r="1964" customFormat="false" ht="15" hidden="false" customHeight="true" outlineLevel="0" collapsed="false">
      <c r="A1964" s="3" t="n">
        <v>2221</v>
      </c>
      <c r="B1964" s="3" t="s">
        <v>3806</v>
      </c>
      <c r="C1964" s="3" t="s">
        <v>3807</v>
      </c>
      <c r="D1964" s="3" t="n">
        <v>1.475082435668</v>
      </c>
    </row>
    <row r="1965" customFormat="false" ht="15" hidden="false" customHeight="true" outlineLevel="0" collapsed="false">
      <c r="A1965" s="3" t="n">
        <v>2222</v>
      </c>
      <c r="B1965" s="3" t="s">
        <v>3808</v>
      </c>
      <c r="C1965" s="3" t="s">
        <v>3809</v>
      </c>
      <c r="D1965" s="3" t="n">
        <v>1.475082435668</v>
      </c>
    </row>
    <row r="1966" customFormat="false" ht="15" hidden="false" customHeight="true" outlineLevel="0" collapsed="false">
      <c r="A1966" s="3" t="n">
        <v>2223</v>
      </c>
      <c r="B1966" s="3" t="s">
        <v>3810</v>
      </c>
      <c r="C1966" s="3" t="s">
        <v>3811</v>
      </c>
      <c r="D1966" s="3" t="n">
        <v>1.475082435668</v>
      </c>
    </row>
    <row r="1967" customFormat="false" ht="15" hidden="false" customHeight="true" outlineLevel="0" collapsed="false">
      <c r="A1967" s="3" t="n">
        <v>2224</v>
      </c>
      <c r="B1967" s="3" t="s">
        <v>3812</v>
      </c>
      <c r="C1967" s="3" t="s">
        <v>3813</v>
      </c>
      <c r="D1967" s="3" t="n">
        <v>1.475082435668</v>
      </c>
    </row>
    <row r="1968" customFormat="false" ht="15" hidden="false" customHeight="true" outlineLevel="0" collapsed="false">
      <c r="A1968" s="3" t="n">
        <v>2225</v>
      </c>
      <c r="B1968" s="3" t="s">
        <v>3814</v>
      </c>
      <c r="C1968" s="3" t="s">
        <v>3815</v>
      </c>
      <c r="D1968" s="3" t="n">
        <v>1.475082435668</v>
      </c>
    </row>
    <row r="1969" customFormat="false" ht="15" hidden="false" customHeight="true" outlineLevel="0" collapsed="false">
      <c r="A1969" s="3" t="n">
        <v>2226</v>
      </c>
      <c r="B1969" s="3" t="s">
        <v>3816</v>
      </c>
      <c r="C1969" s="3" t="s">
        <v>3817</v>
      </c>
      <c r="D1969" s="3" t="n">
        <v>1.475082435668</v>
      </c>
    </row>
    <row r="1970" customFormat="false" ht="15" hidden="false" customHeight="true" outlineLevel="0" collapsed="false">
      <c r="A1970" s="3" t="n">
        <v>2227</v>
      </c>
      <c r="B1970" s="3" t="s">
        <v>3818</v>
      </c>
      <c r="C1970" s="3" t="s">
        <v>3819</v>
      </c>
      <c r="D1970" s="3" t="n">
        <v>1.475082435668</v>
      </c>
    </row>
    <row r="1971" customFormat="false" ht="15" hidden="false" customHeight="true" outlineLevel="0" collapsed="false">
      <c r="A1971" s="3" t="n">
        <v>2228</v>
      </c>
      <c r="B1971" s="3" t="s">
        <v>3820</v>
      </c>
      <c r="C1971" s="3" t="s">
        <v>3821</v>
      </c>
      <c r="D1971" s="3" t="n">
        <v>1.475082435668</v>
      </c>
    </row>
    <row r="1972" customFormat="false" ht="15" hidden="false" customHeight="true" outlineLevel="0" collapsed="false">
      <c r="A1972" s="3" t="n">
        <v>2229</v>
      </c>
      <c r="B1972" s="3" t="s">
        <v>3822</v>
      </c>
      <c r="C1972" s="3" t="s">
        <v>3823</v>
      </c>
      <c r="D1972" s="3" t="n">
        <v>1.475082435668</v>
      </c>
    </row>
    <row r="1973" customFormat="false" ht="15" hidden="false" customHeight="true" outlineLevel="0" collapsed="false">
      <c r="A1973" s="3" t="n">
        <v>2230</v>
      </c>
      <c r="B1973" s="3" t="s">
        <v>3824</v>
      </c>
      <c r="C1973" s="3" t="s">
        <v>3825</v>
      </c>
      <c r="D1973" s="3" t="n">
        <v>1.475082435668</v>
      </c>
    </row>
    <row r="1974" customFormat="false" ht="15" hidden="false" customHeight="true" outlineLevel="0" collapsed="false">
      <c r="A1974" s="3" t="n">
        <v>2231</v>
      </c>
      <c r="B1974" s="3" t="s">
        <v>3826</v>
      </c>
      <c r="C1974" s="3" t="s">
        <v>3827</v>
      </c>
      <c r="D1974" s="3" t="n">
        <v>1.475082435668</v>
      </c>
    </row>
    <row r="1975" customFormat="false" ht="15" hidden="false" customHeight="true" outlineLevel="0" collapsed="false">
      <c r="A1975" s="3" t="n">
        <v>2232</v>
      </c>
      <c r="B1975" s="3" t="s">
        <v>3828</v>
      </c>
      <c r="C1975" s="3" t="s">
        <v>3829</v>
      </c>
      <c r="D1975" s="3" t="n">
        <v>1.475082435668</v>
      </c>
    </row>
    <row r="1976" customFormat="false" ht="15" hidden="false" customHeight="true" outlineLevel="0" collapsed="false">
      <c r="A1976" s="3" t="n">
        <v>2233</v>
      </c>
      <c r="B1976" s="3" t="s">
        <v>3830</v>
      </c>
      <c r="C1976" s="3" t="s">
        <v>3831</v>
      </c>
      <c r="D1976" s="3" t="n">
        <v>1.475082435668</v>
      </c>
    </row>
    <row r="1977" customFormat="false" ht="15" hidden="false" customHeight="true" outlineLevel="0" collapsed="false">
      <c r="A1977" s="3" t="n">
        <v>2234</v>
      </c>
      <c r="B1977" s="3" t="s">
        <v>3832</v>
      </c>
      <c r="C1977" s="3" t="s">
        <v>3833</v>
      </c>
      <c r="D1977" s="3" t="n">
        <v>1.475082435668</v>
      </c>
    </row>
    <row r="1978" customFormat="false" ht="15" hidden="false" customHeight="true" outlineLevel="0" collapsed="false">
      <c r="A1978" s="3" t="n">
        <v>2235</v>
      </c>
      <c r="B1978" s="3" t="s">
        <v>3834</v>
      </c>
      <c r="C1978" s="3" t="s">
        <v>3835</v>
      </c>
      <c r="D1978" s="3" t="n">
        <v>1.475082435668</v>
      </c>
    </row>
    <row r="1979" customFormat="false" ht="15" hidden="false" customHeight="true" outlineLevel="0" collapsed="false">
      <c r="A1979" s="3" t="n">
        <v>2236</v>
      </c>
      <c r="B1979" s="3" t="s">
        <v>3836</v>
      </c>
      <c r="C1979" s="3" t="s">
        <v>3837</v>
      </c>
      <c r="D1979" s="3" t="n">
        <v>1.475082435668</v>
      </c>
    </row>
    <row r="1980" customFormat="false" ht="15" hidden="false" customHeight="true" outlineLevel="0" collapsed="false">
      <c r="A1980" s="3" t="n">
        <v>2237</v>
      </c>
      <c r="B1980" s="3" t="s">
        <v>3838</v>
      </c>
      <c r="C1980" s="3" t="s">
        <v>3839</v>
      </c>
      <c r="D1980" s="3" t="n">
        <v>1.475082435668</v>
      </c>
    </row>
    <row r="1981" customFormat="false" ht="15" hidden="false" customHeight="true" outlineLevel="0" collapsed="false">
      <c r="A1981" s="3" t="n">
        <v>2238</v>
      </c>
      <c r="B1981" s="3" t="s">
        <v>3840</v>
      </c>
      <c r="C1981" s="3" t="s">
        <v>3841</v>
      </c>
      <c r="D1981" s="3" t="n">
        <v>1.475082435668</v>
      </c>
    </row>
    <row r="1982" customFormat="false" ht="15" hidden="false" customHeight="true" outlineLevel="0" collapsed="false">
      <c r="A1982" s="3" t="n">
        <v>2239</v>
      </c>
      <c r="B1982" s="3" t="s">
        <v>3842</v>
      </c>
      <c r="C1982" s="3" t="s">
        <v>3843</v>
      </c>
      <c r="D1982" s="3" t="n">
        <v>1.475082435668</v>
      </c>
    </row>
    <row r="1983" customFormat="false" ht="15" hidden="false" customHeight="true" outlineLevel="0" collapsed="false">
      <c r="A1983" s="3" t="n">
        <v>2240</v>
      </c>
      <c r="B1983" s="3" t="s">
        <v>3844</v>
      </c>
      <c r="C1983" s="3" t="s">
        <v>3845</v>
      </c>
      <c r="D1983" s="3" t="n">
        <v>1.475082435668</v>
      </c>
    </row>
    <row r="1984" customFormat="false" ht="15" hidden="false" customHeight="true" outlineLevel="0" collapsed="false">
      <c r="A1984" s="3" t="n">
        <v>2241</v>
      </c>
      <c r="B1984" s="3" t="s">
        <v>3846</v>
      </c>
      <c r="C1984" s="3" t="s">
        <v>3847</v>
      </c>
      <c r="D1984" s="3" t="n">
        <v>1.475082435668</v>
      </c>
    </row>
    <row r="1985" customFormat="false" ht="15" hidden="false" customHeight="true" outlineLevel="0" collapsed="false">
      <c r="A1985" s="3" t="n">
        <v>2242</v>
      </c>
      <c r="B1985" s="3" t="s">
        <v>3848</v>
      </c>
      <c r="C1985" s="3" t="s">
        <v>3849</v>
      </c>
      <c r="D1985" s="3" t="n">
        <v>1.475082435668</v>
      </c>
    </row>
    <row r="1986" customFormat="false" ht="15" hidden="false" customHeight="true" outlineLevel="0" collapsed="false">
      <c r="A1986" s="3" t="n">
        <v>2243</v>
      </c>
      <c r="B1986" s="3" t="s">
        <v>3850</v>
      </c>
      <c r="C1986" s="3" t="s">
        <v>3851</v>
      </c>
      <c r="D1986" s="3" t="n">
        <v>1.475082435668</v>
      </c>
    </row>
    <row r="1987" customFormat="false" ht="15" hidden="false" customHeight="true" outlineLevel="0" collapsed="false">
      <c r="A1987" s="3" t="n">
        <v>2244</v>
      </c>
      <c r="B1987" s="3" t="s">
        <v>3852</v>
      </c>
      <c r="C1987" s="3" t="s">
        <v>3853</v>
      </c>
      <c r="D1987" s="3" t="n">
        <v>1.475082435668</v>
      </c>
    </row>
    <row r="1988" customFormat="false" ht="15" hidden="false" customHeight="true" outlineLevel="0" collapsed="false">
      <c r="A1988" s="3" t="n">
        <v>2245</v>
      </c>
      <c r="B1988" s="3" t="s">
        <v>3854</v>
      </c>
      <c r="C1988" s="3" t="s">
        <v>3855</v>
      </c>
      <c r="D1988" s="3" t="n">
        <v>1.475082435668</v>
      </c>
    </row>
    <row r="1989" customFormat="false" ht="15" hidden="false" customHeight="true" outlineLevel="0" collapsed="false">
      <c r="A1989" s="3" t="n">
        <v>2246</v>
      </c>
      <c r="B1989" s="3" t="s">
        <v>3856</v>
      </c>
      <c r="C1989" s="3" t="s">
        <v>3857</v>
      </c>
      <c r="D1989" s="3" t="n">
        <v>1.475082435668</v>
      </c>
    </row>
    <row r="1990" customFormat="false" ht="15" hidden="false" customHeight="true" outlineLevel="0" collapsed="false">
      <c r="A1990" s="3" t="n">
        <v>2247</v>
      </c>
      <c r="B1990" s="3" t="s">
        <v>3858</v>
      </c>
      <c r="C1990" s="3" t="s">
        <v>3859</v>
      </c>
      <c r="D1990" s="3" t="n">
        <v>1.475082435668</v>
      </c>
    </row>
    <row r="1991" customFormat="false" ht="15" hidden="false" customHeight="true" outlineLevel="0" collapsed="false">
      <c r="A1991" s="3" t="n">
        <v>2248</v>
      </c>
      <c r="B1991" s="3" t="s">
        <v>3860</v>
      </c>
      <c r="C1991" s="3" t="s">
        <v>3861</v>
      </c>
      <c r="D1991" s="3" t="n">
        <v>1.475082435668</v>
      </c>
    </row>
    <row r="1992" customFormat="false" ht="15" hidden="false" customHeight="true" outlineLevel="0" collapsed="false">
      <c r="A1992" s="3" t="n">
        <v>2249</v>
      </c>
      <c r="B1992" s="3" t="s">
        <v>3862</v>
      </c>
      <c r="C1992" s="3" t="s">
        <v>3863</v>
      </c>
      <c r="D1992" s="3" t="n">
        <v>1.475082435668</v>
      </c>
    </row>
    <row r="1993" customFormat="false" ht="15" hidden="false" customHeight="true" outlineLevel="0" collapsed="false">
      <c r="A1993" s="3" t="n">
        <v>2250</v>
      </c>
      <c r="B1993" s="3" t="s">
        <v>3864</v>
      </c>
      <c r="C1993" s="3" t="s">
        <v>3865</v>
      </c>
      <c r="D1993" s="3" t="n">
        <v>1.475082435668</v>
      </c>
    </row>
    <row r="1994" customFormat="false" ht="15" hidden="false" customHeight="true" outlineLevel="0" collapsed="false">
      <c r="A1994" s="3" t="n">
        <v>2251</v>
      </c>
      <c r="B1994" s="3" t="s">
        <v>3866</v>
      </c>
      <c r="C1994" s="3" t="s">
        <v>3867</v>
      </c>
      <c r="D1994" s="3" t="n">
        <v>1.475082435668</v>
      </c>
    </row>
    <row r="1995" customFormat="false" ht="15" hidden="false" customHeight="true" outlineLevel="0" collapsed="false">
      <c r="A1995" s="3" t="n">
        <v>2252</v>
      </c>
      <c r="B1995" s="3" t="s">
        <v>3868</v>
      </c>
      <c r="C1995" s="3" t="s">
        <v>3869</v>
      </c>
      <c r="D1995" s="3" t="n">
        <v>1.475082435668</v>
      </c>
    </row>
    <row r="1996" customFormat="false" ht="15" hidden="false" customHeight="true" outlineLevel="0" collapsed="false">
      <c r="A1996" s="3" t="n">
        <v>2253</v>
      </c>
      <c r="B1996" s="3" t="s">
        <v>3870</v>
      </c>
      <c r="C1996" s="3" t="s">
        <v>3871</v>
      </c>
      <c r="D1996" s="3" t="n">
        <v>1.475082435668</v>
      </c>
    </row>
    <row r="1997" customFormat="false" ht="15" hidden="false" customHeight="true" outlineLevel="0" collapsed="false">
      <c r="A1997" s="3" t="n">
        <v>2254</v>
      </c>
      <c r="B1997" s="3" t="s">
        <v>3872</v>
      </c>
      <c r="C1997" s="3" t="s">
        <v>3873</v>
      </c>
      <c r="D1997" s="3" t="n">
        <v>1.475082435668</v>
      </c>
    </row>
    <row r="1998" customFormat="false" ht="15" hidden="false" customHeight="true" outlineLevel="0" collapsed="false">
      <c r="A1998" s="3" t="n">
        <v>2255</v>
      </c>
      <c r="B1998" s="3" t="s">
        <v>3874</v>
      </c>
      <c r="C1998" s="3" t="s">
        <v>3875</v>
      </c>
      <c r="D1998" s="3" t="n">
        <v>1.475082435668</v>
      </c>
    </row>
    <row r="1999" customFormat="false" ht="15" hidden="false" customHeight="true" outlineLevel="0" collapsed="false">
      <c r="A1999" s="3" t="n">
        <v>2256</v>
      </c>
      <c r="B1999" s="3" t="s">
        <v>3876</v>
      </c>
      <c r="C1999" s="3" t="s">
        <v>3877</v>
      </c>
      <c r="D1999" s="3" t="n">
        <v>1.475082435668</v>
      </c>
    </row>
    <row r="2000" customFormat="false" ht="15" hidden="false" customHeight="true" outlineLevel="0" collapsed="false">
      <c r="A2000" s="3" t="n">
        <v>2257</v>
      </c>
      <c r="B2000" s="3" t="s">
        <v>3878</v>
      </c>
      <c r="C2000" s="3" t="s">
        <v>3879</v>
      </c>
      <c r="D2000" s="3" t="n">
        <v>1.475082435668</v>
      </c>
    </row>
    <row r="2001" customFormat="false" ht="15" hidden="false" customHeight="true" outlineLevel="0" collapsed="false">
      <c r="A2001" s="3" t="n">
        <v>2258</v>
      </c>
      <c r="B2001" s="3" t="s">
        <v>3880</v>
      </c>
      <c r="C2001" s="3" t="s">
        <v>3881</v>
      </c>
      <c r="D2001" s="3" t="n">
        <v>1.475082435668</v>
      </c>
    </row>
    <row r="2002" customFormat="false" ht="15" hidden="false" customHeight="true" outlineLevel="0" collapsed="false">
      <c r="A2002" s="3" t="n">
        <v>2259</v>
      </c>
      <c r="B2002" s="3" t="s">
        <v>3882</v>
      </c>
      <c r="C2002" s="3" t="s">
        <v>3883</v>
      </c>
      <c r="D2002" s="3" t="n">
        <v>1.475082435668</v>
      </c>
    </row>
    <row r="2003" customFormat="false" ht="15" hidden="false" customHeight="true" outlineLevel="0" collapsed="false">
      <c r="A2003" s="3" t="n">
        <v>2260</v>
      </c>
      <c r="B2003" s="3" t="s">
        <v>3884</v>
      </c>
      <c r="C2003" s="3" t="s">
        <v>3885</v>
      </c>
      <c r="D2003" s="3" t="n">
        <v>1.475082435668</v>
      </c>
    </row>
    <row r="2004" customFormat="false" ht="15" hidden="false" customHeight="true" outlineLevel="0" collapsed="false">
      <c r="A2004" s="3" t="n">
        <v>2261</v>
      </c>
      <c r="B2004" s="3" t="s">
        <v>3886</v>
      </c>
      <c r="C2004" s="3" t="s">
        <v>3887</v>
      </c>
      <c r="D2004" s="3" t="n">
        <v>1.475082435668</v>
      </c>
    </row>
    <row r="2005" customFormat="false" ht="15" hidden="false" customHeight="true" outlineLevel="0" collapsed="false">
      <c r="A2005" s="3" t="n">
        <v>2262</v>
      </c>
      <c r="B2005" s="3" t="s">
        <v>3888</v>
      </c>
      <c r="C2005" s="3" t="s">
        <v>3889</v>
      </c>
      <c r="D2005" s="3" t="n">
        <v>1.475082435668</v>
      </c>
    </row>
    <row r="2006" customFormat="false" ht="15" hidden="false" customHeight="true" outlineLevel="0" collapsed="false">
      <c r="A2006" s="3" t="n">
        <v>2263</v>
      </c>
      <c r="B2006" s="3" t="s">
        <v>3890</v>
      </c>
      <c r="C2006" s="3" t="s">
        <v>3891</v>
      </c>
      <c r="D2006" s="3" t="n">
        <v>1.475082435668</v>
      </c>
    </row>
    <row r="2007" customFormat="false" ht="15" hidden="false" customHeight="true" outlineLevel="0" collapsed="false">
      <c r="A2007" s="3" t="n">
        <v>2264</v>
      </c>
      <c r="B2007" s="3" t="s">
        <v>3892</v>
      </c>
      <c r="C2007" s="3" t="s">
        <v>3893</v>
      </c>
      <c r="D2007" s="3" t="n">
        <v>1.475082435668</v>
      </c>
    </row>
    <row r="2008" customFormat="false" ht="15" hidden="false" customHeight="true" outlineLevel="0" collapsed="false">
      <c r="A2008" s="3" t="n">
        <v>2265</v>
      </c>
      <c r="B2008" s="3" t="s">
        <v>3894</v>
      </c>
      <c r="C2008" s="3" t="s">
        <v>3895</v>
      </c>
      <c r="D2008" s="3" t="n">
        <v>1.475082435668</v>
      </c>
    </row>
    <row r="2009" customFormat="false" ht="15" hidden="false" customHeight="true" outlineLevel="0" collapsed="false">
      <c r="A2009" s="3" t="n">
        <v>2266</v>
      </c>
      <c r="B2009" s="3" t="s">
        <v>3896</v>
      </c>
      <c r="C2009" s="3" t="s">
        <v>3897</v>
      </c>
      <c r="D2009" s="3" t="n">
        <v>1.475082435668</v>
      </c>
    </row>
    <row r="2010" customFormat="false" ht="15" hidden="false" customHeight="true" outlineLevel="0" collapsed="false">
      <c r="A2010" s="3" t="n">
        <v>2267</v>
      </c>
      <c r="B2010" s="3" t="s">
        <v>3898</v>
      </c>
      <c r="C2010" s="3" t="s">
        <v>3899</v>
      </c>
      <c r="D2010" s="3" t="n">
        <v>1.475082435668</v>
      </c>
    </row>
    <row r="2011" customFormat="false" ht="15" hidden="false" customHeight="true" outlineLevel="0" collapsed="false">
      <c r="A2011" s="3" t="n">
        <v>2268</v>
      </c>
      <c r="B2011" s="3" t="s">
        <v>3900</v>
      </c>
      <c r="C2011" s="3" t="s">
        <v>3901</v>
      </c>
      <c r="D2011" s="3" t="n">
        <v>1.475082435668</v>
      </c>
    </row>
    <row r="2012" customFormat="false" ht="15" hidden="false" customHeight="true" outlineLevel="0" collapsed="false">
      <c r="A2012" s="3" t="n">
        <v>2269</v>
      </c>
      <c r="B2012" s="3" t="s">
        <v>3902</v>
      </c>
      <c r="C2012" s="3" t="s">
        <v>3903</v>
      </c>
      <c r="D2012" s="3" t="n">
        <v>1.475082435668</v>
      </c>
    </row>
    <row r="2013" customFormat="false" ht="15" hidden="false" customHeight="true" outlineLevel="0" collapsed="false">
      <c r="A2013" s="3" t="n">
        <v>2270</v>
      </c>
      <c r="B2013" s="3" t="s">
        <v>3904</v>
      </c>
      <c r="C2013" s="3" t="s">
        <v>3905</v>
      </c>
      <c r="D2013" s="3" t="n">
        <v>1.475082435668</v>
      </c>
    </row>
    <row r="2014" customFormat="false" ht="15" hidden="false" customHeight="true" outlineLevel="0" collapsed="false">
      <c r="A2014" s="3" t="n">
        <v>2271</v>
      </c>
      <c r="B2014" s="3" t="s">
        <v>3906</v>
      </c>
      <c r="C2014" s="3" t="s">
        <v>3907</v>
      </c>
      <c r="D2014" s="3" t="n">
        <v>1.475082435668</v>
      </c>
    </row>
    <row r="2015" customFormat="false" ht="15" hidden="false" customHeight="true" outlineLevel="0" collapsed="false">
      <c r="A2015" s="3" t="n">
        <v>2272</v>
      </c>
      <c r="B2015" s="3" t="s">
        <v>3908</v>
      </c>
      <c r="C2015" s="3" t="s">
        <v>3909</v>
      </c>
      <c r="D2015" s="3" t="n">
        <v>1.475082435668</v>
      </c>
    </row>
    <row r="2016" customFormat="false" ht="15" hidden="false" customHeight="true" outlineLevel="0" collapsed="false">
      <c r="A2016" s="3" t="n">
        <v>2273</v>
      </c>
      <c r="B2016" s="3" t="s">
        <v>3910</v>
      </c>
      <c r="C2016" s="3" t="s">
        <v>3911</v>
      </c>
      <c r="D2016" s="3" t="n">
        <v>1.475082435668</v>
      </c>
    </row>
    <row r="2017" customFormat="false" ht="15" hidden="false" customHeight="true" outlineLevel="0" collapsed="false">
      <c r="A2017" s="3" t="n">
        <v>2274</v>
      </c>
      <c r="B2017" s="3" t="s">
        <v>3912</v>
      </c>
      <c r="C2017" s="3" t="s">
        <v>3913</v>
      </c>
      <c r="D2017" s="3" t="n">
        <v>1.475082435668</v>
      </c>
    </row>
    <row r="2018" customFormat="false" ht="15" hidden="false" customHeight="true" outlineLevel="0" collapsed="false">
      <c r="A2018" s="3" t="n">
        <v>2275</v>
      </c>
      <c r="B2018" s="3" t="s">
        <v>3914</v>
      </c>
      <c r="C2018" s="3" t="s">
        <v>3915</v>
      </c>
      <c r="D2018" s="3" t="n">
        <v>1.475082435668</v>
      </c>
    </row>
    <row r="2019" customFormat="false" ht="15" hidden="false" customHeight="true" outlineLevel="0" collapsed="false">
      <c r="A2019" s="3" t="n">
        <v>2276</v>
      </c>
      <c r="B2019" s="3" t="s">
        <v>3916</v>
      </c>
      <c r="C2019" s="3" t="s">
        <v>3917</v>
      </c>
      <c r="D2019" s="3" t="n">
        <v>1.475082435668</v>
      </c>
    </row>
    <row r="2020" customFormat="false" ht="15" hidden="false" customHeight="true" outlineLevel="0" collapsed="false">
      <c r="A2020" s="3" t="n">
        <v>2277</v>
      </c>
      <c r="B2020" s="3" t="s">
        <v>3918</v>
      </c>
      <c r="C2020" s="3" t="s">
        <v>3919</v>
      </c>
      <c r="D2020" s="3" t="n">
        <v>1.475082435668</v>
      </c>
    </row>
    <row r="2021" customFormat="false" ht="15" hidden="false" customHeight="true" outlineLevel="0" collapsed="false">
      <c r="A2021" s="3" t="n">
        <v>2278</v>
      </c>
      <c r="B2021" s="3" t="s">
        <v>3920</v>
      </c>
      <c r="C2021" s="3" t="s">
        <v>3921</v>
      </c>
      <c r="D2021" s="3" t="n">
        <v>1.475082435668</v>
      </c>
    </row>
    <row r="2022" customFormat="false" ht="15" hidden="false" customHeight="true" outlineLevel="0" collapsed="false">
      <c r="A2022" s="3" t="n">
        <v>2279</v>
      </c>
      <c r="B2022" s="3" t="s">
        <v>3922</v>
      </c>
      <c r="C2022" s="3" t="s">
        <v>3923</v>
      </c>
      <c r="D2022" s="3" t="n">
        <v>1.475082435668</v>
      </c>
    </row>
    <row r="2023" customFormat="false" ht="15" hidden="false" customHeight="true" outlineLevel="0" collapsed="false">
      <c r="A2023" s="3" t="n">
        <v>2280</v>
      </c>
      <c r="B2023" s="3" t="s">
        <v>3924</v>
      </c>
      <c r="C2023" s="3" t="s">
        <v>3925</v>
      </c>
      <c r="D2023" s="3" t="n">
        <v>1.475082435668</v>
      </c>
    </row>
    <row r="2024" customFormat="false" ht="15" hidden="false" customHeight="true" outlineLevel="0" collapsed="false">
      <c r="A2024" s="3" t="n">
        <v>2281</v>
      </c>
      <c r="B2024" s="3" t="s">
        <v>3926</v>
      </c>
      <c r="C2024" s="3" t="s">
        <v>3927</v>
      </c>
      <c r="D2024" s="3" t="n">
        <v>1.475082435668</v>
      </c>
    </row>
    <row r="2025" customFormat="false" ht="15" hidden="false" customHeight="true" outlineLevel="0" collapsed="false">
      <c r="A2025" s="3" t="n">
        <v>2282</v>
      </c>
      <c r="B2025" s="3" t="s">
        <v>3928</v>
      </c>
      <c r="C2025" s="3" t="s">
        <v>3929</v>
      </c>
      <c r="D2025" s="3" t="n">
        <v>1.475082435668</v>
      </c>
    </row>
    <row r="2026" customFormat="false" ht="15" hidden="false" customHeight="true" outlineLevel="0" collapsed="false">
      <c r="A2026" s="3" t="n">
        <v>2283</v>
      </c>
      <c r="B2026" s="3" t="s">
        <v>3930</v>
      </c>
      <c r="C2026" s="3" t="s">
        <v>3931</v>
      </c>
      <c r="D2026" s="3" t="n">
        <v>1.475082435668</v>
      </c>
    </row>
    <row r="2027" customFormat="false" ht="15" hidden="false" customHeight="true" outlineLevel="0" collapsed="false">
      <c r="A2027" s="3" t="n">
        <v>2284</v>
      </c>
      <c r="B2027" s="3" t="s">
        <v>3932</v>
      </c>
      <c r="C2027" s="3" t="s">
        <v>3933</v>
      </c>
      <c r="D2027" s="3" t="n">
        <v>1.475082435668</v>
      </c>
    </row>
    <row r="2028" customFormat="false" ht="15" hidden="false" customHeight="true" outlineLevel="0" collapsed="false">
      <c r="A2028" s="3" t="n">
        <v>2285</v>
      </c>
      <c r="B2028" s="3" t="s">
        <v>3934</v>
      </c>
      <c r="C2028" s="3" t="s">
        <v>3935</v>
      </c>
      <c r="D2028" s="3" t="n">
        <v>1.475082435668</v>
      </c>
    </row>
    <row r="2029" customFormat="false" ht="15" hidden="false" customHeight="true" outlineLevel="0" collapsed="false">
      <c r="A2029" s="3" t="n">
        <v>2286</v>
      </c>
      <c r="B2029" s="3" t="s">
        <v>3936</v>
      </c>
      <c r="C2029" s="3" t="s">
        <v>3937</v>
      </c>
      <c r="D2029" s="3" t="n">
        <v>1.475082435668</v>
      </c>
    </row>
    <row r="2030" customFormat="false" ht="15" hidden="false" customHeight="true" outlineLevel="0" collapsed="false">
      <c r="A2030" s="3" t="n">
        <v>2287</v>
      </c>
      <c r="B2030" s="3" t="s">
        <v>3938</v>
      </c>
      <c r="C2030" s="3" t="s">
        <v>3939</v>
      </c>
      <c r="D2030" s="3" t="n">
        <v>1.475082435668</v>
      </c>
    </row>
    <row r="2031" customFormat="false" ht="15" hidden="false" customHeight="true" outlineLevel="0" collapsed="false">
      <c r="A2031" s="3" t="n">
        <v>2288</v>
      </c>
      <c r="B2031" s="3" t="s">
        <v>3940</v>
      </c>
      <c r="C2031" s="3" t="s">
        <v>2157</v>
      </c>
      <c r="D2031" s="3" t="n">
        <v>1.475082435668</v>
      </c>
    </row>
    <row r="2032" customFormat="false" ht="15" hidden="false" customHeight="true" outlineLevel="0" collapsed="false">
      <c r="A2032" s="3" t="n">
        <v>2289</v>
      </c>
      <c r="B2032" s="3" t="s">
        <v>3941</v>
      </c>
      <c r="C2032" s="3" t="s">
        <v>3942</v>
      </c>
      <c r="D2032" s="3" t="n">
        <v>1.475082435668</v>
      </c>
    </row>
    <row r="2033" customFormat="false" ht="15" hidden="false" customHeight="true" outlineLevel="0" collapsed="false">
      <c r="A2033" s="3" t="n">
        <v>2290</v>
      </c>
      <c r="B2033" s="3" t="s">
        <v>3943</v>
      </c>
      <c r="C2033" s="3" t="s">
        <v>3944</v>
      </c>
      <c r="D2033" s="3" t="n">
        <v>1.475082435668</v>
      </c>
    </row>
    <row r="2034" customFormat="false" ht="15" hidden="false" customHeight="true" outlineLevel="0" collapsed="false">
      <c r="A2034" s="3" t="n">
        <v>2291</v>
      </c>
      <c r="B2034" s="3" t="s">
        <v>3945</v>
      </c>
      <c r="C2034" s="3" t="s">
        <v>3946</v>
      </c>
      <c r="D2034" s="3" t="n">
        <v>1.475082435668</v>
      </c>
    </row>
    <row r="2035" customFormat="false" ht="15" hidden="false" customHeight="true" outlineLevel="0" collapsed="false">
      <c r="A2035" s="3" t="n">
        <v>2292</v>
      </c>
      <c r="B2035" s="3" t="s">
        <v>3947</v>
      </c>
      <c r="C2035" s="3" t="s">
        <v>3948</v>
      </c>
      <c r="D2035" s="3" t="n">
        <v>1.475082435668</v>
      </c>
    </row>
    <row r="2036" customFormat="false" ht="15" hidden="false" customHeight="true" outlineLevel="0" collapsed="false">
      <c r="A2036" s="3" t="n">
        <v>2293</v>
      </c>
      <c r="B2036" s="3" t="s">
        <v>3949</v>
      </c>
      <c r="C2036" s="3" t="s">
        <v>3950</v>
      </c>
      <c r="D2036" s="3" t="n">
        <v>1.475082435668</v>
      </c>
    </row>
    <row r="2037" customFormat="false" ht="15" hidden="false" customHeight="true" outlineLevel="0" collapsed="false">
      <c r="A2037" s="3" t="n">
        <v>2294</v>
      </c>
      <c r="B2037" s="3" t="s">
        <v>3951</v>
      </c>
      <c r="C2037" s="3" t="s">
        <v>3952</v>
      </c>
      <c r="D2037" s="3" t="n">
        <v>1.475082435668</v>
      </c>
    </row>
    <row r="2038" customFormat="false" ht="15" hidden="false" customHeight="true" outlineLevel="0" collapsed="false">
      <c r="A2038" s="3" t="n">
        <v>2295</v>
      </c>
      <c r="B2038" s="3" t="s">
        <v>3953</v>
      </c>
      <c r="C2038" s="3" t="s">
        <v>3954</v>
      </c>
      <c r="D2038" s="3" t="n">
        <v>1.475082435668</v>
      </c>
    </row>
    <row r="2039" customFormat="false" ht="15" hidden="false" customHeight="true" outlineLevel="0" collapsed="false">
      <c r="A2039" s="3" t="n">
        <v>2296</v>
      </c>
      <c r="B2039" s="3" t="s">
        <v>3955</v>
      </c>
      <c r="C2039" s="3" t="s">
        <v>3956</v>
      </c>
      <c r="D2039" s="3" t="n">
        <v>1.475082435668</v>
      </c>
    </row>
    <row r="2040" customFormat="false" ht="15" hidden="false" customHeight="true" outlineLevel="0" collapsed="false">
      <c r="A2040" s="3" t="n">
        <v>2297</v>
      </c>
      <c r="B2040" s="3" t="s">
        <v>3957</v>
      </c>
      <c r="C2040" s="3" t="s">
        <v>3958</v>
      </c>
      <c r="D2040" s="3" t="n">
        <v>1.475082435668</v>
      </c>
    </row>
    <row r="2041" customFormat="false" ht="15" hidden="false" customHeight="true" outlineLevel="0" collapsed="false">
      <c r="A2041" s="3" t="n">
        <v>2298</v>
      </c>
      <c r="B2041" s="3" t="s">
        <v>3959</v>
      </c>
      <c r="C2041" s="3" t="s">
        <v>3960</v>
      </c>
      <c r="D2041" s="3" t="n">
        <v>1.475082435668</v>
      </c>
    </row>
    <row r="2042" customFormat="false" ht="15" hidden="false" customHeight="true" outlineLevel="0" collapsed="false">
      <c r="A2042" s="3" t="n">
        <v>2299</v>
      </c>
      <c r="B2042" s="3" t="s">
        <v>3961</v>
      </c>
      <c r="C2042" s="3" t="s">
        <v>3962</v>
      </c>
      <c r="D2042" s="3" t="n">
        <v>1.475082435668</v>
      </c>
    </row>
    <row r="2043" customFormat="false" ht="15" hidden="false" customHeight="true" outlineLevel="0" collapsed="false">
      <c r="A2043" s="3" t="n">
        <v>2300</v>
      </c>
      <c r="B2043" s="3" t="s">
        <v>3963</v>
      </c>
      <c r="C2043" s="3" t="s">
        <v>3964</v>
      </c>
      <c r="D2043" s="3" t="n">
        <v>1.475082435668</v>
      </c>
    </row>
    <row r="2044" customFormat="false" ht="15" hidden="false" customHeight="true" outlineLevel="0" collapsed="false">
      <c r="A2044" s="3" t="n">
        <v>2301</v>
      </c>
      <c r="B2044" s="3" t="s">
        <v>3965</v>
      </c>
      <c r="C2044" s="3" t="s">
        <v>3966</v>
      </c>
      <c r="D2044" s="3" t="n">
        <v>1.475082435668</v>
      </c>
    </row>
    <row r="2045" customFormat="false" ht="15" hidden="false" customHeight="true" outlineLevel="0" collapsed="false">
      <c r="A2045" s="3" t="n">
        <v>2302</v>
      </c>
      <c r="B2045" s="3" t="s">
        <v>3967</v>
      </c>
      <c r="C2045" s="3" t="s">
        <v>3968</v>
      </c>
      <c r="D2045" s="3" t="n">
        <v>1.475082435668</v>
      </c>
    </row>
    <row r="2046" customFormat="false" ht="15" hidden="false" customHeight="true" outlineLevel="0" collapsed="false">
      <c r="A2046" s="3" t="n">
        <v>2303</v>
      </c>
      <c r="B2046" s="3" t="s">
        <v>3969</v>
      </c>
      <c r="C2046" s="3" t="s">
        <v>3970</v>
      </c>
      <c r="D2046" s="3" t="n">
        <v>1.475082435668</v>
      </c>
    </row>
    <row r="2047" customFormat="false" ht="15" hidden="false" customHeight="true" outlineLevel="0" collapsed="false">
      <c r="A2047" s="3" t="n">
        <v>2304</v>
      </c>
      <c r="B2047" s="3" t="s">
        <v>3971</v>
      </c>
      <c r="C2047" s="3" t="s">
        <v>3972</v>
      </c>
      <c r="D2047" s="3" t="n">
        <v>1.475082435668</v>
      </c>
    </row>
    <row r="2048" customFormat="false" ht="15" hidden="false" customHeight="true" outlineLevel="0" collapsed="false">
      <c r="A2048" s="3" t="n">
        <v>2305</v>
      </c>
      <c r="B2048" s="3" t="s">
        <v>3973</v>
      </c>
      <c r="C2048" s="3" t="s">
        <v>3974</v>
      </c>
      <c r="D2048" s="3" t="n">
        <v>1.475082435668</v>
      </c>
    </row>
    <row r="2049" customFormat="false" ht="15" hidden="false" customHeight="true" outlineLevel="0" collapsed="false">
      <c r="A2049" s="3" t="n">
        <v>2306</v>
      </c>
      <c r="B2049" s="3" t="s">
        <v>3975</v>
      </c>
      <c r="C2049" s="3" t="s">
        <v>3976</v>
      </c>
      <c r="D2049" s="3" t="n">
        <v>1.475082435668</v>
      </c>
    </row>
    <row r="2050" customFormat="false" ht="15" hidden="false" customHeight="true" outlineLevel="0" collapsed="false">
      <c r="A2050" s="3" t="n">
        <v>2307</v>
      </c>
      <c r="B2050" s="3" t="s">
        <v>3977</v>
      </c>
      <c r="C2050" s="3" t="s">
        <v>3978</v>
      </c>
      <c r="D2050" s="3" t="n">
        <v>1.475082435668</v>
      </c>
    </row>
    <row r="2051" customFormat="false" ht="15" hidden="false" customHeight="true" outlineLevel="0" collapsed="false">
      <c r="A2051" s="3" t="n">
        <v>2308</v>
      </c>
      <c r="B2051" s="3" t="s">
        <v>3979</v>
      </c>
      <c r="C2051" s="3" t="s">
        <v>3980</v>
      </c>
      <c r="D2051" s="3" t="n">
        <v>1.475082435668</v>
      </c>
    </row>
    <row r="2052" customFormat="false" ht="15" hidden="false" customHeight="true" outlineLevel="0" collapsed="false">
      <c r="A2052" s="3" t="n">
        <v>2309</v>
      </c>
      <c r="B2052" s="3" t="s">
        <v>3981</v>
      </c>
      <c r="C2052" s="3" t="s">
        <v>3982</v>
      </c>
      <c r="D2052" s="3" t="n">
        <v>1.475082435668</v>
      </c>
    </row>
    <row r="2053" customFormat="false" ht="15" hidden="false" customHeight="true" outlineLevel="0" collapsed="false">
      <c r="A2053" s="3" t="n">
        <v>2310</v>
      </c>
      <c r="B2053" s="3" t="s">
        <v>3983</v>
      </c>
      <c r="C2053" s="3" t="s">
        <v>3984</v>
      </c>
      <c r="D2053" s="3" t="n">
        <v>1.475082435668</v>
      </c>
    </row>
    <row r="2054" customFormat="false" ht="15" hidden="false" customHeight="true" outlineLevel="0" collapsed="false">
      <c r="A2054" s="3" t="n">
        <v>2311</v>
      </c>
      <c r="B2054" s="3" t="s">
        <v>3985</v>
      </c>
      <c r="C2054" s="3" t="s">
        <v>3986</v>
      </c>
      <c r="D2054" s="3" t="n">
        <v>1.475082435668</v>
      </c>
    </row>
    <row r="2055" customFormat="false" ht="15" hidden="false" customHeight="true" outlineLevel="0" collapsed="false">
      <c r="A2055" s="3" t="n">
        <v>2312</v>
      </c>
      <c r="B2055" s="3" t="s">
        <v>3987</v>
      </c>
      <c r="C2055" s="3" t="s">
        <v>3988</v>
      </c>
      <c r="D2055" s="3" t="n">
        <v>1.475082435668</v>
      </c>
    </row>
    <row r="2056" customFormat="false" ht="15" hidden="false" customHeight="true" outlineLevel="0" collapsed="false">
      <c r="A2056" s="3" t="n">
        <v>2313</v>
      </c>
      <c r="B2056" s="3" t="s">
        <v>3989</v>
      </c>
      <c r="C2056" s="3" t="s">
        <v>3990</v>
      </c>
      <c r="D2056" s="3" t="n">
        <v>1.475082435668</v>
      </c>
    </row>
    <row r="2057" customFormat="false" ht="15" hidden="false" customHeight="true" outlineLevel="0" collapsed="false">
      <c r="A2057" s="3" t="n">
        <v>2314</v>
      </c>
      <c r="B2057" s="3" t="s">
        <v>3991</v>
      </c>
      <c r="C2057" s="3" t="s">
        <v>3992</v>
      </c>
      <c r="D2057" s="3" t="n">
        <v>1.475082435668</v>
      </c>
    </row>
    <row r="2058" customFormat="false" ht="15" hidden="false" customHeight="true" outlineLevel="0" collapsed="false">
      <c r="A2058" s="3" t="n">
        <v>2315</v>
      </c>
      <c r="B2058" s="3" t="s">
        <v>3993</v>
      </c>
      <c r="C2058" s="3" t="s">
        <v>3994</v>
      </c>
      <c r="D2058" s="3" t="n">
        <v>1.475082435668</v>
      </c>
    </row>
    <row r="2059" customFormat="false" ht="15" hidden="false" customHeight="true" outlineLevel="0" collapsed="false">
      <c r="A2059" s="3" t="n">
        <v>2316</v>
      </c>
      <c r="B2059" s="3" t="s">
        <v>3995</v>
      </c>
      <c r="C2059" s="3" t="s">
        <v>3996</v>
      </c>
      <c r="D2059" s="3" t="n">
        <v>1.475082435668</v>
      </c>
    </row>
    <row r="2060" customFormat="false" ht="15" hidden="false" customHeight="true" outlineLevel="0" collapsed="false">
      <c r="A2060" s="3" t="n">
        <v>2317</v>
      </c>
      <c r="B2060" s="3" t="s">
        <v>3997</v>
      </c>
      <c r="C2060" s="3" t="s">
        <v>3998</v>
      </c>
      <c r="D2060" s="3" t="n">
        <v>1.475082435668</v>
      </c>
    </row>
    <row r="2061" customFormat="false" ht="15" hidden="false" customHeight="true" outlineLevel="0" collapsed="false">
      <c r="A2061" s="3" t="n">
        <v>2318</v>
      </c>
      <c r="B2061" s="3" t="s">
        <v>3999</v>
      </c>
      <c r="C2061" s="3" t="s">
        <v>4000</v>
      </c>
      <c r="D2061" s="3" t="n">
        <v>1.475082435668</v>
      </c>
    </row>
    <row r="2062" customFormat="false" ht="15" hidden="false" customHeight="true" outlineLevel="0" collapsed="false">
      <c r="A2062" s="3" t="n">
        <v>2319</v>
      </c>
      <c r="B2062" s="3" t="s">
        <v>4001</v>
      </c>
      <c r="C2062" s="3" t="s">
        <v>4002</v>
      </c>
      <c r="D2062" s="3" t="n">
        <v>1.475082435668</v>
      </c>
    </row>
    <row r="2063" customFormat="false" ht="15" hidden="false" customHeight="true" outlineLevel="0" collapsed="false">
      <c r="A2063" s="3" t="n">
        <v>2320</v>
      </c>
      <c r="B2063" s="3" t="s">
        <v>4003</v>
      </c>
      <c r="C2063" s="3" t="s">
        <v>4004</v>
      </c>
      <c r="D2063" s="3" t="n">
        <v>1.475082435668</v>
      </c>
    </row>
    <row r="2064" customFormat="false" ht="15" hidden="false" customHeight="true" outlineLevel="0" collapsed="false">
      <c r="A2064" s="3" t="n">
        <v>2321</v>
      </c>
      <c r="B2064" s="3" t="s">
        <v>4005</v>
      </c>
      <c r="C2064" s="3" t="s">
        <v>4006</v>
      </c>
      <c r="D2064" s="3" t="n">
        <v>1.475082435668</v>
      </c>
    </row>
    <row r="2065" customFormat="false" ht="15" hidden="false" customHeight="true" outlineLevel="0" collapsed="false">
      <c r="A2065" s="3" t="n">
        <v>2322</v>
      </c>
      <c r="B2065" s="3" t="s">
        <v>4007</v>
      </c>
      <c r="C2065" s="3" t="s">
        <v>4008</v>
      </c>
      <c r="D2065" s="3" t="n">
        <v>1.475082435668</v>
      </c>
    </row>
    <row r="2066" customFormat="false" ht="15" hidden="false" customHeight="true" outlineLevel="0" collapsed="false">
      <c r="A2066" s="3" t="n">
        <v>2323</v>
      </c>
      <c r="B2066" s="3" t="s">
        <v>4009</v>
      </c>
      <c r="C2066" s="3" t="s">
        <v>4010</v>
      </c>
      <c r="D2066" s="3" t="n">
        <v>1.475082435668</v>
      </c>
    </row>
    <row r="2067" customFormat="false" ht="15" hidden="false" customHeight="true" outlineLevel="0" collapsed="false">
      <c r="A2067" s="3" t="n">
        <v>2324</v>
      </c>
      <c r="B2067" s="3" t="s">
        <v>4011</v>
      </c>
      <c r="C2067" s="3" t="s">
        <v>4012</v>
      </c>
      <c r="D2067" s="3" t="n">
        <v>1.475082435668</v>
      </c>
    </row>
    <row r="2068" customFormat="false" ht="15" hidden="false" customHeight="true" outlineLevel="0" collapsed="false">
      <c r="A2068" s="3" t="n">
        <v>2325</v>
      </c>
      <c r="B2068" s="3" t="s">
        <v>4013</v>
      </c>
      <c r="C2068" s="3" t="s">
        <v>4014</v>
      </c>
      <c r="D2068" s="3" t="n">
        <v>1.475082435668</v>
      </c>
    </row>
    <row r="2069" customFormat="false" ht="15" hidden="false" customHeight="true" outlineLevel="0" collapsed="false">
      <c r="A2069" s="3" t="n">
        <v>2326</v>
      </c>
      <c r="B2069" s="3" t="s">
        <v>4015</v>
      </c>
      <c r="C2069" s="3" t="s">
        <v>4016</v>
      </c>
      <c r="D2069" s="3" t="n">
        <v>1.475082435668</v>
      </c>
    </row>
    <row r="2070" customFormat="false" ht="15" hidden="false" customHeight="true" outlineLevel="0" collapsed="false">
      <c r="A2070" s="3" t="n">
        <v>2327</v>
      </c>
      <c r="B2070" s="3" t="s">
        <v>4017</v>
      </c>
      <c r="C2070" s="3" t="s">
        <v>4018</v>
      </c>
      <c r="D2070" s="3" t="n">
        <v>1.475082435668</v>
      </c>
    </row>
    <row r="2071" customFormat="false" ht="15" hidden="false" customHeight="true" outlineLevel="0" collapsed="false">
      <c r="A2071" s="3" t="n">
        <v>2328</v>
      </c>
      <c r="B2071" s="3" t="s">
        <v>4019</v>
      </c>
      <c r="C2071" s="3" t="s">
        <v>4020</v>
      </c>
      <c r="D2071" s="3" t="n">
        <v>1.475082435668</v>
      </c>
    </row>
    <row r="2072" customFormat="false" ht="15" hidden="false" customHeight="true" outlineLevel="0" collapsed="false">
      <c r="A2072" s="3" t="n">
        <v>2329</v>
      </c>
      <c r="B2072" s="3" t="s">
        <v>4021</v>
      </c>
      <c r="C2072" s="3" t="s">
        <v>4022</v>
      </c>
      <c r="D2072" s="3" t="n">
        <v>1.475082435668</v>
      </c>
    </row>
    <row r="2073" customFormat="false" ht="15" hidden="false" customHeight="true" outlineLevel="0" collapsed="false">
      <c r="A2073" s="3" t="n">
        <v>2330</v>
      </c>
      <c r="B2073" s="3" t="s">
        <v>4023</v>
      </c>
      <c r="C2073" s="3" t="s">
        <v>4024</v>
      </c>
      <c r="D2073" s="3" t="n">
        <v>1.475082435668</v>
      </c>
    </row>
    <row r="2074" customFormat="false" ht="15" hidden="false" customHeight="true" outlineLevel="0" collapsed="false">
      <c r="A2074" s="3" t="n">
        <v>2331</v>
      </c>
      <c r="B2074" s="3" t="s">
        <v>4025</v>
      </c>
      <c r="C2074" s="3" t="s">
        <v>4026</v>
      </c>
      <c r="D2074" s="3" t="n">
        <v>1.475082435668</v>
      </c>
    </row>
    <row r="2075" customFormat="false" ht="15" hidden="false" customHeight="true" outlineLevel="0" collapsed="false">
      <c r="A2075" s="3" t="n">
        <v>2332</v>
      </c>
      <c r="B2075" s="3" t="s">
        <v>4027</v>
      </c>
      <c r="C2075" s="3" t="s">
        <v>4028</v>
      </c>
      <c r="D2075" s="3" t="n">
        <v>1.475082435668</v>
      </c>
    </row>
    <row r="2076" customFormat="false" ht="15" hidden="false" customHeight="true" outlineLevel="0" collapsed="false">
      <c r="A2076" s="3" t="n">
        <v>2333</v>
      </c>
      <c r="B2076" s="3" t="s">
        <v>4029</v>
      </c>
      <c r="C2076" s="3" t="s">
        <v>4030</v>
      </c>
      <c r="D2076" s="3" t="n">
        <v>1.475082435668</v>
      </c>
    </row>
    <row r="2077" customFormat="false" ht="15" hidden="false" customHeight="true" outlineLevel="0" collapsed="false">
      <c r="A2077" s="3" t="n">
        <v>2334</v>
      </c>
      <c r="B2077" s="3" t="s">
        <v>4031</v>
      </c>
      <c r="C2077" s="3" t="s">
        <v>4032</v>
      </c>
      <c r="D2077" s="3" t="n">
        <v>1.475082435668</v>
      </c>
    </row>
    <row r="2078" customFormat="false" ht="15" hidden="false" customHeight="true" outlineLevel="0" collapsed="false">
      <c r="A2078" s="3" t="n">
        <v>2335</v>
      </c>
      <c r="B2078" s="3" t="s">
        <v>4033</v>
      </c>
      <c r="C2078" s="3" t="s">
        <v>4034</v>
      </c>
      <c r="D2078" s="3" t="n">
        <v>1.475082435668</v>
      </c>
    </row>
    <row r="2079" customFormat="false" ht="15" hidden="false" customHeight="true" outlineLevel="0" collapsed="false">
      <c r="A2079" s="3" t="n">
        <v>2336</v>
      </c>
      <c r="B2079" s="3" t="s">
        <v>4035</v>
      </c>
      <c r="C2079" s="3" t="s">
        <v>4036</v>
      </c>
      <c r="D2079" s="3" t="n">
        <v>1.475082435668</v>
      </c>
    </row>
    <row r="2080" customFormat="false" ht="15" hidden="false" customHeight="true" outlineLevel="0" collapsed="false">
      <c r="A2080" s="3" t="n">
        <v>2337</v>
      </c>
      <c r="B2080" s="3" t="s">
        <v>4037</v>
      </c>
      <c r="C2080" s="3" t="s">
        <v>4038</v>
      </c>
      <c r="D2080" s="3" t="n">
        <v>1.475082435668</v>
      </c>
    </row>
    <row r="2081" customFormat="false" ht="15" hidden="false" customHeight="true" outlineLevel="0" collapsed="false">
      <c r="A2081" s="3" t="n">
        <v>2338</v>
      </c>
      <c r="B2081" s="3" t="s">
        <v>4039</v>
      </c>
      <c r="C2081" s="3" t="s">
        <v>4040</v>
      </c>
      <c r="D2081" s="3" t="n">
        <v>1.475082435668</v>
      </c>
    </row>
    <row r="2082" customFormat="false" ht="15" hidden="false" customHeight="true" outlineLevel="0" collapsed="false">
      <c r="A2082" s="3" t="n">
        <v>2339</v>
      </c>
      <c r="B2082" s="3" t="s">
        <v>4041</v>
      </c>
      <c r="C2082" s="3" t="s">
        <v>4042</v>
      </c>
      <c r="D2082" s="3" t="n">
        <v>1.475082435668</v>
      </c>
    </row>
    <row r="2083" customFormat="false" ht="15" hidden="false" customHeight="true" outlineLevel="0" collapsed="false">
      <c r="A2083" s="3" t="n">
        <v>2340</v>
      </c>
      <c r="B2083" s="3" t="s">
        <v>4043</v>
      </c>
      <c r="C2083" s="3" t="s">
        <v>4044</v>
      </c>
      <c r="D2083" s="3" t="n">
        <v>1.475082435668</v>
      </c>
    </row>
    <row r="2084" customFormat="false" ht="15" hidden="false" customHeight="true" outlineLevel="0" collapsed="false">
      <c r="A2084" s="3" t="n">
        <v>2341</v>
      </c>
      <c r="B2084" s="3" t="s">
        <v>4045</v>
      </c>
      <c r="C2084" s="3" t="s">
        <v>4046</v>
      </c>
      <c r="D2084" s="3" t="n">
        <v>1.475082435668</v>
      </c>
    </row>
    <row r="2085" customFormat="false" ht="15" hidden="false" customHeight="true" outlineLevel="0" collapsed="false">
      <c r="A2085" s="3" t="n">
        <v>2342</v>
      </c>
      <c r="B2085" s="3" t="s">
        <v>4047</v>
      </c>
      <c r="C2085" s="3" t="s">
        <v>4048</v>
      </c>
      <c r="D2085" s="3" t="n">
        <v>1.475082435668</v>
      </c>
    </row>
    <row r="2086" customFormat="false" ht="15" hidden="false" customHeight="true" outlineLevel="0" collapsed="false">
      <c r="A2086" s="3" t="n">
        <v>2343</v>
      </c>
      <c r="B2086" s="3" t="s">
        <v>4049</v>
      </c>
      <c r="C2086" s="3" t="s">
        <v>4050</v>
      </c>
      <c r="D2086" s="3" t="n">
        <v>1.475082435668</v>
      </c>
    </row>
    <row r="2087" customFormat="false" ht="15" hidden="false" customHeight="true" outlineLevel="0" collapsed="false">
      <c r="A2087" s="3" t="n">
        <v>2344</v>
      </c>
      <c r="B2087" s="3" t="s">
        <v>4051</v>
      </c>
      <c r="C2087" s="3" t="s">
        <v>4052</v>
      </c>
      <c r="D2087" s="3" t="n">
        <v>1.475082435668</v>
      </c>
    </row>
    <row r="2088" customFormat="false" ht="15" hidden="false" customHeight="true" outlineLevel="0" collapsed="false">
      <c r="A2088" s="3" t="n">
        <v>2345</v>
      </c>
      <c r="B2088" s="3" t="s">
        <v>4053</v>
      </c>
      <c r="C2088" s="3" t="s">
        <v>4054</v>
      </c>
      <c r="D2088" s="3" t="n">
        <v>1.475082435668</v>
      </c>
    </row>
    <row r="2089" customFormat="false" ht="15" hidden="false" customHeight="true" outlineLevel="0" collapsed="false">
      <c r="A2089" s="3" t="n">
        <v>2346</v>
      </c>
      <c r="B2089" s="3" t="s">
        <v>4055</v>
      </c>
      <c r="C2089" s="3" t="s">
        <v>4056</v>
      </c>
      <c r="D2089" s="3" t="n">
        <v>1.475082435668</v>
      </c>
    </row>
    <row r="2090" customFormat="false" ht="15" hidden="false" customHeight="true" outlineLevel="0" collapsed="false">
      <c r="A2090" s="3" t="n">
        <v>2347</v>
      </c>
      <c r="B2090" s="3" t="s">
        <v>4057</v>
      </c>
      <c r="C2090" s="3" t="s">
        <v>4058</v>
      </c>
      <c r="D2090" s="3" t="n">
        <v>1.475082435668</v>
      </c>
    </row>
    <row r="2091" customFormat="false" ht="15" hidden="false" customHeight="true" outlineLevel="0" collapsed="false">
      <c r="A2091" s="3" t="n">
        <v>2348</v>
      </c>
      <c r="B2091" s="3" t="s">
        <v>4059</v>
      </c>
      <c r="C2091" s="3" t="s">
        <v>1745</v>
      </c>
      <c r="D2091" s="3" t="n">
        <v>1.475082435668</v>
      </c>
    </row>
    <row r="2092" customFormat="false" ht="15" hidden="false" customHeight="true" outlineLevel="0" collapsed="false">
      <c r="A2092" s="3" t="n">
        <v>2349</v>
      </c>
      <c r="B2092" s="3" t="s">
        <v>4060</v>
      </c>
      <c r="C2092" s="3" t="s">
        <v>4061</v>
      </c>
      <c r="D2092" s="3" t="n">
        <v>1.475082435668</v>
      </c>
    </row>
    <row r="2093" customFormat="false" ht="15" hidden="false" customHeight="true" outlineLevel="0" collapsed="false">
      <c r="A2093" s="3" t="n">
        <v>2350</v>
      </c>
      <c r="B2093" s="3" t="s">
        <v>4062</v>
      </c>
      <c r="C2093" s="3" t="s">
        <v>4063</v>
      </c>
      <c r="D2093" s="3" t="n">
        <v>1.475082435668</v>
      </c>
    </row>
    <row r="2094" customFormat="false" ht="15" hidden="false" customHeight="true" outlineLevel="0" collapsed="false">
      <c r="A2094" s="3" t="n">
        <v>2351</v>
      </c>
      <c r="B2094" s="3" t="s">
        <v>4064</v>
      </c>
      <c r="C2094" s="3" t="s">
        <v>4065</v>
      </c>
      <c r="D2094" s="3" t="n">
        <v>1.475082435668</v>
      </c>
    </row>
    <row r="2095" customFormat="false" ht="15" hidden="false" customHeight="true" outlineLevel="0" collapsed="false">
      <c r="A2095" s="3" t="n">
        <v>2352</v>
      </c>
      <c r="B2095" s="3" t="s">
        <v>4066</v>
      </c>
      <c r="C2095" s="3" t="s">
        <v>4067</v>
      </c>
      <c r="D2095" s="3" t="n">
        <v>1.475082435668</v>
      </c>
    </row>
    <row r="2096" customFormat="false" ht="15" hidden="false" customHeight="true" outlineLevel="0" collapsed="false">
      <c r="A2096" s="3" t="n">
        <v>2353</v>
      </c>
      <c r="B2096" s="3" t="s">
        <v>4068</v>
      </c>
      <c r="C2096" s="3" t="s">
        <v>4069</v>
      </c>
      <c r="D2096" s="3" t="n">
        <v>1.475082435668</v>
      </c>
    </row>
    <row r="2097" customFormat="false" ht="15" hidden="false" customHeight="true" outlineLevel="0" collapsed="false">
      <c r="A2097" s="3" t="n">
        <v>2354</v>
      </c>
      <c r="B2097" s="3" t="s">
        <v>4070</v>
      </c>
      <c r="C2097" s="3" t="s">
        <v>4071</v>
      </c>
      <c r="D2097" s="3" t="n">
        <v>1.475082435668</v>
      </c>
    </row>
    <row r="2098" customFormat="false" ht="15" hidden="false" customHeight="true" outlineLevel="0" collapsed="false">
      <c r="A2098" s="3" t="n">
        <v>2355</v>
      </c>
      <c r="B2098" s="3" t="s">
        <v>4072</v>
      </c>
      <c r="C2098" s="3" t="s">
        <v>4073</v>
      </c>
      <c r="D2098" s="3" t="n">
        <v>1.475082435668</v>
      </c>
    </row>
    <row r="2099" customFormat="false" ht="15" hidden="false" customHeight="true" outlineLevel="0" collapsed="false">
      <c r="A2099" s="3" t="n">
        <v>2356</v>
      </c>
      <c r="B2099" s="3" t="s">
        <v>4074</v>
      </c>
      <c r="C2099" s="3" t="s">
        <v>4075</v>
      </c>
      <c r="D2099" s="3" t="n">
        <v>1.475082435668</v>
      </c>
    </row>
    <row r="2100" customFormat="false" ht="15" hidden="false" customHeight="true" outlineLevel="0" collapsed="false">
      <c r="A2100" s="3" t="n">
        <v>2357</v>
      </c>
      <c r="B2100" s="3" t="s">
        <v>4076</v>
      </c>
      <c r="C2100" s="3" t="s">
        <v>4077</v>
      </c>
      <c r="D2100" s="3" t="n">
        <v>1.475082435668</v>
      </c>
    </row>
    <row r="2101" customFormat="false" ht="15" hidden="false" customHeight="true" outlineLevel="0" collapsed="false">
      <c r="A2101" s="3" t="n">
        <v>2358</v>
      </c>
      <c r="B2101" s="3" t="s">
        <v>4078</v>
      </c>
      <c r="C2101" s="3" t="s">
        <v>4079</v>
      </c>
      <c r="D2101" s="3" t="n">
        <v>1.475082435668</v>
      </c>
    </row>
    <row r="2102" customFormat="false" ht="15" hidden="false" customHeight="true" outlineLevel="0" collapsed="false">
      <c r="A2102" s="3" t="n">
        <v>2359</v>
      </c>
      <c r="B2102" s="3" t="s">
        <v>4080</v>
      </c>
      <c r="C2102" s="3" t="s">
        <v>4081</v>
      </c>
      <c r="D2102" s="3" t="n">
        <v>1.475082435668</v>
      </c>
    </row>
    <row r="2103" customFormat="false" ht="15" hidden="false" customHeight="true" outlineLevel="0" collapsed="false">
      <c r="A2103" s="3" t="n">
        <v>2360</v>
      </c>
      <c r="B2103" s="3" t="s">
        <v>4082</v>
      </c>
      <c r="C2103" s="3" t="s">
        <v>87</v>
      </c>
      <c r="D2103" s="3" t="n">
        <v>1.475082435668</v>
      </c>
    </row>
    <row r="2104" customFormat="false" ht="15" hidden="false" customHeight="true" outlineLevel="0" collapsed="false">
      <c r="A2104" s="3" t="n">
        <v>2361</v>
      </c>
      <c r="B2104" s="3" t="s">
        <v>4083</v>
      </c>
      <c r="C2104" s="3" t="s">
        <v>4084</v>
      </c>
      <c r="D2104" s="3" t="n">
        <v>1.475082435668</v>
      </c>
    </row>
    <row r="2105" customFormat="false" ht="15" hidden="false" customHeight="true" outlineLevel="0" collapsed="false">
      <c r="A2105" s="3" t="n">
        <v>2362</v>
      </c>
      <c r="B2105" s="3" t="s">
        <v>4085</v>
      </c>
      <c r="C2105" s="3" t="s">
        <v>4086</v>
      </c>
      <c r="D2105" s="3" t="n">
        <v>1.475082435668</v>
      </c>
    </row>
    <row r="2106" customFormat="false" ht="15" hidden="false" customHeight="true" outlineLevel="0" collapsed="false">
      <c r="A2106" s="3" t="n">
        <v>2364</v>
      </c>
      <c r="B2106" s="3" t="s">
        <v>4087</v>
      </c>
      <c r="C2106" s="3" t="s">
        <v>4088</v>
      </c>
      <c r="D2106" s="3" t="n">
        <v>1.475082435668</v>
      </c>
    </row>
    <row r="2107" customFormat="false" ht="15" hidden="false" customHeight="true" outlineLevel="0" collapsed="false">
      <c r="A2107" s="3" t="n">
        <v>2365</v>
      </c>
      <c r="B2107" s="3" t="s">
        <v>4089</v>
      </c>
      <c r="C2107" s="3" t="s">
        <v>4090</v>
      </c>
      <c r="D2107" s="3" t="n">
        <v>1.475082435668</v>
      </c>
    </row>
    <row r="2108" customFormat="false" ht="15" hidden="false" customHeight="true" outlineLevel="0" collapsed="false">
      <c r="A2108" s="3" t="n">
        <v>2366</v>
      </c>
      <c r="B2108" s="3" t="s">
        <v>4091</v>
      </c>
      <c r="C2108" s="3" t="s">
        <v>4092</v>
      </c>
      <c r="D2108" s="3" t="n">
        <v>1.475082435668</v>
      </c>
    </row>
    <row r="2109" customFormat="false" ht="15" hidden="false" customHeight="true" outlineLevel="0" collapsed="false">
      <c r="A2109" s="3" t="n">
        <v>2367</v>
      </c>
      <c r="B2109" s="3" t="s">
        <v>4093</v>
      </c>
      <c r="C2109" s="3" t="s">
        <v>1050</v>
      </c>
      <c r="D2109" s="3" t="n">
        <v>1.475082435668</v>
      </c>
    </row>
    <row r="2110" customFormat="false" ht="15" hidden="false" customHeight="true" outlineLevel="0" collapsed="false">
      <c r="A2110" s="3" t="n">
        <v>2368</v>
      </c>
      <c r="B2110" s="3" t="s">
        <v>4094</v>
      </c>
      <c r="C2110" s="3" t="s">
        <v>4095</v>
      </c>
      <c r="D2110" s="3" t="n">
        <v>1.475082435668</v>
      </c>
    </row>
    <row r="2111" customFormat="false" ht="15" hidden="false" customHeight="true" outlineLevel="0" collapsed="false">
      <c r="A2111" s="3" t="n">
        <v>2369</v>
      </c>
      <c r="B2111" s="3" t="s">
        <v>4096</v>
      </c>
      <c r="C2111" s="3" t="s">
        <v>4097</v>
      </c>
      <c r="D2111" s="3" t="n">
        <v>1.475082435668</v>
      </c>
    </row>
    <row r="2112" customFormat="false" ht="15" hidden="false" customHeight="true" outlineLevel="0" collapsed="false">
      <c r="A2112" s="3" t="n">
        <v>2370</v>
      </c>
      <c r="B2112" s="3" t="s">
        <v>4098</v>
      </c>
      <c r="C2112" s="3" t="s">
        <v>4099</v>
      </c>
      <c r="D2112" s="3" t="n">
        <v>1.475082435668</v>
      </c>
    </row>
    <row r="2113" customFormat="false" ht="15" hidden="false" customHeight="true" outlineLevel="0" collapsed="false">
      <c r="A2113" s="3" t="n">
        <v>2371</v>
      </c>
      <c r="B2113" s="3" t="s">
        <v>4100</v>
      </c>
      <c r="C2113" s="3" t="s">
        <v>3273</v>
      </c>
      <c r="D2113" s="3" t="n">
        <v>1.475082435668</v>
      </c>
    </row>
    <row r="2114" customFormat="false" ht="15" hidden="false" customHeight="true" outlineLevel="0" collapsed="false">
      <c r="A2114" s="3" t="n">
        <v>2372</v>
      </c>
      <c r="B2114" s="3" t="s">
        <v>4101</v>
      </c>
      <c r="C2114" s="3" t="s">
        <v>4102</v>
      </c>
      <c r="D2114" s="3" t="n">
        <v>1.475082435668</v>
      </c>
    </row>
    <row r="2115" customFormat="false" ht="15" hidden="false" customHeight="true" outlineLevel="0" collapsed="false">
      <c r="A2115" s="3" t="n">
        <v>2373</v>
      </c>
      <c r="B2115" s="3" t="s">
        <v>4103</v>
      </c>
      <c r="C2115" s="3" t="s">
        <v>4104</v>
      </c>
      <c r="D2115" s="3" t="n">
        <v>1.475082435668</v>
      </c>
    </row>
    <row r="2116" customFormat="false" ht="15" hidden="false" customHeight="true" outlineLevel="0" collapsed="false">
      <c r="A2116" s="3" t="n">
        <v>2374</v>
      </c>
      <c r="B2116" s="3" t="s">
        <v>4105</v>
      </c>
      <c r="C2116" s="3" t="s">
        <v>4106</v>
      </c>
      <c r="D2116" s="3" t="n">
        <v>1.475082435668</v>
      </c>
    </row>
    <row r="2117" customFormat="false" ht="15" hidden="false" customHeight="true" outlineLevel="0" collapsed="false">
      <c r="A2117" s="3" t="n">
        <v>2375</v>
      </c>
      <c r="B2117" s="3" t="s">
        <v>4107</v>
      </c>
      <c r="C2117" s="3" t="s">
        <v>4108</v>
      </c>
      <c r="D2117" s="3" t="n">
        <v>1.475082435668</v>
      </c>
    </row>
    <row r="2118" customFormat="false" ht="15" hidden="false" customHeight="true" outlineLevel="0" collapsed="false">
      <c r="A2118" s="3" t="n">
        <v>2376</v>
      </c>
      <c r="B2118" s="3" t="s">
        <v>4109</v>
      </c>
      <c r="C2118" s="3" t="s">
        <v>4110</v>
      </c>
      <c r="D2118" s="3" t="n">
        <v>1.475082435668</v>
      </c>
    </row>
    <row r="2119" customFormat="false" ht="15" hidden="false" customHeight="true" outlineLevel="0" collapsed="false">
      <c r="A2119" s="3" t="n">
        <v>2377</v>
      </c>
      <c r="B2119" s="3" t="s">
        <v>4111</v>
      </c>
      <c r="C2119" s="3" t="s">
        <v>4112</v>
      </c>
      <c r="D2119" s="3" t="n">
        <v>1.475082435668</v>
      </c>
    </row>
    <row r="2120" customFormat="false" ht="15" hidden="false" customHeight="true" outlineLevel="0" collapsed="false">
      <c r="A2120" s="3" t="n">
        <v>2378</v>
      </c>
      <c r="B2120" s="3" t="s">
        <v>4113</v>
      </c>
      <c r="C2120" s="3" t="s">
        <v>4114</v>
      </c>
      <c r="D2120" s="3" t="n">
        <v>1.475082435668</v>
      </c>
    </row>
    <row r="2121" customFormat="false" ht="15" hidden="false" customHeight="true" outlineLevel="0" collapsed="false">
      <c r="A2121" s="3" t="n">
        <v>2379</v>
      </c>
      <c r="B2121" s="3" t="s">
        <v>4115</v>
      </c>
      <c r="C2121" s="3" t="s">
        <v>4116</v>
      </c>
      <c r="D2121" s="3" t="n">
        <v>1.475082435668</v>
      </c>
    </row>
    <row r="2122" customFormat="false" ht="15" hidden="false" customHeight="true" outlineLevel="0" collapsed="false">
      <c r="A2122" s="3" t="n">
        <v>2380</v>
      </c>
      <c r="B2122" s="3" t="s">
        <v>4117</v>
      </c>
      <c r="C2122" s="3" t="s">
        <v>4118</v>
      </c>
      <c r="D2122" s="3" t="n">
        <v>1.475082435668</v>
      </c>
    </row>
    <row r="2123" customFormat="false" ht="15" hidden="false" customHeight="true" outlineLevel="0" collapsed="false">
      <c r="A2123" s="3" t="n">
        <v>2381</v>
      </c>
      <c r="B2123" s="3" t="s">
        <v>4119</v>
      </c>
      <c r="C2123" s="3" t="s">
        <v>4120</v>
      </c>
      <c r="D2123" s="3" t="n">
        <v>1.475082435668</v>
      </c>
    </row>
    <row r="2124" customFormat="false" ht="15" hidden="false" customHeight="true" outlineLevel="0" collapsed="false">
      <c r="A2124" s="3" t="n">
        <v>2382</v>
      </c>
      <c r="B2124" s="3" t="s">
        <v>4121</v>
      </c>
      <c r="C2124" s="3" t="s">
        <v>4122</v>
      </c>
      <c r="D2124" s="3" t="n">
        <v>1.475082435668</v>
      </c>
    </row>
    <row r="2125" customFormat="false" ht="15" hidden="false" customHeight="true" outlineLevel="0" collapsed="false">
      <c r="A2125" s="3" t="n">
        <v>2383</v>
      </c>
      <c r="B2125" s="3" t="s">
        <v>4123</v>
      </c>
      <c r="C2125" s="3" t="s">
        <v>4124</v>
      </c>
      <c r="D2125" s="3" t="n">
        <v>1.475082435668</v>
      </c>
    </row>
    <row r="2126" customFormat="false" ht="15" hidden="false" customHeight="true" outlineLevel="0" collapsed="false">
      <c r="A2126" s="3" t="n">
        <v>2384</v>
      </c>
      <c r="B2126" s="3" t="s">
        <v>4125</v>
      </c>
      <c r="C2126" s="3" t="s">
        <v>4126</v>
      </c>
      <c r="D2126" s="3" t="n">
        <v>1.475082435668</v>
      </c>
    </row>
    <row r="2127" customFormat="false" ht="15" hidden="false" customHeight="true" outlineLevel="0" collapsed="false">
      <c r="A2127" s="3" t="n">
        <v>2385</v>
      </c>
      <c r="B2127" s="3" t="s">
        <v>4127</v>
      </c>
      <c r="C2127" s="3" t="s">
        <v>4128</v>
      </c>
      <c r="D2127" s="3" t="n">
        <v>1.475082435668</v>
      </c>
    </row>
    <row r="2128" customFormat="false" ht="15" hidden="false" customHeight="true" outlineLevel="0" collapsed="false">
      <c r="A2128" s="3" t="n">
        <v>2386</v>
      </c>
      <c r="B2128" s="3" t="s">
        <v>4129</v>
      </c>
      <c r="C2128" s="3" t="s">
        <v>4130</v>
      </c>
      <c r="D2128" s="3" t="n">
        <v>1.475082435668</v>
      </c>
    </row>
    <row r="2129" customFormat="false" ht="15" hidden="false" customHeight="true" outlineLevel="0" collapsed="false">
      <c r="A2129" s="3" t="n">
        <v>2387</v>
      </c>
      <c r="B2129" s="3" t="s">
        <v>4131</v>
      </c>
      <c r="C2129" s="3" t="s">
        <v>4132</v>
      </c>
      <c r="D2129" s="3" t="n">
        <v>1.475082435668</v>
      </c>
    </row>
    <row r="2130" customFormat="false" ht="15" hidden="false" customHeight="true" outlineLevel="0" collapsed="false">
      <c r="A2130" s="3" t="n">
        <v>2388</v>
      </c>
      <c r="B2130" s="3" t="s">
        <v>4133</v>
      </c>
      <c r="C2130" s="3" t="s">
        <v>4134</v>
      </c>
      <c r="D2130" s="3" t="n">
        <v>1.475082435668</v>
      </c>
    </row>
    <row r="2131" customFormat="false" ht="15" hidden="false" customHeight="true" outlineLevel="0" collapsed="false">
      <c r="A2131" s="3" t="n">
        <v>2389</v>
      </c>
      <c r="B2131" s="3" t="s">
        <v>4135</v>
      </c>
      <c r="C2131" s="3" t="s">
        <v>4136</v>
      </c>
      <c r="D2131" s="3" t="n">
        <v>1.475082435668</v>
      </c>
    </row>
    <row r="2132" customFormat="false" ht="15" hidden="false" customHeight="true" outlineLevel="0" collapsed="false">
      <c r="A2132" s="3" t="n">
        <v>2390</v>
      </c>
      <c r="B2132" s="3" t="s">
        <v>4137</v>
      </c>
      <c r="C2132" s="3" t="s">
        <v>4138</v>
      </c>
      <c r="D2132" s="3" t="n">
        <v>1.475082435668</v>
      </c>
    </row>
    <row r="2133" customFormat="false" ht="15" hidden="false" customHeight="true" outlineLevel="0" collapsed="false">
      <c r="A2133" s="3" t="n">
        <v>2391</v>
      </c>
      <c r="B2133" s="3" t="s">
        <v>4139</v>
      </c>
      <c r="C2133" s="3" t="s">
        <v>4140</v>
      </c>
      <c r="D2133" s="3" t="n">
        <v>1.475082435668</v>
      </c>
    </row>
    <row r="2134" customFormat="false" ht="15" hidden="false" customHeight="true" outlineLevel="0" collapsed="false">
      <c r="A2134" s="3" t="n">
        <v>2392</v>
      </c>
      <c r="B2134" s="3" t="s">
        <v>4141</v>
      </c>
      <c r="C2134" s="3" t="s">
        <v>4142</v>
      </c>
      <c r="D2134" s="3" t="n">
        <v>1.475082435668</v>
      </c>
    </row>
    <row r="2135" customFormat="false" ht="15" hidden="false" customHeight="true" outlineLevel="0" collapsed="false">
      <c r="A2135" s="3" t="n">
        <v>2393</v>
      </c>
      <c r="B2135" s="3" t="s">
        <v>4143</v>
      </c>
      <c r="C2135" s="3" t="s">
        <v>4144</v>
      </c>
      <c r="D2135" s="3" t="n">
        <v>1.475082435668</v>
      </c>
    </row>
    <row r="2136" customFormat="false" ht="15" hidden="false" customHeight="true" outlineLevel="0" collapsed="false">
      <c r="A2136" s="3" t="n">
        <v>2394</v>
      </c>
      <c r="B2136" s="3" t="s">
        <v>4145</v>
      </c>
      <c r="C2136" s="3" t="s">
        <v>367</v>
      </c>
      <c r="D2136" s="3" t="n">
        <v>1.475082435668</v>
      </c>
    </row>
    <row r="2137" customFormat="false" ht="15" hidden="false" customHeight="true" outlineLevel="0" collapsed="false">
      <c r="A2137" s="3" t="n">
        <v>2395</v>
      </c>
      <c r="B2137" s="3" t="s">
        <v>4146</v>
      </c>
      <c r="C2137" s="3" t="s">
        <v>4147</v>
      </c>
      <c r="D2137" s="3" t="n">
        <v>1.475082435668</v>
      </c>
    </row>
    <row r="2138" customFormat="false" ht="15" hidden="false" customHeight="true" outlineLevel="0" collapsed="false">
      <c r="A2138" s="3" t="n">
        <v>2396</v>
      </c>
      <c r="B2138" s="3" t="s">
        <v>4148</v>
      </c>
      <c r="C2138" s="3" t="s">
        <v>4149</v>
      </c>
      <c r="D2138" s="3" t="n">
        <v>1.475082435668</v>
      </c>
    </row>
    <row r="2139" customFormat="false" ht="15" hidden="false" customHeight="true" outlineLevel="0" collapsed="false">
      <c r="A2139" s="3" t="n">
        <v>2397</v>
      </c>
      <c r="B2139" s="3" t="s">
        <v>4150</v>
      </c>
      <c r="C2139" s="3" t="s">
        <v>4151</v>
      </c>
      <c r="D2139" s="3" t="n">
        <v>1.475082435668</v>
      </c>
    </row>
    <row r="2140" customFormat="false" ht="15" hidden="false" customHeight="true" outlineLevel="0" collapsed="false">
      <c r="A2140" s="3" t="n">
        <v>2398</v>
      </c>
      <c r="B2140" s="3" t="s">
        <v>4152</v>
      </c>
      <c r="C2140" s="3" t="s">
        <v>4153</v>
      </c>
      <c r="D2140" s="3" t="n">
        <v>1.475082435668</v>
      </c>
    </row>
    <row r="2141" customFormat="false" ht="15" hidden="false" customHeight="true" outlineLevel="0" collapsed="false">
      <c r="A2141" s="3" t="n">
        <v>2399</v>
      </c>
      <c r="B2141" s="3" t="s">
        <v>4154</v>
      </c>
      <c r="C2141" s="3" t="s">
        <v>4155</v>
      </c>
      <c r="D2141" s="3" t="n">
        <v>1.475082435668</v>
      </c>
    </row>
    <row r="2142" customFormat="false" ht="15" hidden="false" customHeight="true" outlineLevel="0" collapsed="false">
      <c r="A2142" s="3" t="n">
        <v>2400</v>
      </c>
      <c r="B2142" s="3" t="s">
        <v>4156</v>
      </c>
      <c r="C2142" s="3" t="s">
        <v>4157</v>
      </c>
      <c r="D2142" s="3" t="n">
        <v>1.475082435668</v>
      </c>
    </row>
    <row r="2143" customFormat="false" ht="15" hidden="false" customHeight="true" outlineLevel="0" collapsed="false">
      <c r="A2143" s="3" t="n">
        <v>2401</v>
      </c>
      <c r="B2143" s="3" t="s">
        <v>4158</v>
      </c>
      <c r="C2143" s="3" t="s">
        <v>4159</v>
      </c>
      <c r="D2143" s="3" t="n">
        <v>1.475082435668</v>
      </c>
    </row>
    <row r="2144" customFormat="false" ht="15" hidden="false" customHeight="true" outlineLevel="0" collapsed="false">
      <c r="A2144" s="3" t="n">
        <v>2402</v>
      </c>
      <c r="B2144" s="3" t="s">
        <v>4160</v>
      </c>
      <c r="C2144" s="3" t="s">
        <v>4161</v>
      </c>
      <c r="D2144" s="3" t="n">
        <v>1.475082435668</v>
      </c>
    </row>
    <row r="2145" customFormat="false" ht="15" hidden="false" customHeight="true" outlineLevel="0" collapsed="false">
      <c r="A2145" s="3" t="n">
        <v>2403</v>
      </c>
      <c r="B2145" s="3" t="s">
        <v>4162</v>
      </c>
      <c r="C2145" s="3" t="s">
        <v>4163</v>
      </c>
      <c r="D2145" s="3" t="n">
        <v>1.475082435668</v>
      </c>
    </row>
    <row r="2146" customFormat="false" ht="15" hidden="false" customHeight="true" outlineLevel="0" collapsed="false">
      <c r="A2146" s="3" t="n">
        <v>2404</v>
      </c>
      <c r="B2146" s="3" t="s">
        <v>4164</v>
      </c>
      <c r="C2146" s="3" t="s">
        <v>4165</v>
      </c>
      <c r="D2146" s="3" t="n">
        <v>1.475082435668</v>
      </c>
    </row>
    <row r="2147" customFormat="false" ht="15" hidden="false" customHeight="true" outlineLevel="0" collapsed="false">
      <c r="A2147" s="3" t="n">
        <v>2405</v>
      </c>
      <c r="B2147" s="3" t="s">
        <v>4166</v>
      </c>
      <c r="C2147" s="3" t="s">
        <v>3877</v>
      </c>
      <c r="D2147" s="3" t="n">
        <v>1.475082435668</v>
      </c>
    </row>
    <row r="2148" customFormat="false" ht="15" hidden="false" customHeight="true" outlineLevel="0" collapsed="false">
      <c r="A2148" s="3" t="n">
        <v>2406</v>
      </c>
      <c r="B2148" s="3" t="s">
        <v>4167</v>
      </c>
      <c r="C2148" s="3" t="s">
        <v>4168</v>
      </c>
      <c r="D2148" s="3" t="n">
        <v>1.475082435668</v>
      </c>
    </row>
    <row r="2149" customFormat="false" ht="15" hidden="false" customHeight="true" outlineLevel="0" collapsed="false">
      <c r="A2149" s="3" t="n">
        <v>2407</v>
      </c>
      <c r="B2149" s="3" t="s">
        <v>4169</v>
      </c>
      <c r="C2149" s="3" t="s">
        <v>4170</v>
      </c>
      <c r="D2149" s="3" t="n">
        <v>1.475082435668</v>
      </c>
    </row>
    <row r="2150" customFormat="false" ht="15" hidden="false" customHeight="true" outlineLevel="0" collapsed="false">
      <c r="A2150" s="3" t="n">
        <v>2408</v>
      </c>
      <c r="B2150" s="3" t="s">
        <v>4171</v>
      </c>
      <c r="C2150" s="3" t="s">
        <v>4172</v>
      </c>
      <c r="D2150" s="3" t="n">
        <v>1.475082435668</v>
      </c>
    </row>
    <row r="2151" customFormat="false" ht="15" hidden="false" customHeight="true" outlineLevel="0" collapsed="false">
      <c r="A2151" s="3" t="n">
        <v>2409</v>
      </c>
      <c r="B2151" s="3" t="s">
        <v>4173</v>
      </c>
      <c r="C2151" s="3" t="s">
        <v>4174</v>
      </c>
      <c r="D2151" s="3" t="n">
        <v>1.475082435668</v>
      </c>
    </row>
    <row r="2152" customFormat="false" ht="15" hidden="false" customHeight="true" outlineLevel="0" collapsed="false">
      <c r="A2152" s="3" t="n">
        <v>2410</v>
      </c>
      <c r="B2152" s="3" t="s">
        <v>4175</v>
      </c>
      <c r="C2152" s="3" t="s">
        <v>4176</v>
      </c>
      <c r="D2152" s="3" t="n">
        <v>1.475082435668</v>
      </c>
    </row>
    <row r="2153" customFormat="false" ht="15" hidden="false" customHeight="true" outlineLevel="0" collapsed="false">
      <c r="A2153" s="3" t="n">
        <v>2411</v>
      </c>
      <c r="B2153" s="3" t="s">
        <v>4177</v>
      </c>
      <c r="C2153" s="3" t="s">
        <v>4178</v>
      </c>
      <c r="D2153" s="3" t="n">
        <v>1.475082435668</v>
      </c>
    </row>
    <row r="2154" customFormat="false" ht="15" hidden="false" customHeight="true" outlineLevel="0" collapsed="false">
      <c r="A2154" s="3" t="n">
        <v>2412</v>
      </c>
      <c r="B2154" s="3" t="s">
        <v>4179</v>
      </c>
      <c r="C2154" s="3" t="s">
        <v>4180</v>
      </c>
      <c r="D2154" s="3" t="n">
        <v>1.475082435668</v>
      </c>
    </row>
    <row r="2155" customFormat="false" ht="15" hidden="false" customHeight="true" outlineLevel="0" collapsed="false">
      <c r="A2155" s="3" t="n">
        <v>2413</v>
      </c>
      <c r="B2155" s="3" t="s">
        <v>4181</v>
      </c>
      <c r="C2155" s="3" t="s">
        <v>4182</v>
      </c>
      <c r="D2155" s="3" t="n">
        <v>1.475082435668</v>
      </c>
    </row>
    <row r="2156" customFormat="false" ht="15" hidden="false" customHeight="true" outlineLevel="0" collapsed="false">
      <c r="A2156" s="3" t="n">
        <v>2414</v>
      </c>
      <c r="B2156" s="3" t="s">
        <v>4183</v>
      </c>
      <c r="C2156" s="3" t="s">
        <v>4184</v>
      </c>
      <c r="D2156" s="3" t="n">
        <v>1.475082435668</v>
      </c>
    </row>
    <row r="2157" customFormat="false" ht="15" hidden="false" customHeight="true" outlineLevel="0" collapsed="false">
      <c r="A2157" s="3" t="n">
        <v>2415</v>
      </c>
      <c r="B2157" s="3" t="s">
        <v>4185</v>
      </c>
      <c r="C2157" s="3" t="s">
        <v>4186</v>
      </c>
      <c r="D2157" s="3" t="n">
        <v>1.475082435668</v>
      </c>
    </row>
    <row r="2158" customFormat="false" ht="15" hidden="false" customHeight="true" outlineLevel="0" collapsed="false">
      <c r="A2158" s="3" t="n">
        <v>2416</v>
      </c>
      <c r="B2158" s="3" t="s">
        <v>4187</v>
      </c>
      <c r="C2158" s="3" t="s">
        <v>4188</v>
      </c>
      <c r="D2158" s="3" t="n">
        <v>1.475082435668</v>
      </c>
    </row>
    <row r="2159" customFormat="false" ht="15" hidden="false" customHeight="true" outlineLevel="0" collapsed="false">
      <c r="A2159" s="3" t="n">
        <v>2417</v>
      </c>
      <c r="B2159" s="3" t="s">
        <v>4189</v>
      </c>
      <c r="C2159" s="3" t="s">
        <v>698</v>
      </c>
      <c r="D2159" s="3" t="n">
        <v>1.475082435668</v>
      </c>
    </row>
    <row r="2160" customFormat="false" ht="15" hidden="false" customHeight="true" outlineLevel="0" collapsed="false">
      <c r="A2160" s="3" t="n">
        <v>2418</v>
      </c>
      <c r="B2160" s="3" t="s">
        <v>4190</v>
      </c>
      <c r="C2160" s="3" t="s">
        <v>4191</v>
      </c>
      <c r="D2160" s="3" t="n">
        <v>1.475082435668</v>
      </c>
    </row>
    <row r="2161" customFormat="false" ht="15" hidden="false" customHeight="true" outlineLevel="0" collapsed="false">
      <c r="A2161" s="3" t="n">
        <v>2419</v>
      </c>
      <c r="B2161" s="3" t="s">
        <v>4192</v>
      </c>
      <c r="C2161" s="3" t="s">
        <v>4193</v>
      </c>
      <c r="D2161" s="3" t="n">
        <v>1.475082435668</v>
      </c>
    </row>
    <row r="2162" customFormat="false" ht="15" hidden="false" customHeight="true" outlineLevel="0" collapsed="false">
      <c r="A2162" s="3" t="n">
        <v>2420</v>
      </c>
      <c r="B2162" s="3" t="s">
        <v>4194</v>
      </c>
      <c r="C2162" s="3" t="s">
        <v>4195</v>
      </c>
      <c r="D2162" s="3" t="n">
        <v>1.475082435668</v>
      </c>
    </row>
    <row r="2163" customFormat="false" ht="15" hidden="false" customHeight="true" outlineLevel="0" collapsed="false">
      <c r="A2163" s="3" t="n">
        <v>2421</v>
      </c>
      <c r="B2163" s="3" t="s">
        <v>4196</v>
      </c>
      <c r="C2163" s="3" t="s">
        <v>4197</v>
      </c>
      <c r="D2163" s="3" t="n">
        <v>1.475082435668</v>
      </c>
    </row>
    <row r="2164" customFormat="false" ht="15" hidden="false" customHeight="true" outlineLevel="0" collapsed="false">
      <c r="A2164" s="3" t="n">
        <v>2422</v>
      </c>
      <c r="B2164" s="3" t="s">
        <v>4198</v>
      </c>
      <c r="C2164" s="3" t="s">
        <v>4199</v>
      </c>
      <c r="D2164" s="3" t="n">
        <v>1.475082435668</v>
      </c>
    </row>
    <row r="2165" customFormat="false" ht="15" hidden="false" customHeight="true" outlineLevel="0" collapsed="false">
      <c r="A2165" s="3" t="n">
        <v>2423</v>
      </c>
      <c r="B2165" s="3" t="s">
        <v>4200</v>
      </c>
      <c r="C2165" s="3" t="s">
        <v>4201</v>
      </c>
      <c r="D2165" s="3" t="n">
        <v>1.475082435668</v>
      </c>
    </row>
    <row r="2166" customFormat="false" ht="15" hidden="false" customHeight="true" outlineLevel="0" collapsed="false">
      <c r="A2166" s="3" t="n">
        <v>2424</v>
      </c>
      <c r="B2166" s="3" t="s">
        <v>4202</v>
      </c>
      <c r="C2166" s="3" t="s">
        <v>4203</v>
      </c>
      <c r="D2166" s="3" t="n">
        <v>1.475082435668</v>
      </c>
    </row>
    <row r="2167" customFormat="false" ht="15" hidden="false" customHeight="true" outlineLevel="0" collapsed="false">
      <c r="A2167" s="3" t="n">
        <v>2425</v>
      </c>
      <c r="B2167" s="3" t="s">
        <v>4204</v>
      </c>
      <c r="C2167" s="3" t="s">
        <v>4205</v>
      </c>
      <c r="D2167" s="3" t="n">
        <v>1.475082435668</v>
      </c>
    </row>
    <row r="2168" customFormat="false" ht="15" hidden="false" customHeight="true" outlineLevel="0" collapsed="false">
      <c r="A2168" s="3" t="n">
        <v>2426</v>
      </c>
      <c r="B2168" s="3" t="s">
        <v>4206</v>
      </c>
      <c r="C2168" s="3" t="s">
        <v>4207</v>
      </c>
      <c r="D2168" s="3" t="n">
        <v>1.475082435668</v>
      </c>
    </row>
    <row r="2169" customFormat="false" ht="15" hidden="false" customHeight="true" outlineLevel="0" collapsed="false">
      <c r="A2169" s="3" t="n">
        <v>2427</v>
      </c>
      <c r="B2169" s="3" t="s">
        <v>4208</v>
      </c>
      <c r="C2169" s="3" t="s">
        <v>4209</v>
      </c>
      <c r="D2169" s="3" t="n">
        <v>1.475082435668</v>
      </c>
    </row>
    <row r="2170" customFormat="false" ht="15" hidden="false" customHeight="true" outlineLevel="0" collapsed="false">
      <c r="A2170" s="3" t="n">
        <v>2428</v>
      </c>
      <c r="B2170" s="3" t="s">
        <v>4210</v>
      </c>
      <c r="C2170" s="3" t="s">
        <v>4211</v>
      </c>
      <c r="D2170" s="3" t="n">
        <v>1.475082435668</v>
      </c>
    </row>
    <row r="2171" customFormat="false" ht="15" hidden="false" customHeight="true" outlineLevel="0" collapsed="false">
      <c r="A2171" s="3" t="n">
        <v>2429</v>
      </c>
      <c r="B2171" s="3" t="s">
        <v>4212</v>
      </c>
      <c r="C2171" s="3" t="s">
        <v>4213</v>
      </c>
      <c r="D2171" s="3" t="n">
        <v>1.475082435668</v>
      </c>
    </row>
    <row r="2172" customFormat="false" ht="15" hidden="false" customHeight="true" outlineLevel="0" collapsed="false">
      <c r="A2172" s="3" t="n">
        <v>2430</v>
      </c>
      <c r="B2172" s="3" t="s">
        <v>4214</v>
      </c>
      <c r="C2172" s="3" t="s">
        <v>4215</v>
      </c>
      <c r="D2172" s="3" t="n">
        <v>1.475082435668</v>
      </c>
    </row>
    <row r="2173" customFormat="false" ht="15" hidden="false" customHeight="true" outlineLevel="0" collapsed="false">
      <c r="A2173" s="3" t="n">
        <v>2431</v>
      </c>
      <c r="B2173" s="3" t="s">
        <v>4216</v>
      </c>
      <c r="C2173" s="3" t="s">
        <v>4217</v>
      </c>
      <c r="D2173" s="3" t="n">
        <v>1.475082435668</v>
      </c>
    </row>
    <row r="2174" customFormat="false" ht="15" hidden="false" customHeight="true" outlineLevel="0" collapsed="false">
      <c r="A2174" s="3" t="n">
        <v>2432</v>
      </c>
      <c r="B2174" s="3" t="s">
        <v>4218</v>
      </c>
      <c r="C2174" s="3" t="s">
        <v>4219</v>
      </c>
      <c r="D2174" s="3" t="n">
        <v>1.475082435668</v>
      </c>
    </row>
    <row r="2175" customFormat="false" ht="15" hidden="false" customHeight="true" outlineLevel="0" collapsed="false">
      <c r="A2175" s="3" t="n">
        <v>2433</v>
      </c>
      <c r="B2175" s="3" t="s">
        <v>4220</v>
      </c>
      <c r="C2175" s="3" t="s">
        <v>4221</v>
      </c>
      <c r="D2175" s="3" t="n">
        <v>1.475082435668</v>
      </c>
    </row>
    <row r="2176" customFormat="false" ht="15" hidden="false" customHeight="true" outlineLevel="0" collapsed="false">
      <c r="A2176" s="3" t="n">
        <v>2434</v>
      </c>
      <c r="B2176" s="3" t="s">
        <v>4222</v>
      </c>
      <c r="C2176" s="3" t="s">
        <v>4223</v>
      </c>
      <c r="D2176" s="3" t="n">
        <v>1.475082435668</v>
      </c>
    </row>
    <row r="2177" customFormat="false" ht="15" hidden="false" customHeight="true" outlineLevel="0" collapsed="false">
      <c r="A2177" s="3" t="n">
        <v>2435</v>
      </c>
      <c r="B2177" s="3" t="s">
        <v>4224</v>
      </c>
      <c r="C2177" s="3" t="s">
        <v>385</v>
      </c>
      <c r="D2177" s="3" t="n">
        <v>1.475082435668</v>
      </c>
    </row>
    <row r="2178" customFormat="false" ht="15" hidden="false" customHeight="true" outlineLevel="0" collapsed="false">
      <c r="A2178" s="3" t="n">
        <v>2436</v>
      </c>
      <c r="B2178" s="3" t="s">
        <v>4225</v>
      </c>
      <c r="C2178" s="3" t="s">
        <v>4226</v>
      </c>
      <c r="D2178" s="3" t="n">
        <v>1.475082435668</v>
      </c>
    </row>
    <row r="2179" customFormat="false" ht="15" hidden="false" customHeight="true" outlineLevel="0" collapsed="false">
      <c r="A2179" s="3" t="n">
        <v>2437</v>
      </c>
      <c r="B2179" s="3" t="s">
        <v>4227</v>
      </c>
      <c r="C2179" s="3" t="s">
        <v>4228</v>
      </c>
      <c r="D2179" s="3" t="n">
        <v>1.475082435668</v>
      </c>
    </row>
    <row r="2180" customFormat="false" ht="15" hidden="false" customHeight="true" outlineLevel="0" collapsed="false">
      <c r="A2180" s="3" t="n">
        <v>2438</v>
      </c>
      <c r="B2180" s="3" t="s">
        <v>4229</v>
      </c>
      <c r="C2180" s="3" t="s">
        <v>4230</v>
      </c>
      <c r="D2180" s="3" t="n">
        <v>1.475082435668</v>
      </c>
    </row>
    <row r="2181" customFormat="false" ht="15" hidden="false" customHeight="true" outlineLevel="0" collapsed="false">
      <c r="A2181" s="3" t="n">
        <v>2439</v>
      </c>
      <c r="B2181" s="3" t="s">
        <v>4231</v>
      </c>
      <c r="C2181" s="3" t="s">
        <v>4232</v>
      </c>
      <c r="D2181" s="3" t="n">
        <v>1.475082435668</v>
      </c>
    </row>
    <row r="2182" customFormat="false" ht="15" hidden="false" customHeight="true" outlineLevel="0" collapsed="false">
      <c r="A2182" s="3" t="n">
        <v>2440</v>
      </c>
      <c r="B2182" s="3" t="s">
        <v>4233</v>
      </c>
      <c r="C2182" s="3" t="s">
        <v>4234</v>
      </c>
      <c r="D2182" s="3" t="n">
        <v>1.475082435668</v>
      </c>
    </row>
    <row r="2183" customFormat="false" ht="15" hidden="false" customHeight="true" outlineLevel="0" collapsed="false">
      <c r="A2183" s="3" t="n">
        <v>2441</v>
      </c>
      <c r="B2183" s="3" t="s">
        <v>4235</v>
      </c>
      <c r="C2183" s="3" t="s">
        <v>4236</v>
      </c>
      <c r="D2183" s="3" t="n">
        <v>1.475082435668</v>
      </c>
    </row>
    <row r="2184" customFormat="false" ht="15" hidden="false" customHeight="true" outlineLevel="0" collapsed="false">
      <c r="A2184" s="3" t="n">
        <v>2442</v>
      </c>
      <c r="B2184" s="3" t="s">
        <v>4237</v>
      </c>
      <c r="C2184" s="3" t="s">
        <v>4238</v>
      </c>
      <c r="D2184" s="3" t="n">
        <v>1.475082435668</v>
      </c>
    </row>
    <row r="2185" customFormat="false" ht="15" hidden="false" customHeight="true" outlineLevel="0" collapsed="false">
      <c r="A2185" s="3" t="n">
        <v>2443</v>
      </c>
      <c r="B2185" s="3" t="s">
        <v>4239</v>
      </c>
      <c r="C2185" s="3" t="s">
        <v>4240</v>
      </c>
      <c r="D2185" s="3" t="n">
        <v>1.475082435668</v>
      </c>
    </row>
    <row r="2186" customFormat="false" ht="15" hidden="false" customHeight="true" outlineLevel="0" collapsed="false">
      <c r="A2186" s="3" t="n">
        <v>2444</v>
      </c>
      <c r="B2186" s="3" t="s">
        <v>4241</v>
      </c>
      <c r="C2186" s="3" t="s">
        <v>4242</v>
      </c>
      <c r="D2186" s="3" t="n">
        <v>1.475082435668</v>
      </c>
    </row>
    <row r="2187" customFormat="false" ht="15" hidden="false" customHeight="true" outlineLevel="0" collapsed="false">
      <c r="A2187" s="3" t="n">
        <v>2445</v>
      </c>
      <c r="B2187" s="3" t="s">
        <v>4243</v>
      </c>
      <c r="C2187" s="3" t="s">
        <v>4244</v>
      </c>
      <c r="D2187" s="3" t="n">
        <v>1.475082435668</v>
      </c>
    </row>
    <row r="2188" customFormat="false" ht="15" hidden="false" customHeight="true" outlineLevel="0" collapsed="false">
      <c r="A2188" s="3" t="n">
        <v>2446</v>
      </c>
      <c r="B2188" s="3" t="s">
        <v>4245</v>
      </c>
      <c r="C2188" s="3" t="s">
        <v>4246</v>
      </c>
      <c r="D2188" s="3" t="n">
        <v>1.475082435668</v>
      </c>
    </row>
    <row r="2189" customFormat="false" ht="15" hidden="false" customHeight="true" outlineLevel="0" collapsed="false">
      <c r="A2189" s="3" t="n">
        <v>2447</v>
      </c>
      <c r="B2189" s="3" t="s">
        <v>4247</v>
      </c>
      <c r="C2189" s="3" t="s">
        <v>4248</v>
      </c>
      <c r="D2189" s="3" t="n">
        <v>1.475082435668</v>
      </c>
    </row>
    <row r="2190" customFormat="false" ht="15" hidden="false" customHeight="true" outlineLevel="0" collapsed="false">
      <c r="A2190" s="3" t="n">
        <v>2448</v>
      </c>
      <c r="B2190" s="3" t="s">
        <v>4249</v>
      </c>
      <c r="C2190" s="3" t="s">
        <v>4250</v>
      </c>
      <c r="D2190" s="3" t="n">
        <v>1.475082435668</v>
      </c>
    </row>
    <row r="2191" customFormat="false" ht="15" hidden="false" customHeight="true" outlineLevel="0" collapsed="false">
      <c r="A2191" s="3" t="n">
        <v>2449</v>
      </c>
      <c r="B2191" s="3" t="s">
        <v>4251</v>
      </c>
      <c r="C2191" s="3" t="s">
        <v>4252</v>
      </c>
      <c r="D2191" s="3" t="n">
        <v>1.475082435668</v>
      </c>
    </row>
    <row r="2192" customFormat="false" ht="15" hidden="false" customHeight="true" outlineLevel="0" collapsed="false">
      <c r="A2192" s="3" t="n">
        <v>2450</v>
      </c>
      <c r="B2192" s="3" t="s">
        <v>4253</v>
      </c>
      <c r="C2192" s="3" t="s">
        <v>4254</v>
      </c>
      <c r="D2192" s="3" t="n">
        <v>1.475082435668</v>
      </c>
    </row>
    <row r="2193" customFormat="false" ht="15" hidden="false" customHeight="true" outlineLevel="0" collapsed="false">
      <c r="A2193" s="3" t="n">
        <v>2451</v>
      </c>
      <c r="B2193" s="3" t="s">
        <v>4255</v>
      </c>
      <c r="C2193" s="3" t="s">
        <v>4256</v>
      </c>
      <c r="D2193" s="3" t="n">
        <v>1.475082435668</v>
      </c>
    </row>
    <row r="2194" customFormat="false" ht="15" hidden="false" customHeight="true" outlineLevel="0" collapsed="false">
      <c r="A2194" s="3" t="n">
        <v>2452</v>
      </c>
      <c r="B2194" s="3" t="s">
        <v>4257</v>
      </c>
      <c r="C2194" s="3" t="s">
        <v>4258</v>
      </c>
      <c r="D2194" s="3" t="n">
        <v>1.475082435668</v>
      </c>
    </row>
    <row r="2195" customFormat="false" ht="15" hidden="false" customHeight="true" outlineLevel="0" collapsed="false">
      <c r="A2195" s="3" t="n">
        <v>2453</v>
      </c>
      <c r="B2195" s="3" t="s">
        <v>4259</v>
      </c>
      <c r="C2195" s="3" t="s">
        <v>4260</v>
      </c>
      <c r="D2195" s="3" t="n">
        <v>1.475082435668</v>
      </c>
    </row>
    <row r="2196" customFormat="false" ht="15" hidden="false" customHeight="true" outlineLevel="0" collapsed="false">
      <c r="A2196" s="3" t="n">
        <v>2454</v>
      </c>
      <c r="B2196" s="3" t="s">
        <v>4261</v>
      </c>
      <c r="C2196" s="3" t="s">
        <v>4262</v>
      </c>
      <c r="D2196" s="3" t="n">
        <v>1.475082435668</v>
      </c>
    </row>
    <row r="2197" customFormat="false" ht="15" hidden="false" customHeight="true" outlineLevel="0" collapsed="false">
      <c r="A2197" s="3" t="n">
        <v>2455</v>
      </c>
      <c r="B2197" s="3" t="s">
        <v>4263</v>
      </c>
      <c r="C2197" s="3" t="s">
        <v>4264</v>
      </c>
      <c r="D2197" s="3" t="n">
        <v>1.475082435668</v>
      </c>
    </row>
    <row r="2198" customFormat="false" ht="15" hidden="false" customHeight="true" outlineLevel="0" collapsed="false">
      <c r="A2198" s="3" t="n">
        <v>2456</v>
      </c>
      <c r="B2198" s="3" t="s">
        <v>4265</v>
      </c>
      <c r="C2198" s="3" t="s">
        <v>4266</v>
      </c>
      <c r="D2198" s="3" t="n">
        <v>1.475082435668</v>
      </c>
    </row>
    <row r="2199" customFormat="false" ht="15" hidden="false" customHeight="true" outlineLevel="0" collapsed="false">
      <c r="A2199" s="3" t="n">
        <v>2457</v>
      </c>
      <c r="B2199" s="3" t="s">
        <v>4267</v>
      </c>
      <c r="C2199" s="3" t="s">
        <v>4268</v>
      </c>
      <c r="D2199" s="3" t="n">
        <v>1.475082435668</v>
      </c>
    </row>
    <row r="2200" customFormat="false" ht="15" hidden="false" customHeight="true" outlineLevel="0" collapsed="false">
      <c r="A2200" s="3" t="n">
        <v>2458</v>
      </c>
      <c r="B2200" s="3" t="s">
        <v>4269</v>
      </c>
      <c r="C2200" s="3" t="s">
        <v>4270</v>
      </c>
      <c r="D2200" s="3" t="n">
        <v>1.475082435668</v>
      </c>
    </row>
    <row r="2201" customFormat="false" ht="15" hidden="false" customHeight="true" outlineLevel="0" collapsed="false">
      <c r="A2201" s="3" t="n">
        <v>2459</v>
      </c>
      <c r="B2201" s="3" t="s">
        <v>4271</v>
      </c>
      <c r="C2201" s="3" t="s">
        <v>4272</v>
      </c>
      <c r="D2201" s="3" t="n">
        <v>1.475082435668</v>
      </c>
    </row>
    <row r="2202" customFormat="false" ht="15" hidden="false" customHeight="true" outlineLevel="0" collapsed="false">
      <c r="A2202" s="3" t="n">
        <v>2460</v>
      </c>
      <c r="B2202" s="3" t="s">
        <v>4273</v>
      </c>
      <c r="C2202" s="3" t="s">
        <v>4274</v>
      </c>
      <c r="D2202" s="3" t="n">
        <v>1.475082435668</v>
      </c>
    </row>
    <row r="2203" customFormat="false" ht="15" hidden="false" customHeight="true" outlineLevel="0" collapsed="false">
      <c r="A2203" s="3" t="n">
        <v>2461</v>
      </c>
      <c r="B2203" s="3" t="s">
        <v>4275</v>
      </c>
      <c r="C2203" s="3" t="s">
        <v>4276</v>
      </c>
      <c r="D2203" s="3" t="n">
        <v>1.475082435668</v>
      </c>
    </row>
    <row r="2204" customFormat="false" ht="15" hidden="false" customHeight="true" outlineLevel="0" collapsed="false">
      <c r="A2204" s="3" t="n">
        <v>2462</v>
      </c>
      <c r="B2204" s="3" t="s">
        <v>4277</v>
      </c>
      <c r="C2204" s="3" t="s">
        <v>4278</v>
      </c>
      <c r="D2204" s="3" t="n">
        <v>1.475082435668</v>
      </c>
    </row>
    <row r="2205" customFormat="false" ht="15" hidden="false" customHeight="true" outlineLevel="0" collapsed="false">
      <c r="A2205" s="3" t="n">
        <v>2463</v>
      </c>
      <c r="B2205" s="3" t="s">
        <v>4279</v>
      </c>
      <c r="C2205" s="3" t="s">
        <v>4280</v>
      </c>
      <c r="D2205" s="3" t="n">
        <v>1.475082435668</v>
      </c>
    </row>
    <row r="2206" customFormat="false" ht="15" hidden="false" customHeight="true" outlineLevel="0" collapsed="false">
      <c r="A2206" s="3" t="n">
        <v>2464</v>
      </c>
      <c r="B2206" s="3" t="s">
        <v>4281</v>
      </c>
      <c r="C2206" s="3" t="s">
        <v>4282</v>
      </c>
      <c r="D2206" s="3" t="n">
        <v>1.475082435668</v>
      </c>
    </row>
    <row r="2207" customFormat="false" ht="15" hidden="false" customHeight="true" outlineLevel="0" collapsed="false">
      <c r="A2207" s="3" t="n">
        <v>2465</v>
      </c>
      <c r="B2207" s="3" t="s">
        <v>4283</v>
      </c>
      <c r="C2207" s="3" t="s">
        <v>4284</v>
      </c>
      <c r="D2207" s="3" t="n">
        <v>1.475082435668</v>
      </c>
    </row>
    <row r="2208" customFormat="false" ht="15" hidden="false" customHeight="true" outlineLevel="0" collapsed="false">
      <c r="A2208" s="3" t="n">
        <v>2466</v>
      </c>
      <c r="B2208" s="3" t="s">
        <v>4285</v>
      </c>
      <c r="C2208" s="3" t="s">
        <v>4286</v>
      </c>
      <c r="D2208" s="3" t="n">
        <v>1.475082435668</v>
      </c>
    </row>
    <row r="2209" customFormat="false" ht="15" hidden="false" customHeight="true" outlineLevel="0" collapsed="false">
      <c r="A2209" s="3" t="n">
        <v>2467</v>
      </c>
      <c r="B2209" s="3" t="s">
        <v>4287</v>
      </c>
      <c r="C2209" s="3" t="s">
        <v>4288</v>
      </c>
      <c r="D2209" s="3" t="n">
        <v>1.475082435668</v>
      </c>
    </row>
    <row r="2210" customFormat="false" ht="15" hidden="false" customHeight="true" outlineLevel="0" collapsed="false">
      <c r="A2210" s="3" t="n">
        <v>2468</v>
      </c>
      <c r="B2210" s="3" t="s">
        <v>4289</v>
      </c>
      <c r="C2210" s="3" t="s">
        <v>4290</v>
      </c>
      <c r="D2210" s="3" t="n">
        <v>1.475082435668</v>
      </c>
    </row>
    <row r="2211" customFormat="false" ht="15" hidden="false" customHeight="true" outlineLevel="0" collapsed="false">
      <c r="A2211" s="3" t="n">
        <v>2469</v>
      </c>
      <c r="B2211" s="3" t="s">
        <v>4291</v>
      </c>
      <c r="C2211" s="3" t="s">
        <v>4292</v>
      </c>
      <c r="D2211" s="3" t="n">
        <v>1.475082435668</v>
      </c>
    </row>
    <row r="2212" customFormat="false" ht="15" hidden="false" customHeight="true" outlineLevel="0" collapsed="false">
      <c r="A2212" s="3" t="n">
        <v>2470</v>
      </c>
      <c r="B2212" s="3" t="s">
        <v>4293</v>
      </c>
      <c r="C2212" s="3" t="s">
        <v>4294</v>
      </c>
      <c r="D2212" s="3" t="n">
        <v>1.475082435668</v>
      </c>
    </row>
    <row r="2213" customFormat="false" ht="15" hidden="false" customHeight="true" outlineLevel="0" collapsed="false">
      <c r="A2213" s="3" t="n">
        <v>2471</v>
      </c>
      <c r="B2213" s="3" t="s">
        <v>4295</v>
      </c>
      <c r="C2213" s="3" t="s">
        <v>4296</v>
      </c>
      <c r="D2213" s="3" t="n">
        <v>1.475082435668</v>
      </c>
    </row>
    <row r="2214" customFormat="false" ht="15" hidden="false" customHeight="true" outlineLevel="0" collapsed="false">
      <c r="A2214" s="3" t="n">
        <v>2472</v>
      </c>
      <c r="B2214" s="3" t="s">
        <v>4297</v>
      </c>
      <c r="C2214" s="3" t="s">
        <v>4298</v>
      </c>
      <c r="D2214" s="3" t="n">
        <v>1.475082435668</v>
      </c>
    </row>
    <row r="2215" customFormat="false" ht="15" hidden="false" customHeight="true" outlineLevel="0" collapsed="false">
      <c r="A2215" s="3" t="n">
        <v>2473</v>
      </c>
      <c r="B2215" s="3" t="s">
        <v>4299</v>
      </c>
      <c r="C2215" s="3" t="s">
        <v>4300</v>
      </c>
      <c r="D2215" s="3" t="n">
        <v>1.475082435668</v>
      </c>
    </row>
    <row r="2216" customFormat="false" ht="15" hidden="false" customHeight="true" outlineLevel="0" collapsed="false">
      <c r="A2216" s="3" t="n">
        <v>2474</v>
      </c>
      <c r="B2216" s="3" t="s">
        <v>4301</v>
      </c>
      <c r="C2216" s="3" t="s">
        <v>4302</v>
      </c>
      <c r="D2216" s="3" t="n">
        <v>1.475082435668</v>
      </c>
    </row>
    <row r="2217" customFormat="false" ht="15" hidden="false" customHeight="true" outlineLevel="0" collapsed="false">
      <c r="A2217" s="3" t="n">
        <v>2475</v>
      </c>
      <c r="B2217" s="3" t="s">
        <v>4303</v>
      </c>
      <c r="C2217" s="3" t="s">
        <v>4304</v>
      </c>
      <c r="D2217" s="3" t="n">
        <v>1.475082435668</v>
      </c>
    </row>
    <row r="2218" customFormat="false" ht="15" hidden="false" customHeight="true" outlineLevel="0" collapsed="false">
      <c r="A2218" s="3" t="n">
        <v>2476</v>
      </c>
      <c r="B2218" s="3" t="s">
        <v>4305</v>
      </c>
      <c r="C2218" s="3" t="s">
        <v>4306</v>
      </c>
      <c r="D2218" s="3" t="n">
        <v>1.475082435668</v>
      </c>
    </row>
    <row r="2219" customFormat="false" ht="15" hidden="false" customHeight="true" outlineLevel="0" collapsed="false">
      <c r="A2219" s="3" t="n">
        <v>2477</v>
      </c>
      <c r="B2219" s="3" t="s">
        <v>4307</v>
      </c>
      <c r="C2219" s="3" t="s">
        <v>4308</v>
      </c>
      <c r="D2219" s="3" t="n">
        <v>1.475082435668</v>
      </c>
    </row>
    <row r="2220" customFormat="false" ht="15" hidden="false" customHeight="true" outlineLevel="0" collapsed="false">
      <c r="A2220" s="3" t="n">
        <v>2478</v>
      </c>
      <c r="B2220" s="3" t="s">
        <v>4309</v>
      </c>
      <c r="C2220" s="3" t="s">
        <v>4310</v>
      </c>
      <c r="D2220" s="3" t="n">
        <v>1.475082435668</v>
      </c>
    </row>
    <row r="2221" customFormat="false" ht="15" hidden="false" customHeight="true" outlineLevel="0" collapsed="false">
      <c r="A2221" s="3" t="n">
        <v>2479</v>
      </c>
      <c r="B2221" s="3" t="s">
        <v>4311</v>
      </c>
      <c r="C2221" s="3" t="s">
        <v>4312</v>
      </c>
      <c r="D2221" s="3" t="n">
        <v>1.475082435668</v>
      </c>
    </row>
    <row r="2222" customFormat="false" ht="15" hidden="false" customHeight="true" outlineLevel="0" collapsed="false">
      <c r="A2222" s="3" t="n">
        <v>2480</v>
      </c>
      <c r="B2222" s="3" t="s">
        <v>4313</v>
      </c>
      <c r="C2222" s="3" t="s">
        <v>4314</v>
      </c>
      <c r="D2222" s="3" t="n">
        <v>1.475082435668</v>
      </c>
    </row>
    <row r="2223" customFormat="false" ht="15" hidden="false" customHeight="true" outlineLevel="0" collapsed="false">
      <c r="A2223" s="3" t="n">
        <v>2481</v>
      </c>
      <c r="B2223" s="3" t="s">
        <v>4315</v>
      </c>
      <c r="C2223" s="3" t="s">
        <v>4316</v>
      </c>
      <c r="D2223" s="3" t="n">
        <v>1.475082435668</v>
      </c>
    </row>
    <row r="2224" customFormat="false" ht="15" hidden="false" customHeight="true" outlineLevel="0" collapsed="false">
      <c r="A2224" s="3" t="n">
        <v>2482</v>
      </c>
      <c r="B2224" s="3" t="s">
        <v>4317</v>
      </c>
      <c r="C2224" s="3" t="s">
        <v>4318</v>
      </c>
      <c r="D2224" s="3" t="n">
        <v>1.475082435668</v>
      </c>
    </row>
    <row r="2225" customFormat="false" ht="15" hidden="false" customHeight="true" outlineLevel="0" collapsed="false">
      <c r="A2225" s="3" t="n">
        <v>2483</v>
      </c>
      <c r="B2225" s="3" t="s">
        <v>4319</v>
      </c>
      <c r="C2225" s="3" t="s">
        <v>4320</v>
      </c>
      <c r="D2225" s="3" t="n">
        <v>1.475082435668</v>
      </c>
    </row>
    <row r="2226" customFormat="false" ht="15" hidden="false" customHeight="true" outlineLevel="0" collapsed="false">
      <c r="A2226" s="3" t="n">
        <v>2484</v>
      </c>
      <c r="B2226" s="3" t="s">
        <v>4321</v>
      </c>
      <c r="C2226" s="3" t="s">
        <v>4322</v>
      </c>
      <c r="D2226" s="3" t="n">
        <v>1.475082435668</v>
      </c>
    </row>
    <row r="2227" customFormat="false" ht="15" hidden="false" customHeight="true" outlineLevel="0" collapsed="false">
      <c r="A2227" s="3" t="n">
        <v>2485</v>
      </c>
      <c r="B2227" s="3" t="s">
        <v>4323</v>
      </c>
      <c r="C2227" s="3" t="s">
        <v>4324</v>
      </c>
      <c r="D2227" s="3" t="n">
        <v>1.475082435668</v>
      </c>
    </row>
    <row r="2228" customFormat="false" ht="15" hidden="false" customHeight="true" outlineLevel="0" collapsed="false">
      <c r="A2228" s="3" t="n">
        <v>2486</v>
      </c>
      <c r="B2228" s="3" t="s">
        <v>4325</v>
      </c>
      <c r="C2228" s="3" t="s">
        <v>27</v>
      </c>
      <c r="D2228" s="3" t="n">
        <v>1.475082435668</v>
      </c>
    </row>
    <row r="2229" customFormat="false" ht="15" hidden="false" customHeight="true" outlineLevel="0" collapsed="false">
      <c r="A2229" s="3" t="n">
        <v>2487</v>
      </c>
      <c r="B2229" s="3" t="s">
        <v>4326</v>
      </c>
      <c r="C2229" s="3" t="s">
        <v>4327</v>
      </c>
      <c r="D2229" s="3" t="n">
        <v>1.475082435668</v>
      </c>
    </row>
    <row r="2230" customFormat="false" ht="15" hidden="false" customHeight="true" outlineLevel="0" collapsed="false">
      <c r="A2230" s="3" t="n">
        <v>2488</v>
      </c>
      <c r="B2230" s="3" t="s">
        <v>4328</v>
      </c>
      <c r="C2230" s="3" t="s">
        <v>4329</v>
      </c>
      <c r="D2230" s="3" t="n">
        <v>1.475082435668</v>
      </c>
    </row>
    <row r="2231" customFormat="false" ht="15" hidden="false" customHeight="true" outlineLevel="0" collapsed="false">
      <c r="A2231" s="3" t="n">
        <v>2489</v>
      </c>
      <c r="B2231" s="3" t="s">
        <v>4330</v>
      </c>
      <c r="C2231" s="3" t="s">
        <v>4331</v>
      </c>
      <c r="D2231" s="3" t="n">
        <v>1.475082435668</v>
      </c>
    </row>
    <row r="2232" customFormat="false" ht="15" hidden="false" customHeight="true" outlineLevel="0" collapsed="false">
      <c r="A2232" s="3" t="n">
        <v>2490</v>
      </c>
      <c r="B2232" s="3" t="s">
        <v>4332</v>
      </c>
      <c r="C2232" s="3" t="s">
        <v>4333</v>
      </c>
      <c r="D2232" s="3" t="n">
        <v>1.475082435668</v>
      </c>
    </row>
    <row r="2233" customFormat="false" ht="15" hidden="false" customHeight="true" outlineLevel="0" collapsed="false">
      <c r="A2233" s="3" t="n">
        <v>2491</v>
      </c>
      <c r="B2233" s="3" t="s">
        <v>4334</v>
      </c>
      <c r="C2233" s="3" t="s">
        <v>4335</v>
      </c>
      <c r="D2233" s="3" t="n">
        <v>1.475082435668</v>
      </c>
    </row>
    <row r="2234" customFormat="false" ht="15" hidden="false" customHeight="true" outlineLevel="0" collapsed="false">
      <c r="A2234" s="3" t="n">
        <v>2492</v>
      </c>
      <c r="B2234" s="3" t="s">
        <v>4336</v>
      </c>
      <c r="C2234" s="3" t="s">
        <v>4337</v>
      </c>
      <c r="D2234" s="3" t="n">
        <v>1.475082435668</v>
      </c>
    </row>
    <row r="2235" customFormat="false" ht="15" hidden="false" customHeight="true" outlineLevel="0" collapsed="false">
      <c r="A2235" s="3" t="n">
        <v>2493</v>
      </c>
      <c r="B2235" s="3" t="s">
        <v>4338</v>
      </c>
      <c r="C2235" s="3" t="s">
        <v>45</v>
      </c>
      <c r="D2235" s="3" t="n">
        <v>1.475082435668</v>
      </c>
    </row>
    <row r="2236" customFormat="false" ht="15" hidden="false" customHeight="true" outlineLevel="0" collapsed="false">
      <c r="A2236" s="3" t="n">
        <v>2494</v>
      </c>
      <c r="B2236" s="3" t="s">
        <v>4339</v>
      </c>
      <c r="C2236" s="3" t="s">
        <v>4340</v>
      </c>
      <c r="D2236" s="3" t="n">
        <v>1.475082435668</v>
      </c>
    </row>
    <row r="2237" customFormat="false" ht="15" hidden="false" customHeight="true" outlineLevel="0" collapsed="false">
      <c r="A2237" s="3" t="n">
        <v>2495</v>
      </c>
      <c r="B2237" s="3" t="s">
        <v>4341</v>
      </c>
      <c r="C2237" s="3" t="s">
        <v>4342</v>
      </c>
      <c r="D2237" s="3" t="n">
        <v>1.475082435668</v>
      </c>
    </row>
    <row r="2238" customFormat="false" ht="15" hidden="false" customHeight="true" outlineLevel="0" collapsed="false">
      <c r="A2238" s="3" t="n">
        <v>2496</v>
      </c>
      <c r="B2238" s="3" t="s">
        <v>4343</v>
      </c>
      <c r="C2238" s="3" t="s">
        <v>4344</v>
      </c>
      <c r="D2238" s="3" t="n">
        <v>1.475082435668</v>
      </c>
    </row>
    <row r="2239" customFormat="false" ht="15" hidden="false" customHeight="true" outlineLevel="0" collapsed="false">
      <c r="A2239" s="3" t="n">
        <v>2497</v>
      </c>
      <c r="B2239" s="3" t="s">
        <v>4345</v>
      </c>
      <c r="C2239" s="3" t="s">
        <v>4346</v>
      </c>
      <c r="D2239" s="3" t="n">
        <v>1.475082435668</v>
      </c>
    </row>
    <row r="2240" customFormat="false" ht="15" hidden="false" customHeight="true" outlineLevel="0" collapsed="false">
      <c r="A2240" s="3" t="n">
        <v>2498</v>
      </c>
      <c r="B2240" s="3" t="s">
        <v>4347</v>
      </c>
      <c r="C2240" s="3" t="s">
        <v>4348</v>
      </c>
      <c r="D2240" s="3" t="n">
        <v>1.475082435668</v>
      </c>
    </row>
    <row r="2241" customFormat="false" ht="15" hidden="false" customHeight="true" outlineLevel="0" collapsed="false">
      <c r="A2241" s="3" t="n">
        <v>2499</v>
      </c>
      <c r="B2241" s="3" t="s">
        <v>4349</v>
      </c>
      <c r="C2241" s="3" t="s">
        <v>4350</v>
      </c>
      <c r="D2241" s="3" t="n">
        <v>1.475082435668</v>
      </c>
    </row>
    <row r="2242" customFormat="false" ht="15" hidden="false" customHeight="true" outlineLevel="0" collapsed="false">
      <c r="A2242" s="3" t="n">
        <v>2500</v>
      </c>
      <c r="B2242" s="3" t="s">
        <v>4351</v>
      </c>
      <c r="C2242" s="3" t="s">
        <v>4352</v>
      </c>
      <c r="D2242" s="3" t="n">
        <v>1.475082435668</v>
      </c>
    </row>
    <row r="2243" customFormat="false" ht="15" hidden="false" customHeight="true" outlineLevel="0" collapsed="false">
      <c r="A2243" s="3" t="n">
        <v>2501</v>
      </c>
      <c r="B2243" s="3" t="s">
        <v>4353</v>
      </c>
      <c r="C2243" s="3" t="s">
        <v>4354</v>
      </c>
      <c r="D2243" s="3" t="n">
        <v>1.475082435668</v>
      </c>
    </row>
    <row r="2244" customFormat="false" ht="15" hidden="false" customHeight="true" outlineLevel="0" collapsed="false">
      <c r="A2244" s="3" t="n">
        <v>2502</v>
      </c>
      <c r="B2244" s="3" t="s">
        <v>4355</v>
      </c>
      <c r="C2244" s="3" t="s">
        <v>4356</v>
      </c>
      <c r="D2244" s="3" t="n">
        <v>1.475082435668</v>
      </c>
    </row>
    <row r="2245" customFormat="false" ht="15" hidden="false" customHeight="true" outlineLevel="0" collapsed="false">
      <c r="A2245" s="3" t="n">
        <v>2503</v>
      </c>
      <c r="B2245" s="3" t="s">
        <v>4357</v>
      </c>
      <c r="C2245" s="3" t="s">
        <v>4358</v>
      </c>
      <c r="D2245" s="3" t="n">
        <v>1.475082435668</v>
      </c>
    </row>
    <row r="2246" customFormat="false" ht="15" hidden="false" customHeight="true" outlineLevel="0" collapsed="false">
      <c r="A2246" s="3" t="n">
        <v>2504</v>
      </c>
      <c r="B2246" s="3" t="s">
        <v>4359</v>
      </c>
      <c r="C2246" s="3" t="s">
        <v>4360</v>
      </c>
      <c r="D2246" s="3" t="n">
        <v>1.475082435668</v>
      </c>
    </row>
    <row r="2247" customFormat="false" ht="15" hidden="false" customHeight="true" outlineLevel="0" collapsed="false">
      <c r="A2247" s="3" t="n">
        <v>2505</v>
      </c>
      <c r="B2247" s="3" t="s">
        <v>4361</v>
      </c>
      <c r="C2247" s="3" t="s">
        <v>4362</v>
      </c>
      <c r="D2247" s="3" t="n">
        <v>1.475082435668</v>
      </c>
    </row>
    <row r="2248" customFormat="false" ht="15" hidden="false" customHeight="true" outlineLevel="0" collapsed="false">
      <c r="A2248" s="3" t="n">
        <v>2506</v>
      </c>
      <c r="B2248" s="3" t="s">
        <v>4363</v>
      </c>
      <c r="C2248" s="3" t="s">
        <v>4364</v>
      </c>
      <c r="D2248" s="3" t="n">
        <v>1.475082435668</v>
      </c>
    </row>
    <row r="2249" customFormat="false" ht="15" hidden="false" customHeight="true" outlineLevel="0" collapsed="false">
      <c r="A2249" s="3" t="n">
        <v>2507</v>
      </c>
      <c r="B2249" s="3" t="s">
        <v>4365</v>
      </c>
      <c r="C2249" s="3" t="s">
        <v>4366</v>
      </c>
      <c r="D2249" s="3" t="n">
        <v>1.475082435668</v>
      </c>
    </row>
    <row r="2250" customFormat="false" ht="15" hidden="false" customHeight="true" outlineLevel="0" collapsed="false">
      <c r="A2250" s="3" t="n">
        <v>2508</v>
      </c>
      <c r="B2250" s="3" t="s">
        <v>4367</v>
      </c>
      <c r="C2250" s="3" t="s">
        <v>4368</v>
      </c>
      <c r="D2250" s="3" t="n">
        <v>1.475082435668</v>
      </c>
    </row>
    <row r="2251" customFormat="false" ht="15" hidden="false" customHeight="true" outlineLevel="0" collapsed="false">
      <c r="A2251" s="3" t="n">
        <v>2509</v>
      </c>
      <c r="B2251" s="3" t="s">
        <v>4369</v>
      </c>
      <c r="C2251" s="3" t="s">
        <v>4370</v>
      </c>
      <c r="D2251" s="3" t="n">
        <v>1.475082435668</v>
      </c>
    </row>
    <row r="2252" customFormat="false" ht="15" hidden="false" customHeight="true" outlineLevel="0" collapsed="false">
      <c r="A2252" s="3" t="n">
        <v>2510</v>
      </c>
      <c r="B2252" s="3" t="s">
        <v>4371</v>
      </c>
      <c r="C2252" s="3" t="s">
        <v>9</v>
      </c>
      <c r="D2252" s="3" t="n">
        <v>1.475082435668</v>
      </c>
    </row>
    <row r="2253" customFormat="false" ht="15" hidden="false" customHeight="true" outlineLevel="0" collapsed="false">
      <c r="A2253" s="3" t="n">
        <v>2511</v>
      </c>
      <c r="B2253" s="3" t="s">
        <v>4372</v>
      </c>
      <c r="C2253" s="3" t="s">
        <v>4373</v>
      </c>
      <c r="D2253" s="3" t="n">
        <v>1.475082435668</v>
      </c>
    </row>
    <row r="2254" customFormat="false" ht="15" hidden="false" customHeight="true" outlineLevel="0" collapsed="false">
      <c r="A2254" s="3" t="n">
        <v>2512</v>
      </c>
      <c r="B2254" s="3" t="s">
        <v>4374</v>
      </c>
      <c r="C2254" s="3" t="s">
        <v>4375</v>
      </c>
      <c r="D2254" s="3" t="n">
        <v>1.475082435668</v>
      </c>
    </row>
    <row r="2255" customFormat="false" ht="15" hidden="false" customHeight="true" outlineLevel="0" collapsed="false">
      <c r="A2255" s="3" t="n">
        <v>2513</v>
      </c>
      <c r="B2255" s="3" t="s">
        <v>4376</v>
      </c>
      <c r="C2255" s="3" t="s">
        <v>4377</v>
      </c>
      <c r="D2255" s="3" t="n">
        <v>1.475082435668</v>
      </c>
    </row>
    <row r="2256" customFormat="false" ht="15" hidden="false" customHeight="true" outlineLevel="0" collapsed="false">
      <c r="A2256" s="3" t="n">
        <v>2514</v>
      </c>
      <c r="B2256" s="3" t="s">
        <v>4378</v>
      </c>
      <c r="C2256" s="3" t="s">
        <v>4379</v>
      </c>
      <c r="D2256" s="3" t="n">
        <v>1.475082435668</v>
      </c>
    </row>
    <row r="2257" customFormat="false" ht="15" hidden="false" customHeight="true" outlineLevel="0" collapsed="false">
      <c r="A2257" s="3" t="n">
        <v>2515</v>
      </c>
      <c r="B2257" s="3" t="s">
        <v>4380</v>
      </c>
      <c r="C2257" s="3" t="s">
        <v>4381</v>
      </c>
      <c r="D2257" s="3" t="n">
        <v>1.475082435668</v>
      </c>
    </row>
    <row r="2258" customFormat="false" ht="15" hidden="false" customHeight="true" outlineLevel="0" collapsed="false">
      <c r="A2258" s="3" t="n">
        <v>2516</v>
      </c>
      <c r="B2258" s="3" t="s">
        <v>4382</v>
      </c>
      <c r="C2258" s="3" t="s">
        <v>4383</v>
      </c>
      <c r="D2258" s="3" t="n">
        <v>1.475082435668</v>
      </c>
    </row>
    <row r="2259" customFormat="false" ht="15" hidden="false" customHeight="true" outlineLevel="0" collapsed="false">
      <c r="A2259" s="3" t="n">
        <v>2517</v>
      </c>
      <c r="B2259" s="3" t="s">
        <v>4384</v>
      </c>
      <c r="C2259" s="3" t="s">
        <v>4385</v>
      </c>
      <c r="D2259" s="3" t="n">
        <v>1.475082435668</v>
      </c>
    </row>
    <row r="2260" customFormat="false" ht="15" hidden="false" customHeight="true" outlineLevel="0" collapsed="false">
      <c r="A2260" s="3" t="n">
        <v>2518</v>
      </c>
      <c r="B2260" s="3" t="s">
        <v>4386</v>
      </c>
      <c r="C2260" s="3" t="s">
        <v>4387</v>
      </c>
      <c r="D2260" s="3" t="n">
        <v>1.475082435668</v>
      </c>
    </row>
    <row r="2261" customFormat="false" ht="15" hidden="false" customHeight="true" outlineLevel="0" collapsed="false">
      <c r="A2261" s="3" t="n">
        <v>2519</v>
      </c>
      <c r="B2261" s="3" t="s">
        <v>4388</v>
      </c>
      <c r="C2261" s="3" t="s">
        <v>4389</v>
      </c>
      <c r="D2261" s="3" t="n">
        <v>1.475082435668</v>
      </c>
    </row>
    <row r="2262" customFormat="false" ht="15" hidden="false" customHeight="true" outlineLevel="0" collapsed="false">
      <c r="A2262" s="3" t="n">
        <v>2520</v>
      </c>
      <c r="B2262" s="3" t="s">
        <v>4390</v>
      </c>
      <c r="C2262" s="3" t="s">
        <v>4391</v>
      </c>
      <c r="D2262" s="3" t="n">
        <v>1.475082435668</v>
      </c>
    </row>
    <row r="2263" customFormat="false" ht="15" hidden="false" customHeight="true" outlineLevel="0" collapsed="false">
      <c r="A2263" s="3" t="n">
        <v>2521</v>
      </c>
      <c r="B2263" s="3" t="s">
        <v>4392</v>
      </c>
      <c r="C2263" s="3" t="s">
        <v>4393</v>
      </c>
      <c r="D2263" s="3" t="n">
        <v>1.475082435668</v>
      </c>
    </row>
    <row r="2264" customFormat="false" ht="15" hidden="false" customHeight="true" outlineLevel="0" collapsed="false">
      <c r="A2264" s="3" t="n">
        <v>2522</v>
      </c>
      <c r="B2264" s="3" t="s">
        <v>4394</v>
      </c>
      <c r="C2264" s="3" t="s">
        <v>4395</v>
      </c>
      <c r="D2264" s="3" t="n">
        <v>1.475082435668</v>
      </c>
    </row>
    <row r="2265" customFormat="false" ht="15" hidden="false" customHeight="true" outlineLevel="0" collapsed="false">
      <c r="A2265" s="3" t="n">
        <v>2523</v>
      </c>
      <c r="B2265" s="3" t="s">
        <v>4396</v>
      </c>
      <c r="C2265" s="3" t="s">
        <v>4397</v>
      </c>
      <c r="D2265" s="3" t="n">
        <v>1.475082435668</v>
      </c>
    </row>
    <row r="2266" customFormat="false" ht="15" hidden="false" customHeight="true" outlineLevel="0" collapsed="false">
      <c r="A2266" s="3" t="n">
        <v>2524</v>
      </c>
      <c r="B2266" s="3" t="s">
        <v>4398</v>
      </c>
      <c r="C2266" s="3" t="s">
        <v>4399</v>
      </c>
      <c r="D2266" s="3" t="n">
        <v>1.475082435668</v>
      </c>
    </row>
    <row r="2267" customFormat="false" ht="15" hidden="false" customHeight="true" outlineLevel="0" collapsed="false">
      <c r="A2267" s="3" t="n">
        <v>2525</v>
      </c>
      <c r="B2267" s="3" t="s">
        <v>4400</v>
      </c>
      <c r="C2267" s="3" t="s">
        <v>4401</v>
      </c>
      <c r="D2267" s="3" t="n">
        <v>1.475082435668</v>
      </c>
    </row>
    <row r="2268" customFormat="false" ht="15" hidden="false" customHeight="true" outlineLevel="0" collapsed="false">
      <c r="A2268" s="3" t="n">
        <v>2526</v>
      </c>
      <c r="B2268" s="3" t="s">
        <v>4402</v>
      </c>
      <c r="C2268" s="3" t="s">
        <v>4403</v>
      </c>
      <c r="D2268" s="3" t="n">
        <v>1.475082435668</v>
      </c>
    </row>
    <row r="2269" customFormat="false" ht="15" hidden="false" customHeight="true" outlineLevel="0" collapsed="false">
      <c r="A2269" s="3" t="n">
        <v>2527</v>
      </c>
      <c r="B2269" s="3" t="s">
        <v>4404</v>
      </c>
      <c r="C2269" s="3" t="s">
        <v>4405</v>
      </c>
      <c r="D2269" s="3" t="n">
        <v>1.475082435668</v>
      </c>
    </row>
    <row r="2270" customFormat="false" ht="15" hidden="false" customHeight="true" outlineLevel="0" collapsed="false">
      <c r="A2270" s="3" t="n">
        <v>2528</v>
      </c>
      <c r="B2270" s="3" t="s">
        <v>4406</v>
      </c>
      <c r="C2270" s="3" t="s">
        <v>4407</v>
      </c>
      <c r="D2270" s="3" t="n">
        <v>1.475082435668</v>
      </c>
    </row>
    <row r="2271" customFormat="false" ht="15" hidden="false" customHeight="true" outlineLevel="0" collapsed="false">
      <c r="A2271" s="3" t="n">
        <v>2529</v>
      </c>
      <c r="B2271" s="3" t="s">
        <v>4408</v>
      </c>
      <c r="C2271" s="3" t="s">
        <v>4409</v>
      </c>
      <c r="D2271" s="3" t="n">
        <v>1.475082435668</v>
      </c>
    </row>
    <row r="2272" customFormat="false" ht="15" hidden="false" customHeight="true" outlineLevel="0" collapsed="false">
      <c r="A2272" s="3" t="n">
        <v>2530</v>
      </c>
      <c r="B2272" s="3" t="s">
        <v>4410</v>
      </c>
      <c r="C2272" s="3" t="s">
        <v>4411</v>
      </c>
      <c r="D2272" s="3" t="n">
        <v>1.475082435668</v>
      </c>
    </row>
    <row r="2273" customFormat="false" ht="15" hidden="false" customHeight="true" outlineLevel="0" collapsed="false">
      <c r="A2273" s="3" t="n">
        <v>2531</v>
      </c>
      <c r="B2273" s="3" t="s">
        <v>4412</v>
      </c>
      <c r="C2273" s="3" t="s">
        <v>4413</v>
      </c>
      <c r="D2273" s="3" t="n">
        <v>1.475082435668</v>
      </c>
    </row>
    <row r="2274" customFormat="false" ht="15" hidden="false" customHeight="true" outlineLevel="0" collapsed="false">
      <c r="A2274" s="3" t="n">
        <v>2532</v>
      </c>
      <c r="B2274" s="3" t="s">
        <v>4414</v>
      </c>
      <c r="C2274" s="3" t="s">
        <v>4415</v>
      </c>
      <c r="D2274" s="3" t="n">
        <v>1.475082435668</v>
      </c>
    </row>
    <row r="2275" customFormat="false" ht="15" hidden="false" customHeight="true" outlineLevel="0" collapsed="false">
      <c r="A2275" s="3" t="n">
        <v>2533</v>
      </c>
      <c r="B2275" s="3" t="s">
        <v>4416</v>
      </c>
      <c r="C2275" s="3" t="s">
        <v>1291</v>
      </c>
      <c r="D2275" s="3" t="n">
        <v>1.475082435668</v>
      </c>
    </row>
    <row r="2276" customFormat="false" ht="15" hidden="false" customHeight="true" outlineLevel="0" collapsed="false">
      <c r="A2276" s="3" t="n">
        <v>2534</v>
      </c>
      <c r="B2276" s="3" t="s">
        <v>4417</v>
      </c>
      <c r="C2276" s="3" t="s">
        <v>4418</v>
      </c>
      <c r="D2276" s="3" t="n">
        <v>1.475082435668</v>
      </c>
    </row>
    <row r="2277" customFormat="false" ht="15" hidden="false" customHeight="true" outlineLevel="0" collapsed="false">
      <c r="A2277" s="3" t="n">
        <v>2535</v>
      </c>
      <c r="B2277" s="3" t="s">
        <v>4419</v>
      </c>
      <c r="C2277" s="3" t="s">
        <v>4420</v>
      </c>
      <c r="D2277" s="3" t="n">
        <v>1.475082435668</v>
      </c>
    </row>
    <row r="2278" customFormat="false" ht="15" hidden="false" customHeight="true" outlineLevel="0" collapsed="false">
      <c r="A2278" s="3" t="n">
        <v>2536</v>
      </c>
      <c r="B2278" s="3" t="s">
        <v>4421</v>
      </c>
      <c r="C2278" s="3" t="s">
        <v>4422</v>
      </c>
      <c r="D2278" s="3" t="n">
        <v>1.475082435668</v>
      </c>
    </row>
    <row r="2279" customFormat="false" ht="15" hidden="false" customHeight="true" outlineLevel="0" collapsed="false">
      <c r="A2279" s="3" t="n">
        <v>2537</v>
      </c>
      <c r="B2279" s="3" t="s">
        <v>4423</v>
      </c>
      <c r="C2279" s="3" t="s">
        <v>4424</v>
      </c>
      <c r="D2279" s="3" t="n">
        <v>1.475082435668</v>
      </c>
    </row>
    <row r="2280" customFormat="false" ht="15" hidden="false" customHeight="true" outlineLevel="0" collapsed="false">
      <c r="A2280" s="3" t="n">
        <v>2538</v>
      </c>
      <c r="B2280" s="3" t="s">
        <v>4425</v>
      </c>
      <c r="C2280" s="3" t="s">
        <v>4426</v>
      </c>
      <c r="D2280" s="3" t="n">
        <v>1.475082435668</v>
      </c>
    </row>
    <row r="2281" customFormat="false" ht="15" hidden="false" customHeight="true" outlineLevel="0" collapsed="false">
      <c r="A2281" s="3" t="n">
        <v>2539</v>
      </c>
      <c r="B2281" s="3" t="s">
        <v>4427</v>
      </c>
      <c r="C2281" s="3" t="s">
        <v>4428</v>
      </c>
      <c r="D2281" s="3" t="n">
        <v>1.475082435668</v>
      </c>
    </row>
    <row r="2282" customFormat="false" ht="15" hidden="false" customHeight="true" outlineLevel="0" collapsed="false">
      <c r="A2282" s="3" t="n">
        <v>2540</v>
      </c>
      <c r="B2282" s="3" t="s">
        <v>4429</v>
      </c>
      <c r="C2282" s="3" t="s">
        <v>4430</v>
      </c>
      <c r="D2282" s="3" t="n">
        <v>1.475082435668</v>
      </c>
    </row>
    <row r="2283" customFormat="false" ht="15" hidden="false" customHeight="true" outlineLevel="0" collapsed="false">
      <c r="A2283" s="3" t="n">
        <v>2541</v>
      </c>
      <c r="B2283" s="3" t="s">
        <v>4431</v>
      </c>
      <c r="C2283" s="3" t="s">
        <v>4432</v>
      </c>
      <c r="D2283" s="3" t="n">
        <v>1.475082435668</v>
      </c>
    </row>
    <row r="2284" customFormat="false" ht="15" hidden="false" customHeight="true" outlineLevel="0" collapsed="false">
      <c r="A2284" s="3" t="n">
        <v>2542</v>
      </c>
      <c r="B2284" s="3" t="s">
        <v>4433</v>
      </c>
      <c r="C2284" s="3" t="s">
        <v>4434</v>
      </c>
      <c r="D2284" s="3" t="n">
        <v>1.475082435668</v>
      </c>
    </row>
    <row r="2285" customFormat="false" ht="15" hidden="false" customHeight="true" outlineLevel="0" collapsed="false">
      <c r="A2285" s="3" t="n">
        <v>2543</v>
      </c>
      <c r="B2285" s="3" t="s">
        <v>4435</v>
      </c>
      <c r="C2285" s="3" t="s">
        <v>4436</v>
      </c>
      <c r="D2285" s="3" t="n">
        <v>1.475082435668</v>
      </c>
    </row>
    <row r="2286" customFormat="false" ht="15" hidden="false" customHeight="true" outlineLevel="0" collapsed="false">
      <c r="A2286" s="3" t="n">
        <v>2544</v>
      </c>
      <c r="B2286" s="3" t="s">
        <v>4437</v>
      </c>
      <c r="C2286" s="3" t="s">
        <v>4438</v>
      </c>
      <c r="D2286" s="3" t="n">
        <v>1.475082435668</v>
      </c>
    </row>
    <row r="2287" customFormat="false" ht="15" hidden="false" customHeight="true" outlineLevel="0" collapsed="false">
      <c r="A2287" s="3" t="n">
        <v>2545</v>
      </c>
      <c r="B2287" s="3" t="s">
        <v>4439</v>
      </c>
      <c r="C2287" s="3" t="s">
        <v>4440</v>
      </c>
      <c r="D2287" s="3" t="n">
        <v>1.475082435668</v>
      </c>
    </row>
    <row r="2288" customFormat="false" ht="15" hidden="false" customHeight="true" outlineLevel="0" collapsed="false">
      <c r="A2288" s="3" t="n">
        <v>2546</v>
      </c>
      <c r="B2288" s="3" t="s">
        <v>4441</v>
      </c>
      <c r="C2288" s="3" t="s">
        <v>4442</v>
      </c>
      <c r="D2288" s="3" t="n">
        <v>1.475082435668</v>
      </c>
    </row>
    <row r="2289" customFormat="false" ht="15" hidden="false" customHeight="true" outlineLevel="0" collapsed="false">
      <c r="A2289" s="3" t="n">
        <v>2547</v>
      </c>
      <c r="B2289" s="3" t="s">
        <v>4443</v>
      </c>
      <c r="C2289" s="3" t="s">
        <v>4444</v>
      </c>
      <c r="D2289" s="3" t="n">
        <v>1.475082435668</v>
      </c>
    </row>
    <row r="2290" customFormat="false" ht="15" hidden="false" customHeight="true" outlineLevel="0" collapsed="false">
      <c r="A2290" s="3" t="n">
        <v>2548</v>
      </c>
      <c r="B2290" s="3" t="s">
        <v>4445</v>
      </c>
      <c r="C2290" s="3" t="s">
        <v>4446</v>
      </c>
      <c r="D2290" s="3" t="n">
        <v>1.475082435668</v>
      </c>
    </row>
    <row r="2291" customFormat="false" ht="15" hidden="false" customHeight="true" outlineLevel="0" collapsed="false">
      <c r="A2291" s="3" t="n">
        <v>2549</v>
      </c>
      <c r="B2291" s="3" t="s">
        <v>4447</v>
      </c>
      <c r="C2291" s="3" t="s">
        <v>507</v>
      </c>
      <c r="D2291" s="3" t="n">
        <v>1.475082435668</v>
      </c>
    </row>
    <row r="2292" customFormat="false" ht="15" hidden="false" customHeight="true" outlineLevel="0" collapsed="false">
      <c r="A2292" s="3" t="n">
        <v>2550</v>
      </c>
      <c r="B2292" s="3" t="s">
        <v>4448</v>
      </c>
      <c r="C2292" s="3" t="s">
        <v>175</v>
      </c>
      <c r="D2292" s="3" t="n">
        <v>1.475082435668</v>
      </c>
    </row>
    <row r="2293" customFormat="false" ht="15" hidden="false" customHeight="true" outlineLevel="0" collapsed="false">
      <c r="A2293" s="3" t="n">
        <v>2551</v>
      </c>
      <c r="B2293" s="3" t="s">
        <v>4449</v>
      </c>
      <c r="C2293" s="3" t="s">
        <v>4450</v>
      </c>
      <c r="D2293" s="3" t="n">
        <v>1.475082435668</v>
      </c>
    </row>
    <row r="2294" customFormat="false" ht="15" hidden="false" customHeight="true" outlineLevel="0" collapsed="false">
      <c r="A2294" s="3" t="n">
        <v>2552</v>
      </c>
      <c r="B2294" s="3" t="s">
        <v>4451</v>
      </c>
      <c r="C2294" s="3" t="s">
        <v>4452</v>
      </c>
      <c r="D2294" s="3" t="n">
        <v>1.475082435668</v>
      </c>
    </row>
    <row r="2295" customFormat="false" ht="15" hidden="false" customHeight="true" outlineLevel="0" collapsed="false">
      <c r="A2295" s="3" t="n">
        <v>2553</v>
      </c>
      <c r="B2295" s="3" t="s">
        <v>4453</v>
      </c>
      <c r="C2295" s="3" t="s">
        <v>4454</v>
      </c>
      <c r="D2295" s="3" t="n">
        <v>1.475082435668</v>
      </c>
    </row>
    <row r="2296" customFormat="false" ht="15" hidden="false" customHeight="true" outlineLevel="0" collapsed="false">
      <c r="A2296" s="3" t="n">
        <v>2554</v>
      </c>
      <c r="B2296" s="3" t="s">
        <v>4455</v>
      </c>
      <c r="C2296" s="3" t="s">
        <v>4456</v>
      </c>
      <c r="D2296" s="3" t="n">
        <v>1.475082435668</v>
      </c>
    </row>
    <row r="2297" customFormat="false" ht="15" hidden="false" customHeight="true" outlineLevel="0" collapsed="false">
      <c r="A2297" s="3" t="n">
        <v>2555</v>
      </c>
      <c r="B2297" s="3" t="s">
        <v>4457</v>
      </c>
      <c r="C2297" s="3" t="s">
        <v>4458</v>
      </c>
      <c r="D2297" s="3" t="n">
        <v>1.475082435668</v>
      </c>
    </row>
    <row r="2298" customFormat="false" ht="15" hidden="false" customHeight="true" outlineLevel="0" collapsed="false">
      <c r="A2298" s="3" t="n">
        <v>2556</v>
      </c>
      <c r="B2298" s="3" t="s">
        <v>4459</v>
      </c>
      <c r="C2298" s="3" t="s">
        <v>4460</v>
      </c>
      <c r="D2298" s="3" t="n">
        <v>1.475082435668</v>
      </c>
    </row>
    <row r="2299" customFormat="false" ht="15" hidden="false" customHeight="true" outlineLevel="0" collapsed="false">
      <c r="A2299" s="3" t="n">
        <v>2557</v>
      </c>
      <c r="B2299" s="3" t="s">
        <v>4461</v>
      </c>
      <c r="C2299" s="3" t="s">
        <v>4462</v>
      </c>
      <c r="D2299" s="3" t="n">
        <v>1.475082435668</v>
      </c>
    </row>
    <row r="2300" customFormat="false" ht="15" hidden="false" customHeight="true" outlineLevel="0" collapsed="false">
      <c r="A2300" s="3" t="n">
        <v>2558</v>
      </c>
      <c r="B2300" s="3" t="s">
        <v>4463</v>
      </c>
      <c r="C2300" s="3" t="s">
        <v>4464</v>
      </c>
      <c r="D2300" s="3" t="n">
        <v>1.475082435668</v>
      </c>
    </row>
    <row r="2301" customFormat="false" ht="15" hidden="false" customHeight="true" outlineLevel="0" collapsed="false">
      <c r="A2301" s="3" t="n">
        <v>2559</v>
      </c>
      <c r="B2301" s="3" t="s">
        <v>4465</v>
      </c>
      <c r="C2301" s="3" t="s">
        <v>4466</v>
      </c>
      <c r="D2301" s="3" t="n">
        <v>1.475082435668</v>
      </c>
    </row>
    <row r="2302" customFormat="false" ht="15" hidden="false" customHeight="true" outlineLevel="0" collapsed="false">
      <c r="A2302" s="3" t="n">
        <v>2560</v>
      </c>
      <c r="B2302" s="3" t="s">
        <v>4467</v>
      </c>
      <c r="C2302" s="3" t="s">
        <v>4468</v>
      </c>
      <c r="D2302" s="3" t="n">
        <v>1.475082435668</v>
      </c>
    </row>
    <row r="2303" customFormat="false" ht="15" hidden="false" customHeight="true" outlineLevel="0" collapsed="false">
      <c r="A2303" s="3" t="n">
        <v>2561</v>
      </c>
      <c r="B2303" s="3" t="s">
        <v>4469</v>
      </c>
      <c r="C2303" s="3" t="s">
        <v>4470</v>
      </c>
      <c r="D2303" s="3" t="n">
        <v>1.475082435668</v>
      </c>
    </row>
    <row r="2304" customFormat="false" ht="15" hidden="false" customHeight="true" outlineLevel="0" collapsed="false">
      <c r="A2304" s="3" t="n">
        <v>2562</v>
      </c>
      <c r="B2304" s="3" t="s">
        <v>4471</v>
      </c>
      <c r="C2304" s="3" t="s">
        <v>4472</v>
      </c>
      <c r="D2304" s="3" t="n">
        <v>1.475082435668</v>
      </c>
    </row>
    <row r="2305" customFormat="false" ht="15" hidden="false" customHeight="true" outlineLevel="0" collapsed="false">
      <c r="A2305" s="3" t="n">
        <v>2563</v>
      </c>
      <c r="B2305" s="3" t="s">
        <v>4473</v>
      </c>
      <c r="C2305" s="3" t="s">
        <v>4474</v>
      </c>
      <c r="D2305" s="3" t="n">
        <v>1.475082435668</v>
      </c>
    </row>
    <row r="2306" customFormat="false" ht="15" hidden="false" customHeight="true" outlineLevel="0" collapsed="false">
      <c r="A2306" s="3" t="n">
        <v>2564</v>
      </c>
      <c r="B2306" s="3" t="s">
        <v>4475</v>
      </c>
      <c r="C2306" s="3" t="s">
        <v>4476</v>
      </c>
      <c r="D2306" s="3" t="n">
        <v>1.475082435668</v>
      </c>
    </row>
    <row r="2307" customFormat="false" ht="15" hidden="false" customHeight="true" outlineLevel="0" collapsed="false">
      <c r="A2307" s="3" t="n">
        <v>2565</v>
      </c>
      <c r="B2307" s="3" t="s">
        <v>4477</v>
      </c>
      <c r="C2307" s="3" t="s">
        <v>4478</v>
      </c>
      <c r="D2307" s="3" t="n">
        <v>1.475082435668</v>
      </c>
    </row>
    <row r="2308" customFormat="false" ht="15" hidden="false" customHeight="true" outlineLevel="0" collapsed="false">
      <c r="A2308" s="3" t="n">
        <v>2566</v>
      </c>
      <c r="B2308" s="3" t="s">
        <v>4479</v>
      </c>
      <c r="C2308" s="3" t="s">
        <v>4480</v>
      </c>
      <c r="D2308" s="3" t="n">
        <v>1.475082435668</v>
      </c>
    </row>
    <row r="2309" customFormat="false" ht="15" hidden="false" customHeight="true" outlineLevel="0" collapsed="false">
      <c r="A2309" s="3" t="n">
        <v>2567</v>
      </c>
      <c r="B2309" s="3" t="s">
        <v>4481</v>
      </c>
      <c r="C2309" s="3" t="s">
        <v>4482</v>
      </c>
      <c r="D2309" s="3" t="n">
        <v>1.475082435668</v>
      </c>
    </row>
    <row r="2310" customFormat="false" ht="15" hidden="false" customHeight="true" outlineLevel="0" collapsed="false">
      <c r="A2310" s="3" t="n">
        <v>2568</v>
      </c>
      <c r="B2310" s="3" t="s">
        <v>4483</v>
      </c>
      <c r="C2310" s="3" t="s">
        <v>4484</v>
      </c>
      <c r="D2310" s="3" t="n">
        <v>1.475082435668</v>
      </c>
    </row>
    <row r="2311" customFormat="false" ht="15" hidden="false" customHeight="true" outlineLevel="0" collapsed="false">
      <c r="A2311" s="3" t="n">
        <v>2569</v>
      </c>
      <c r="B2311" s="3" t="s">
        <v>4485</v>
      </c>
      <c r="C2311" s="3" t="s">
        <v>4486</v>
      </c>
      <c r="D2311" s="3" t="n">
        <v>1.475082435668</v>
      </c>
    </row>
    <row r="2312" customFormat="false" ht="15" hidden="false" customHeight="true" outlineLevel="0" collapsed="false">
      <c r="A2312" s="3" t="n">
        <v>2570</v>
      </c>
      <c r="B2312" s="3" t="s">
        <v>4487</v>
      </c>
      <c r="C2312" s="3" t="s">
        <v>4488</v>
      </c>
      <c r="D2312" s="3" t="n">
        <v>1.475082435668</v>
      </c>
    </row>
    <row r="2313" customFormat="false" ht="15" hidden="false" customHeight="true" outlineLevel="0" collapsed="false">
      <c r="A2313" s="3" t="n">
        <v>2571</v>
      </c>
      <c r="B2313" s="3" t="s">
        <v>4489</v>
      </c>
      <c r="C2313" s="3" t="s">
        <v>4490</v>
      </c>
      <c r="D2313" s="3" t="n">
        <v>1.475082435668</v>
      </c>
    </row>
    <row r="2314" customFormat="false" ht="15" hidden="false" customHeight="true" outlineLevel="0" collapsed="false">
      <c r="A2314" s="3" t="n">
        <v>2572</v>
      </c>
      <c r="B2314" s="3" t="s">
        <v>4491</v>
      </c>
      <c r="C2314" s="3" t="s">
        <v>4492</v>
      </c>
      <c r="D2314" s="3" t="n">
        <v>1.475082435668</v>
      </c>
    </row>
    <row r="2315" customFormat="false" ht="15" hidden="false" customHeight="true" outlineLevel="0" collapsed="false">
      <c r="A2315" s="3" t="n">
        <v>2573</v>
      </c>
      <c r="B2315" s="3" t="s">
        <v>4493</v>
      </c>
      <c r="C2315" s="3" t="s">
        <v>4494</v>
      </c>
      <c r="D2315" s="3" t="n">
        <v>1.475082435668</v>
      </c>
    </row>
    <row r="2316" customFormat="false" ht="15" hidden="false" customHeight="true" outlineLevel="0" collapsed="false">
      <c r="A2316" s="3" t="n">
        <v>2574</v>
      </c>
      <c r="B2316" s="3" t="s">
        <v>4495</v>
      </c>
      <c r="C2316" s="3" t="s">
        <v>4496</v>
      </c>
      <c r="D2316" s="3" t="n">
        <v>1.475082435668</v>
      </c>
    </row>
    <row r="2317" customFormat="false" ht="15" hidden="false" customHeight="true" outlineLevel="0" collapsed="false">
      <c r="A2317" s="3" t="n">
        <v>2575</v>
      </c>
      <c r="B2317" s="3" t="s">
        <v>4497</v>
      </c>
      <c r="C2317" s="3" t="s">
        <v>4498</v>
      </c>
      <c r="D2317" s="3" t="n">
        <v>1.475082435668</v>
      </c>
    </row>
    <row r="2318" customFormat="false" ht="15" hidden="false" customHeight="true" outlineLevel="0" collapsed="false">
      <c r="A2318" s="3" t="n">
        <v>2576</v>
      </c>
      <c r="B2318" s="3" t="s">
        <v>4499</v>
      </c>
      <c r="C2318" s="3" t="s">
        <v>4500</v>
      </c>
      <c r="D2318" s="3" t="n">
        <v>1.475082435668</v>
      </c>
    </row>
    <row r="2319" customFormat="false" ht="15" hidden="false" customHeight="true" outlineLevel="0" collapsed="false">
      <c r="A2319" s="3" t="n">
        <v>2577</v>
      </c>
      <c r="B2319" s="3" t="s">
        <v>4501</v>
      </c>
      <c r="C2319" s="3" t="s">
        <v>4502</v>
      </c>
      <c r="D2319" s="3" t="n">
        <v>1.475082435668</v>
      </c>
    </row>
    <row r="2320" customFormat="false" ht="15" hidden="false" customHeight="true" outlineLevel="0" collapsed="false">
      <c r="A2320" s="3" t="n">
        <v>2578</v>
      </c>
      <c r="B2320" s="3" t="s">
        <v>4503</v>
      </c>
      <c r="C2320" s="3" t="s">
        <v>4504</v>
      </c>
      <c r="D2320" s="3" t="n">
        <v>1.475082435668</v>
      </c>
    </row>
    <row r="2321" customFormat="false" ht="15" hidden="false" customHeight="true" outlineLevel="0" collapsed="false">
      <c r="A2321" s="3" t="n">
        <v>2579</v>
      </c>
      <c r="B2321" s="3" t="s">
        <v>4505</v>
      </c>
      <c r="C2321" s="3" t="s">
        <v>4506</v>
      </c>
      <c r="D2321" s="3" t="n">
        <v>1.475082435668</v>
      </c>
    </row>
    <row r="2322" customFormat="false" ht="15" hidden="false" customHeight="true" outlineLevel="0" collapsed="false">
      <c r="A2322" s="3" t="n">
        <v>2580</v>
      </c>
      <c r="B2322" s="3" t="s">
        <v>4507</v>
      </c>
      <c r="C2322" s="3" t="s">
        <v>4508</v>
      </c>
      <c r="D2322" s="3" t="n">
        <v>1.475082435668</v>
      </c>
    </row>
    <row r="2323" customFormat="false" ht="15" hidden="false" customHeight="true" outlineLevel="0" collapsed="false">
      <c r="A2323" s="3" t="n">
        <v>2581</v>
      </c>
      <c r="B2323" s="3" t="s">
        <v>4509</v>
      </c>
      <c r="C2323" s="3" t="s">
        <v>4510</v>
      </c>
      <c r="D2323" s="3" t="n">
        <v>1.475082435668</v>
      </c>
    </row>
    <row r="2324" customFormat="false" ht="15" hidden="false" customHeight="true" outlineLevel="0" collapsed="false">
      <c r="A2324" s="3" t="n">
        <v>2582</v>
      </c>
      <c r="B2324" s="3" t="s">
        <v>4511</v>
      </c>
      <c r="C2324" s="3" t="s">
        <v>4512</v>
      </c>
      <c r="D2324" s="3" t="n">
        <v>1.475082435668</v>
      </c>
    </row>
    <row r="2325" customFormat="false" ht="15" hidden="false" customHeight="true" outlineLevel="0" collapsed="false">
      <c r="A2325" s="3" t="n">
        <v>2583</v>
      </c>
      <c r="B2325" s="3" t="s">
        <v>4513</v>
      </c>
      <c r="C2325" s="3" t="s">
        <v>4514</v>
      </c>
      <c r="D2325" s="3" t="n">
        <v>1.475082435668</v>
      </c>
    </row>
    <row r="2326" customFormat="false" ht="15" hidden="false" customHeight="true" outlineLevel="0" collapsed="false">
      <c r="A2326" s="3" t="n">
        <v>2584</v>
      </c>
      <c r="B2326" s="3" t="s">
        <v>4515</v>
      </c>
      <c r="C2326" s="3" t="s">
        <v>605</v>
      </c>
      <c r="D2326" s="3" t="n">
        <v>1.475082435668</v>
      </c>
    </row>
    <row r="2327" customFormat="false" ht="15" hidden="false" customHeight="true" outlineLevel="0" collapsed="false">
      <c r="A2327" s="3" t="n">
        <v>2585</v>
      </c>
      <c r="B2327" s="3" t="s">
        <v>4516</v>
      </c>
      <c r="C2327" s="3" t="s">
        <v>4517</v>
      </c>
      <c r="D2327" s="3" t="n">
        <v>1.475082435668</v>
      </c>
    </row>
    <row r="2328" customFormat="false" ht="15" hidden="false" customHeight="true" outlineLevel="0" collapsed="false">
      <c r="A2328" s="3" t="n">
        <v>2586</v>
      </c>
      <c r="B2328" s="3" t="s">
        <v>4518</v>
      </c>
      <c r="C2328" s="3" t="s">
        <v>4519</v>
      </c>
      <c r="D2328" s="3" t="n">
        <v>1.475082435668</v>
      </c>
    </row>
    <row r="2329" customFormat="false" ht="15" hidden="false" customHeight="true" outlineLevel="0" collapsed="false">
      <c r="A2329" s="3" t="n">
        <v>2587</v>
      </c>
      <c r="B2329" s="3" t="s">
        <v>4520</v>
      </c>
      <c r="C2329" s="3" t="s">
        <v>4521</v>
      </c>
      <c r="D2329" s="3" t="n">
        <v>1.475082435668</v>
      </c>
    </row>
    <row r="2330" customFormat="false" ht="15" hidden="false" customHeight="true" outlineLevel="0" collapsed="false">
      <c r="A2330" s="3" t="n">
        <v>2588</v>
      </c>
      <c r="B2330" s="3" t="s">
        <v>4522</v>
      </c>
      <c r="C2330" s="3" t="s">
        <v>4523</v>
      </c>
      <c r="D2330" s="3" t="n">
        <v>1.475082435668</v>
      </c>
    </row>
    <row r="2331" customFormat="false" ht="15" hidden="false" customHeight="true" outlineLevel="0" collapsed="false">
      <c r="A2331" s="3" t="n">
        <v>2589</v>
      </c>
      <c r="B2331" s="3" t="s">
        <v>4524</v>
      </c>
      <c r="C2331" s="3" t="s">
        <v>4525</v>
      </c>
      <c r="D2331" s="3" t="n">
        <v>1.475082435668</v>
      </c>
    </row>
    <row r="2332" customFormat="false" ht="15" hidden="false" customHeight="true" outlineLevel="0" collapsed="false">
      <c r="A2332" s="3" t="n">
        <v>2590</v>
      </c>
      <c r="B2332" s="3" t="s">
        <v>4526</v>
      </c>
      <c r="C2332" s="3" t="s">
        <v>4527</v>
      </c>
      <c r="D2332" s="3" t="n">
        <v>1.475082435668</v>
      </c>
    </row>
    <row r="2333" customFormat="false" ht="15" hidden="false" customHeight="true" outlineLevel="0" collapsed="false">
      <c r="A2333" s="3" t="n">
        <v>2591</v>
      </c>
      <c r="B2333" s="3" t="s">
        <v>4528</v>
      </c>
      <c r="C2333" s="3" t="s">
        <v>4529</v>
      </c>
      <c r="D2333" s="3" t="n">
        <v>1.475082435668</v>
      </c>
    </row>
    <row r="2334" customFormat="false" ht="15" hidden="false" customHeight="true" outlineLevel="0" collapsed="false">
      <c r="A2334" s="3" t="n">
        <v>2592</v>
      </c>
      <c r="B2334" s="3" t="s">
        <v>4530</v>
      </c>
      <c r="C2334" s="3" t="s">
        <v>4531</v>
      </c>
      <c r="D2334" s="3" t="n">
        <v>1.475082435668</v>
      </c>
    </row>
    <row r="2335" customFormat="false" ht="15" hidden="false" customHeight="true" outlineLevel="0" collapsed="false">
      <c r="A2335" s="3" t="n">
        <v>2593</v>
      </c>
      <c r="B2335" s="3" t="s">
        <v>4532</v>
      </c>
      <c r="C2335" s="3" t="s">
        <v>4533</v>
      </c>
      <c r="D2335" s="3" t="n">
        <v>1.475082435668</v>
      </c>
    </row>
    <row r="2336" customFormat="false" ht="15" hidden="false" customHeight="true" outlineLevel="0" collapsed="false">
      <c r="A2336" s="3" t="n">
        <v>2594</v>
      </c>
      <c r="B2336" s="3" t="s">
        <v>4534</v>
      </c>
      <c r="C2336" s="3" t="s">
        <v>4535</v>
      </c>
      <c r="D2336" s="3" t="n">
        <v>1.475082435668</v>
      </c>
    </row>
    <row r="2337" customFormat="false" ht="15" hidden="false" customHeight="true" outlineLevel="0" collapsed="false">
      <c r="A2337" s="3" t="n">
        <v>2595</v>
      </c>
      <c r="B2337" s="3" t="s">
        <v>4536</v>
      </c>
      <c r="C2337" s="3" t="s">
        <v>4537</v>
      </c>
      <c r="D2337" s="3" t="n">
        <v>1.475082435668</v>
      </c>
    </row>
    <row r="2338" customFormat="false" ht="15" hidden="false" customHeight="true" outlineLevel="0" collapsed="false">
      <c r="A2338" s="3" t="n">
        <v>2596</v>
      </c>
      <c r="B2338" s="3" t="s">
        <v>4538</v>
      </c>
      <c r="C2338" s="3" t="s">
        <v>4539</v>
      </c>
      <c r="D2338" s="3" t="n">
        <v>1.475082435668</v>
      </c>
    </row>
    <row r="2339" customFormat="false" ht="15" hidden="false" customHeight="true" outlineLevel="0" collapsed="false">
      <c r="A2339" s="3" t="n">
        <v>2597</v>
      </c>
      <c r="B2339" s="3" t="s">
        <v>4540</v>
      </c>
      <c r="C2339" s="3" t="s">
        <v>4541</v>
      </c>
      <c r="D2339" s="3" t="n">
        <v>1.475082435668</v>
      </c>
    </row>
    <row r="2340" customFormat="false" ht="15" hidden="false" customHeight="true" outlineLevel="0" collapsed="false">
      <c r="A2340" s="3" t="n">
        <v>2598</v>
      </c>
      <c r="B2340" s="3" t="s">
        <v>4542</v>
      </c>
      <c r="C2340" s="3" t="s">
        <v>4543</v>
      </c>
      <c r="D2340" s="3" t="n">
        <v>1.475082435668</v>
      </c>
    </row>
    <row r="2341" customFormat="false" ht="15" hidden="false" customHeight="true" outlineLevel="0" collapsed="false">
      <c r="A2341" s="3" t="n">
        <v>2599</v>
      </c>
      <c r="B2341" s="3" t="s">
        <v>4544</v>
      </c>
      <c r="C2341" s="3" t="s">
        <v>4545</v>
      </c>
      <c r="D2341" s="3" t="n">
        <v>1.475082435668</v>
      </c>
    </row>
    <row r="2342" customFormat="false" ht="15" hidden="false" customHeight="true" outlineLevel="0" collapsed="false">
      <c r="A2342" s="3" t="n">
        <v>2600</v>
      </c>
      <c r="B2342" s="3" t="s">
        <v>4546</v>
      </c>
      <c r="C2342" s="3" t="s">
        <v>4547</v>
      </c>
      <c r="D2342" s="3" t="n">
        <v>1.475082435668</v>
      </c>
    </row>
    <row r="2343" customFormat="false" ht="15" hidden="false" customHeight="true" outlineLevel="0" collapsed="false">
      <c r="A2343" s="3" t="n">
        <v>2601</v>
      </c>
      <c r="B2343" s="3" t="s">
        <v>4548</v>
      </c>
      <c r="C2343" s="3" t="s">
        <v>4549</v>
      </c>
      <c r="D2343" s="3" t="n">
        <v>1.475082435668</v>
      </c>
    </row>
    <row r="2344" customFormat="false" ht="15" hidden="false" customHeight="true" outlineLevel="0" collapsed="false">
      <c r="A2344" s="3" t="n">
        <v>2602</v>
      </c>
      <c r="B2344" s="3" t="s">
        <v>4550</v>
      </c>
      <c r="C2344" s="3" t="s">
        <v>4551</v>
      </c>
      <c r="D2344" s="3" t="n">
        <v>1.475082435668</v>
      </c>
    </row>
    <row r="2345" customFormat="false" ht="15" hidden="false" customHeight="true" outlineLevel="0" collapsed="false">
      <c r="A2345" s="3" t="n">
        <v>2603</v>
      </c>
      <c r="B2345" s="3" t="s">
        <v>4552</v>
      </c>
      <c r="C2345" s="3" t="s">
        <v>4553</v>
      </c>
      <c r="D2345" s="3" t="n">
        <v>1.475082435668</v>
      </c>
    </row>
    <row r="2346" customFormat="false" ht="15" hidden="false" customHeight="true" outlineLevel="0" collapsed="false">
      <c r="A2346" s="3" t="n">
        <v>2604</v>
      </c>
      <c r="B2346" s="3" t="s">
        <v>4554</v>
      </c>
      <c r="C2346" s="3" t="s">
        <v>4555</v>
      </c>
      <c r="D2346" s="3" t="n">
        <v>1.475082435668</v>
      </c>
    </row>
    <row r="2347" customFormat="false" ht="15" hidden="false" customHeight="true" outlineLevel="0" collapsed="false">
      <c r="A2347" s="3" t="n">
        <v>2605</v>
      </c>
      <c r="B2347" s="3" t="s">
        <v>4556</v>
      </c>
      <c r="C2347" s="3" t="s">
        <v>4557</v>
      </c>
      <c r="D2347" s="3" t="n">
        <v>1.475082435668</v>
      </c>
    </row>
    <row r="2348" customFormat="false" ht="15" hidden="false" customHeight="true" outlineLevel="0" collapsed="false">
      <c r="A2348" s="3" t="n">
        <v>2606</v>
      </c>
      <c r="B2348" s="3" t="s">
        <v>4558</v>
      </c>
      <c r="C2348" s="3" t="s">
        <v>4559</v>
      </c>
      <c r="D2348" s="3" t="n">
        <v>1.475082435668</v>
      </c>
    </row>
    <row r="2349" customFormat="false" ht="15" hidden="false" customHeight="true" outlineLevel="0" collapsed="false">
      <c r="A2349" s="3" t="n">
        <v>2607</v>
      </c>
      <c r="B2349" s="3" t="s">
        <v>4560</v>
      </c>
      <c r="C2349" s="3" t="s">
        <v>877</v>
      </c>
      <c r="D2349" s="3" t="n">
        <v>1.475082435668</v>
      </c>
    </row>
    <row r="2350" customFormat="false" ht="15" hidden="false" customHeight="true" outlineLevel="0" collapsed="false">
      <c r="A2350" s="3" t="n">
        <v>2608</v>
      </c>
      <c r="B2350" s="3" t="s">
        <v>4561</v>
      </c>
      <c r="C2350" s="3" t="s">
        <v>4562</v>
      </c>
      <c r="D2350" s="3" t="n">
        <v>1.475082435668</v>
      </c>
    </row>
    <row r="2351" customFormat="false" ht="15" hidden="false" customHeight="true" outlineLevel="0" collapsed="false">
      <c r="A2351" s="3" t="n">
        <v>2609</v>
      </c>
      <c r="B2351" s="3" t="s">
        <v>4563</v>
      </c>
      <c r="C2351" s="3" t="s">
        <v>376</v>
      </c>
      <c r="D2351" s="3" t="n">
        <v>1.475082435668</v>
      </c>
    </row>
    <row r="2352" customFormat="false" ht="15" hidden="false" customHeight="true" outlineLevel="0" collapsed="false">
      <c r="A2352" s="3" t="n">
        <v>2610</v>
      </c>
      <c r="B2352" s="3" t="s">
        <v>4564</v>
      </c>
      <c r="C2352" s="3" t="s">
        <v>4565</v>
      </c>
      <c r="D2352" s="3" t="n">
        <v>1.475082435668</v>
      </c>
    </row>
    <row r="2353" customFormat="false" ht="15" hidden="false" customHeight="true" outlineLevel="0" collapsed="false">
      <c r="A2353" s="3" t="n">
        <v>2611</v>
      </c>
      <c r="B2353" s="3" t="s">
        <v>4566</v>
      </c>
      <c r="C2353" s="3" t="s">
        <v>4567</v>
      </c>
      <c r="D2353" s="3" t="n">
        <v>1.475082435668</v>
      </c>
    </row>
    <row r="2354" customFormat="false" ht="15" hidden="false" customHeight="true" outlineLevel="0" collapsed="false">
      <c r="A2354" s="3" t="n">
        <v>2612</v>
      </c>
      <c r="B2354" s="3" t="s">
        <v>4568</v>
      </c>
      <c r="C2354" s="3" t="s">
        <v>4569</v>
      </c>
      <c r="D2354" s="3" t="n">
        <v>1.475082435668</v>
      </c>
    </row>
    <row r="2355" customFormat="false" ht="15" hidden="false" customHeight="true" outlineLevel="0" collapsed="false">
      <c r="A2355" s="3" t="n">
        <v>2614</v>
      </c>
      <c r="B2355" s="3" t="s">
        <v>4570</v>
      </c>
      <c r="C2355" s="3" t="s">
        <v>4571</v>
      </c>
      <c r="D2355" s="3" t="n">
        <v>1.475082435668</v>
      </c>
    </row>
    <row r="2356" customFormat="false" ht="15" hidden="false" customHeight="true" outlineLevel="0" collapsed="false">
      <c r="A2356" s="3" t="n">
        <v>2615</v>
      </c>
      <c r="B2356" s="3" t="s">
        <v>4572</v>
      </c>
      <c r="C2356" s="3" t="s">
        <v>4573</v>
      </c>
      <c r="D2356" s="3" t="n">
        <v>1.475082435668</v>
      </c>
    </row>
    <row r="2357" customFormat="false" ht="15" hidden="false" customHeight="true" outlineLevel="0" collapsed="false">
      <c r="A2357" s="3" t="n">
        <v>2616</v>
      </c>
      <c r="B2357" s="3" t="s">
        <v>4574</v>
      </c>
      <c r="C2357" s="3" t="s">
        <v>4575</v>
      </c>
      <c r="D2357" s="3" t="n">
        <v>1.475082435668</v>
      </c>
    </row>
    <row r="2358" customFormat="false" ht="15" hidden="false" customHeight="true" outlineLevel="0" collapsed="false">
      <c r="A2358" s="3" t="n">
        <v>2617</v>
      </c>
      <c r="B2358" s="3" t="s">
        <v>4576</v>
      </c>
      <c r="C2358" s="3" t="s">
        <v>252</v>
      </c>
      <c r="D2358" s="3" t="n">
        <v>1.475082435668</v>
      </c>
    </row>
    <row r="2359" customFormat="false" ht="15" hidden="false" customHeight="true" outlineLevel="0" collapsed="false">
      <c r="A2359" s="3" t="n">
        <v>2618</v>
      </c>
      <c r="B2359" s="3" t="s">
        <v>4577</v>
      </c>
      <c r="C2359" s="3" t="s">
        <v>4578</v>
      </c>
      <c r="D2359" s="3" t="n">
        <v>1.475082435668</v>
      </c>
    </row>
    <row r="2360" customFormat="false" ht="15" hidden="false" customHeight="true" outlineLevel="0" collapsed="false">
      <c r="A2360" s="3" t="n">
        <v>2619</v>
      </c>
      <c r="B2360" s="3" t="s">
        <v>4579</v>
      </c>
      <c r="C2360" s="3" t="s">
        <v>4580</v>
      </c>
      <c r="D2360" s="3" t="n">
        <v>1.475082435668</v>
      </c>
    </row>
    <row r="2361" customFormat="false" ht="15" hidden="false" customHeight="true" outlineLevel="0" collapsed="false">
      <c r="A2361" s="3" t="n">
        <v>2620</v>
      </c>
      <c r="B2361" s="3" t="s">
        <v>4581</v>
      </c>
      <c r="C2361" s="3" t="s">
        <v>4582</v>
      </c>
      <c r="D2361" s="3" t="n">
        <v>1.475082435668</v>
      </c>
    </row>
    <row r="2362" customFormat="false" ht="15" hidden="false" customHeight="true" outlineLevel="0" collapsed="false">
      <c r="A2362" s="3" t="n">
        <v>2621</v>
      </c>
      <c r="B2362" s="3" t="s">
        <v>4583</v>
      </c>
      <c r="C2362" s="3" t="s">
        <v>376</v>
      </c>
      <c r="D2362" s="3" t="n">
        <v>1.475082435668</v>
      </c>
    </row>
    <row r="2363" customFormat="false" ht="15" hidden="false" customHeight="true" outlineLevel="0" collapsed="false">
      <c r="A2363" s="3" t="n">
        <v>2622</v>
      </c>
      <c r="B2363" s="3" t="s">
        <v>4584</v>
      </c>
      <c r="C2363" s="3" t="s">
        <v>87</v>
      </c>
      <c r="D2363" s="3" t="n">
        <v>1.475082435668</v>
      </c>
    </row>
    <row r="2364" customFormat="false" ht="15" hidden="false" customHeight="true" outlineLevel="0" collapsed="false">
      <c r="A2364" s="3" t="n">
        <v>2623</v>
      </c>
      <c r="B2364" s="3" t="s">
        <v>4585</v>
      </c>
      <c r="C2364" s="3" t="s">
        <v>4586</v>
      </c>
      <c r="D2364" s="3" t="n">
        <v>1.475082435668</v>
      </c>
    </row>
    <row r="2365" customFormat="false" ht="15" hidden="false" customHeight="true" outlineLevel="0" collapsed="false">
      <c r="A2365" s="3" t="n">
        <v>2624</v>
      </c>
      <c r="B2365" s="3" t="s">
        <v>4587</v>
      </c>
      <c r="C2365" s="3" t="s">
        <v>4588</v>
      </c>
      <c r="D2365" s="3" t="n">
        <v>1.475082435668</v>
      </c>
    </row>
    <row r="2366" customFormat="false" ht="15" hidden="false" customHeight="true" outlineLevel="0" collapsed="false">
      <c r="A2366" s="3" t="n">
        <v>2625</v>
      </c>
      <c r="B2366" s="3" t="s">
        <v>4589</v>
      </c>
      <c r="C2366" s="3" t="s">
        <v>4590</v>
      </c>
      <c r="D2366" s="3" t="n">
        <v>1.475082435668</v>
      </c>
    </row>
    <row r="2367" customFormat="false" ht="15" hidden="false" customHeight="true" outlineLevel="0" collapsed="false">
      <c r="A2367" s="3" t="n">
        <v>2626</v>
      </c>
      <c r="B2367" s="3" t="s">
        <v>4591</v>
      </c>
      <c r="C2367" s="3" t="s">
        <v>4592</v>
      </c>
      <c r="D2367" s="3" t="n">
        <v>1.475082435668</v>
      </c>
    </row>
    <row r="2368" customFormat="false" ht="15" hidden="false" customHeight="true" outlineLevel="0" collapsed="false">
      <c r="A2368" s="3" t="n">
        <v>2627</v>
      </c>
      <c r="B2368" s="3" t="s">
        <v>4593</v>
      </c>
      <c r="C2368" s="3" t="s">
        <v>4594</v>
      </c>
      <c r="D2368" s="3" t="n">
        <v>1.475082435668</v>
      </c>
    </row>
    <row r="2369" customFormat="false" ht="15" hidden="false" customHeight="true" outlineLevel="0" collapsed="false">
      <c r="A2369" s="3" t="n">
        <v>2628</v>
      </c>
      <c r="B2369" s="3" t="s">
        <v>4595</v>
      </c>
      <c r="C2369" s="3" t="s">
        <v>4596</v>
      </c>
      <c r="D2369" s="3" t="n">
        <v>1.475082435668</v>
      </c>
    </row>
    <row r="2370" customFormat="false" ht="15" hidden="false" customHeight="true" outlineLevel="0" collapsed="false">
      <c r="A2370" s="3" t="n">
        <v>2629</v>
      </c>
      <c r="B2370" s="3" t="s">
        <v>4597</v>
      </c>
      <c r="C2370" s="3" t="s">
        <v>4598</v>
      </c>
      <c r="D2370" s="3" t="n">
        <v>1.475082435668</v>
      </c>
    </row>
    <row r="2371" customFormat="false" ht="15" hidden="false" customHeight="true" outlineLevel="0" collapsed="false">
      <c r="A2371" s="3" t="n">
        <v>2630</v>
      </c>
      <c r="B2371" s="3" t="s">
        <v>4599</v>
      </c>
      <c r="C2371" s="3" t="s">
        <v>4600</v>
      </c>
      <c r="D2371" s="3" t="n">
        <v>1.475082435668</v>
      </c>
    </row>
    <row r="2372" customFormat="false" ht="15" hidden="false" customHeight="true" outlineLevel="0" collapsed="false">
      <c r="A2372" s="3" t="n">
        <v>2631</v>
      </c>
      <c r="B2372" s="3" t="s">
        <v>4601</v>
      </c>
      <c r="C2372" s="3" t="s">
        <v>4602</v>
      </c>
      <c r="D2372" s="3" t="n">
        <v>1.475082435668</v>
      </c>
    </row>
    <row r="2373" customFormat="false" ht="15" hidden="false" customHeight="true" outlineLevel="0" collapsed="false">
      <c r="A2373" s="3" t="n">
        <v>2632</v>
      </c>
      <c r="B2373" s="3" t="s">
        <v>4603</v>
      </c>
      <c r="C2373" s="3" t="s">
        <v>4604</v>
      </c>
      <c r="D2373" s="3" t="n">
        <v>1.475082435668</v>
      </c>
    </row>
    <row r="2374" customFormat="false" ht="15" hidden="false" customHeight="true" outlineLevel="0" collapsed="false">
      <c r="A2374" s="3" t="n">
        <v>2633</v>
      </c>
      <c r="B2374" s="3" t="s">
        <v>4605</v>
      </c>
      <c r="C2374" s="3" t="s">
        <v>4606</v>
      </c>
      <c r="D2374" s="3" t="n">
        <v>1.475082435668</v>
      </c>
    </row>
    <row r="2375" customFormat="false" ht="15" hidden="false" customHeight="true" outlineLevel="0" collapsed="false">
      <c r="A2375" s="3" t="n">
        <v>2634</v>
      </c>
      <c r="B2375" s="3" t="s">
        <v>4607</v>
      </c>
      <c r="C2375" s="3" t="s">
        <v>4608</v>
      </c>
      <c r="D2375" s="3" t="n">
        <v>1.475082435668</v>
      </c>
    </row>
    <row r="2376" customFormat="false" ht="15" hidden="false" customHeight="true" outlineLevel="0" collapsed="false">
      <c r="A2376" s="3" t="n">
        <v>2635</v>
      </c>
      <c r="B2376" s="3" t="s">
        <v>4609</v>
      </c>
      <c r="C2376" s="3" t="s">
        <v>4610</v>
      </c>
      <c r="D2376" s="3" t="n">
        <v>1.475082435668</v>
      </c>
    </row>
    <row r="2377" customFormat="false" ht="15" hidden="false" customHeight="true" outlineLevel="0" collapsed="false">
      <c r="A2377" s="3" t="n">
        <v>2636</v>
      </c>
      <c r="B2377" s="3" t="s">
        <v>4611</v>
      </c>
      <c r="C2377" s="3" t="s">
        <v>4612</v>
      </c>
      <c r="D2377" s="3" t="n">
        <v>1.475082435668</v>
      </c>
    </row>
    <row r="2378" customFormat="false" ht="15" hidden="false" customHeight="true" outlineLevel="0" collapsed="false">
      <c r="A2378" s="3" t="n">
        <v>2637</v>
      </c>
      <c r="B2378" s="3" t="s">
        <v>4613</v>
      </c>
      <c r="C2378" s="3" t="s">
        <v>4614</v>
      </c>
      <c r="D2378" s="3" t="n">
        <v>1.475082435668</v>
      </c>
    </row>
    <row r="2379" customFormat="false" ht="15" hidden="false" customHeight="true" outlineLevel="0" collapsed="false">
      <c r="A2379" s="3" t="n">
        <v>2638</v>
      </c>
      <c r="B2379" s="3" t="s">
        <v>4615</v>
      </c>
      <c r="C2379" s="3" t="s">
        <v>4616</v>
      </c>
      <c r="D2379" s="3" t="n">
        <v>1.475082435668</v>
      </c>
    </row>
    <row r="2380" customFormat="false" ht="15" hidden="false" customHeight="true" outlineLevel="0" collapsed="false">
      <c r="A2380" s="3" t="n">
        <v>2639</v>
      </c>
      <c r="B2380" s="3" t="s">
        <v>4617</v>
      </c>
      <c r="C2380" s="3" t="s">
        <v>4618</v>
      </c>
      <c r="D2380" s="3" t="n">
        <v>1.475082435668</v>
      </c>
    </row>
    <row r="2381" customFormat="false" ht="15" hidden="false" customHeight="true" outlineLevel="0" collapsed="false">
      <c r="A2381" s="3" t="n">
        <v>2640</v>
      </c>
      <c r="B2381" s="3" t="s">
        <v>4619</v>
      </c>
      <c r="C2381" s="3" t="s">
        <v>4620</v>
      </c>
      <c r="D2381" s="3" t="n">
        <v>1.475082435668</v>
      </c>
    </row>
    <row r="2382" customFormat="false" ht="15" hidden="false" customHeight="true" outlineLevel="0" collapsed="false">
      <c r="A2382" s="3" t="n">
        <v>2641</v>
      </c>
      <c r="B2382" s="3" t="s">
        <v>4621</v>
      </c>
      <c r="C2382" s="3" t="s">
        <v>4622</v>
      </c>
      <c r="D2382" s="3" t="n">
        <v>1.475082435668</v>
      </c>
    </row>
    <row r="2383" customFormat="false" ht="15" hidden="false" customHeight="true" outlineLevel="0" collapsed="false">
      <c r="A2383" s="3" t="n">
        <v>2642</v>
      </c>
      <c r="B2383" s="3" t="s">
        <v>4623</v>
      </c>
      <c r="C2383" s="3" t="s">
        <v>4624</v>
      </c>
      <c r="D2383" s="3" t="n">
        <v>1.475082435668</v>
      </c>
    </row>
    <row r="2384" customFormat="false" ht="15" hidden="false" customHeight="true" outlineLevel="0" collapsed="false">
      <c r="A2384" s="3" t="n">
        <v>2643</v>
      </c>
      <c r="B2384" s="3" t="s">
        <v>4625</v>
      </c>
      <c r="C2384" s="3" t="s">
        <v>4626</v>
      </c>
      <c r="D2384" s="3" t="n">
        <v>1.475082435668</v>
      </c>
    </row>
    <row r="2385" customFormat="false" ht="15" hidden="false" customHeight="true" outlineLevel="0" collapsed="false">
      <c r="A2385" s="3" t="n">
        <v>2644</v>
      </c>
      <c r="B2385" s="3" t="s">
        <v>4627</v>
      </c>
      <c r="C2385" s="3" t="s">
        <v>4628</v>
      </c>
      <c r="D2385" s="3" t="n">
        <v>1.475082435668</v>
      </c>
    </row>
    <row r="2386" customFormat="false" ht="15" hidden="false" customHeight="true" outlineLevel="0" collapsed="false">
      <c r="A2386" s="3" t="n">
        <v>2645</v>
      </c>
      <c r="B2386" s="3" t="s">
        <v>4629</v>
      </c>
      <c r="C2386" s="3" t="s">
        <v>4630</v>
      </c>
      <c r="D2386" s="3" t="n">
        <v>1.475082435668</v>
      </c>
    </row>
    <row r="2387" customFormat="false" ht="15" hidden="false" customHeight="true" outlineLevel="0" collapsed="false">
      <c r="A2387" s="3" t="n">
        <v>2646</v>
      </c>
      <c r="B2387" s="3" t="s">
        <v>4631</v>
      </c>
      <c r="C2387" s="3" t="s">
        <v>4632</v>
      </c>
      <c r="D2387" s="3" t="n">
        <v>1.475082435668</v>
      </c>
    </row>
    <row r="2388" customFormat="false" ht="15" hidden="false" customHeight="true" outlineLevel="0" collapsed="false">
      <c r="A2388" s="3" t="n">
        <v>2647</v>
      </c>
      <c r="B2388" s="3" t="s">
        <v>4633</v>
      </c>
      <c r="C2388" s="3" t="s">
        <v>4634</v>
      </c>
      <c r="D2388" s="3" t="n">
        <v>1.475082435668</v>
      </c>
    </row>
    <row r="2389" customFormat="false" ht="15" hidden="false" customHeight="true" outlineLevel="0" collapsed="false">
      <c r="A2389" s="3" t="n">
        <v>2648</v>
      </c>
      <c r="B2389" s="3" t="s">
        <v>4635</v>
      </c>
      <c r="C2389" s="3" t="s">
        <v>4636</v>
      </c>
      <c r="D2389" s="3" t="n">
        <v>1.475082435668</v>
      </c>
    </row>
    <row r="2390" customFormat="false" ht="15" hidden="false" customHeight="true" outlineLevel="0" collapsed="false">
      <c r="A2390" s="3" t="n">
        <v>2649</v>
      </c>
      <c r="B2390" s="3" t="s">
        <v>4637</v>
      </c>
      <c r="C2390" s="3" t="s">
        <v>4638</v>
      </c>
      <c r="D2390" s="3" t="n">
        <v>1.475082435668</v>
      </c>
    </row>
    <row r="2391" customFormat="false" ht="15" hidden="false" customHeight="true" outlineLevel="0" collapsed="false">
      <c r="A2391" s="3" t="n">
        <v>2650</v>
      </c>
      <c r="B2391" s="3" t="s">
        <v>4639</v>
      </c>
      <c r="C2391" s="3" t="s">
        <v>4640</v>
      </c>
      <c r="D2391" s="3" t="n">
        <v>1.475082435668</v>
      </c>
    </row>
    <row r="2392" customFormat="false" ht="15" hidden="false" customHeight="true" outlineLevel="0" collapsed="false">
      <c r="A2392" s="3" t="n">
        <v>2651</v>
      </c>
      <c r="B2392" s="3" t="s">
        <v>4641</v>
      </c>
      <c r="C2392" s="3" t="s">
        <v>4642</v>
      </c>
      <c r="D2392" s="3" t="n">
        <v>1.475082435668</v>
      </c>
    </row>
    <row r="2393" customFormat="false" ht="15" hidden="false" customHeight="true" outlineLevel="0" collapsed="false">
      <c r="B2393" s="3" t="n">
        <v>7110</v>
      </c>
      <c r="C2393" s="3" t="s">
        <v>4643</v>
      </c>
      <c r="D2393" s="3" t="n">
        <v>1.475082435668</v>
      </c>
    </row>
    <row r="2394" customFormat="false" ht="15" hidden="false" customHeight="true" outlineLevel="0" collapsed="false">
      <c r="B2394" s="3" t="n">
        <v>7111</v>
      </c>
      <c r="C2394" s="3" t="s">
        <v>4644</v>
      </c>
      <c r="D2394" s="3" t="n">
        <v>1.475082435668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2"/>
  <sheetViews>
    <sheetView showFormulas="false" showGridLines="true" showRowColHeaders="true" showZeros="true" rightToLeft="false" tabSelected="false" showOutlineSymbols="true" defaultGridColor="true" view="normal" topLeftCell="A15" colorId="64" zoomScale="85" zoomScaleNormal="85" zoomScalePageLayoutView="100" workbookViewId="0">
      <selection pane="topLeft" activeCell="E36" activeCellId="0" sqref="E36"/>
    </sheetView>
  </sheetViews>
  <sheetFormatPr defaultColWidth="9.3125" defaultRowHeight="12.75" zeroHeight="false" outlineLevelRow="0" outlineLevelCol="0"/>
  <cols>
    <col collapsed="false" customWidth="false" hidden="false" outlineLevel="0" max="1" min="1" style="4" width="9.33"/>
    <col collapsed="false" customWidth="true" hidden="false" outlineLevel="0" max="2" min="2" style="4" width="63.33"/>
    <col collapsed="false" customWidth="true" hidden="false" outlineLevel="0" max="3" min="3" style="4" width="58.17"/>
    <col collapsed="false" customWidth="true" hidden="false" outlineLevel="0" max="4" min="4" style="4" width="45.17"/>
    <col collapsed="false" customWidth="true" hidden="false" outlineLevel="0" max="5" min="5" style="5" width="21.5"/>
    <col collapsed="false" customWidth="true" hidden="false" outlineLevel="0" max="6" min="6" style="4" width="10.51"/>
    <col collapsed="false" customWidth="false" hidden="false" outlineLevel="0" max="1024" min="7" style="4" width="9.33"/>
  </cols>
  <sheetData>
    <row r="1" customFormat="false" ht="29.25" hidden="false" customHeight="true" outlineLevel="0" collapsed="false">
      <c r="A1" s="2" t="s">
        <v>4645</v>
      </c>
      <c r="B1" s="6"/>
      <c r="C1" s="6"/>
      <c r="D1" s="6"/>
      <c r="E1" s="7"/>
      <c r="F1" s="6"/>
      <c r="G1" s="6"/>
      <c r="H1" s="6"/>
      <c r="I1" s="6"/>
      <c r="J1" s="6"/>
      <c r="K1" s="6"/>
      <c r="L1" s="6"/>
    </row>
    <row r="2" customFormat="false" ht="12.75" hidden="false" customHeight="true" outlineLevel="0" collapsed="false">
      <c r="A2" s="8"/>
      <c r="B2" s="9" t="s">
        <v>4646</v>
      </c>
      <c r="C2" s="9" t="s">
        <v>4647</v>
      </c>
      <c r="D2" s="9" t="s">
        <v>4648</v>
      </c>
      <c r="E2" s="10" t="s">
        <v>4649</v>
      </c>
    </row>
    <row r="3" customFormat="false" ht="15.75" hidden="false" customHeight="true" outlineLevel="0" collapsed="false">
      <c r="A3" s="11" t="n">
        <v>1</v>
      </c>
      <c r="B3" s="12" t="s">
        <v>4650</v>
      </c>
      <c r="C3" s="12" t="s">
        <v>4651</v>
      </c>
      <c r="D3" s="12" t="s">
        <v>4652</v>
      </c>
      <c r="E3" s="13" t="n">
        <f aca="false">VLOOKUP("F00101",'Q fields (current)'!$C:$D,2,0) + VLOOKUP("F00201",'Q fields (current)'!$C:$D,2,0)</f>
        <v>773055.975794251</v>
      </c>
    </row>
    <row r="4" customFormat="false" ht="32.25" hidden="false" customHeight="true" outlineLevel="0" collapsed="false">
      <c r="A4" s="11" t="n">
        <v>2</v>
      </c>
      <c r="B4" s="12" t="s">
        <v>4653</v>
      </c>
      <c r="C4" s="12" t="s">
        <v>4654</v>
      </c>
      <c r="D4" s="12" t="s">
        <v>4655</v>
      </c>
      <c r="E4" s="13" t="n">
        <f aca="false">VLOOKUP(1,$A$3:$E$14,5,0) - (VLOOKUP("F01401",'Q fields (current)'!$C:$D,2,0) + VLOOKUP("F01501",'Q fields (current)'!$C:$D,2,0) + VLOOKUP("F01601",'Q fields (current)'!$C:$D,2,0) + VLOOKUP("F01701",'Q fields (current)'!$C:$D,2,0) + VLOOKUP("F02201",'Q fields (current)'!$C:$D,2,0))</f>
        <v>-135854.765506808</v>
      </c>
    </row>
    <row r="5" customFormat="false" ht="26.25" hidden="false" customHeight="true" outlineLevel="0" collapsed="false">
      <c r="A5" s="11" t="n">
        <v>3</v>
      </c>
      <c r="B5" s="12" t="s">
        <v>4656</v>
      </c>
      <c r="C5" s="12" t="s">
        <v>4657</v>
      </c>
      <c r="D5" s="12" t="s">
        <v>4658</v>
      </c>
      <c r="E5" s="13" t="n">
        <f aca="false">VLOOKUP(2,$A$3:$E$14,5,0) -  VLOOKUP("F01901",'Q fields (current)'!$C:$D,2,0)</f>
        <v>-148562.78366112</v>
      </c>
    </row>
    <row r="6" customFormat="false" ht="26.25" hidden="false" customHeight="true" outlineLevel="0" collapsed="false">
      <c r="A6" s="11" t="n">
        <v>4</v>
      </c>
      <c r="B6" s="12" t="s">
        <v>4659</v>
      </c>
      <c r="C6" s="12" t="s">
        <v>4660</v>
      </c>
      <c r="D6" s="12" t="s">
        <v>4661</v>
      </c>
      <c r="E6" s="13" t="n">
        <f aca="false">VLOOKUP(1,$A$3:$E$14,5,0) -  (VLOOKUP("F01401",'Q fields (current)'!$C:$D,2,0) + VLOOKUP("F01501",'Q fields (current)'!$C:$D,2,0) + VLOOKUP("F01901",'Q fields (current)'!$C:$D,2,0) + VLOOKUP("F01701",'Q fields (current)'!$C:$D,2,0) + VLOOKUP("F01803",'Q fields (current)'!$C:$D,2,0) )</f>
        <v>-144635.400907716</v>
      </c>
    </row>
    <row r="7" customFormat="false" ht="26.25" hidden="false" customHeight="true" outlineLevel="0" collapsed="false">
      <c r="A7" s="11" t="n">
        <v>5</v>
      </c>
      <c r="B7" s="12" t="s">
        <v>4662</v>
      </c>
      <c r="C7" s="12" t="s">
        <v>4663</v>
      </c>
      <c r="D7" s="12" t="s">
        <v>4664</v>
      </c>
      <c r="E7" s="14" t="n">
        <f aca="false">(VLOOKUP("A00101", 'Q fields (current)'!C:D,2,0)+VLOOKUP("A00201", 'Q fields (current)'!C:D,2,0))/365+(VLOOKUP("A01002", 'Q fields (current)'!C:D,2,0)+VLOOKUP("A01102", 'Q fields (current)'!C:D,2,0))/100+VLOOKUP("A01201", 'Q fields (current)'!C:D,2,0)</f>
        <v>5</v>
      </c>
    </row>
    <row r="8" customFormat="false" ht="39" hidden="false" customHeight="true" outlineLevel="0" collapsed="false">
      <c r="A8" s="11" t="n">
        <v>6</v>
      </c>
      <c r="B8" s="12" t="s">
        <v>4665</v>
      </c>
      <c r="C8" s="12" t="s">
        <v>4666</v>
      </c>
      <c r="D8" s="12" t="s">
        <v>4667</v>
      </c>
      <c r="E8" s="13" t="n">
        <f aca="false">(VLOOKUP("A01002", 'Q fields (current)'!C:D,2,0)+VLOOKUP("A01102", 'Q fields (current)'!C:D,2,0))/100+VLOOKUP("A01201", 'Q fields (current)'!C:D,2,0)</f>
        <v>3</v>
      </c>
    </row>
    <row r="9" customFormat="false" ht="15.75" hidden="false" customHeight="true" outlineLevel="0" collapsed="false">
      <c r="A9" s="11" t="n">
        <v>7</v>
      </c>
      <c r="B9" s="12" t="s">
        <v>4668</v>
      </c>
      <c r="C9" s="12" t="s">
        <v>4669</v>
      </c>
      <c r="D9" s="12" t="s">
        <v>4670</v>
      </c>
      <c r="E9" s="13" t="n">
        <f aca="false">VLOOKUP("F01401",'Q fields (current)'!$C:$D,2,0) + VLOOKUP("F01501",'Q fields (current)'!$C:$D,2,0) + VLOOKUP("F01601",'Q fields (current)'!$C:$D,2,0) + VLOOKUP("F01701",'Q fields (current)'!$C:$D,2,0) + VLOOKUP("F01803",'Q fields (current)'!$C:$D,2,0) + VLOOKUP("F01901",'Q fields (current)'!$C:$D,2,0) + VLOOKUP("F02201",'Q fields (current)'!$C:$D,2,0)</f>
        <v>1052850.2269289</v>
      </c>
    </row>
    <row r="10" customFormat="false" ht="15.75" hidden="false" customHeight="true" outlineLevel="0" collapsed="false">
      <c r="A10" s="11" t="n">
        <v>8</v>
      </c>
      <c r="B10" s="12" t="s">
        <v>4671</v>
      </c>
      <c r="C10" s="12" t="s">
        <v>4672</v>
      </c>
      <c r="D10" s="12" t="s">
        <v>4673</v>
      </c>
      <c r="E10" s="13" t="n">
        <f aca="false">VLOOKUP("F01401",'Q fields (current)'!$C:$D,2,0)</f>
        <v>745098.335854766</v>
      </c>
    </row>
    <row r="11" customFormat="false" ht="15.75" hidden="false" customHeight="true" outlineLevel="0" collapsed="false">
      <c r="A11" s="11" t="n">
        <v>9</v>
      </c>
      <c r="B11" s="12" t="s">
        <v>4674</v>
      </c>
      <c r="C11" s="12" t="s">
        <v>4675</v>
      </c>
      <c r="D11" s="12" t="s">
        <v>4676</v>
      </c>
      <c r="E11" s="13" t="n">
        <f aca="false">VLOOKUP("F02201",'Q fields (current)'!$C:$D,2,0)</f>
        <v>0</v>
      </c>
    </row>
    <row r="12" customFormat="false" ht="26.25" hidden="false" customHeight="true" outlineLevel="0" collapsed="false">
      <c r="A12" s="11" t="n">
        <v>10</v>
      </c>
      <c r="B12" s="12" t="s">
        <v>4677</v>
      </c>
      <c r="C12" s="12" t="s">
        <v>4678</v>
      </c>
      <c r="D12" s="12" t="s">
        <v>4679</v>
      </c>
      <c r="E12" s="13" t="n">
        <f aca="false">VLOOKUP("F02901",'Q fields (current)'!$C:$D,2,0) - VLOOKUP("F02902",'Q fields (current)'!$C:$D,2,0)</f>
        <v>0</v>
      </c>
    </row>
    <row r="13" customFormat="false" ht="26.25" hidden="false" customHeight="true" outlineLevel="0" collapsed="false">
      <c r="A13" s="11" t="n">
        <v>11</v>
      </c>
      <c r="B13" s="12" t="s">
        <v>4680</v>
      </c>
      <c r="C13" s="12" t="s">
        <v>4681</v>
      </c>
      <c r="D13" s="12" t="s">
        <v>4682</v>
      </c>
      <c r="E13" s="13" t="n">
        <f aca="false">VLOOKUP("F02901",'Q fields (current)'!$C:$D,2,0) - VLOOKUP("F02902",'Q fields (current)'!$C:$D,2,0) - VLOOKUP("F02903",'Q fields (current)'!$C:$D,2,0)</f>
        <v>0</v>
      </c>
    </row>
    <row r="14" customFormat="false" ht="26.25" hidden="false" customHeight="true" outlineLevel="0" collapsed="false">
      <c r="A14" s="11" t="n">
        <v>12</v>
      </c>
      <c r="B14" s="12" t="s">
        <v>4683</v>
      </c>
      <c r="C14" s="12" t="s">
        <v>4684</v>
      </c>
      <c r="D14" s="12" t="s">
        <v>4685</v>
      </c>
      <c r="E14" s="13" t="n">
        <f aca="false">VLOOKUP(1,$A$3:$E$14,5,0) -  VLOOKUP("F00201",'Q fields (current)'!$C:$D,2,0)</f>
        <v>773055.975794251</v>
      </c>
    </row>
    <row r="15" customFormat="false" ht="15.75" hidden="false" customHeight="true" outlineLevel="0" collapsed="false">
      <c r="A15" s="11" t="n">
        <v>13</v>
      </c>
      <c r="B15" s="15" t="s">
        <v>4686</v>
      </c>
      <c r="C15" s="12" t="s">
        <v>4687</v>
      </c>
      <c r="D15" s="12" t="s">
        <v>4688</v>
      </c>
      <c r="E15" s="13" t="n">
        <f aca="false">VLOOKUP(3,$A$3:$E$15,5,0) - VLOOKUP(6,$A$3:$E$15,5,0) * E16 * 1000</f>
        <v>-237466.00205883</v>
      </c>
    </row>
    <row r="16" customFormat="false" ht="39" hidden="false" customHeight="true" outlineLevel="0" collapsed="false">
      <c r="A16" s="11" t="n">
        <v>14</v>
      </c>
      <c r="B16" s="16" t="s">
        <v>4689</v>
      </c>
      <c r="C16" s="12" t="s">
        <v>4690</v>
      </c>
      <c r="D16" s="17" t="s">
        <v>4691</v>
      </c>
      <c r="E16" s="18" t="n">
        <f aca="false">INDEX(Coerenza!B:J,'Cluster determination'!D1+5,MATCH("Valore aggiunto lordo per addetto (in migliaia di euro)",Coerenza!3:3,0)-1)</f>
        <v>29.6344061325702</v>
      </c>
    </row>
    <row r="18" customFormat="false" ht="29.25" hidden="false" customHeight="true" outlineLevel="0" collapsed="false">
      <c r="A18" s="19" t="s">
        <v>4692</v>
      </c>
      <c r="B18" s="20"/>
      <c r="C18" s="20"/>
      <c r="D18" s="20"/>
      <c r="E18" s="21"/>
      <c r="F18" s="22"/>
    </row>
    <row r="19" customFormat="false" ht="15.75" hidden="false" customHeight="true" outlineLevel="0" collapsed="false">
      <c r="A19" s="23" t="s">
        <v>4693</v>
      </c>
      <c r="B19" s="9" t="s">
        <v>4646</v>
      </c>
      <c r="C19" s="9" t="s">
        <v>4647</v>
      </c>
      <c r="D19" s="9" t="s">
        <v>4648</v>
      </c>
      <c r="E19" s="10" t="s">
        <v>4649</v>
      </c>
      <c r="F19" s="22"/>
    </row>
    <row r="20" customFormat="false" ht="26.25" hidden="false" customHeight="true" outlineLevel="0" collapsed="false">
      <c r="A20" s="11" t="n">
        <v>15</v>
      </c>
      <c r="B20" s="12" t="s">
        <v>4694</v>
      </c>
      <c r="C20" s="24" t="s">
        <v>4695</v>
      </c>
      <c r="D20" s="24" t="s">
        <v>4696</v>
      </c>
      <c r="E20" s="18" t="n">
        <f aca="false">IF(VLOOKUP("F01401",'Q fields (current)'!$C:$D,2,0) = 0, 99999, VLOOKUP("F00101",'Q fields (current)'!$C:$D,2,0)/VLOOKUP("F01401",'Q fields (current)'!$C:$D,2,0))</f>
        <v>1.03752208076993</v>
      </c>
      <c r="F20" s="22"/>
    </row>
    <row r="21" customFormat="false" ht="15.75" hidden="false" customHeight="true" outlineLevel="0" collapsed="false">
      <c r="A21" s="11" t="n">
        <v>16</v>
      </c>
      <c r="B21" s="12" t="s">
        <v>4697</v>
      </c>
      <c r="C21" s="12" t="s">
        <v>4698</v>
      </c>
      <c r="D21" s="24" t="s">
        <v>4699</v>
      </c>
      <c r="E21" s="18" t="n">
        <f aca="false">IF(E7 = 0, 99999, (E4/1000)/E7)</f>
        <v>-27.1709531013616</v>
      </c>
      <c r="F21" s="22"/>
    </row>
    <row r="22" customFormat="false" ht="12.75" hidden="false" customHeight="true" outlineLevel="0" collapsed="false">
      <c r="A22" s="22"/>
      <c r="B22" s="25"/>
      <c r="C22" s="25"/>
      <c r="D22" s="25"/>
      <c r="F22" s="22"/>
    </row>
    <row r="23" customFormat="false" ht="29.25" hidden="false" customHeight="true" outlineLevel="0" collapsed="false">
      <c r="A23" s="19" t="s">
        <v>4700</v>
      </c>
      <c r="B23" s="25"/>
      <c r="C23" s="25"/>
      <c r="D23" s="25"/>
      <c r="F23" s="22"/>
    </row>
    <row r="24" customFormat="false" ht="15.75" hidden="false" customHeight="true" outlineLevel="0" collapsed="false">
      <c r="A24" s="23" t="s">
        <v>4693</v>
      </c>
      <c r="B24" s="9" t="s">
        <v>4646</v>
      </c>
      <c r="C24" s="9" t="s">
        <v>4647</v>
      </c>
      <c r="D24" s="9" t="s">
        <v>4648</v>
      </c>
      <c r="E24" s="10" t="s">
        <v>4649</v>
      </c>
      <c r="F24" s="22"/>
    </row>
    <row r="25" customFormat="false" ht="39" hidden="false" customHeight="true" outlineLevel="0" collapsed="false">
      <c r="A25" s="11" t="n">
        <v>17</v>
      </c>
      <c r="B25" s="12" t="s">
        <v>4701</v>
      </c>
      <c r="C25" s="12" t="s">
        <v>4702</v>
      </c>
      <c r="D25" s="24" t="s">
        <v>4703</v>
      </c>
      <c r="E25" s="18" t="str">
        <f aca="false">IF(VLOOKUP("F02001",'Q fields (current)'!C:E,2,0) + E13=0,"не заполнено", IF(E13 = 0,99999, VLOOKUP("F02001", 'Q fields (current)'!C:E,2,0)*100/E13))</f>
        <v>не заполнено</v>
      </c>
      <c r="F25" s="22"/>
    </row>
    <row r="26" customFormat="false" ht="26.25" hidden="false" customHeight="true" outlineLevel="0" collapsed="false">
      <c r="A26" s="11" t="n">
        <v>18</v>
      </c>
      <c r="B26" s="12" t="s">
        <v>4704</v>
      </c>
      <c r="C26" s="12" t="s">
        <v>4705</v>
      </c>
      <c r="D26" s="24" t="s">
        <v>4706</v>
      </c>
      <c r="E26" s="18" t="n">
        <f aca="false">IF(AND(VLOOKUP("F01803",'Q fields (current)'!C:E,2,0)+VLOOKUP("F01804",'Q fields (current)'!C:E,2,0)=0,VLOOKUP("F02902",'Q fields (current)'!C:E,2,0)+VLOOKUP("F02903",'Q fields (current)'!C:E,2,0)=0),"не заполнено",
IF(VLOOKUP("F02902",'Q fields (current)'!C:E,2,0)+VLOOKUP("F02903",'Q fields (current)'!C:E,2,0)=0,99999,
(VLOOKUP("F01803",'Q fields (current)'!C:E,2,0)+VLOOKUP("F01804",'Q fields (current)'!C:E,2,0))*100/
(VLOOKUP("F02902",'Q fields (current)'!C:E,2,0)+VLOOKUP("F02903",'Q fields (current)'!C:E,2,0))))</f>
        <v>99999</v>
      </c>
      <c r="F26" s="22"/>
    </row>
    <row r="27" customFormat="false" ht="15.75" hidden="false" customHeight="true" outlineLevel="0" collapsed="false">
      <c r="A27" s="11" t="n">
        <v>19</v>
      </c>
      <c r="B27" s="12" t="s">
        <v>4707</v>
      </c>
      <c r="C27" s="12" t="s">
        <v>4708</v>
      </c>
      <c r="D27" s="24" t="s">
        <v>4709</v>
      </c>
      <c r="E27" s="18" t="n">
        <f aca="false">VLOOKUP("F02201",'Q fields (current)'!$C:$D,2,0)*100/E3</f>
        <v>0</v>
      </c>
      <c r="F27" s="22"/>
    </row>
    <row r="28" customFormat="false" ht="26.25" hidden="false" customHeight="true" outlineLevel="0" collapsed="false">
      <c r="A28" s="11" t="n">
        <v>20</v>
      </c>
      <c r="B28" s="12" t="s">
        <v>4710</v>
      </c>
      <c r="C28" s="12" t="s">
        <v>4711</v>
      </c>
      <c r="D28" s="24" t="s">
        <v>4712</v>
      </c>
      <c r="E28" s="18" t="n">
        <f aca="false">IF(AND(VLOOKUP("D00701",'Q fields (current)'!$C:$D,2,0)&gt;0,VLOOKUP("F01401",'Q fields (current)'!$C:$D,2,0)=0),1,IFERROR(VLOOKUP("F01401",'Q fields (current)'!$C:$D,2,0)*100/(VLOOKUP("F00101",'Q fields (current)'!$C:$D,2,0)+VLOOKUP("F00201",'Q fields (current)'!$C:$D,2,0)),0))</f>
        <v>96.3834908706629</v>
      </c>
      <c r="F28" s="22"/>
    </row>
    <row r="29" customFormat="false" ht="26.25" hidden="false" customHeight="true" outlineLevel="0" collapsed="false">
      <c r="A29" s="11" t="n">
        <v>21</v>
      </c>
      <c r="B29" s="12" t="s">
        <v>4713</v>
      </c>
      <c r="C29" s="24" t="s">
        <v>4714</v>
      </c>
      <c r="D29" s="17" t="s">
        <v>4715</v>
      </c>
      <c r="E29" s="18" t="n">
        <f aca="false">IF(VLOOKUP("F01801",'Q fields (current)'!C:E,2,0)+VLOOKUP("F02001",'Q fields (current)'!C:E,2,0)=0,"не заполнено",E15/(VLOOKUP("F01801",'Q fields (current)'!C:E,2,0)+VLOOKUP("F02001",'Q fields (current)'!C:E,2,0)))</f>
        <v>-1.78482929319666</v>
      </c>
      <c r="F29" s="22"/>
    </row>
    <row r="30" customFormat="false" ht="12.75" hidden="false" customHeight="true" outlineLevel="0" collapsed="false">
      <c r="A30" s="22"/>
      <c r="C30" s="25"/>
      <c r="D30" s="25"/>
      <c r="F30" s="22"/>
    </row>
    <row r="31" customFormat="false" ht="12.75" hidden="false" customHeight="true" outlineLevel="0" collapsed="false">
      <c r="A31" s="22"/>
      <c r="B31" s="25"/>
      <c r="C31" s="25"/>
      <c r="D31" s="25"/>
      <c r="F31" s="22"/>
    </row>
    <row r="32" customFormat="false" ht="29.25" hidden="false" customHeight="true" outlineLevel="0" collapsed="false">
      <c r="A32" s="19" t="s">
        <v>4716</v>
      </c>
      <c r="C32" s="25"/>
      <c r="D32" s="25"/>
      <c r="F32" s="22"/>
    </row>
    <row r="33" customFormat="false" ht="15.75" hidden="false" customHeight="true" outlineLevel="0" collapsed="false">
      <c r="A33" s="23" t="s">
        <v>4693</v>
      </c>
      <c r="B33" s="9" t="s">
        <v>4647</v>
      </c>
      <c r="C33" s="9"/>
      <c r="D33" s="9" t="s">
        <v>4648</v>
      </c>
      <c r="E33" s="10" t="s">
        <v>4649</v>
      </c>
      <c r="F33" s="22"/>
    </row>
    <row r="34" customFormat="false" ht="15.75" hidden="false" customHeight="true" outlineLevel="0" collapsed="false">
      <c r="A34" s="11" t="n">
        <v>21</v>
      </c>
      <c r="B34" s="24" t="s">
        <v>4717</v>
      </c>
      <c r="C34" s="24"/>
      <c r="D34" s="24" t="s">
        <v>4718</v>
      </c>
      <c r="E34" s="18" t="n">
        <f aca="false">IF(VLOOKUP("F01901", 'Q fields (current)'!C:E,2,0)+VLOOKUP("A00101", 'Q fields (current)'!C:E,2,0)+VLOOKUP("A00201", 'Q fields (current)'!C:E,2,0) = 0, "не заполнено", VLOOKUP("F01901", 'Q fields (current)'!C:E,2,0)/((VLOOKUP("A00101", 'Q fields (current)'!C:E,2,0)+VLOOKUP("A00201", 'Q fields (current)'!C:E,2,0))/365)/12)</f>
        <v>529.500756429652</v>
      </c>
    </row>
    <row r="35" customFormat="false" ht="39" hidden="false" customHeight="true" outlineLevel="0" collapsed="false">
      <c r="A35" s="11" t="n">
        <v>22</v>
      </c>
      <c r="B35" s="24" t="s">
        <v>4719</v>
      </c>
      <c r="C35" s="24"/>
      <c r="D35" s="12" t="s">
        <v>4720</v>
      </c>
      <c r="E35" s="18" t="n">
        <f aca="false">VLOOKUP("F02801",'Q fields (current)'!$C:$D,2,0)/((VLOOKUP("F00101",'Q fields (current)'!$C:$D,2,0)+VLOOKUP("F00201",'Q fields (current)'!$C:$D,2,0))-(VLOOKUP("F01401",'Q fields (current)'!$C:$D,2,0)+VLOOKUP("F01601",'Q fields (current)'!$C:$D,2,0)+VLOOKUP("F01701",'Q fields (current)'!$C:$D,2,0)+VLOOKUP("F01801",'Q fields (current)'!$C:$D,2,0)+VLOOKUP("F01901",'Q fields (current)'!$C:$D,2,0)+VLOOKUP("F02001",'Q fields (current)'!$C:$D,2,0)+VLOOKUP("F02201",'Q fields (current)'!$C:$D,2,0)+VLOOKUP("F02501",'Q fields (current)'!$C:$D,2,0)))</f>
        <v>-0.0992779783393501</v>
      </c>
    </row>
    <row r="36" customFormat="false" ht="15.75" hidden="false" customHeight="true" outlineLevel="0" collapsed="false">
      <c r="A36" s="11" t="n">
        <v>23</v>
      </c>
      <c r="B36" s="26" t="s">
        <v>4721</v>
      </c>
      <c r="C36" s="26"/>
      <c r="D36" s="27" t="s">
        <v>4722</v>
      </c>
      <c r="E36" s="28" t="n">
        <f aca="false">VLOOKUP("F02801", 'Q fields (current)'!C:D,2,0)/(VLOOKUP("F00101", 'Q fields (current)'!C:D,2,0)+VLOOKUP("F00201", 'Q fields (current)'!C:D,2,0))</f>
        <v>0.0361650912933717</v>
      </c>
    </row>
    <row r="37" customFormat="false" ht="15.75" hidden="false" customHeight="true" outlineLevel="0" collapsed="false">
      <c r="A37" s="11" t="n">
        <v>24</v>
      </c>
      <c r="B37" s="8" t="s">
        <v>4723</v>
      </c>
      <c r="C37" s="8" t="s">
        <v>4724</v>
      </c>
      <c r="D37" s="8"/>
      <c r="E37" s="18" t="n">
        <f aca="false">IF(VLOOKUP("F02901",'Q fields (current)'!C:E,2,0)=0,IF(SUM(INDEX('Q fields (current)'!D:D,MATCH("E00101",'Q fields (current)'!C:C,0)):INDEX('Q fields (current)'!D:D,MATCH("F00001",'Q fields (current)'!C:C,0)-1))=0,1,0),1)</f>
        <v>0</v>
      </c>
    </row>
    <row r="50" customFormat="false" ht="12.75" hidden="false" customHeight="true" outlineLevel="0" collapsed="false">
      <c r="E50" s="29"/>
    </row>
    <row r="51" customFormat="false" ht="12.75" hidden="false" customHeight="true" outlineLevel="0" collapsed="false">
      <c r="E51" s="29"/>
      <c r="F51" s="30"/>
    </row>
    <row r="52" customFormat="false" ht="12.75" hidden="false" customHeight="true" outlineLevel="0" collapsed="false">
      <c r="E52" s="29"/>
      <c r="F52" s="30"/>
    </row>
    <row r="53" customFormat="false" ht="12.75" hidden="false" customHeight="true" outlineLevel="0" collapsed="false">
      <c r="E53" s="29"/>
      <c r="F53" s="30"/>
    </row>
    <row r="54" customFormat="false" ht="12.75" hidden="false" customHeight="true" outlineLevel="0" collapsed="false">
      <c r="F54" s="30"/>
    </row>
    <row r="61" customFormat="false" ht="12.75" hidden="false" customHeight="true" outlineLevel="0" collapsed="false">
      <c r="B61" s="4" t="s">
        <v>4725</v>
      </c>
      <c r="C61" s="4" t="s">
        <v>4726</v>
      </c>
    </row>
    <row r="62" customFormat="false" ht="12.75" hidden="false" customHeight="true" outlineLevel="0" collapsed="false">
      <c r="B62" s="4" t="s">
        <v>4727</v>
      </c>
      <c r="C62" s="4" t="s">
        <v>4728</v>
      </c>
    </row>
    <row r="63" customFormat="false" ht="12.75" hidden="false" customHeight="true" outlineLevel="0" collapsed="false">
      <c r="B63" s="4" t="s">
        <v>4729</v>
      </c>
      <c r="C63" s="4" t="s">
        <v>4730</v>
      </c>
    </row>
    <row r="64" customFormat="false" ht="12.75" hidden="false" customHeight="true" outlineLevel="0" collapsed="false">
      <c r="B64" s="4" t="s">
        <v>4731</v>
      </c>
      <c r="C64" s="4" t="s">
        <v>4732</v>
      </c>
    </row>
    <row r="65" customFormat="false" ht="12.75" hidden="false" customHeight="true" outlineLevel="0" collapsed="false">
      <c r="B65" s="4" t="s">
        <v>4733</v>
      </c>
      <c r="C65" s="4" t="s">
        <v>4734</v>
      </c>
    </row>
    <row r="66" customFormat="false" ht="12.75" hidden="false" customHeight="true" outlineLevel="0" collapsed="false">
      <c r="B66" s="4" t="s">
        <v>4735</v>
      </c>
      <c r="C66" s="4" t="s">
        <v>4728</v>
      </c>
    </row>
    <row r="67" customFormat="false" ht="12.75" hidden="false" customHeight="true" outlineLevel="0" collapsed="false">
      <c r="B67" s="4" t="s">
        <v>4736</v>
      </c>
      <c r="C67" s="4" t="s">
        <v>4676</v>
      </c>
    </row>
    <row r="68" customFormat="false" ht="12.75" hidden="false" customHeight="true" outlineLevel="0" collapsed="false">
      <c r="B68" s="4" t="s">
        <v>4737</v>
      </c>
    </row>
    <row r="70" customFormat="false" ht="12.75" hidden="false" customHeight="true" outlineLevel="0" collapsed="false">
      <c r="B70" s="4" t="s">
        <v>4738</v>
      </c>
    </row>
    <row r="71" customFormat="false" ht="12.75" hidden="false" customHeight="true" outlineLevel="0" collapsed="false">
      <c r="B71" s="4" t="s">
        <v>4739</v>
      </c>
      <c r="C71" s="4" t="s">
        <v>4740</v>
      </c>
    </row>
    <row r="72" customFormat="false" ht="12.75" hidden="false" customHeight="true" outlineLevel="0" collapsed="false">
      <c r="B72" s="4" t="s">
        <v>4741</v>
      </c>
      <c r="C72" s="4" t="s">
        <v>4742</v>
      </c>
    </row>
  </sheetData>
  <mergeCells count="4">
    <mergeCell ref="B33:C33"/>
    <mergeCell ref="B34:C34"/>
    <mergeCell ref="B35:C35"/>
    <mergeCell ref="B36:C3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123"/>
  <sheetViews>
    <sheetView showFormulas="false" showGridLines="true" showRowColHeaders="true" showZeros="true" rightToLeft="false" tabSelected="false" showOutlineSymbols="true" defaultGridColor="true" view="normal" topLeftCell="A40" colorId="64" zoomScale="85" zoomScaleNormal="85" zoomScalePageLayoutView="100" workbookViewId="0">
      <selection pane="topLeft" activeCell="D1" activeCellId="0" sqref="D1"/>
    </sheetView>
  </sheetViews>
  <sheetFormatPr defaultColWidth="9.3125" defaultRowHeight="15.75" zeroHeight="false" outlineLevelRow="0" outlineLevelCol="0"/>
  <cols>
    <col collapsed="false" customWidth="true" hidden="false" outlineLevel="0" max="1" min="1" style="31" width="43.82"/>
    <col collapsed="false" customWidth="true" hidden="false" outlineLevel="0" max="2" min="2" style="32" width="20.99"/>
    <col collapsed="false" customWidth="true" hidden="false" outlineLevel="0" max="3" min="3" style="33" width="47.99"/>
    <col collapsed="false" customWidth="true" hidden="false" outlineLevel="0" max="4" min="4" style="4" width="40.67"/>
    <col collapsed="false" customWidth="true" hidden="false" outlineLevel="0" max="7" min="5" style="4" width="12.67"/>
    <col collapsed="false" customWidth="true" hidden="false" outlineLevel="0" max="8" min="8" style="4" width="13.5"/>
    <col collapsed="false" customWidth="true" hidden="false" outlineLevel="0" max="32" min="9" style="4" width="12.67"/>
    <col collapsed="false" customWidth="false" hidden="false" outlineLevel="0" max="1024" min="33" style="4" width="9.33"/>
  </cols>
  <sheetData>
    <row r="1" customFormat="false" ht="36" hidden="false" customHeight="true" outlineLevel="0" collapsed="false">
      <c r="A1" s="34" t="s">
        <v>4743</v>
      </c>
      <c r="B1" s="6"/>
      <c r="C1" s="35" t="s">
        <v>4744</v>
      </c>
      <c r="D1" s="36" t="n">
        <f aca="false">D65</f>
        <v>22</v>
      </c>
    </row>
    <row r="2" customFormat="false" ht="12.75" hidden="false" customHeight="true" outlineLevel="0" collapsed="false">
      <c r="C2" s="4"/>
    </row>
    <row r="3" customFormat="false" ht="94.5" hidden="false" customHeight="true" outlineLevel="0" collapsed="false">
      <c r="A3" s="31" t="s">
        <v>4745</v>
      </c>
      <c r="B3" s="32" t="n">
        <f aca="false">100-MAX(B11,B12,B13, IF(VLOOKUP("D00201",'Q fields (current)'!$C:$D,2,0)="",0),
IF(VLOOKUP("D00901",'Q fields (current)'!$C:$D,2,0)="",0),
IF(VLOOKUP("D01101",'Q fields (current)'!$C:$D,2,0)="",0) +  IF(VLOOKUP("D01201",'Q fields (current)'!$C:$D,2,0)="",0),
IF(VLOOKUP("D01001",'Q fields (current)'!$C:$D,2,0)="",0) +  IF(VLOOKUP("D01401",'Q fields (current)'!$C:$D,2,0)="",0),
IF(VLOOKUP("D02401",'Q fields (current)'!$C:$D,2,0)="",0) +  IF(VLOOKUP("D02501",'Q fields (current)'!$C:$D,2,0)="",0),
IF(VLOOKUP("D01301",'Q fields (current)'!$C:$D,2,0)="",0),
IF(VLOOKUP("D02101",'Q fields (current)'!$C:$D,2,0)="",0),
IF(VLOOKUP("D02601",'Q fields (current)'!$C:$D,2,0)="",0),
IF(VLOOKUP("D02801",'Q fields (current)'!$C:$D,2,0)="",0))</f>
        <v>100</v>
      </c>
      <c r="C3" s="37"/>
      <c r="D3" s="38"/>
      <c r="E3" s="38"/>
      <c r="F3" s="38"/>
      <c r="G3" s="38"/>
      <c r="H3" s="38"/>
      <c r="I3" s="38"/>
    </row>
    <row r="4" customFormat="false" ht="12.75" hidden="false" customHeight="true" outlineLevel="0" collapsed="false">
      <c r="C4" s="39" t="s">
        <v>4746</v>
      </c>
      <c r="D4" s="40" t="s">
        <v>4747</v>
      </c>
      <c r="E4" s="40" t="s">
        <v>4748</v>
      </c>
      <c r="F4" s="40" t="s">
        <v>4749</v>
      </c>
      <c r="G4" s="40" t="s">
        <v>4750</v>
      </c>
      <c r="H4" s="40" t="s">
        <v>4751</v>
      </c>
      <c r="I4" s="40" t="s">
        <v>4752</v>
      </c>
      <c r="J4" s="40" t="s">
        <v>4753</v>
      </c>
      <c r="K4" s="40" t="s">
        <v>4754</v>
      </c>
      <c r="L4" s="40" t="s">
        <v>4755</v>
      </c>
      <c r="M4" s="40" t="s">
        <v>4756</v>
      </c>
      <c r="N4" s="40" t="s">
        <v>4757</v>
      </c>
      <c r="O4" s="40" t="s">
        <v>4758</v>
      </c>
      <c r="P4" s="41" t="s">
        <v>4759</v>
      </c>
      <c r="Q4" s="41" t="s">
        <v>4760</v>
      </c>
      <c r="R4" s="41" t="s">
        <v>4761</v>
      </c>
      <c r="S4" s="41" t="s">
        <v>4762</v>
      </c>
      <c r="T4" s="41" t="s">
        <v>4763</v>
      </c>
      <c r="U4" s="41" t="s">
        <v>4764</v>
      </c>
      <c r="V4" s="41" t="s">
        <v>4765</v>
      </c>
      <c r="W4" s="41" t="s">
        <v>4766</v>
      </c>
      <c r="X4" s="41" t="s">
        <v>4767</v>
      </c>
      <c r="Y4" s="41" t="s">
        <v>4768</v>
      </c>
      <c r="Z4" s="41" t="s">
        <v>4769</v>
      </c>
      <c r="AA4" s="41" t="s">
        <v>4770</v>
      </c>
      <c r="AB4" s="41" t="s">
        <v>4771</v>
      </c>
      <c r="AC4" s="41" t="s">
        <v>4772</v>
      </c>
      <c r="AD4" s="41" t="s">
        <v>4773</v>
      </c>
      <c r="AE4" s="41" t="s">
        <v>4774</v>
      </c>
      <c r="AF4" s="41" t="s">
        <v>4775</v>
      </c>
    </row>
    <row r="5" customFormat="false" ht="15.75" hidden="false" customHeight="true" outlineLevel="0" collapsed="false">
      <c r="C5" s="42" t="s">
        <v>4776</v>
      </c>
      <c r="D5" s="43" t="n">
        <v>-923.3229847</v>
      </c>
      <c r="E5" s="43" t="n">
        <v>-841.58380786</v>
      </c>
      <c r="F5" s="43" t="n">
        <v>-936.94879368</v>
      </c>
      <c r="G5" s="43" t="n">
        <v>-856.98158214</v>
      </c>
      <c r="H5" s="44" t="n">
        <v>-3413.92292051</v>
      </c>
      <c r="I5" s="43" t="n">
        <v>-957.56853469</v>
      </c>
      <c r="J5" s="43" t="n">
        <v>-855.52633179</v>
      </c>
      <c r="K5" s="43" t="n">
        <v>-944.28725837</v>
      </c>
      <c r="L5" s="44" t="n">
        <v>-2287.82407483</v>
      </c>
      <c r="M5" s="43" t="n">
        <v>-859.4843004</v>
      </c>
      <c r="N5" s="43" t="n">
        <v>-906.02906048</v>
      </c>
      <c r="O5" s="43" t="n">
        <v>-857.61611562</v>
      </c>
      <c r="P5" s="43" t="n">
        <v>-899.99679297</v>
      </c>
      <c r="Q5" s="43" t="n">
        <v>-852.71246896</v>
      </c>
      <c r="R5" s="43" t="n">
        <v>-966.8512903</v>
      </c>
      <c r="S5" s="43" t="n">
        <v>-848.75172797</v>
      </c>
      <c r="T5" s="43" t="n">
        <v>-949.41243441</v>
      </c>
      <c r="U5" s="43" t="n">
        <v>-850.06958707</v>
      </c>
      <c r="V5" s="43" t="n">
        <v>-904.92710693</v>
      </c>
      <c r="W5" s="43" t="n">
        <v>-858.58322605</v>
      </c>
      <c r="X5" s="43" t="n">
        <v>-905.56741464</v>
      </c>
      <c r="Y5" s="43" t="n">
        <v>-855.27727011</v>
      </c>
      <c r="Z5" s="43" t="n">
        <v>-855.0404729</v>
      </c>
      <c r="AA5" s="43" t="n">
        <v>-858.51642398</v>
      </c>
      <c r="AB5" s="43" t="n">
        <v>-861.53088858</v>
      </c>
      <c r="AC5" s="43" t="n">
        <v>-858.35780039</v>
      </c>
      <c r="AD5" s="43" t="n">
        <v>-868.55208227</v>
      </c>
      <c r="AE5" s="43" t="n">
        <v>-858.76212458</v>
      </c>
      <c r="AF5" s="43" t="n">
        <v>-912.84440572</v>
      </c>
    </row>
    <row r="6" customFormat="false" ht="15.75" hidden="false" customHeight="true" outlineLevel="0" collapsed="false">
      <c r="A6" s="31" t="s">
        <v>4777</v>
      </c>
      <c r="B6" s="32" t="n">
        <f aca="false">IF(VLOOKUP("D04201",'Q fields (current)'!$C:$D,2,0)="",0,VLOOKUP("D04201",'Q fields (current)'!$C:$D,2,0))</f>
        <v>0</v>
      </c>
      <c r="C6" s="42" t="s">
        <v>4778</v>
      </c>
      <c r="D6" s="43" t="n">
        <v>16.25995335</v>
      </c>
      <c r="E6" s="43" t="n">
        <v>16.25999463</v>
      </c>
      <c r="F6" s="43" t="n">
        <v>15.63311435</v>
      </c>
      <c r="G6" s="43" t="n">
        <v>16.20727566</v>
      </c>
      <c r="H6" s="43" t="n">
        <v>15.86911597</v>
      </c>
      <c r="I6" s="43" t="n">
        <v>16.64569907</v>
      </c>
      <c r="J6" s="43" t="n">
        <v>16.21602341</v>
      </c>
      <c r="K6" s="43" t="n">
        <v>16.23654212</v>
      </c>
      <c r="L6" s="43" t="n">
        <v>16.42761403</v>
      </c>
      <c r="M6" s="43" t="n">
        <v>15.57731069</v>
      </c>
      <c r="N6" s="43" t="n">
        <v>16.55011251</v>
      </c>
      <c r="O6" s="43" t="n">
        <v>16.57222322</v>
      </c>
      <c r="P6" s="43" t="n">
        <v>15.86910257</v>
      </c>
      <c r="Q6" s="43" t="n">
        <v>16.23456546</v>
      </c>
      <c r="R6" s="43" t="n">
        <v>15.66445672</v>
      </c>
      <c r="S6" s="43" t="n">
        <v>16.49253422</v>
      </c>
      <c r="T6" s="43" t="n">
        <v>16.48632329</v>
      </c>
      <c r="U6" s="43" t="n">
        <v>16.56014426</v>
      </c>
      <c r="V6" s="43" t="n">
        <v>15.81237912</v>
      </c>
      <c r="W6" s="43" t="n">
        <v>16.30984356</v>
      </c>
      <c r="X6" s="43" t="n">
        <v>15.6022713</v>
      </c>
      <c r="Y6" s="43" t="n">
        <v>15.65686423</v>
      </c>
      <c r="Z6" s="43" t="n">
        <v>16.47630686</v>
      </c>
      <c r="AA6" s="43" t="n">
        <v>16.2153543</v>
      </c>
      <c r="AB6" s="43" t="n">
        <v>15.54134088</v>
      </c>
      <c r="AC6" s="43" t="n">
        <v>16.61684541</v>
      </c>
      <c r="AD6" s="43" t="n">
        <v>15.58456229</v>
      </c>
      <c r="AE6" s="43" t="n">
        <v>15.64218983</v>
      </c>
      <c r="AF6" s="43" t="n">
        <v>15.82645508</v>
      </c>
    </row>
    <row r="7" customFormat="false" ht="63" hidden="false" customHeight="true" outlineLevel="0" collapsed="false">
      <c r="A7" s="31" t="s">
        <v>4779</v>
      </c>
      <c r="B7" s="32" t="n">
        <f aca="false">IF((VLOOKUP("D06401",'Q fields (current)'!$C:$D,2,0) + VLOOKUP("D06501",'Q fields (current)'!$C:$D,2,0)) =0, B3* (VLOOKUP("D03901",'Q fields (current)'!$C:$D,2,0) + VLOOKUP("D04001",'Q fields (current)'!$C:$D,2,0))/100,0)</f>
        <v>0</v>
      </c>
      <c r="C7" s="42" t="s">
        <v>4780</v>
      </c>
      <c r="D7" s="43" t="n">
        <v>0.17140624</v>
      </c>
      <c r="E7" s="43" t="n">
        <v>0.26901103</v>
      </c>
      <c r="F7" s="43" t="n">
        <v>0.14834889</v>
      </c>
      <c r="G7" s="43" t="n">
        <v>0.74822302</v>
      </c>
      <c r="H7" s="43" t="n">
        <v>-0.01707063</v>
      </c>
      <c r="I7" s="43" t="n">
        <v>0.03304783</v>
      </c>
      <c r="J7" s="43" t="n">
        <v>0.07493349</v>
      </c>
      <c r="K7" s="43" t="n">
        <v>0.09500606</v>
      </c>
      <c r="L7" s="43" t="n">
        <v>0.00841111</v>
      </c>
      <c r="M7" s="43" t="n">
        <v>0.24234289</v>
      </c>
      <c r="N7" s="43" t="n">
        <v>0.08346151</v>
      </c>
      <c r="O7" s="43" t="n">
        <v>0.05618672</v>
      </c>
      <c r="P7" s="43" t="n">
        <v>0.0984109</v>
      </c>
      <c r="Q7" s="43" t="n">
        <v>0.31555189</v>
      </c>
      <c r="R7" s="43" t="n">
        <v>0.10668558</v>
      </c>
      <c r="S7" s="43" t="n">
        <v>0.11249399</v>
      </c>
      <c r="T7" s="43" t="n">
        <v>0.02757984</v>
      </c>
      <c r="U7" s="43" t="n">
        <v>0.1274322</v>
      </c>
      <c r="V7" s="43" t="n">
        <v>0.15553421</v>
      </c>
      <c r="W7" s="43" t="n">
        <v>0.02984471</v>
      </c>
      <c r="X7" s="43" t="n">
        <v>0.12730285</v>
      </c>
      <c r="Y7" s="43" t="n">
        <v>0.21641605</v>
      </c>
      <c r="Z7" s="43" t="n">
        <v>0.12871658</v>
      </c>
      <c r="AA7" s="43" t="n">
        <v>0.30332967</v>
      </c>
      <c r="AB7" s="43" t="n">
        <v>0.10522087</v>
      </c>
      <c r="AC7" s="43" t="n">
        <v>0.00187671</v>
      </c>
      <c r="AD7" s="43" t="n">
        <v>0.17383</v>
      </c>
      <c r="AE7" s="43" t="n">
        <v>0.04955502</v>
      </c>
      <c r="AF7" s="43" t="n">
        <v>0.24404059</v>
      </c>
    </row>
    <row r="8" customFormat="false" ht="47.25" hidden="false" customHeight="true" outlineLevel="0" collapsed="false">
      <c r="A8" s="31" t="s">
        <v>4781</v>
      </c>
      <c r="B8" s="32" t="n">
        <f aca="false">IF((VLOOKUP("D06401",'Q fields (current)'!$C:$D,2,0) + VLOOKUP("D06501",'Q fields (current)'!$C:$D,2,0)) =0, B$3* VLOOKUP("D04201",'Q fields (current)'!$C:$D,2,0)/100,0)</f>
        <v>0</v>
      </c>
      <c r="C8" s="42" t="s">
        <v>4782</v>
      </c>
      <c r="D8" s="43" t="n">
        <v>0.19903992</v>
      </c>
      <c r="E8" s="43" t="n">
        <v>0.28963713</v>
      </c>
      <c r="F8" s="43" t="n">
        <v>0.16057454</v>
      </c>
      <c r="G8" s="43" t="n">
        <v>0.24388881</v>
      </c>
      <c r="H8" s="43" t="n">
        <v>0.24068161</v>
      </c>
      <c r="I8" s="43" t="n">
        <v>0.02189378</v>
      </c>
      <c r="J8" s="43" t="n">
        <v>0.15060655</v>
      </c>
      <c r="K8" s="43" t="n">
        <v>0.1730869</v>
      </c>
      <c r="L8" s="43" t="n">
        <v>-0.05539986</v>
      </c>
      <c r="M8" s="43" t="n">
        <v>0.33691186</v>
      </c>
      <c r="N8" s="43" t="n">
        <v>0.09781533</v>
      </c>
      <c r="O8" s="43" t="n">
        <v>0.09275301</v>
      </c>
      <c r="P8" s="43" t="n">
        <v>0.11805407</v>
      </c>
      <c r="Q8" s="43" t="n">
        <v>0.35763482</v>
      </c>
      <c r="R8" s="43" t="n">
        <v>0.14898679</v>
      </c>
      <c r="S8" s="43" t="n">
        <v>0.42347299</v>
      </c>
      <c r="T8" s="43" t="n">
        <v>0.08612684</v>
      </c>
      <c r="U8" s="43" t="n">
        <v>0.25814341</v>
      </c>
      <c r="V8" s="43" t="n">
        <v>0.14945885</v>
      </c>
      <c r="W8" s="43" t="n">
        <v>0.11353581</v>
      </c>
      <c r="X8" s="43" t="n">
        <v>0.21000862</v>
      </c>
      <c r="Y8" s="43" t="n">
        <v>0.27219476</v>
      </c>
      <c r="Z8" s="43" t="n">
        <v>0.29982586</v>
      </c>
      <c r="AA8" s="43" t="n">
        <v>0.29247308</v>
      </c>
      <c r="AB8" s="43" t="n">
        <v>0.1291087</v>
      </c>
      <c r="AC8" s="43" t="n">
        <v>0.05225588</v>
      </c>
      <c r="AD8" s="43" t="n">
        <v>0.26195535</v>
      </c>
      <c r="AE8" s="43" t="n">
        <v>0.09709431</v>
      </c>
      <c r="AF8" s="43" t="n">
        <v>0.2748163</v>
      </c>
    </row>
    <row r="9" customFormat="false" ht="75" hidden="false" customHeight="true" outlineLevel="0" collapsed="false">
      <c r="A9" s="31" t="s">
        <v>4783</v>
      </c>
      <c r="B9" s="32" t="n">
        <f aca="false">IF((VLOOKUP("D06401",'Q fields (current)'!$C:$D,2,0) + VLOOKUP("D06501",'Q fields (current)'!$C:$D,2,0)) =0, B$3* VLOOKUP("D04101",'Q fields (current)'!$C:$D,2,0)/100,0)</f>
        <v>0</v>
      </c>
      <c r="C9" s="42" t="s">
        <v>4784</v>
      </c>
      <c r="D9" s="43" t="n">
        <v>0.2926038</v>
      </c>
      <c r="E9" s="43" t="n">
        <v>0.33773995</v>
      </c>
      <c r="F9" s="43" t="n">
        <v>0.18526962</v>
      </c>
      <c r="G9" s="43" t="n">
        <v>0.27335065</v>
      </c>
      <c r="H9" s="43" t="n">
        <v>0.29208848</v>
      </c>
      <c r="I9" s="43" t="n">
        <v>0.27109486</v>
      </c>
      <c r="J9" s="43" t="n">
        <v>0.2437493</v>
      </c>
      <c r="K9" s="43" t="n">
        <v>0.31566202</v>
      </c>
      <c r="L9" s="43" t="n">
        <v>0.13872686</v>
      </c>
      <c r="M9" s="43" t="n">
        <v>0.20827475</v>
      </c>
      <c r="N9" s="43" t="n">
        <v>0.24867982</v>
      </c>
      <c r="O9" s="43" t="n">
        <v>0.22592705</v>
      </c>
      <c r="P9" s="43" t="n">
        <v>0.25024529</v>
      </c>
      <c r="Q9" s="43" t="n">
        <v>0.32274043</v>
      </c>
      <c r="R9" s="43" t="n">
        <v>0.32610565</v>
      </c>
      <c r="S9" s="43" t="n">
        <v>0.29025879</v>
      </c>
      <c r="T9" s="43" t="n">
        <v>0.12234814</v>
      </c>
      <c r="U9" s="43" t="n">
        <v>0.29857063</v>
      </c>
      <c r="V9" s="43" t="n">
        <v>0.32116821</v>
      </c>
      <c r="W9" s="43" t="n">
        <v>0.18379107</v>
      </c>
      <c r="X9" s="43" t="n">
        <v>1.9557253</v>
      </c>
      <c r="Y9" s="43" t="n">
        <v>0.33672426</v>
      </c>
      <c r="Z9" s="43" t="n">
        <v>0.32712305</v>
      </c>
      <c r="AA9" s="43" t="n">
        <v>0.34281278</v>
      </c>
      <c r="AB9" s="43" t="n">
        <v>0.14642363</v>
      </c>
      <c r="AC9" s="43" t="n">
        <v>0.16824068</v>
      </c>
      <c r="AD9" s="43" t="n">
        <v>0.33753758</v>
      </c>
      <c r="AE9" s="43" t="n">
        <v>0.09675491</v>
      </c>
      <c r="AF9" s="43" t="n">
        <v>0.3986489</v>
      </c>
    </row>
    <row r="10" customFormat="false" ht="47.25" hidden="false" customHeight="true" outlineLevel="0" collapsed="false">
      <c r="A10" s="31" t="s">
        <v>4785</v>
      </c>
      <c r="B10" s="32" t="n">
        <f aca="false">IF((VLOOKUP("D06401",'Q fields (current)'!$C:$D,2,0) + VLOOKUP("D06501",'Q fields (current)'!$C:$D,2,0)) =0, B$3* VLOOKUP("D04301",'Q fields (current)'!$C:$D,2,0)/100,0)</f>
        <v>0</v>
      </c>
      <c r="C10" s="42" t="s">
        <v>4786</v>
      </c>
      <c r="D10" s="43" t="n">
        <v>0.46215146</v>
      </c>
      <c r="E10" s="43" t="n">
        <v>0.39822951</v>
      </c>
      <c r="F10" s="43" t="n">
        <v>0.44564105</v>
      </c>
      <c r="G10" s="43" t="n">
        <v>0.32519915</v>
      </c>
      <c r="H10" s="43" t="n">
        <v>0.33228035</v>
      </c>
      <c r="I10" s="43" t="n">
        <v>0.36815576</v>
      </c>
      <c r="J10" s="43" t="n">
        <v>0.22031233</v>
      </c>
      <c r="K10" s="43" t="n">
        <v>0.4041651</v>
      </c>
      <c r="L10" s="43" t="n">
        <v>0.17451905</v>
      </c>
      <c r="M10" s="43" t="n">
        <v>0.36915884</v>
      </c>
      <c r="N10" s="43" t="n">
        <v>0.42821409</v>
      </c>
      <c r="O10" s="43" t="n">
        <v>0.22668491</v>
      </c>
      <c r="P10" s="43" t="n">
        <v>0.22524931</v>
      </c>
      <c r="Q10" s="43" t="n">
        <v>0.39673765</v>
      </c>
      <c r="R10" s="43" t="n">
        <v>0.38656504</v>
      </c>
      <c r="S10" s="43" t="n">
        <v>0.35556083</v>
      </c>
      <c r="T10" s="43" t="n">
        <v>0.06719497</v>
      </c>
      <c r="U10" s="43" t="n">
        <v>0.38048308</v>
      </c>
      <c r="V10" s="43" t="n">
        <v>0.22361913</v>
      </c>
      <c r="W10" s="43" t="n">
        <v>0.16464249</v>
      </c>
      <c r="X10" s="43" t="n">
        <v>0.15477888</v>
      </c>
      <c r="Y10" s="43" t="n">
        <v>0.4316941</v>
      </c>
      <c r="Z10" s="43" t="n">
        <v>0.44686616</v>
      </c>
      <c r="AA10" s="43" t="n">
        <v>0.45915153</v>
      </c>
      <c r="AB10" s="43" t="n">
        <v>0.19886163</v>
      </c>
      <c r="AC10" s="43" t="n">
        <v>0.1693156</v>
      </c>
      <c r="AD10" s="43" t="n">
        <v>0.46810844</v>
      </c>
      <c r="AE10" s="43" t="n">
        <v>0.14536573</v>
      </c>
      <c r="AF10" s="43" t="n">
        <v>1.17817583</v>
      </c>
    </row>
    <row r="11" customFormat="false" ht="47.25" hidden="false" customHeight="true" outlineLevel="0" collapsed="false">
      <c r="A11" s="31" t="s">
        <v>4787</v>
      </c>
      <c r="B11" s="32" t="n">
        <f aca="false">VLOOKUP("D01501",'Q fields (current)'!$C:$D,2,0) + VLOOKUP("D01601",'Q fields (current)'!$C:$D,2,0) + VLOOKUP("D01701",'Q fields (current)'!$C:$D,2,0) + VLOOKUP("D01801",'Q fields (current)'!$C:$D,2,0) + VLOOKUP("D01901",'Q fields (current)'!$C:$D,2,0) + VLOOKUP("D02001",'Q fields (current)'!$C:$D,2,0) + VLOOKUP("D02101",'Q fields (current)'!$C:$D,2,0)</f>
        <v>0</v>
      </c>
      <c r="C11" s="42" t="s">
        <v>4788</v>
      </c>
      <c r="D11" s="43" t="n">
        <v>0.16005355</v>
      </c>
      <c r="E11" s="43" t="n">
        <v>0.22694232</v>
      </c>
      <c r="F11" s="43" t="n">
        <v>0.14505595</v>
      </c>
      <c r="G11" s="43" t="n">
        <v>0.26323892</v>
      </c>
      <c r="H11" s="43" t="n">
        <v>0.45241612</v>
      </c>
      <c r="I11" s="43" t="n">
        <v>0.07648824</v>
      </c>
      <c r="J11" s="43" t="n">
        <v>0.1541327</v>
      </c>
      <c r="K11" s="43" t="n">
        <v>0.14472529</v>
      </c>
      <c r="L11" s="43" t="n">
        <v>0.07685301</v>
      </c>
      <c r="M11" s="43" t="n">
        <v>0.23961417</v>
      </c>
      <c r="N11" s="43" t="n">
        <v>0.11514896</v>
      </c>
      <c r="O11" s="43" t="n">
        <v>0.11829521</v>
      </c>
      <c r="P11" s="43" t="n">
        <v>0.82926975</v>
      </c>
      <c r="Q11" s="43" t="n">
        <v>0.28214736</v>
      </c>
      <c r="R11" s="43" t="n">
        <v>0.14405768</v>
      </c>
      <c r="S11" s="43" t="n">
        <v>0.26341269</v>
      </c>
      <c r="T11" s="43" t="n">
        <v>-0.00748756</v>
      </c>
      <c r="U11" s="43" t="n">
        <v>0.20648789</v>
      </c>
      <c r="V11" s="43" t="n">
        <v>0.14300042</v>
      </c>
      <c r="W11" s="43" t="n">
        <v>0.79787229</v>
      </c>
      <c r="X11" s="43" t="n">
        <v>0.23300642</v>
      </c>
      <c r="Y11" s="43" t="n">
        <v>0.17671869</v>
      </c>
      <c r="Z11" s="43" t="n">
        <v>0.18637455</v>
      </c>
      <c r="AA11" s="43" t="n">
        <v>0.23183335</v>
      </c>
      <c r="AB11" s="43" t="n">
        <v>0.14978792</v>
      </c>
      <c r="AC11" s="43" t="n">
        <v>0.70174073</v>
      </c>
      <c r="AD11" s="43" t="n">
        <v>0.19901046</v>
      </c>
      <c r="AE11" s="43" t="n">
        <v>0.85323405</v>
      </c>
      <c r="AF11" s="43" t="n">
        <v>0.18901632</v>
      </c>
    </row>
    <row r="12" customFormat="false" ht="47.25" hidden="false" customHeight="true" outlineLevel="0" collapsed="false">
      <c r="A12" s="31" t="s">
        <v>4789</v>
      </c>
      <c r="B12" s="32" t="n">
        <f aca="false">VLOOKUP("D00101",'Q fields (current)'!$C:$D,2,0) + VLOOKUP("D00201",'Q fields (current)'!$C:$D,2,0) + VLOOKUP("D00301",'Q fields (current)'!$C:$D,2,0) + VLOOKUP("D00401",'Q fields (current)'!$C:$D,2,0) + VLOOKUP("D00501",'Q fields (current)'!$C:$D,2,0) + VLOOKUP("D00601",'Q fields (current)'!$C:$D,2,0) + VLOOKUP("D02701",'Q fields (current)'!$C:$D,2,0)</f>
        <v>0</v>
      </c>
      <c r="C12" s="42" t="s">
        <v>4790</v>
      </c>
      <c r="D12" s="43" t="n">
        <v>0.25174411</v>
      </c>
      <c r="E12" s="43" t="n">
        <v>0.51882597</v>
      </c>
      <c r="F12" s="43" t="n">
        <v>0.23168851</v>
      </c>
      <c r="G12" s="43" t="n">
        <v>0.32501215</v>
      </c>
      <c r="H12" s="43" t="n">
        <v>0.25199683</v>
      </c>
      <c r="I12" s="43" t="n">
        <v>0.17470873</v>
      </c>
      <c r="J12" s="43" t="n">
        <v>0.15906611</v>
      </c>
      <c r="K12" s="43" t="n">
        <v>0.21701029</v>
      </c>
      <c r="L12" s="43" t="n">
        <v>0.1362898</v>
      </c>
      <c r="M12" s="43" t="n">
        <v>0.30787796</v>
      </c>
      <c r="N12" s="43" t="n">
        <v>0.23090779</v>
      </c>
      <c r="O12" s="43" t="n">
        <v>0.16538937</v>
      </c>
      <c r="P12" s="43" t="n">
        <v>0.11639473</v>
      </c>
      <c r="Q12" s="43" t="n">
        <v>0.33461105</v>
      </c>
      <c r="R12" s="43" t="n">
        <v>0.21423669</v>
      </c>
      <c r="S12" s="43" t="n">
        <v>0.35495796</v>
      </c>
      <c r="T12" s="43" t="n">
        <v>-0.10808264</v>
      </c>
      <c r="U12" s="43" t="n">
        <v>0.49903792</v>
      </c>
      <c r="V12" s="43" t="n">
        <v>0.17885928</v>
      </c>
      <c r="W12" s="43" t="n">
        <v>0.09533854</v>
      </c>
      <c r="X12" s="43" t="n">
        <v>0.31775512</v>
      </c>
      <c r="Y12" s="43" t="n">
        <v>0.59990614</v>
      </c>
      <c r="Z12" s="43" t="n">
        <v>0.2940742</v>
      </c>
      <c r="AA12" s="43" t="n">
        <v>0.2970608</v>
      </c>
      <c r="AB12" s="43" t="n">
        <v>0.14647905</v>
      </c>
      <c r="AC12" s="43" t="n">
        <v>0.11164561</v>
      </c>
      <c r="AD12" s="43" t="n">
        <v>0.27672968</v>
      </c>
      <c r="AE12" s="43" t="n">
        <v>0.08213936</v>
      </c>
      <c r="AF12" s="43" t="n">
        <v>0.42261942</v>
      </c>
    </row>
    <row r="13" customFormat="false" ht="15.75" hidden="false" customHeight="true" outlineLevel="0" collapsed="false">
      <c r="A13" s="31" t="s">
        <v>4791</v>
      </c>
      <c r="B13" s="32" t="n">
        <f aca="false">VLOOKUP("D00801",'Q fields (current)'!$C:$D,2,0) + VLOOKUP("D02301",'Q fields (current)'!$C:$D,2,0) + VLOOKUP("D02901",'Q fields (current)'!$C:$D,2,0)</f>
        <v>0</v>
      </c>
      <c r="C13" s="42" t="s">
        <v>4792</v>
      </c>
      <c r="D13" s="43" t="n">
        <v>0.17827311</v>
      </c>
      <c r="E13" s="43" t="n">
        <v>0.21130024</v>
      </c>
      <c r="F13" s="43" t="n">
        <v>0.15247204</v>
      </c>
      <c r="G13" s="43" t="n">
        <v>0.28197979</v>
      </c>
      <c r="H13" s="43" t="n">
        <v>0.32533754</v>
      </c>
      <c r="I13" s="43" t="n">
        <v>0.09973716</v>
      </c>
      <c r="J13" s="43" t="n">
        <v>0.84399093</v>
      </c>
      <c r="K13" s="43" t="n">
        <v>0.1603948</v>
      </c>
      <c r="L13" s="43" t="n">
        <v>0.40332529</v>
      </c>
      <c r="M13" s="43" t="n">
        <v>0.21802262</v>
      </c>
      <c r="N13" s="43" t="n">
        <v>0.12870102</v>
      </c>
      <c r="O13" s="43" t="n">
        <v>0.73956354</v>
      </c>
      <c r="P13" s="43" t="n">
        <v>0.0965918</v>
      </c>
      <c r="Q13" s="43" t="n">
        <v>0.26837558</v>
      </c>
      <c r="R13" s="43" t="n">
        <v>0.14798793</v>
      </c>
      <c r="S13" s="43" t="n">
        <v>0.23463492</v>
      </c>
      <c r="T13" s="43" t="n">
        <v>0.06902241</v>
      </c>
      <c r="U13" s="43" t="n">
        <v>0.16890118</v>
      </c>
      <c r="V13" s="43" t="n">
        <v>0.85717534</v>
      </c>
      <c r="W13" s="43" t="n">
        <v>0.12007108</v>
      </c>
      <c r="X13" s="43" t="n">
        <v>0.24663081</v>
      </c>
      <c r="Y13" s="43" t="n">
        <v>0.18515025</v>
      </c>
      <c r="Z13" s="43" t="n">
        <v>0.33236212</v>
      </c>
      <c r="AA13" s="43" t="n">
        <v>0.31881217</v>
      </c>
      <c r="AB13" s="43" t="n">
        <v>0.88472264</v>
      </c>
      <c r="AC13" s="43" t="n">
        <v>0.08907433</v>
      </c>
      <c r="AD13" s="43" t="n">
        <v>0.24354492</v>
      </c>
      <c r="AE13" s="43" t="n">
        <v>0.10611094</v>
      </c>
      <c r="AF13" s="43" t="n">
        <v>0.19197271</v>
      </c>
    </row>
    <row r="14" customFormat="false" ht="75" hidden="false" customHeight="true" outlineLevel="0" collapsed="false">
      <c r="A14" s="31" t="s">
        <v>4793</v>
      </c>
      <c r="B14" s="32" t="n">
        <f aca="false">IF((VLOOKUP("D03901",'Q fields (current)'!$C:$D,2,0) + VLOOKUP("D04001",'Q fields (current)'!$C:$D,2,0)) &gt;50, VLOOKUP("D06401",'Q fields (current)'!$C:$D,2,0)*(VLOOKUP("D03901",'Q fields (current)'!$C:$D,2,0) + VLOOKUP("D04001",'Q fields (current)'!$C:$D,2,0)),0)</f>
        <v>0</v>
      </c>
      <c r="C14" s="42" t="s">
        <v>4794</v>
      </c>
      <c r="D14" s="43" t="n">
        <v>-0.46277705</v>
      </c>
      <c r="E14" s="43" t="n">
        <v>-0.48406168</v>
      </c>
      <c r="F14" s="43" t="n">
        <v>0.03369303</v>
      </c>
      <c r="G14" s="43" t="n">
        <v>-0.57502763</v>
      </c>
      <c r="H14" s="43" t="n">
        <v>-0.69213988</v>
      </c>
      <c r="I14" s="43" t="n">
        <v>-0.1235287</v>
      </c>
      <c r="J14" s="43" t="n">
        <v>-0.36936246</v>
      </c>
      <c r="K14" s="43" t="n">
        <v>-0.64955589</v>
      </c>
      <c r="L14" s="43" t="n">
        <v>36.06633804</v>
      </c>
      <c r="M14" s="43" t="n">
        <v>-0.35728277</v>
      </c>
      <c r="N14" s="43" t="n">
        <v>0.02812771</v>
      </c>
      <c r="O14" s="43" t="n">
        <v>0.0604598</v>
      </c>
      <c r="P14" s="43" t="n">
        <v>-0.2360397</v>
      </c>
      <c r="Q14" s="43" t="n">
        <v>-0.73280491</v>
      </c>
      <c r="R14" s="43" t="n">
        <v>-0.18080927</v>
      </c>
      <c r="S14" s="43" t="n">
        <v>-0.2187166</v>
      </c>
      <c r="T14" s="43" t="n">
        <v>-0.21288138</v>
      </c>
      <c r="U14" s="43" t="n">
        <v>-0.10774512</v>
      </c>
      <c r="V14" s="43" t="n">
        <v>0.0381593</v>
      </c>
      <c r="W14" s="43" t="n">
        <v>-0.60584306</v>
      </c>
      <c r="X14" s="43" t="n">
        <v>-0.13375529</v>
      </c>
      <c r="Y14" s="43" t="n">
        <v>-0.12142799</v>
      </c>
      <c r="Z14" s="43" t="n">
        <v>-0.09067099</v>
      </c>
      <c r="AA14" s="43" t="n">
        <v>-0.50426823</v>
      </c>
      <c r="AB14" s="43" t="n">
        <v>0.06448408</v>
      </c>
      <c r="AC14" s="43" t="n">
        <v>-0.15973759</v>
      </c>
      <c r="AD14" s="43" t="n">
        <v>-0.07452045</v>
      </c>
      <c r="AE14" s="43" t="n">
        <v>-0.21854364</v>
      </c>
      <c r="AF14" s="43" t="n">
        <v>-0.14570694</v>
      </c>
    </row>
    <row r="15" customFormat="false" ht="45" hidden="false" customHeight="true" outlineLevel="0" collapsed="false">
      <c r="A15" s="31" t="s">
        <v>4795</v>
      </c>
      <c r="B15" s="32" t="n">
        <f aca="false">IF(VLOOKUP("D04201",'Q fields (current)'!$C:$D,2,0) &gt;50, VLOOKUP("D06401",'Q fields (current)'!$C:$D,2,0)*VLOOKUP("D04201",'Q fields (current)'!$C:$D,2,0),0)</f>
        <v>0</v>
      </c>
      <c r="C15" s="42" t="s">
        <v>4796</v>
      </c>
      <c r="D15" s="43" t="n">
        <v>0.17230229</v>
      </c>
      <c r="E15" s="43" t="n">
        <v>0.08431339</v>
      </c>
      <c r="F15" s="43" t="n">
        <v>-0.09546982</v>
      </c>
      <c r="G15" s="43" t="n">
        <v>0.19185034</v>
      </c>
      <c r="H15" s="43" t="n">
        <v>55.99545562</v>
      </c>
      <c r="I15" s="43" t="n">
        <v>-0.4429144</v>
      </c>
      <c r="J15" s="43" t="n">
        <v>0.17907201</v>
      </c>
      <c r="K15" s="43" t="n">
        <v>0.16541037</v>
      </c>
      <c r="L15" s="43" t="n">
        <v>-0.41795157</v>
      </c>
      <c r="M15" s="43" t="n">
        <v>-0.01507176</v>
      </c>
      <c r="N15" s="43" t="n">
        <v>-0.41734629</v>
      </c>
      <c r="O15" s="43" t="n">
        <v>-0.3466972</v>
      </c>
      <c r="P15" s="43" t="n">
        <v>0.11562652</v>
      </c>
      <c r="Q15" s="43" t="n">
        <v>0.20442097</v>
      </c>
      <c r="R15" s="43" t="n">
        <v>-0.08743536</v>
      </c>
      <c r="S15" s="43" t="n">
        <v>-0.26190608</v>
      </c>
      <c r="T15" s="43" t="n">
        <v>-0.34497103</v>
      </c>
      <c r="U15" s="43" t="n">
        <v>-0.36717152</v>
      </c>
      <c r="V15" s="43" t="n">
        <v>0.04370897</v>
      </c>
      <c r="W15" s="43" t="n">
        <v>0.22695308</v>
      </c>
      <c r="X15" s="43" t="n">
        <v>-0.02082454</v>
      </c>
      <c r="Y15" s="43" t="n">
        <v>-0.05474112</v>
      </c>
      <c r="Z15" s="43" t="n">
        <v>-0.2092973</v>
      </c>
      <c r="AA15" s="43" t="n">
        <v>0.27436778</v>
      </c>
      <c r="AB15" s="43" t="n">
        <v>-0.01899168</v>
      </c>
      <c r="AC15" s="43" t="n">
        <v>-0.29389052</v>
      </c>
      <c r="AD15" s="43" t="n">
        <v>0.09512865</v>
      </c>
      <c r="AE15" s="43" t="n">
        <v>0.05580337</v>
      </c>
      <c r="AF15" s="43" t="n">
        <v>0.0483215</v>
      </c>
    </row>
    <row r="16" customFormat="false" ht="60" hidden="false" customHeight="true" outlineLevel="0" collapsed="false">
      <c r="A16" s="31" t="s">
        <v>4797</v>
      </c>
      <c r="B16" s="32" t="n">
        <f aca="false">VLOOKUP("D06301",'Q fields (current)'!$C:$D,2,0) * (VLOOKUP("D03901",'Q fields (current)'!$C:$D,2,0) + VLOOKUP("D04001",'Q fields (current)'!$C:$D,2,0))</f>
        <v>0</v>
      </c>
      <c r="C16" s="42" t="s">
        <v>4798</v>
      </c>
      <c r="D16" s="43" t="n">
        <v>0.01635074</v>
      </c>
      <c r="E16" s="43" t="n">
        <v>-0.00520659</v>
      </c>
      <c r="F16" s="43" t="n">
        <v>-0.00245137</v>
      </c>
      <c r="G16" s="43" t="n">
        <v>0.01848954</v>
      </c>
      <c r="H16" s="43" t="n">
        <v>-0.05331201</v>
      </c>
      <c r="I16" s="43" t="n">
        <v>-0.01200151</v>
      </c>
      <c r="J16" s="43" t="n">
        <v>0.00771385</v>
      </c>
      <c r="K16" s="43" t="n">
        <v>0.025987</v>
      </c>
      <c r="L16" s="43" t="n">
        <v>0.05193039</v>
      </c>
      <c r="M16" s="43" t="n">
        <v>-0.00711954</v>
      </c>
      <c r="N16" s="43" t="n">
        <v>-0.00453372</v>
      </c>
      <c r="O16" s="43" t="n">
        <v>-0.01610246</v>
      </c>
      <c r="P16" s="43" t="n">
        <v>-0.00023152</v>
      </c>
      <c r="Q16" s="43" t="n">
        <v>0.01442402</v>
      </c>
      <c r="R16" s="43" t="n">
        <v>-0.00876793</v>
      </c>
      <c r="S16" s="43" t="n">
        <v>-0.01316246</v>
      </c>
      <c r="T16" s="43" t="n">
        <v>0.00757761</v>
      </c>
      <c r="U16" s="43" t="n">
        <v>-0.01203817</v>
      </c>
      <c r="V16" s="43" t="n">
        <v>-0.01154228</v>
      </c>
      <c r="W16" s="43" t="n">
        <v>0.01616211</v>
      </c>
      <c r="X16" s="43" t="n">
        <v>-0.01020003</v>
      </c>
      <c r="Y16" s="43" t="n">
        <v>-0.00720963</v>
      </c>
      <c r="Z16" s="43" t="n">
        <v>-0.01342339</v>
      </c>
      <c r="AA16" s="43" t="n">
        <v>0.00373039</v>
      </c>
      <c r="AB16" s="43" t="n">
        <v>-0.01504437</v>
      </c>
      <c r="AC16" s="43" t="n">
        <v>-0.00838876</v>
      </c>
      <c r="AD16" s="43" t="n">
        <v>-0.00821493</v>
      </c>
      <c r="AE16" s="43" t="n">
        <v>-0.00301854</v>
      </c>
      <c r="AF16" s="43" t="n">
        <v>-0.00547371</v>
      </c>
    </row>
    <row r="17" customFormat="false" ht="30" hidden="false" customHeight="true" outlineLevel="0" collapsed="false">
      <c r="A17" s="31" t="s">
        <v>4799</v>
      </c>
      <c r="B17" s="32" t="n">
        <f aca="false">VLOOKUP("D06301",'Q fields (current)'!$C:$D,2,0) * VLOOKUP("D04201",'Q fields (current)'!$C:$D,2,0)</f>
        <v>0</v>
      </c>
      <c r="C17" s="42" t="s">
        <v>4800</v>
      </c>
      <c r="D17" s="43" t="n">
        <v>0.01076366</v>
      </c>
      <c r="E17" s="43" t="n">
        <v>-0.00092438</v>
      </c>
      <c r="F17" s="43" t="n">
        <v>-0.01573547</v>
      </c>
      <c r="G17" s="43" t="n">
        <v>-0.00389662</v>
      </c>
      <c r="H17" s="43" t="n">
        <v>0.21663734</v>
      </c>
      <c r="I17" s="43" t="n">
        <v>0.02341077</v>
      </c>
      <c r="J17" s="43" t="n">
        <v>0.00472719</v>
      </c>
      <c r="K17" s="43" t="n">
        <v>0.00726485</v>
      </c>
      <c r="L17" s="43" t="n">
        <v>-0.04783073</v>
      </c>
      <c r="M17" s="43" t="n">
        <v>-0.04525102</v>
      </c>
      <c r="N17" s="43" t="n">
        <v>0.00673861</v>
      </c>
      <c r="O17" s="43" t="n">
        <v>0.01137042</v>
      </c>
      <c r="P17" s="43" t="n">
        <v>-0.01966819</v>
      </c>
      <c r="Q17" s="43" t="n">
        <v>-0.00863502</v>
      </c>
      <c r="R17" s="43" t="n">
        <v>-0.0193177</v>
      </c>
      <c r="S17" s="43" t="n">
        <v>0.00603889</v>
      </c>
      <c r="T17" s="43" t="n">
        <v>-0.0019202</v>
      </c>
      <c r="U17" s="43" t="n">
        <v>0.00439423</v>
      </c>
      <c r="V17" s="43" t="n">
        <v>-0.01050482</v>
      </c>
      <c r="W17" s="43" t="n">
        <v>-0.0030553</v>
      </c>
      <c r="X17" s="43" t="n">
        <v>-0.02723592</v>
      </c>
      <c r="Y17" s="43" t="n">
        <v>-0.02726305</v>
      </c>
      <c r="Z17" s="43" t="n">
        <v>0.00959639</v>
      </c>
      <c r="AA17" s="43" t="n">
        <v>-4.22E-006</v>
      </c>
      <c r="AB17" s="43" t="n">
        <v>-0.02310661</v>
      </c>
      <c r="AC17" s="43" t="n">
        <v>0.00624502</v>
      </c>
      <c r="AD17" s="43" t="n">
        <v>-0.02719994</v>
      </c>
      <c r="AE17" s="43" t="n">
        <v>-0.03062324</v>
      </c>
      <c r="AF17" s="43" t="n">
        <v>-0.01516178</v>
      </c>
    </row>
    <row r="18" customFormat="false" ht="45" hidden="false" customHeight="true" outlineLevel="0" collapsed="false">
      <c r="A18" s="31" t="s">
        <v>4801</v>
      </c>
      <c r="B18" s="32" t="n">
        <f aca="false">VLOOKUP("D03901",'Q fields (current)'!$C:$D,2,0) + VLOOKUP("D04001",'Q fields (current)'!$C:$D,2,0)</f>
        <v>0</v>
      </c>
      <c r="C18" s="42" t="s">
        <v>4802</v>
      </c>
      <c r="D18" s="43" t="n">
        <v>16.61814503</v>
      </c>
      <c r="E18" s="43" t="n">
        <v>16.49746624</v>
      </c>
      <c r="F18" s="43" t="n">
        <v>15.65847037</v>
      </c>
      <c r="G18" s="43" t="n">
        <v>16.51050046</v>
      </c>
      <c r="H18" s="43" t="n">
        <v>16.54775134</v>
      </c>
      <c r="I18" s="43" t="n">
        <v>16.39288935</v>
      </c>
      <c r="J18" s="43" t="n">
        <v>16.54128716</v>
      </c>
      <c r="K18" s="43" t="n">
        <v>16.58598708</v>
      </c>
      <c r="L18" s="43" t="n">
        <v>16.11938666</v>
      </c>
      <c r="M18" s="43" t="n">
        <v>15.59990322</v>
      </c>
      <c r="N18" s="43" t="n">
        <v>16.3080214</v>
      </c>
      <c r="O18" s="43" t="n">
        <v>16.35827943</v>
      </c>
      <c r="P18" s="43" t="n">
        <v>15.97305341</v>
      </c>
      <c r="Q18" s="43" t="n">
        <v>16.52874357</v>
      </c>
      <c r="R18" s="43" t="n">
        <v>15.70418541</v>
      </c>
      <c r="S18" s="43" t="n">
        <v>16.33691177</v>
      </c>
      <c r="T18" s="43" t="n">
        <v>16.31322389</v>
      </c>
      <c r="U18" s="43" t="n">
        <v>16.32667736</v>
      </c>
      <c r="V18" s="43" t="n">
        <v>15.92695809</v>
      </c>
      <c r="W18" s="43" t="n">
        <v>16.60628572</v>
      </c>
      <c r="X18" s="43" t="n">
        <v>15.65236985</v>
      </c>
      <c r="Y18" s="43" t="n">
        <v>15.69637785</v>
      </c>
      <c r="Z18" s="43" t="n">
        <v>16.30464977</v>
      </c>
      <c r="AA18" s="43" t="n">
        <v>16.53204212</v>
      </c>
      <c r="AB18" s="43" t="n">
        <v>15.60753492</v>
      </c>
      <c r="AC18" s="43" t="n">
        <v>16.39158793</v>
      </c>
      <c r="AD18" s="43" t="n">
        <v>15.64023244</v>
      </c>
      <c r="AE18" s="43" t="n">
        <v>15.69792951</v>
      </c>
      <c r="AF18" s="43" t="n">
        <v>15.91557653</v>
      </c>
    </row>
    <row r="19" customFormat="false" ht="75" hidden="false" customHeight="true" outlineLevel="0" collapsed="false">
      <c r="A19" s="31" t="s">
        <v>4803</v>
      </c>
      <c r="B19" s="32" t="n">
        <f aca="false">VLOOKUP("D04101",'Q fields (current)'!$C:$D,2,0)</f>
        <v>90</v>
      </c>
      <c r="C19" s="42" t="s">
        <v>4804</v>
      </c>
      <c r="D19" s="43" t="n">
        <v>15.66787373</v>
      </c>
      <c r="E19" s="43" t="n">
        <v>15.66277699</v>
      </c>
      <c r="F19" s="43" t="n">
        <v>16.80145209</v>
      </c>
      <c r="G19" s="43" t="n">
        <v>15.64302006</v>
      </c>
      <c r="H19" s="43" t="n">
        <v>15.53187201</v>
      </c>
      <c r="I19" s="43" t="n">
        <v>15.75006254</v>
      </c>
      <c r="J19" s="43" t="n">
        <v>15.61956717</v>
      </c>
      <c r="K19" s="43" t="n">
        <v>15.65047765</v>
      </c>
      <c r="L19" s="43" t="n">
        <v>15.69128517</v>
      </c>
      <c r="M19" s="43" t="n">
        <v>16.71269385</v>
      </c>
      <c r="N19" s="43" t="n">
        <v>15.65114636</v>
      </c>
      <c r="O19" s="43" t="n">
        <v>15.67649101</v>
      </c>
      <c r="P19" s="43" t="n">
        <v>16.06142971</v>
      </c>
      <c r="Q19" s="43" t="n">
        <v>15.63914874</v>
      </c>
      <c r="R19" s="43" t="n">
        <v>16.82676775</v>
      </c>
      <c r="S19" s="43" t="n">
        <v>15.66358052</v>
      </c>
      <c r="T19" s="43" t="n">
        <v>15.69125618</v>
      </c>
      <c r="U19" s="43" t="n">
        <v>15.66464406</v>
      </c>
      <c r="V19" s="43" t="n">
        <v>16.02875683</v>
      </c>
      <c r="W19" s="43" t="n">
        <v>15.70293358</v>
      </c>
      <c r="X19" s="43" t="n">
        <v>16.61603819</v>
      </c>
      <c r="Y19" s="43" t="n">
        <v>16.70757116</v>
      </c>
      <c r="Z19" s="43" t="n">
        <v>15.6136127</v>
      </c>
      <c r="AA19" s="43" t="n">
        <v>15.60092951</v>
      </c>
      <c r="AB19" s="43" t="n">
        <v>16.6741329</v>
      </c>
      <c r="AC19" s="43" t="n">
        <v>15.7227059</v>
      </c>
      <c r="AD19" s="43" t="n">
        <v>16.67896302</v>
      </c>
      <c r="AE19" s="43" t="n">
        <v>16.67887826</v>
      </c>
      <c r="AF19" s="43" t="n">
        <v>16.046035</v>
      </c>
    </row>
    <row r="20" customFormat="false" ht="30" hidden="false" customHeight="true" outlineLevel="0" collapsed="false">
      <c r="A20" s="31" t="s">
        <v>4805</v>
      </c>
      <c r="B20" s="32" t="n">
        <f aca="false">VLOOKUP("D00201",'Q fields (current)'!$C:$D,2,0)</f>
        <v>0</v>
      </c>
      <c r="C20" s="42" t="s">
        <v>4806</v>
      </c>
      <c r="D20" s="43" t="n">
        <v>0.1293187</v>
      </c>
      <c r="E20" s="43" t="n">
        <v>0.01364288</v>
      </c>
      <c r="F20" s="43" t="n">
        <v>0.13511647</v>
      </c>
      <c r="G20" s="43" t="n">
        <v>0.2506952</v>
      </c>
      <c r="H20" s="43" t="n">
        <v>0.1992622</v>
      </c>
      <c r="I20" s="43" t="n">
        <v>-0.08839764</v>
      </c>
      <c r="J20" s="43" t="n">
        <v>0.07462821</v>
      </c>
      <c r="K20" s="43" t="n">
        <v>0.04968311</v>
      </c>
      <c r="L20" s="43" t="n">
        <v>-0.0767937</v>
      </c>
      <c r="M20" s="43" t="n">
        <v>0.32257094</v>
      </c>
      <c r="N20" s="43" t="n">
        <v>-0.00495147</v>
      </c>
      <c r="O20" s="43" t="n">
        <v>-0.03510608</v>
      </c>
      <c r="P20" s="43" t="n">
        <v>-0.01193165</v>
      </c>
      <c r="Q20" s="43" t="n">
        <v>0.27528106</v>
      </c>
      <c r="R20" s="43" t="n">
        <v>0.06159541</v>
      </c>
      <c r="S20" s="43" t="n">
        <v>0.27611542</v>
      </c>
      <c r="T20" s="43" t="n">
        <v>3.27829076</v>
      </c>
      <c r="U20" s="43" t="n">
        <v>-0.07893537</v>
      </c>
      <c r="V20" s="43" t="n">
        <v>0.09236029</v>
      </c>
      <c r="W20" s="43" t="n">
        <v>-0.03079631</v>
      </c>
      <c r="X20" s="43" t="n">
        <v>0.15257538</v>
      </c>
      <c r="Y20" s="43" t="n">
        <v>-0.11021721</v>
      </c>
      <c r="Z20" s="43" t="n">
        <v>0.02956849</v>
      </c>
      <c r="AA20" s="43" t="n">
        <v>0.13599164</v>
      </c>
      <c r="AB20" s="43" t="n">
        <v>0.08511849</v>
      </c>
      <c r="AC20" s="43" t="n">
        <v>-0.12519657</v>
      </c>
      <c r="AD20" s="43" t="n">
        <v>0.14714017</v>
      </c>
      <c r="AE20" s="43" t="n">
        <v>-0.02520552</v>
      </c>
      <c r="AF20" s="43" t="n">
        <v>0.08820812</v>
      </c>
    </row>
    <row r="21" customFormat="false" ht="30" hidden="false" customHeight="true" outlineLevel="0" collapsed="false">
      <c r="A21" s="31" t="s">
        <v>4807</v>
      </c>
      <c r="B21" s="32" t="n">
        <f aca="false">VLOOKUP("D00901",'Q fields (current)'!$C:$D,2,0)</f>
        <v>0</v>
      </c>
      <c r="C21" s="42" t="s">
        <v>4808</v>
      </c>
      <c r="D21" s="43" t="n">
        <v>2.04435239</v>
      </c>
      <c r="E21" s="43" t="n">
        <v>0.24557921</v>
      </c>
      <c r="F21" s="43" t="n">
        <v>2.13901774</v>
      </c>
      <c r="G21" s="43" t="n">
        <v>0.29011068</v>
      </c>
      <c r="H21" s="43" t="n">
        <v>0.22227123</v>
      </c>
      <c r="I21" s="43" t="n">
        <v>0.24486482</v>
      </c>
      <c r="J21" s="43" t="n">
        <v>0.12932308</v>
      </c>
      <c r="K21" s="43" t="n">
        <v>0.27990601</v>
      </c>
      <c r="L21" s="43" t="n">
        <v>0.22220044</v>
      </c>
      <c r="M21" s="43" t="n">
        <v>0.20067607</v>
      </c>
      <c r="N21" s="43" t="n">
        <v>1.84272553</v>
      </c>
      <c r="O21" s="43" t="n">
        <v>0.13047878</v>
      </c>
      <c r="P21" s="43" t="n">
        <v>0.09135731</v>
      </c>
      <c r="Q21" s="43" t="n">
        <v>0.2697312</v>
      </c>
      <c r="R21" s="43" t="n">
        <v>0.26410705</v>
      </c>
      <c r="S21" s="43" t="n">
        <v>0.24401957</v>
      </c>
      <c r="T21" s="43" t="n">
        <v>0.09012371</v>
      </c>
      <c r="U21" s="43" t="n">
        <v>0.22191999</v>
      </c>
      <c r="V21" s="43" t="n">
        <v>0.12756095</v>
      </c>
      <c r="W21" s="43" t="n">
        <v>0.0963274</v>
      </c>
      <c r="X21" s="43" t="n">
        <v>0.27090386</v>
      </c>
      <c r="Y21" s="43" t="n">
        <v>0.23162436</v>
      </c>
      <c r="Z21" s="43" t="n">
        <v>0.24661908</v>
      </c>
      <c r="AA21" s="43" t="n">
        <v>0.27217711</v>
      </c>
      <c r="AB21" s="43" t="n">
        <v>0.11019622</v>
      </c>
      <c r="AC21" s="43" t="n">
        <v>0.10355707</v>
      </c>
      <c r="AD21" s="43" t="n">
        <v>0.2534045</v>
      </c>
      <c r="AE21" s="43" t="n">
        <v>0.06550886</v>
      </c>
      <c r="AF21" s="43" t="n">
        <v>0.45026447</v>
      </c>
    </row>
    <row r="22" customFormat="false" ht="30" hidden="false" customHeight="true" outlineLevel="0" collapsed="false">
      <c r="A22" s="31" t="s">
        <v>4809</v>
      </c>
      <c r="B22" s="32" t="n">
        <f aca="false">VLOOKUP("D01101",'Q fields (current)'!$C:$D,2,0) + VLOOKUP("D01201",'Q fields (current)'!$C:$D,2,0)</f>
        <v>0</v>
      </c>
      <c r="C22" s="42" t="s">
        <v>4810</v>
      </c>
      <c r="D22" s="43" t="n">
        <v>2.02032408</v>
      </c>
      <c r="E22" s="43" t="n">
        <v>0.2093851</v>
      </c>
      <c r="F22" s="43" t="n">
        <v>2.08086441</v>
      </c>
      <c r="G22" s="43" t="n">
        <v>0.23403695</v>
      </c>
      <c r="H22" s="43" t="n">
        <v>0.19894411</v>
      </c>
      <c r="I22" s="43" t="n">
        <v>0.22268241</v>
      </c>
      <c r="J22" s="43" t="n">
        <v>0.11841313</v>
      </c>
      <c r="K22" s="43" t="n">
        <v>0.25568876</v>
      </c>
      <c r="L22" s="43" t="n">
        <v>0.22080914</v>
      </c>
      <c r="M22" s="43" t="n">
        <v>0.17896698</v>
      </c>
      <c r="N22" s="43" t="n">
        <v>1.93900103</v>
      </c>
      <c r="O22" s="43" t="n">
        <v>0.11442998</v>
      </c>
      <c r="P22" s="43" t="n">
        <v>0.03939311</v>
      </c>
      <c r="Q22" s="43" t="n">
        <v>0.23347925</v>
      </c>
      <c r="R22" s="43" t="n">
        <v>0.24051595</v>
      </c>
      <c r="S22" s="43" t="n">
        <v>0.20899292</v>
      </c>
      <c r="T22" s="43" t="n">
        <v>0.08226904</v>
      </c>
      <c r="U22" s="43" t="n">
        <v>0.18909159</v>
      </c>
      <c r="V22" s="43" t="n">
        <v>0.07707437</v>
      </c>
      <c r="W22" s="43" t="n">
        <v>0.08611885</v>
      </c>
      <c r="X22" s="43" t="n">
        <v>0.20734702</v>
      </c>
      <c r="Y22" s="43" t="n">
        <v>0.20111576</v>
      </c>
      <c r="Z22" s="43" t="n">
        <v>0.21396789</v>
      </c>
      <c r="AA22" s="43" t="n">
        <v>0.23697226</v>
      </c>
      <c r="AB22" s="43" t="n">
        <v>0.10403167</v>
      </c>
      <c r="AC22" s="43" t="n">
        <v>0.09406032</v>
      </c>
      <c r="AD22" s="43" t="n">
        <v>0.22965199</v>
      </c>
      <c r="AE22" s="43" t="n">
        <v>0.05566144</v>
      </c>
      <c r="AF22" s="43" t="n">
        <v>0.39379606</v>
      </c>
    </row>
    <row r="23" customFormat="false" ht="60" hidden="false" customHeight="true" outlineLevel="0" collapsed="false">
      <c r="A23" s="31" t="s">
        <v>4811</v>
      </c>
      <c r="B23" s="32" t="n">
        <f aca="false">VLOOKUP("D01001",'Q fields (current)'!$C:$D,2,0) + VLOOKUP("D01401",'Q fields (current)'!$C:$D,2,0)</f>
        <v>0</v>
      </c>
      <c r="C23" s="42" t="s">
        <v>4812</v>
      </c>
      <c r="D23" s="43" t="n">
        <v>0.23643089</v>
      </c>
      <c r="E23" s="43" t="n">
        <v>0.25680763</v>
      </c>
      <c r="F23" s="43" t="n">
        <v>0.19366336</v>
      </c>
      <c r="G23" s="43" t="n">
        <v>0.30333908</v>
      </c>
      <c r="H23" s="43" t="n">
        <v>0.44094684</v>
      </c>
      <c r="I23" s="43" t="n">
        <v>0.14816495</v>
      </c>
      <c r="J23" s="43" t="n">
        <v>0.24965241</v>
      </c>
      <c r="K23" s="43" t="n">
        <v>0.20167201</v>
      </c>
      <c r="L23" s="43" t="n">
        <v>0.19440385</v>
      </c>
      <c r="M23" s="43" t="n">
        <v>0.2386492</v>
      </c>
      <c r="N23" s="43" t="n">
        <v>0.18815642</v>
      </c>
      <c r="O23" s="43" t="n">
        <v>0.23996514</v>
      </c>
      <c r="P23" s="43" t="n">
        <v>0.08337816</v>
      </c>
      <c r="Q23" s="43" t="n">
        <v>0.30437256</v>
      </c>
      <c r="R23" s="43" t="n">
        <v>0.18833629</v>
      </c>
      <c r="S23" s="43" t="n">
        <v>0.27335478</v>
      </c>
      <c r="T23" s="43" t="n">
        <v>0.08934284</v>
      </c>
      <c r="U23" s="43" t="n">
        <v>0.22879035</v>
      </c>
      <c r="V23" s="43" t="n">
        <v>0.20984302</v>
      </c>
      <c r="W23" s="43" t="n">
        <v>0.1231787</v>
      </c>
      <c r="X23" s="43" t="n">
        <v>0.25083288</v>
      </c>
      <c r="Y23" s="43" t="n">
        <v>0.24217534</v>
      </c>
      <c r="Z23" s="43" t="n">
        <v>0.74823181</v>
      </c>
      <c r="AA23" s="43" t="n">
        <v>0.85933425</v>
      </c>
      <c r="AB23" s="43" t="n">
        <v>0.22357777</v>
      </c>
      <c r="AC23" s="43" t="n">
        <v>0.10306842</v>
      </c>
      <c r="AD23" s="43" t="n">
        <v>0.96474827</v>
      </c>
      <c r="AE23" s="43" t="n">
        <v>0.09144689</v>
      </c>
      <c r="AF23" s="43" t="n">
        <v>0.37476179</v>
      </c>
    </row>
    <row r="24" customFormat="false" ht="45" hidden="false" customHeight="true" outlineLevel="0" collapsed="false">
      <c r="A24" s="31" t="s">
        <v>4813</v>
      </c>
      <c r="B24" s="32" t="n">
        <f aca="false">VLOOKUP("D00701",'Q fields (current)'!$C:$D,2,0)</f>
        <v>0</v>
      </c>
      <c r="C24" s="42" t="s">
        <v>4814</v>
      </c>
      <c r="D24" s="43" t="n">
        <v>0.41559522</v>
      </c>
      <c r="E24" s="43" t="n">
        <v>0.36117056</v>
      </c>
      <c r="F24" s="43" t="n">
        <v>0.390942</v>
      </c>
      <c r="G24" s="43" t="n">
        <v>0.37233952</v>
      </c>
      <c r="H24" s="43" t="n">
        <v>0.39236813</v>
      </c>
      <c r="I24" s="43" t="n">
        <v>2.95776978</v>
      </c>
      <c r="J24" s="43" t="n">
        <v>0.25672858</v>
      </c>
      <c r="K24" s="43" t="n">
        <v>2.91831182</v>
      </c>
      <c r="L24" s="43" t="n">
        <v>0.1622533</v>
      </c>
      <c r="M24" s="43" t="n">
        <v>0.33453854</v>
      </c>
      <c r="N24" s="43" t="n">
        <v>0.40772745</v>
      </c>
      <c r="O24" s="43" t="n">
        <v>0.24699757</v>
      </c>
      <c r="P24" s="43" t="n">
        <v>0.17450159</v>
      </c>
      <c r="Q24" s="43" t="n">
        <v>0.3670792</v>
      </c>
      <c r="R24" s="43" t="n">
        <v>3.03786732</v>
      </c>
      <c r="S24" s="43" t="n">
        <v>0.34254142</v>
      </c>
      <c r="T24" s="43" t="n">
        <v>0.15896301</v>
      </c>
      <c r="U24" s="43" t="n">
        <v>0.33181911</v>
      </c>
      <c r="V24" s="43" t="n">
        <v>0.21835997</v>
      </c>
      <c r="W24" s="43" t="n">
        <v>0.21879087</v>
      </c>
      <c r="X24" s="43" t="n">
        <v>0.42492714</v>
      </c>
      <c r="Y24" s="43" t="n">
        <v>0.35759454</v>
      </c>
      <c r="Z24" s="43" t="n">
        <v>0.36714593</v>
      </c>
      <c r="AA24" s="43" t="n">
        <v>0.38023258</v>
      </c>
      <c r="AB24" s="43" t="n">
        <v>0.24702524</v>
      </c>
      <c r="AC24" s="43" t="n">
        <v>0.20844286</v>
      </c>
      <c r="AD24" s="43" t="n">
        <v>0.37523198</v>
      </c>
      <c r="AE24" s="43" t="n">
        <v>0.20131051</v>
      </c>
      <c r="AF24" s="43" t="n">
        <v>0.49627143</v>
      </c>
    </row>
    <row r="25" customFormat="false" ht="45" hidden="false" customHeight="true" outlineLevel="0" collapsed="false">
      <c r="A25" s="31" t="s">
        <v>4815</v>
      </c>
      <c r="B25" s="32" t="n">
        <f aca="false">VLOOKUP("D00301",'Q fields (current)'!$C:$D,2,0)</f>
        <v>0</v>
      </c>
      <c r="C25" s="42" t="s">
        <v>4816</v>
      </c>
      <c r="D25" s="43" t="n">
        <v>0.26712807</v>
      </c>
      <c r="E25" s="43" t="n">
        <v>0.26403644</v>
      </c>
      <c r="F25" s="43" t="n">
        <v>0.21810848</v>
      </c>
      <c r="G25" s="43" t="n">
        <v>0.31627137</v>
      </c>
      <c r="H25" s="43" t="n">
        <v>0.3905785</v>
      </c>
      <c r="I25" s="43" t="n">
        <v>0.17017688</v>
      </c>
      <c r="J25" s="43" t="n">
        <v>0.20065578</v>
      </c>
      <c r="K25" s="43" t="n">
        <v>0.23084044</v>
      </c>
      <c r="L25" s="43" t="n">
        <v>0.1647676</v>
      </c>
      <c r="M25" s="43" t="n">
        <v>0.22236196</v>
      </c>
      <c r="N25" s="43" t="n">
        <v>0.21340292</v>
      </c>
      <c r="O25" s="43" t="n">
        <v>0.19736915</v>
      </c>
      <c r="P25" s="43" t="n">
        <v>0.09610898</v>
      </c>
      <c r="Q25" s="43" t="n">
        <v>0.30988194</v>
      </c>
      <c r="R25" s="43" t="n">
        <v>0.20723958</v>
      </c>
      <c r="S25" s="43" t="n">
        <v>0.27149994</v>
      </c>
      <c r="T25" s="43" t="n">
        <v>0.08540567</v>
      </c>
      <c r="U25" s="43" t="n">
        <v>0.23076329</v>
      </c>
      <c r="V25" s="43" t="n">
        <v>0.16563593</v>
      </c>
      <c r="W25" s="43" t="n">
        <v>0.12116006</v>
      </c>
      <c r="X25" s="43" t="n">
        <v>0.29331421</v>
      </c>
      <c r="Y25" s="43" t="n">
        <v>0.2413518</v>
      </c>
      <c r="Z25" s="43" t="n">
        <v>0.74719711</v>
      </c>
      <c r="AA25" s="43" t="n">
        <v>0.83105685</v>
      </c>
      <c r="AB25" s="43" t="n">
        <v>0.15362212</v>
      </c>
      <c r="AC25" s="43" t="n">
        <v>0.09755491</v>
      </c>
      <c r="AD25" s="43" t="n">
        <v>0.91638691</v>
      </c>
      <c r="AE25" s="43" t="n">
        <v>0.08406693</v>
      </c>
      <c r="AF25" s="43" t="n">
        <v>0.39487103</v>
      </c>
    </row>
    <row r="26" customFormat="false" ht="60" hidden="false" customHeight="true" outlineLevel="0" collapsed="false">
      <c r="A26" s="31" t="s">
        <v>4817</v>
      </c>
      <c r="B26" s="32" t="n">
        <f aca="false">VLOOKUP("D02401",'Q fields (current)'!$C:$D,2,0) + VLOOKUP("D02501",'Q fields (current)'!$C:$D,2,0)</f>
        <v>0</v>
      </c>
      <c r="C26" s="42" t="s">
        <v>4818</v>
      </c>
      <c r="D26" s="43" t="n">
        <v>0.20336632</v>
      </c>
      <c r="E26" s="43" t="n">
        <v>0.30228192</v>
      </c>
      <c r="F26" s="43" t="n">
        <v>0.19516564</v>
      </c>
      <c r="G26" s="43" t="n">
        <v>0.34885983</v>
      </c>
      <c r="H26" s="43" t="n">
        <v>0.27931917</v>
      </c>
      <c r="I26" s="43" t="n">
        <v>0.12855013</v>
      </c>
      <c r="J26" s="43" t="n">
        <v>0.17484959</v>
      </c>
      <c r="K26" s="43" t="n">
        <v>0.18707513</v>
      </c>
      <c r="L26" s="43" t="n">
        <v>0.02616819</v>
      </c>
      <c r="M26" s="43" t="n">
        <v>0.70540776</v>
      </c>
      <c r="N26" s="43" t="n">
        <v>0.17005931</v>
      </c>
      <c r="O26" s="43" t="n">
        <v>0.17002289</v>
      </c>
      <c r="P26" s="43" t="n">
        <v>0.16914709</v>
      </c>
      <c r="Q26" s="43" t="n">
        <v>0.63206682</v>
      </c>
      <c r="R26" s="43" t="n">
        <v>0.19646607</v>
      </c>
      <c r="S26" s="43" t="n">
        <v>0.38569583</v>
      </c>
      <c r="T26" s="43" t="n">
        <v>0.24117533</v>
      </c>
      <c r="U26" s="43" t="n">
        <v>0.28393471</v>
      </c>
      <c r="V26" s="43" t="n">
        <v>0.19247996</v>
      </c>
      <c r="W26" s="43" t="n">
        <v>0.14956568</v>
      </c>
      <c r="X26" s="43" t="n">
        <v>0.28086013</v>
      </c>
      <c r="Y26" s="43" t="n">
        <v>0.30690829</v>
      </c>
      <c r="Z26" s="43" t="n">
        <v>0.28172029</v>
      </c>
      <c r="AA26" s="43" t="n">
        <v>0.28458911</v>
      </c>
      <c r="AB26" s="43" t="n">
        <v>0.18335814</v>
      </c>
      <c r="AC26" s="43" t="n">
        <v>0.14041445</v>
      </c>
      <c r="AD26" s="43" t="n">
        <v>0.25762898</v>
      </c>
      <c r="AE26" s="43" t="n">
        <v>0.15930064</v>
      </c>
      <c r="AF26" s="43" t="n">
        <v>0.34556412</v>
      </c>
    </row>
    <row r="27" customFormat="false" ht="45" hidden="false" customHeight="true" outlineLevel="0" collapsed="false">
      <c r="A27" s="31" t="s">
        <v>4819</v>
      </c>
      <c r="B27" s="32" t="n">
        <f aca="false">VLOOKUP("D04301",'Q fields (current)'!$C:$D,2,0)</f>
        <v>10</v>
      </c>
      <c r="C27" s="42" t="s">
        <v>4820</v>
      </c>
      <c r="D27" s="43" t="n">
        <v>15.98445876</v>
      </c>
      <c r="E27" s="43" t="n">
        <v>16.00336555</v>
      </c>
      <c r="F27" s="43" t="n">
        <v>16.11871995</v>
      </c>
      <c r="G27" s="43" t="n">
        <v>15.98771123</v>
      </c>
      <c r="H27" s="43" t="n">
        <v>15.86410044</v>
      </c>
      <c r="I27" s="43" t="n">
        <v>15.98089396</v>
      </c>
      <c r="J27" s="43" t="n">
        <v>15.91527674</v>
      </c>
      <c r="K27" s="43" t="n">
        <v>15.93253283</v>
      </c>
      <c r="L27" s="43" t="n">
        <v>16.00219808</v>
      </c>
      <c r="M27" s="43" t="n">
        <v>16.09794204</v>
      </c>
      <c r="N27" s="43" t="n">
        <v>15.92283444</v>
      </c>
      <c r="O27" s="43" t="n">
        <v>15.9397827</v>
      </c>
      <c r="P27" s="43" t="n">
        <v>17.84019269</v>
      </c>
      <c r="Q27" s="43" t="n">
        <v>15.96017774</v>
      </c>
      <c r="R27" s="43" t="n">
        <v>16.12344771</v>
      </c>
      <c r="S27" s="43" t="n">
        <v>15.95251803</v>
      </c>
      <c r="T27" s="43" t="n">
        <v>15.97599357</v>
      </c>
      <c r="U27" s="43" t="n">
        <v>15.96182946</v>
      </c>
      <c r="V27" s="43" t="n">
        <v>17.8637645</v>
      </c>
      <c r="W27" s="43" t="n">
        <v>16.00006142</v>
      </c>
      <c r="X27" s="43" t="n">
        <v>16.16368019</v>
      </c>
      <c r="Y27" s="43" t="n">
        <v>16.22224583</v>
      </c>
      <c r="Z27" s="43" t="n">
        <v>15.88702331</v>
      </c>
      <c r="AA27" s="43" t="n">
        <v>15.90858261</v>
      </c>
      <c r="AB27" s="43" t="n">
        <v>16.03450227</v>
      </c>
      <c r="AC27" s="43" t="n">
        <v>15.99265593</v>
      </c>
      <c r="AD27" s="43" t="n">
        <v>16.10739647</v>
      </c>
      <c r="AE27" s="43" t="n">
        <v>16.11947058</v>
      </c>
      <c r="AF27" s="43" t="n">
        <v>18.03996307</v>
      </c>
    </row>
    <row r="29" customFormat="false" ht="15.75" hidden="false" customHeight="true" outlineLevel="0" collapsed="false">
      <c r="D29" s="45" t="s">
        <v>4821</v>
      </c>
      <c r="E29" s="45" t="s">
        <v>4822</v>
      </c>
      <c r="F29" s="45" t="s">
        <v>4823</v>
      </c>
      <c r="G29" s="45" t="s">
        <v>4824</v>
      </c>
      <c r="H29" s="45" t="s">
        <v>4825</v>
      </c>
      <c r="I29" s="45" t="s">
        <v>4826</v>
      </c>
      <c r="J29" s="45" t="s">
        <v>4827</v>
      </c>
      <c r="K29" s="45" t="s">
        <v>4828</v>
      </c>
      <c r="L29" s="45" t="s">
        <v>4829</v>
      </c>
      <c r="M29" s="45" t="s">
        <v>4830</v>
      </c>
      <c r="N29" s="45" t="s">
        <v>4831</v>
      </c>
      <c r="O29" s="45" t="s">
        <v>4832</v>
      </c>
      <c r="P29" s="45" t="s">
        <v>4833</v>
      </c>
      <c r="Q29" s="45" t="s">
        <v>4834</v>
      </c>
      <c r="R29" s="45" t="s">
        <v>4835</v>
      </c>
      <c r="S29" s="45" t="s">
        <v>4836</v>
      </c>
      <c r="T29" s="45" t="s">
        <v>4837</v>
      </c>
      <c r="U29" s="45" t="s">
        <v>4838</v>
      </c>
      <c r="V29" s="45" t="s">
        <v>4839</v>
      </c>
      <c r="W29" s="45" t="s">
        <v>4840</v>
      </c>
      <c r="X29" s="45" t="s">
        <v>4841</v>
      </c>
      <c r="Y29" s="45" t="s">
        <v>4842</v>
      </c>
      <c r="Z29" s="45" t="s">
        <v>4843</v>
      </c>
      <c r="AA29" s="45" t="s">
        <v>4844</v>
      </c>
      <c r="AB29" s="45" t="s">
        <v>4845</v>
      </c>
      <c r="AC29" s="45" t="s">
        <v>4846</v>
      </c>
      <c r="AD29" s="45" t="s">
        <v>4847</v>
      </c>
      <c r="AE29" s="45" t="s">
        <v>4848</v>
      </c>
      <c r="AF29" s="45" t="s">
        <v>4849</v>
      </c>
    </row>
    <row r="30" customFormat="false" ht="15.75" hidden="false" customHeight="true" outlineLevel="0" collapsed="false">
      <c r="D30" s="4" t="n">
        <f aca="false">D6*$B6</f>
        <v>0</v>
      </c>
      <c r="E30" s="4" t="n">
        <f aca="false">E6*$B6</f>
        <v>0</v>
      </c>
      <c r="F30" s="4" t="n">
        <f aca="false">F6*$B6</f>
        <v>0</v>
      </c>
      <c r="G30" s="4" t="n">
        <f aca="false">G6*$B6</f>
        <v>0</v>
      </c>
      <c r="H30" s="4" t="n">
        <f aca="false">H6*$B6</f>
        <v>0</v>
      </c>
      <c r="I30" s="4" t="n">
        <f aca="false">I6*$B6</f>
        <v>0</v>
      </c>
      <c r="J30" s="4" t="n">
        <f aca="false">J6*$B6</f>
        <v>0</v>
      </c>
      <c r="K30" s="4" t="n">
        <f aca="false">K6*$B6</f>
        <v>0</v>
      </c>
      <c r="L30" s="4" t="n">
        <f aca="false">L6*$B6</f>
        <v>0</v>
      </c>
      <c r="M30" s="4" t="n">
        <f aca="false">M6*$B6</f>
        <v>0</v>
      </c>
      <c r="N30" s="4" t="n">
        <f aca="false">N6*$B6</f>
        <v>0</v>
      </c>
      <c r="O30" s="4" t="n">
        <f aca="false">O6*$B6</f>
        <v>0</v>
      </c>
      <c r="P30" s="4" t="n">
        <f aca="false">P6*$B6</f>
        <v>0</v>
      </c>
      <c r="Q30" s="4" t="n">
        <f aca="false">Q6*$B6</f>
        <v>0</v>
      </c>
      <c r="R30" s="4" t="n">
        <f aca="false">R6*$B6</f>
        <v>0</v>
      </c>
      <c r="S30" s="4" t="n">
        <f aca="false">S6*$B6</f>
        <v>0</v>
      </c>
      <c r="T30" s="4" t="n">
        <f aca="false">T6*$B6</f>
        <v>0</v>
      </c>
      <c r="U30" s="4" t="n">
        <f aca="false">U6*$B6</f>
        <v>0</v>
      </c>
      <c r="V30" s="4" t="n">
        <f aca="false">V6*$B6</f>
        <v>0</v>
      </c>
      <c r="W30" s="4" t="n">
        <f aca="false">W6*$B6</f>
        <v>0</v>
      </c>
      <c r="X30" s="4" t="n">
        <f aca="false">X6*$B6</f>
        <v>0</v>
      </c>
      <c r="Y30" s="4" t="n">
        <f aca="false">Y6*$B6</f>
        <v>0</v>
      </c>
      <c r="Z30" s="4" t="n">
        <f aca="false">Z6*$B6</f>
        <v>0</v>
      </c>
      <c r="AA30" s="4" t="n">
        <f aca="false">AA6*$B6</f>
        <v>0</v>
      </c>
      <c r="AB30" s="4" t="n">
        <f aca="false">AB6*$B6</f>
        <v>0</v>
      </c>
      <c r="AC30" s="4" t="n">
        <f aca="false">AC6*$B6</f>
        <v>0</v>
      </c>
      <c r="AD30" s="4" t="n">
        <f aca="false">AD6*$B6</f>
        <v>0</v>
      </c>
      <c r="AE30" s="4" t="n">
        <f aca="false">AE6*$B6</f>
        <v>0</v>
      </c>
      <c r="AF30" s="4" t="n">
        <f aca="false">AF6*$B6</f>
        <v>0</v>
      </c>
    </row>
    <row r="31" customFormat="false" ht="15.75" hidden="false" customHeight="true" outlineLevel="0" collapsed="false">
      <c r="D31" s="4" t="n">
        <f aca="false">D7*$B7</f>
        <v>0</v>
      </c>
      <c r="E31" s="4" t="n">
        <f aca="false">E7*$B7</f>
        <v>0</v>
      </c>
      <c r="F31" s="4" t="n">
        <f aca="false">F7*$B7</f>
        <v>0</v>
      </c>
      <c r="G31" s="4" t="n">
        <f aca="false">G7*$B7</f>
        <v>0</v>
      </c>
      <c r="H31" s="4" t="n">
        <f aca="false">H7*$B7</f>
        <v>-0</v>
      </c>
      <c r="I31" s="4" t="n">
        <f aca="false">I7*$B7</f>
        <v>0</v>
      </c>
      <c r="J31" s="4" t="n">
        <f aca="false">J7*$B7</f>
        <v>0</v>
      </c>
      <c r="K31" s="4" t="n">
        <f aca="false">K7*$B7</f>
        <v>0</v>
      </c>
      <c r="L31" s="4" t="n">
        <f aca="false">L7*$B7</f>
        <v>0</v>
      </c>
      <c r="M31" s="4" t="n">
        <f aca="false">M7*$B7</f>
        <v>0</v>
      </c>
      <c r="N31" s="4" t="n">
        <f aca="false">N7*$B7</f>
        <v>0</v>
      </c>
      <c r="O31" s="4" t="n">
        <f aca="false">O7*$B7</f>
        <v>0</v>
      </c>
      <c r="P31" s="4" t="n">
        <f aca="false">P7*$B7</f>
        <v>0</v>
      </c>
      <c r="Q31" s="4" t="n">
        <f aca="false">Q7*$B7</f>
        <v>0</v>
      </c>
      <c r="R31" s="4" t="n">
        <f aca="false">R7*$B7</f>
        <v>0</v>
      </c>
      <c r="S31" s="4" t="n">
        <f aca="false">S7*$B7</f>
        <v>0</v>
      </c>
      <c r="T31" s="4" t="n">
        <f aca="false">T7*$B7</f>
        <v>0</v>
      </c>
      <c r="U31" s="4" t="n">
        <f aca="false">U7*$B7</f>
        <v>0</v>
      </c>
      <c r="V31" s="4" t="n">
        <f aca="false">V7*$B7</f>
        <v>0</v>
      </c>
      <c r="W31" s="4" t="n">
        <f aca="false">W7*$B7</f>
        <v>0</v>
      </c>
      <c r="X31" s="4" t="n">
        <f aca="false">X7*$B7</f>
        <v>0</v>
      </c>
      <c r="Y31" s="4" t="n">
        <f aca="false">Y7*$B7</f>
        <v>0</v>
      </c>
      <c r="Z31" s="4" t="n">
        <f aca="false">Z7*$B7</f>
        <v>0</v>
      </c>
      <c r="AA31" s="4" t="n">
        <f aca="false">AA7*$B7</f>
        <v>0</v>
      </c>
      <c r="AB31" s="4" t="n">
        <f aca="false">AB7*$B7</f>
        <v>0</v>
      </c>
      <c r="AC31" s="4" t="n">
        <f aca="false">AC7*$B7</f>
        <v>0</v>
      </c>
      <c r="AD31" s="4" t="n">
        <f aca="false">AD7*$B7</f>
        <v>0</v>
      </c>
      <c r="AE31" s="4" t="n">
        <f aca="false">AE7*$B7</f>
        <v>0</v>
      </c>
      <c r="AF31" s="4" t="n">
        <f aca="false">AF7*$B7</f>
        <v>0</v>
      </c>
    </row>
    <row r="32" customFormat="false" ht="15.75" hidden="false" customHeight="true" outlineLevel="0" collapsed="false">
      <c r="D32" s="4" t="n">
        <f aca="false">D8*$B8</f>
        <v>0</v>
      </c>
      <c r="E32" s="4" t="n">
        <f aca="false">E8*$B8</f>
        <v>0</v>
      </c>
      <c r="F32" s="4" t="n">
        <f aca="false">F8*$B8</f>
        <v>0</v>
      </c>
      <c r="G32" s="4" t="n">
        <f aca="false">G8*$B8</f>
        <v>0</v>
      </c>
      <c r="H32" s="4" t="n">
        <f aca="false">H8*$B8</f>
        <v>0</v>
      </c>
      <c r="I32" s="4" t="n">
        <f aca="false">I8*$B8</f>
        <v>0</v>
      </c>
      <c r="J32" s="4" t="n">
        <f aca="false">J8*$B8</f>
        <v>0</v>
      </c>
      <c r="K32" s="4" t="n">
        <f aca="false">K8*$B8</f>
        <v>0</v>
      </c>
      <c r="L32" s="4" t="n">
        <f aca="false">L8*$B8</f>
        <v>-0</v>
      </c>
      <c r="M32" s="4" t="n">
        <f aca="false">M8*$B8</f>
        <v>0</v>
      </c>
      <c r="N32" s="4" t="n">
        <f aca="false">N8*$B8</f>
        <v>0</v>
      </c>
      <c r="O32" s="4" t="n">
        <f aca="false">O8*$B8</f>
        <v>0</v>
      </c>
      <c r="P32" s="4" t="n">
        <f aca="false">P8*$B8</f>
        <v>0</v>
      </c>
      <c r="Q32" s="4" t="n">
        <f aca="false">Q8*$B8</f>
        <v>0</v>
      </c>
      <c r="R32" s="4" t="n">
        <f aca="false">R8*$B8</f>
        <v>0</v>
      </c>
      <c r="S32" s="4" t="n">
        <f aca="false">S8*$B8</f>
        <v>0</v>
      </c>
      <c r="T32" s="4" t="n">
        <f aca="false">T8*$B8</f>
        <v>0</v>
      </c>
      <c r="U32" s="4" t="n">
        <f aca="false">U8*$B8</f>
        <v>0</v>
      </c>
      <c r="V32" s="4" t="n">
        <f aca="false">V8*$B8</f>
        <v>0</v>
      </c>
      <c r="W32" s="4" t="n">
        <f aca="false">W8*$B8</f>
        <v>0</v>
      </c>
      <c r="X32" s="4" t="n">
        <f aca="false">X8*$B8</f>
        <v>0</v>
      </c>
      <c r="Y32" s="4" t="n">
        <f aca="false">Y8*$B8</f>
        <v>0</v>
      </c>
      <c r="Z32" s="4" t="n">
        <f aca="false">Z8*$B8</f>
        <v>0</v>
      </c>
      <c r="AA32" s="4" t="n">
        <f aca="false">AA8*$B8</f>
        <v>0</v>
      </c>
      <c r="AB32" s="4" t="n">
        <f aca="false">AB8*$B8</f>
        <v>0</v>
      </c>
      <c r="AC32" s="4" t="n">
        <f aca="false">AC8*$B8</f>
        <v>0</v>
      </c>
      <c r="AD32" s="4" t="n">
        <f aca="false">AD8*$B8</f>
        <v>0</v>
      </c>
      <c r="AE32" s="4" t="n">
        <f aca="false">AE8*$B8</f>
        <v>0</v>
      </c>
      <c r="AF32" s="4" t="n">
        <f aca="false">AF8*$B8</f>
        <v>0</v>
      </c>
    </row>
    <row r="33" customFormat="false" ht="15.75" hidden="false" customHeight="true" outlineLevel="0" collapsed="false">
      <c r="D33" s="4" t="n">
        <f aca="false">D9*$B9</f>
        <v>0</v>
      </c>
      <c r="E33" s="4" t="n">
        <f aca="false">E9*$B9</f>
        <v>0</v>
      </c>
      <c r="F33" s="4" t="n">
        <f aca="false">F9*$B9</f>
        <v>0</v>
      </c>
      <c r="G33" s="4" t="n">
        <f aca="false">G9*$B9</f>
        <v>0</v>
      </c>
      <c r="H33" s="4" t="n">
        <f aca="false">H9*$B9</f>
        <v>0</v>
      </c>
      <c r="I33" s="4" t="n">
        <f aca="false">I9*$B9</f>
        <v>0</v>
      </c>
      <c r="J33" s="4" t="n">
        <f aca="false">J9*$B9</f>
        <v>0</v>
      </c>
      <c r="K33" s="4" t="n">
        <f aca="false">K9*$B9</f>
        <v>0</v>
      </c>
      <c r="L33" s="4" t="n">
        <f aca="false">L9*$B9</f>
        <v>0</v>
      </c>
      <c r="M33" s="4" t="n">
        <f aca="false">M9*$B9</f>
        <v>0</v>
      </c>
      <c r="N33" s="4" t="n">
        <f aca="false">N9*$B9</f>
        <v>0</v>
      </c>
      <c r="O33" s="4" t="n">
        <f aca="false">O9*$B9</f>
        <v>0</v>
      </c>
      <c r="P33" s="4" t="n">
        <f aca="false">P9*$B9</f>
        <v>0</v>
      </c>
      <c r="Q33" s="4" t="n">
        <f aca="false">Q9*$B9</f>
        <v>0</v>
      </c>
      <c r="R33" s="4" t="n">
        <f aca="false">R9*$B9</f>
        <v>0</v>
      </c>
      <c r="S33" s="4" t="n">
        <f aca="false">S9*$B9</f>
        <v>0</v>
      </c>
      <c r="T33" s="4" t="n">
        <f aca="false">T9*$B9</f>
        <v>0</v>
      </c>
      <c r="U33" s="4" t="n">
        <f aca="false">U9*$B9</f>
        <v>0</v>
      </c>
      <c r="V33" s="4" t="n">
        <f aca="false">V9*$B9</f>
        <v>0</v>
      </c>
      <c r="W33" s="4" t="n">
        <f aca="false">W9*$B9</f>
        <v>0</v>
      </c>
      <c r="X33" s="4" t="n">
        <f aca="false">X9*$B9</f>
        <v>0</v>
      </c>
      <c r="Y33" s="4" t="n">
        <f aca="false">Y9*$B9</f>
        <v>0</v>
      </c>
      <c r="Z33" s="4" t="n">
        <f aca="false">Z9*$B9</f>
        <v>0</v>
      </c>
      <c r="AA33" s="4" t="n">
        <f aca="false">AA9*$B9</f>
        <v>0</v>
      </c>
      <c r="AB33" s="4" t="n">
        <f aca="false">AB9*$B9</f>
        <v>0</v>
      </c>
      <c r="AC33" s="4" t="n">
        <f aca="false">AC9*$B9</f>
        <v>0</v>
      </c>
      <c r="AD33" s="4" t="n">
        <f aca="false">AD9*$B9</f>
        <v>0</v>
      </c>
      <c r="AE33" s="4" t="n">
        <f aca="false">AE9*$B9</f>
        <v>0</v>
      </c>
      <c r="AF33" s="4" t="n">
        <f aca="false">AF9*$B9</f>
        <v>0</v>
      </c>
    </row>
    <row r="34" customFormat="false" ht="15.75" hidden="false" customHeight="true" outlineLevel="0" collapsed="false">
      <c r="D34" s="4" t="n">
        <f aca="false">D10*$B10</f>
        <v>0</v>
      </c>
      <c r="E34" s="4" t="n">
        <f aca="false">E10*$B10</f>
        <v>0</v>
      </c>
      <c r="F34" s="4" t="n">
        <f aca="false">F10*$B10</f>
        <v>0</v>
      </c>
      <c r="G34" s="4" t="n">
        <f aca="false">G10*$B10</f>
        <v>0</v>
      </c>
      <c r="H34" s="4" t="n">
        <f aca="false">H10*$B10</f>
        <v>0</v>
      </c>
      <c r="I34" s="4" t="n">
        <f aca="false">I10*$B10</f>
        <v>0</v>
      </c>
      <c r="J34" s="4" t="n">
        <f aca="false">J10*$B10</f>
        <v>0</v>
      </c>
      <c r="K34" s="4" t="n">
        <f aca="false">K10*$B10</f>
        <v>0</v>
      </c>
      <c r="L34" s="4" t="n">
        <f aca="false">L10*$B10</f>
        <v>0</v>
      </c>
      <c r="M34" s="4" t="n">
        <f aca="false">M10*$B10</f>
        <v>0</v>
      </c>
      <c r="N34" s="4" t="n">
        <f aca="false">N10*$B10</f>
        <v>0</v>
      </c>
      <c r="O34" s="4" t="n">
        <f aca="false">O10*$B10</f>
        <v>0</v>
      </c>
      <c r="P34" s="4" t="n">
        <f aca="false">P10*$B10</f>
        <v>0</v>
      </c>
      <c r="Q34" s="4" t="n">
        <f aca="false">Q10*$B10</f>
        <v>0</v>
      </c>
      <c r="R34" s="4" t="n">
        <f aca="false">R10*$B10</f>
        <v>0</v>
      </c>
      <c r="S34" s="4" t="n">
        <f aca="false">S10*$B10</f>
        <v>0</v>
      </c>
      <c r="T34" s="4" t="n">
        <f aca="false">T10*$B10</f>
        <v>0</v>
      </c>
      <c r="U34" s="4" t="n">
        <f aca="false">U10*$B10</f>
        <v>0</v>
      </c>
      <c r="V34" s="4" t="n">
        <f aca="false">V10*$B10</f>
        <v>0</v>
      </c>
      <c r="W34" s="4" t="n">
        <f aca="false">W10*$B10</f>
        <v>0</v>
      </c>
      <c r="X34" s="4" t="n">
        <f aca="false">X10*$B10</f>
        <v>0</v>
      </c>
      <c r="Y34" s="4" t="n">
        <f aca="false">Y10*$B10</f>
        <v>0</v>
      </c>
      <c r="Z34" s="4" t="n">
        <f aca="false">Z10*$B10</f>
        <v>0</v>
      </c>
      <c r="AA34" s="4" t="n">
        <f aca="false">AA10*$B10</f>
        <v>0</v>
      </c>
      <c r="AB34" s="4" t="n">
        <f aca="false">AB10*$B10</f>
        <v>0</v>
      </c>
      <c r="AC34" s="4" t="n">
        <f aca="false">AC10*$B10</f>
        <v>0</v>
      </c>
      <c r="AD34" s="4" t="n">
        <f aca="false">AD10*$B10</f>
        <v>0</v>
      </c>
      <c r="AE34" s="4" t="n">
        <f aca="false">AE10*$B10</f>
        <v>0</v>
      </c>
      <c r="AF34" s="4" t="n">
        <f aca="false">AF10*$B10</f>
        <v>0</v>
      </c>
    </row>
    <row r="35" customFormat="false" ht="15.75" hidden="false" customHeight="true" outlineLevel="0" collapsed="false">
      <c r="D35" s="4" t="n">
        <f aca="false">D11*$B11</f>
        <v>0</v>
      </c>
      <c r="E35" s="4" t="n">
        <f aca="false">E11*$B11</f>
        <v>0</v>
      </c>
      <c r="F35" s="4" t="n">
        <f aca="false">F11*$B11</f>
        <v>0</v>
      </c>
      <c r="G35" s="4" t="n">
        <f aca="false">G11*$B11</f>
        <v>0</v>
      </c>
      <c r="H35" s="4" t="n">
        <f aca="false">H11*$B11</f>
        <v>0</v>
      </c>
      <c r="I35" s="4" t="n">
        <f aca="false">I11*$B11</f>
        <v>0</v>
      </c>
      <c r="J35" s="4" t="n">
        <f aca="false">J11*$B11</f>
        <v>0</v>
      </c>
      <c r="K35" s="4" t="n">
        <f aca="false">K11*$B11</f>
        <v>0</v>
      </c>
      <c r="L35" s="4" t="n">
        <f aca="false">L11*$B11</f>
        <v>0</v>
      </c>
      <c r="M35" s="4" t="n">
        <f aca="false">M11*$B11</f>
        <v>0</v>
      </c>
      <c r="N35" s="4" t="n">
        <f aca="false">N11*$B11</f>
        <v>0</v>
      </c>
      <c r="O35" s="4" t="n">
        <f aca="false">O11*$B11</f>
        <v>0</v>
      </c>
      <c r="P35" s="4" t="n">
        <f aca="false">P11*$B11</f>
        <v>0</v>
      </c>
      <c r="Q35" s="4" t="n">
        <f aca="false">Q11*$B11</f>
        <v>0</v>
      </c>
      <c r="R35" s="4" t="n">
        <f aca="false">R11*$B11</f>
        <v>0</v>
      </c>
      <c r="S35" s="4" t="n">
        <f aca="false">S11*$B11</f>
        <v>0</v>
      </c>
      <c r="T35" s="4" t="n">
        <f aca="false">T11*$B11</f>
        <v>-0</v>
      </c>
      <c r="U35" s="4" t="n">
        <f aca="false">U11*$B11</f>
        <v>0</v>
      </c>
      <c r="V35" s="4" t="n">
        <f aca="false">V11*$B11</f>
        <v>0</v>
      </c>
      <c r="W35" s="4" t="n">
        <f aca="false">W11*$B11</f>
        <v>0</v>
      </c>
      <c r="X35" s="4" t="n">
        <f aca="false">X11*$B11</f>
        <v>0</v>
      </c>
      <c r="Y35" s="4" t="n">
        <f aca="false">Y11*$B11</f>
        <v>0</v>
      </c>
      <c r="Z35" s="4" t="n">
        <f aca="false">Z11*$B11</f>
        <v>0</v>
      </c>
      <c r="AA35" s="4" t="n">
        <f aca="false">AA11*$B11</f>
        <v>0</v>
      </c>
      <c r="AB35" s="4" t="n">
        <f aca="false">AB11*$B11</f>
        <v>0</v>
      </c>
      <c r="AC35" s="4" t="n">
        <f aca="false">AC11*$B11</f>
        <v>0</v>
      </c>
      <c r="AD35" s="4" t="n">
        <f aca="false">AD11*$B11</f>
        <v>0</v>
      </c>
      <c r="AE35" s="4" t="n">
        <f aca="false">AE11*$B11</f>
        <v>0</v>
      </c>
      <c r="AF35" s="4" t="n">
        <f aca="false">AF11*$B11</f>
        <v>0</v>
      </c>
    </row>
    <row r="36" customFormat="false" ht="15.75" hidden="false" customHeight="true" outlineLevel="0" collapsed="false">
      <c r="D36" s="4" t="n">
        <f aca="false">D12*$B12</f>
        <v>0</v>
      </c>
      <c r="E36" s="4" t="n">
        <f aca="false">E12*$B12</f>
        <v>0</v>
      </c>
      <c r="F36" s="4" t="n">
        <f aca="false">F12*$B12</f>
        <v>0</v>
      </c>
      <c r="G36" s="4" t="n">
        <f aca="false">G12*$B12</f>
        <v>0</v>
      </c>
      <c r="H36" s="4" t="n">
        <f aca="false">H12*$B12</f>
        <v>0</v>
      </c>
      <c r="I36" s="4" t="n">
        <f aca="false">I12*$B12</f>
        <v>0</v>
      </c>
      <c r="J36" s="4" t="n">
        <f aca="false">J12*$B12</f>
        <v>0</v>
      </c>
      <c r="K36" s="4" t="n">
        <f aca="false">K12*$B12</f>
        <v>0</v>
      </c>
      <c r="L36" s="4" t="n">
        <f aca="false">L12*$B12</f>
        <v>0</v>
      </c>
      <c r="M36" s="4" t="n">
        <f aca="false">M12*$B12</f>
        <v>0</v>
      </c>
      <c r="N36" s="4" t="n">
        <f aca="false">N12*$B12</f>
        <v>0</v>
      </c>
      <c r="O36" s="4" t="n">
        <f aca="false">O12*$B12</f>
        <v>0</v>
      </c>
      <c r="P36" s="4" t="n">
        <f aca="false">P12*$B12</f>
        <v>0</v>
      </c>
      <c r="Q36" s="4" t="n">
        <f aca="false">Q12*$B12</f>
        <v>0</v>
      </c>
      <c r="R36" s="4" t="n">
        <f aca="false">R12*$B12</f>
        <v>0</v>
      </c>
      <c r="S36" s="4" t="n">
        <f aca="false">S12*$B12</f>
        <v>0</v>
      </c>
      <c r="T36" s="4" t="n">
        <f aca="false">T12*$B12</f>
        <v>-0</v>
      </c>
      <c r="U36" s="4" t="n">
        <f aca="false">U12*$B12</f>
        <v>0</v>
      </c>
      <c r="V36" s="4" t="n">
        <f aca="false">V12*$B12</f>
        <v>0</v>
      </c>
      <c r="W36" s="4" t="n">
        <f aca="false">W12*$B12</f>
        <v>0</v>
      </c>
      <c r="X36" s="4" t="n">
        <f aca="false">X12*$B12</f>
        <v>0</v>
      </c>
      <c r="Y36" s="4" t="n">
        <f aca="false">Y12*$B12</f>
        <v>0</v>
      </c>
      <c r="Z36" s="4" t="n">
        <f aca="false">Z12*$B12</f>
        <v>0</v>
      </c>
      <c r="AA36" s="4" t="n">
        <f aca="false">AA12*$B12</f>
        <v>0</v>
      </c>
      <c r="AB36" s="4" t="n">
        <f aca="false">AB12*$B12</f>
        <v>0</v>
      </c>
      <c r="AC36" s="4" t="n">
        <f aca="false">AC12*$B12</f>
        <v>0</v>
      </c>
      <c r="AD36" s="4" t="n">
        <f aca="false">AD12*$B12</f>
        <v>0</v>
      </c>
      <c r="AE36" s="4" t="n">
        <f aca="false">AE12*$B12</f>
        <v>0</v>
      </c>
      <c r="AF36" s="4" t="n">
        <f aca="false">AF12*$B12</f>
        <v>0</v>
      </c>
    </row>
    <row r="37" customFormat="false" ht="15.75" hidden="false" customHeight="true" outlineLevel="0" collapsed="false">
      <c r="D37" s="4" t="n">
        <f aca="false">D13*$B13</f>
        <v>0</v>
      </c>
      <c r="E37" s="4" t="n">
        <f aca="false">E13*$B13</f>
        <v>0</v>
      </c>
      <c r="F37" s="4" t="n">
        <f aca="false">F13*$B13</f>
        <v>0</v>
      </c>
      <c r="G37" s="4" t="n">
        <f aca="false">G13*$B13</f>
        <v>0</v>
      </c>
      <c r="H37" s="4" t="n">
        <f aca="false">H13*$B13</f>
        <v>0</v>
      </c>
      <c r="I37" s="4" t="n">
        <f aca="false">I13*$B13</f>
        <v>0</v>
      </c>
      <c r="J37" s="4" t="n">
        <f aca="false">J13*$B13</f>
        <v>0</v>
      </c>
      <c r="K37" s="4" t="n">
        <f aca="false">K13*$B13</f>
        <v>0</v>
      </c>
      <c r="L37" s="4" t="n">
        <f aca="false">L13*$B13</f>
        <v>0</v>
      </c>
      <c r="M37" s="4" t="n">
        <f aca="false">M13*$B13</f>
        <v>0</v>
      </c>
      <c r="N37" s="4" t="n">
        <f aca="false">N13*$B13</f>
        <v>0</v>
      </c>
      <c r="O37" s="4" t="n">
        <f aca="false">O13*$B13</f>
        <v>0</v>
      </c>
      <c r="P37" s="4" t="n">
        <f aca="false">P13*$B13</f>
        <v>0</v>
      </c>
      <c r="Q37" s="4" t="n">
        <f aca="false">Q13*$B13</f>
        <v>0</v>
      </c>
      <c r="R37" s="4" t="n">
        <f aca="false">R13*$B13</f>
        <v>0</v>
      </c>
      <c r="S37" s="4" t="n">
        <f aca="false">S13*$B13</f>
        <v>0</v>
      </c>
      <c r="T37" s="4" t="n">
        <f aca="false">T13*$B13</f>
        <v>0</v>
      </c>
      <c r="U37" s="4" t="n">
        <f aca="false">U13*$B13</f>
        <v>0</v>
      </c>
      <c r="V37" s="4" t="n">
        <f aca="false">V13*$B13</f>
        <v>0</v>
      </c>
      <c r="W37" s="4" t="n">
        <f aca="false">W13*$B13</f>
        <v>0</v>
      </c>
      <c r="X37" s="4" t="n">
        <f aca="false">X13*$B13</f>
        <v>0</v>
      </c>
      <c r="Y37" s="4" t="n">
        <f aca="false">Y13*$B13</f>
        <v>0</v>
      </c>
      <c r="Z37" s="4" t="n">
        <f aca="false">Z13*$B13</f>
        <v>0</v>
      </c>
      <c r="AA37" s="4" t="n">
        <f aca="false">AA13*$B13</f>
        <v>0</v>
      </c>
      <c r="AB37" s="4" t="n">
        <f aca="false">AB13*$B13</f>
        <v>0</v>
      </c>
      <c r="AC37" s="4" t="n">
        <f aca="false">AC13*$B13</f>
        <v>0</v>
      </c>
      <c r="AD37" s="4" t="n">
        <f aca="false">AD13*$B13</f>
        <v>0</v>
      </c>
      <c r="AE37" s="4" t="n">
        <f aca="false">AE13*$B13</f>
        <v>0</v>
      </c>
      <c r="AF37" s="4" t="n">
        <f aca="false">AF13*$B13</f>
        <v>0</v>
      </c>
    </row>
    <row r="38" customFormat="false" ht="15.75" hidden="false" customHeight="true" outlineLevel="0" collapsed="false">
      <c r="D38" s="4" t="n">
        <f aca="false">D14*$B14</f>
        <v>-0</v>
      </c>
      <c r="E38" s="4" t="n">
        <f aca="false">E14*$B14</f>
        <v>-0</v>
      </c>
      <c r="F38" s="4" t="n">
        <f aca="false">F14*$B14</f>
        <v>0</v>
      </c>
      <c r="G38" s="4" t="n">
        <f aca="false">G14*$B14</f>
        <v>-0</v>
      </c>
      <c r="H38" s="4" t="n">
        <f aca="false">H14*$B14</f>
        <v>-0</v>
      </c>
      <c r="I38" s="4" t="n">
        <f aca="false">I14*$B14</f>
        <v>-0</v>
      </c>
      <c r="J38" s="4" t="n">
        <f aca="false">J14*$B14</f>
        <v>-0</v>
      </c>
      <c r="K38" s="4" t="n">
        <f aca="false">K14*$B14</f>
        <v>-0</v>
      </c>
      <c r="L38" s="4" t="n">
        <f aca="false">L14*$B14</f>
        <v>0</v>
      </c>
      <c r="M38" s="4" t="n">
        <f aca="false">M14*$B14</f>
        <v>-0</v>
      </c>
      <c r="N38" s="4" t="n">
        <f aca="false">N14*$B14</f>
        <v>0</v>
      </c>
      <c r="O38" s="4" t="n">
        <f aca="false">O14*$B14</f>
        <v>0</v>
      </c>
      <c r="P38" s="4" t="n">
        <f aca="false">P14*$B14</f>
        <v>-0</v>
      </c>
      <c r="Q38" s="4" t="n">
        <f aca="false">Q14*$B14</f>
        <v>-0</v>
      </c>
      <c r="R38" s="4" t="n">
        <f aca="false">R14*$B14</f>
        <v>-0</v>
      </c>
      <c r="S38" s="4" t="n">
        <f aca="false">S14*$B14</f>
        <v>-0</v>
      </c>
      <c r="T38" s="4" t="n">
        <f aca="false">T14*$B14</f>
        <v>-0</v>
      </c>
      <c r="U38" s="4" t="n">
        <f aca="false">U14*$B14</f>
        <v>-0</v>
      </c>
      <c r="V38" s="4" t="n">
        <f aca="false">V14*$B14</f>
        <v>0</v>
      </c>
      <c r="W38" s="4" t="n">
        <f aca="false">W14*$B14</f>
        <v>-0</v>
      </c>
      <c r="X38" s="4" t="n">
        <f aca="false">X14*$B14</f>
        <v>-0</v>
      </c>
      <c r="Y38" s="4" t="n">
        <f aca="false">Y14*$B14</f>
        <v>-0</v>
      </c>
      <c r="Z38" s="4" t="n">
        <f aca="false">Z14*$B14</f>
        <v>-0</v>
      </c>
      <c r="AA38" s="4" t="n">
        <f aca="false">AA14*$B14</f>
        <v>-0</v>
      </c>
      <c r="AB38" s="4" t="n">
        <f aca="false">AB14*$B14</f>
        <v>0</v>
      </c>
      <c r="AC38" s="4" t="n">
        <f aca="false">AC14*$B14</f>
        <v>-0</v>
      </c>
      <c r="AD38" s="4" t="n">
        <f aca="false">AD14*$B14</f>
        <v>-0</v>
      </c>
      <c r="AE38" s="4" t="n">
        <f aca="false">AE14*$B14</f>
        <v>-0</v>
      </c>
      <c r="AF38" s="4" t="n">
        <f aca="false">AF14*$B14</f>
        <v>-0</v>
      </c>
    </row>
    <row r="39" customFormat="false" ht="15.75" hidden="false" customHeight="true" outlineLevel="0" collapsed="false">
      <c r="D39" s="4" t="n">
        <f aca="false">D15*$B15</f>
        <v>0</v>
      </c>
      <c r="E39" s="4" t="n">
        <f aca="false">E15*$B15</f>
        <v>0</v>
      </c>
      <c r="F39" s="4" t="n">
        <f aca="false">F15*$B15</f>
        <v>-0</v>
      </c>
      <c r="G39" s="4" t="n">
        <f aca="false">G15*$B15</f>
        <v>0</v>
      </c>
      <c r="H39" s="4" t="n">
        <f aca="false">H15*$B15</f>
        <v>0</v>
      </c>
      <c r="I39" s="4" t="n">
        <f aca="false">I15*$B15</f>
        <v>-0</v>
      </c>
      <c r="J39" s="4" t="n">
        <f aca="false">J15*$B15</f>
        <v>0</v>
      </c>
      <c r="K39" s="4" t="n">
        <f aca="false">K15*$B15</f>
        <v>0</v>
      </c>
      <c r="L39" s="4" t="n">
        <f aca="false">L15*$B15</f>
        <v>-0</v>
      </c>
      <c r="M39" s="4" t="n">
        <f aca="false">M15*$B15</f>
        <v>-0</v>
      </c>
      <c r="N39" s="4" t="n">
        <f aca="false">N15*$B15</f>
        <v>-0</v>
      </c>
      <c r="O39" s="4" t="n">
        <f aca="false">O15*$B15</f>
        <v>-0</v>
      </c>
      <c r="P39" s="4" t="n">
        <f aca="false">P15*$B15</f>
        <v>0</v>
      </c>
      <c r="Q39" s="4" t="n">
        <f aca="false">Q15*$B15</f>
        <v>0</v>
      </c>
      <c r="R39" s="4" t="n">
        <f aca="false">R15*$B15</f>
        <v>-0</v>
      </c>
      <c r="S39" s="4" t="n">
        <f aca="false">S15*$B15</f>
        <v>-0</v>
      </c>
      <c r="T39" s="4" t="n">
        <f aca="false">T15*$B15</f>
        <v>-0</v>
      </c>
      <c r="U39" s="4" t="n">
        <f aca="false">U15*$B15</f>
        <v>-0</v>
      </c>
      <c r="V39" s="4" t="n">
        <f aca="false">V15*$B15</f>
        <v>0</v>
      </c>
      <c r="W39" s="4" t="n">
        <f aca="false">W15*$B15</f>
        <v>0</v>
      </c>
      <c r="X39" s="4" t="n">
        <f aca="false">X15*$B15</f>
        <v>-0</v>
      </c>
      <c r="Y39" s="4" t="n">
        <f aca="false">Y15*$B15</f>
        <v>-0</v>
      </c>
      <c r="Z39" s="4" t="n">
        <f aca="false">Z15*$B15</f>
        <v>-0</v>
      </c>
      <c r="AA39" s="4" t="n">
        <f aca="false">AA15*$B15</f>
        <v>0</v>
      </c>
      <c r="AB39" s="4" t="n">
        <f aca="false">AB15*$B15</f>
        <v>-0</v>
      </c>
      <c r="AC39" s="4" t="n">
        <f aca="false">AC15*$B15</f>
        <v>-0</v>
      </c>
      <c r="AD39" s="4" t="n">
        <f aca="false">AD15*$B15</f>
        <v>0</v>
      </c>
      <c r="AE39" s="4" t="n">
        <f aca="false">AE15*$B15</f>
        <v>0</v>
      </c>
      <c r="AF39" s="4" t="n">
        <f aca="false">AF15*$B15</f>
        <v>0</v>
      </c>
    </row>
    <row r="40" customFormat="false" ht="15.75" hidden="false" customHeight="true" outlineLevel="0" collapsed="false">
      <c r="D40" s="4" t="n">
        <f aca="false">D16*$B16</f>
        <v>0</v>
      </c>
      <c r="E40" s="4" t="n">
        <f aca="false">E16*$B16</f>
        <v>-0</v>
      </c>
      <c r="F40" s="4" t="n">
        <f aca="false">F16*$B16</f>
        <v>-0</v>
      </c>
      <c r="G40" s="4" t="n">
        <f aca="false">G16*$B16</f>
        <v>0</v>
      </c>
      <c r="H40" s="4" t="n">
        <f aca="false">H16*$B16</f>
        <v>-0</v>
      </c>
      <c r="I40" s="4" t="n">
        <f aca="false">I16*$B16</f>
        <v>-0</v>
      </c>
      <c r="J40" s="4" t="n">
        <f aca="false">J16*$B16</f>
        <v>0</v>
      </c>
      <c r="K40" s="4" t="n">
        <f aca="false">K16*$B16</f>
        <v>0</v>
      </c>
      <c r="L40" s="4" t="n">
        <f aca="false">L16*$B16</f>
        <v>0</v>
      </c>
      <c r="M40" s="4" t="n">
        <f aca="false">M16*$B16</f>
        <v>-0</v>
      </c>
      <c r="N40" s="4" t="n">
        <f aca="false">N16*$B16</f>
        <v>-0</v>
      </c>
      <c r="O40" s="4" t="n">
        <f aca="false">O16*$B16</f>
        <v>-0</v>
      </c>
      <c r="P40" s="4" t="n">
        <f aca="false">P16*$B16</f>
        <v>-0</v>
      </c>
      <c r="Q40" s="4" t="n">
        <f aca="false">Q16*$B16</f>
        <v>0</v>
      </c>
      <c r="R40" s="4" t="n">
        <f aca="false">R16*$B16</f>
        <v>-0</v>
      </c>
      <c r="S40" s="4" t="n">
        <f aca="false">S16*$B16</f>
        <v>-0</v>
      </c>
      <c r="T40" s="4" t="n">
        <f aca="false">T16*$B16</f>
        <v>0</v>
      </c>
      <c r="U40" s="4" t="n">
        <f aca="false">U16*$B16</f>
        <v>-0</v>
      </c>
      <c r="V40" s="4" t="n">
        <f aca="false">V16*$B16</f>
        <v>-0</v>
      </c>
      <c r="W40" s="4" t="n">
        <f aca="false">W16*$B16</f>
        <v>0</v>
      </c>
      <c r="X40" s="4" t="n">
        <f aca="false">X16*$B16</f>
        <v>-0</v>
      </c>
      <c r="Y40" s="4" t="n">
        <f aca="false">Y16*$B16</f>
        <v>-0</v>
      </c>
      <c r="Z40" s="4" t="n">
        <f aca="false">Z16*$B16</f>
        <v>-0</v>
      </c>
      <c r="AA40" s="4" t="n">
        <f aca="false">AA16*$B16</f>
        <v>0</v>
      </c>
      <c r="AB40" s="4" t="n">
        <f aca="false">AB16*$B16</f>
        <v>-0</v>
      </c>
      <c r="AC40" s="4" t="n">
        <f aca="false">AC16*$B16</f>
        <v>-0</v>
      </c>
      <c r="AD40" s="4" t="n">
        <f aca="false">AD16*$B16</f>
        <v>-0</v>
      </c>
      <c r="AE40" s="4" t="n">
        <f aca="false">AE16*$B16</f>
        <v>-0</v>
      </c>
      <c r="AF40" s="4" t="n">
        <f aca="false">AF16*$B16</f>
        <v>-0</v>
      </c>
    </row>
    <row r="41" customFormat="false" ht="15.75" hidden="false" customHeight="true" outlineLevel="0" collapsed="false">
      <c r="D41" s="4" t="n">
        <f aca="false">D17*$B17</f>
        <v>0</v>
      </c>
      <c r="E41" s="4" t="n">
        <f aca="false">E17*$B17</f>
        <v>-0</v>
      </c>
      <c r="F41" s="4" t="n">
        <f aca="false">F17*$B17</f>
        <v>-0</v>
      </c>
      <c r="G41" s="4" t="n">
        <f aca="false">G17*$B17</f>
        <v>-0</v>
      </c>
      <c r="H41" s="4" t="n">
        <f aca="false">H17*$B17</f>
        <v>0</v>
      </c>
      <c r="I41" s="4" t="n">
        <f aca="false">I17*$B17</f>
        <v>0</v>
      </c>
      <c r="J41" s="4" t="n">
        <f aca="false">J17*$B17</f>
        <v>0</v>
      </c>
      <c r="K41" s="4" t="n">
        <f aca="false">K17*$B17</f>
        <v>0</v>
      </c>
      <c r="L41" s="4" t="n">
        <f aca="false">L17*$B17</f>
        <v>-0</v>
      </c>
      <c r="M41" s="4" t="n">
        <f aca="false">M17*$B17</f>
        <v>-0</v>
      </c>
      <c r="N41" s="4" t="n">
        <f aca="false">N17*$B17</f>
        <v>0</v>
      </c>
      <c r="O41" s="4" t="n">
        <f aca="false">O17*$B17</f>
        <v>0</v>
      </c>
      <c r="P41" s="4" t="n">
        <f aca="false">P17*$B17</f>
        <v>-0</v>
      </c>
      <c r="Q41" s="4" t="n">
        <f aca="false">Q17*$B17</f>
        <v>-0</v>
      </c>
      <c r="R41" s="4" t="n">
        <f aca="false">R17*$B17</f>
        <v>-0</v>
      </c>
      <c r="S41" s="4" t="n">
        <f aca="false">S17*$B17</f>
        <v>0</v>
      </c>
      <c r="T41" s="4" t="n">
        <f aca="false">T17*$B17</f>
        <v>-0</v>
      </c>
      <c r="U41" s="4" t="n">
        <f aca="false">U17*$B17</f>
        <v>0</v>
      </c>
      <c r="V41" s="4" t="n">
        <f aca="false">V17*$B17</f>
        <v>-0</v>
      </c>
      <c r="W41" s="4" t="n">
        <f aca="false">W17*$B17</f>
        <v>-0</v>
      </c>
      <c r="X41" s="4" t="n">
        <f aca="false">X17*$B17</f>
        <v>-0</v>
      </c>
      <c r="Y41" s="4" t="n">
        <f aca="false">Y17*$B17</f>
        <v>-0</v>
      </c>
      <c r="Z41" s="4" t="n">
        <f aca="false">Z17*$B17</f>
        <v>0</v>
      </c>
      <c r="AA41" s="4" t="n">
        <f aca="false">AA17*$B17</f>
        <v>-0</v>
      </c>
      <c r="AB41" s="4" t="n">
        <f aca="false">AB17*$B17</f>
        <v>-0</v>
      </c>
      <c r="AC41" s="4" t="n">
        <f aca="false">AC17*$B17</f>
        <v>0</v>
      </c>
      <c r="AD41" s="4" t="n">
        <f aca="false">AD17*$B17</f>
        <v>-0</v>
      </c>
      <c r="AE41" s="4" t="n">
        <f aca="false">AE17*$B17</f>
        <v>-0</v>
      </c>
      <c r="AF41" s="4" t="n">
        <f aca="false">AF17*$B17</f>
        <v>-0</v>
      </c>
    </row>
    <row r="42" customFormat="false" ht="15.75" hidden="false" customHeight="true" outlineLevel="0" collapsed="false">
      <c r="D42" s="4" t="n">
        <f aca="false">D18*$B18</f>
        <v>0</v>
      </c>
      <c r="E42" s="4" t="n">
        <f aca="false">E18*$B18</f>
        <v>0</v>
      </c>
      <c r="F42" s="4" t="n">
        <f aca="false">F18*$B18</f>
        <v>0</v>
      </c>
      <c r="G42" s="4" t="n">
        <f aca="false">G18*$B18</f>
        <v>0</v>
      </c>
      <c r="H42" s="4" t="n">
        <f aca="false">H18*$B18</f>
        <v>0</v>
      </c>
      <c r="I42" s="4" t="n">
        <f aca="false">I18*$B18</f>
        <v>0</v>
      </c>
      <c r="J42" s="4" t="n">
        <f aca="false">J18*$B18</f>
        <v>0</v>
      </c>
      <c r="K42" s="4" t="n">
        <f aca="false">K18*$B18</f>
        <v>0</v>
      </c>
      <c r="L42" s="4" t="n">
        <f aca="false">L18*$B18</f>
        <v>0</v>
      </c>
      <c r="M42" s="4" t="n">
        <f aca="false">M18*$B18</f>
        <v>0</v>
      </c>
      <c r="N42" s="4" t="n">
        <f aca="false">N18*$B18</f>
        <v>0</v>
      </c>
      <c r="O42" s="4" t="n">
        <f aca="false">O18*$B18</f>
        <v>0</v>
      </c>
      <c r="P42" s="4" t="n">
        <f aca="false">P18*$B18</f>
        <v>0</v>
      </c>
      <c r="Q42" s="4" t="n">
        <f aca="false">Q18*$B18</f>
        <v>0</v>
      </c>
      <c r="R42" s="4" t="n">
        <f aca="false">R18*$B18</f>
        <v>0</v>
      </c>
      <c r="S42" s="4" t="n">
        <f aca="false">S18*$B18</f>
        <v>0</v>
      </c>
      <c r="T42" s="4" t="n">
        <f aca="false">T18*$B18</f>
        <v>0</v>
      </c>
      <c r="U42" s="4" t="n">
        <f aca="false">U18*$B18</f>
        <v>0</v>
      </c>
      <c r="V42" s="4" t="n">
        <f aca="false">V18*$B18</f>
        <v>0</v>
      </c>
      <c r="W42" s="4" t="n">
        <f aca="false">W18*$B18</f>
        <v>0</v>
      </c>
      <c r="X42" s="4" t="n">
        <f aca="false">X18*$B18</f>
        <v>0</v>
      </c>
      <c r="Y42" s="4" t="n">
        <f aca="false">Y18*$B18</f>
        <v>0</v>
      </c>
      <c r="Z42" s="4" t="n">
        <f aca="false">Z18*$B18</f>
        <v>0</v>
      </c>
      <c r="AA42" s="4" t="n">
        <f aca="false">AA18*$B18</f>
        <v>0</v>
      </c>
      <c r="AB42" s="4" t="n">
        <f aca="false">AB18*$B18</f>
        <v>0</v>
      </c>
      <c r="AC42" s="4" t="n">
        <f aca="false">AC18*$B18</f>
        <v>0</v>
      </c>
      <c r="AD42" s="4" t="n">
        <f aca="false">AD18*$B18</f>
        <v>0</v>
      </c>
      <c r="AE42" s="4" t="n">
        <f aca="false">AE18*$B18</f>
        <v>0</v>
      </c>
      <c r="AF42" s="4" t="n">
        <f aca="false">AF18*$B18</f>
        <v>0</v>
      </c>
    </row>
    <row r="43" customFormat="false" ht="15.75" hidden="false" customHeight="true" outlineLevel="0" collapsed="false">
      <c r="D43" s="4" t="n">
        <f aca="false">D19*$B19</f>
        <v>1410.1086357</v>
      </c>
      <c r="E43" s="4" t="n">
        <f aca="false">E19*$B19</f>
        <v>1409.6499291</v>
      </c>
      <c r="F43" s="4" t="n">
        <f aca="false">F19*$B19</f>
        <v>1512.1306881</v>
      </c>
      <c r="G43" s="4" t="n">
        <f aca="false">G19*$B19</f>
        <v>1407.8718054</v>
      </c>
      <c r="H43" s="4" t="n">
        <f aca="false">H19*$B19</f>
        <v>1397.8684809</v>
      </c>
      <c r="I43" s="4" t="n">
        <f aca="false">I19*$B19</f>
        <v>1417.5056286</v>
      </c>
      <c r="J43" s="4" t="n">
        <f aca="false">J19*$B19</f>
        <v>1405.7610453</v>
      </c>
      <c r="K43" s="4" t="n">
        <f aca="false">K19*$B19</f>
        <v>1408.5429885</v>
      </c>
      <c r="L43" s="4" t="n">
        <f aca="false">L19*$B19</f>
        <v>1412.2156653</v>
      </c>
      <c r="M43" s="4" t="n">
        <f aca="false">M19*$B19</f>
        <v>1504.1424465</v>
      </c>
      <c r="N43" s="4" t="n">
        <f aca="false">N19*$B19</f>
        <v>1408.6031724</v>
      </c>
      <c r="O43" s="4" t="n">
        <f aca="false">O19*$B19</f>
        <v>1410.8841909</v>
      </c>
      <c r="P43" s="4" t="n">
        <f aca="false">P19*$B19</f>
        <v>1445.5286739</v>
      </c>
      <c r="Q43" s="4" t="n">
        <f aca="false">Q19*$B19</f>
        <v>1407.5233866</v>
      </c>
      <c r="R43" s="4" t="n">
        <f aca="false">R19*$B19</f>
        <v>1514.4090975</v>
      </c>
      <c r="S43" s="4" t="n">
        <f aca="false">S19*$B19</f>
        <v>1409.7222468</v>
      </c>
      <c r="T43" s="4" t="n">
        <f aca="false">T19*$B19</f>
        <v>1412.2130562</v>
      </c>
      <c r="U43" s="4" t="n">
        <f aca="false">U19*$B19</f>
        <v>1409.8179654</v>
      </c>
      <c r="V43" s="4" t="n">
        <f aca="false">V19*$B19</f>
        <v>1442.5881147</v>
      </c>
      <c r="W43" s="4" t="n">
        <f aca="false">W19*$B19</f>
        <v>1413.2640222</v>
      </c>
      <c r="X43" s="4" t="n">
        <f aca="false">X19*$B19</f>
        <v>1495.4434371</v>
      </c>
      <c r="Y43" s="4" t="n">
        <f aca="false">Y19*$B19</f>
        <v>1503.6814044</v>
      </c>
      <c r="Z43" s="4" t="n">
        <f aca="false">Z19*$B19</f>
        <v>1405.225143</v>
      </c>
      <c r="AA43" s="4" t="n">
        <f aca="false">AA19*$B19</f>
        <v>1404.0836559</v>
      </c>
      <c r="AB43" s="4" t="n">
        <f aca="false">AB19*$B19</f>
        <v>1500.671961</v>
      </c>
      <c r="AC43" s="4" t="n">
        <f aca="false">AC19*$B19</f>
        <v>1415.043531</v>
      </c>
      <c r="AD43" s="4" t="n">
        <f aca="false">AD19*$B19</f>
        <v>1501.1066718</v>
      </c>
      <c r="AE43" s="4" t="n">
        <f aca="false">AE19*$B19</f>
        <v>1501.0990434</v>
      </c>
      <c r="AF43" s="4" t="n">
        <f aca="false">AF19*$B19</f>
        <v>1444.14315</v>
      </c>
    </row>
    <row r="44" customFormat="false" ht="15.75" hidden="false" customHeight="true" outlineLevel="0" collapsed="false">
      <c r="D44" s="4" t="n">
        <f aca="false">D20*$B20</f>
        <v>0</v>
      </c>
      <c r="E44" s="4" t="n">
        <f aca="false">E20*$B20</f>
        <v>0</v>
      </c>
      <c r="F44" s="4" t="n">
        <f aca="false">F20*$B20</f>
        <v>0</v>
      </c>
      <c r="G44" s="4" t="n">
        <f aca="false">G20*$B20</f>
        <v>0</v>
      </c>
      <c r="H44" s="4" t="n">
        <f aca="false">H20*$B20</f>
        <v>0</v>
      </c>
      <c r="I44" s="4" t="n">
        <f aca="false">I20*$B20</f>
        <v>-0</v>
      </c>
      <c r="J44" s="4" t="n">
        <f aca="false">J20*$B20</f>
        <v>0</v>
      </c>
      <c r="K44" s="4" t="n">
        <f aca="false">K20*$B20</f>
        <v>0</v>
      </c>
      <c r="L44" s="4" t="n">
        <f aca="false">L20*$B20</f>
        <v>-0</v>
      </c>
      <c r="M44" s="4" t="n">
        <f aca="false">M20*$B20</f>
        <v>0</v>
      </c>
      <c r="N44" s="4" t="n">
        <f aca="false">N20*$B20</f>
        <v>-0</v>
      </c>
      <c r="O44" s="4" t="n">
        <f aca="false">O20*$B20</f>
        <v>-0</v>
      </c>
      <c r="P44" s="4" t="n">
        <f aca="false">P20*$B20</f>
        <v>-0</v>
      </c>
      <c r="Q44" s="4" t="n">
        <f aca="false">Q20*$B20</f>
        <v>0</v>
      </c>
      <c r="R44" s="4" t="n">
        <f aca="false">R20*$B20</f>
        <v>0</v>
      </c>
      <c r="S44" s="4" t="n">
        <f aca="false">S20*$B20</f>
        <v>0</v>
      </c>
      <c r="T44" s="4" t="n">
        <f aca="false">T20*$B20</f>
        <v>0</v>
      </c>
      <c r="U44" s="4" t="n">
        <f aca="false">U20*$B20</f>
        <v>-0</v>
      </c>
      <c r="V44" s="4" t="n">
        <f aca="false">V20*$B20</f>
        <v>0</v>
      </c>
      <c r="W44" s="4" t="n">
        <f aca="false">W20*$B20</f>
        <v>-0</v>
      </c>
      <c r="X44" s="4" t="n">
        <f aca="false">X20*$B20</f>
        <v>0</v>
      </c>
      <c r="Y44" s="4" t="n">
        <f aca="false">Y20*$B20</f>
        <v>-0</v>
      </c>
      <c r="Z44" s="4" t="n">
        <f aca="false">Z20*$B20</f>
        <v>0</v>
      </c>
      <c r="AA44" s="4" t="n">
        <f aca="false">AA20*$B20</f>
        <v>0</v>
      </c>
      <c r="AB44" s="4" t="n">
        <f aca="false">AB20*$B20</f>
        <v>0</v>
      </c>
      <c r="AC44" s="4" t="n">
        <f aca="false">AC20*$B20</f>
        <v>-0</v>
      </c>
      <c r="AD44" s="4" t="n">
        <f aca="false">AD20*$B20</f>
        <v>0</v>
      </c>
      <c r="AE44" s="4" t="n">
        <f aca="false">AE20*$B20</f>
        <v>-0</v>
      </c>
      <c r="AF44" s="4" t="n">
        <f aca="false">AF20*$B20</f>
        <v>0</v>
      </c>
    </row>
    <row r="45" customFormat="false" ht="15.75" hidden="false" customHeight="true" outlineLevel="0" collapsed="false">
      <c r="D45" s="4" t="n">
        <f aca="false">D21*$B21</f>
        <v>0</v>
      </c>
      <c r="E45" s="4" t="n">
        <f aca="false">E21*$B21</f>
        <v>0</v>
      </c>
      <c r="F45" s="4" t="n">
        <f aca="false">F21*$B21</f>
        <v>0</v>
      </c>
      <c r="G45" s="4" t="n">
        <f aca="false">G21*$B21</f>
        <v>0</v>
      </c>
      <c r="H45" s="4" t="n">
        <f aca="false">H21*$B21</f>
        <v>0</v>
      </c>
      <c r="I45" s="4" t="n">
        <f aca="false">I21*$B21</f>
        <v>0</v>
      </c>
      <c r="J45" s="4" t="n">
        <f aca="false">J21*$B21</f>
        <v>0</v>
      </c>
      <c r="K45" s="4" t="n">
        <f aca="false">K21*$B21</f>
        <v>0</v>
      </c>
      <c r="L45" s="4" t="n">
        <f aca="false">L21*$B21</f>
        <v>0</v>
      </c>
      <c r="M45" s="4" t="n">
        <f aca="false">M21*$B21</f>
        <v>0</v>
      </c>
      <c r="N45" s="4" t="n">
        <f aca="false">N21*$B21</f>
        <v>0</v>
      </c>
      <c r="O45" s="4" t="n">
        <f aca="false">O21*$B21</f>
        <v>0</v>
      </c>
      <c r="P45" s="4" t="n">
        <f aca="false">P21*$B21</f>
        <v>0</v>
      </c>
      <c r="Q45" s="4" t="n">
        <f aca="false">Q21*$B21</f>
        <v>0</v>
      </c>
      <c r="R45" s="4" t="n">
        <f aca="false">R21*$B21</f>
        <v>0</v>
      </c>
      <c r="S45" s="4" t="n">
        <f aca="false">S21*$B21</f>
        <v>0</v>
      </c>
      <c r="T45" s="4" t="n">
        <f aca="false">T21*$B21</f>
        <v>0</v>
      </c>
      <c r="U45" s="4" t="n">
        <f aca="false">U21*$B21</f>
        <v>0</v>
      </c>
      <c r="V45" s="4" t="n">
        <f aca="false">V21*$B21</f>
        <v>0</v>
      </c>
      <c r="W45" s="4" t="n">
        <f aca="false">W21*$B21</f>
        <v>0</v>
      </c>
      <c r="X45" s="4" t="n">
        <f aca="false">X21*$B21</f>
        <v>0</v>
      </c>
      <c r="Y45" s="4" t="n">
        <f aca="false">Y21*$B21</f>
        <v>0</v>
      </c>
      <c r="Z45" s="4" t="n">
        <f aca="false">Z21*$B21</f>
        <v>0</v>
      </c>
      <c r="AA45" s="4" t="n">
        <f aca="false">AA21*$B21</f>
        <v>0</v>
      </c>
      <c r="AB45" s="4" t="n">
        <f aca="false">AB21*$B21</f>
        <v>0</v>
      </c>
      <c r="AC45" s="4" t="n">
        <f aca="false">AC21*$B21</f>
        <v>0</v>
      </c>
      <c r="AD45" s="4" t="n">
        <f aca="false">AD21*$B21</f>
        <v>0</v>
      </c>
      <c r="AE45" s="4" t="n">
        <f aca="false">AE21*$B21</f>
        <v>0</v>
      </c>
      <c r="AF45" s="4" t="n">
        <f aca="false">AF21*$B21</f>
        <v>0</v>
      </c>
    </row>
    <row r="46" customFormat="false" ht="15.75" hidden="false" customHeight="true" outlineLevel="0" collapsed="false">
      <c r="D46" s="4" t="n">
        <f aca="false">D22*$B22</f>
        <v>0</v>
      </c>
      <c r="E46" s="4" t="n">
        <f aca="false">E22*$B22</f>
        <v>0</v>
      </c>
      <c r="F46" s="4" t="n">
        <f aca="false">F22*$B22</f>
        <v>0</v>
      </c>
      <c r="G46" s="4" t="n">
        <f aca="false">G22*$B22</f>
        <v>0</v>
      </c>
      <c r="H46" s="4" t="n">
        <f aca="false">H22*$B22</f>
        <v>0</v>
      </c>
      <c r="I46" s="4" t="n">
        <f aca="false">I22*$B22</f>
        <v>0</v>
      </c>
      <c r="J46" s="4" t="n">
        <f aca="false">J22*$B22</f>
        <v>0</v>
      </c>
      <c r="K46" s="4" t="n">
        <f aca="false">K22*$B22</f>
        <v>0</v>
      </c>
      <c r="L46" s="4" t="n">
        <f aca="false">L22*$B22</f>
        <v>0</v>
      </c>
      <c r="M46" s="4" t="n">
        <f aca="false">M22*$B22</f>
        <v>0</v>
      </c>
      <c r="N46" s="4" t="n">
        <f aca="false">N22*$B22</f>
        <v>0</v>
      </c>
      <c r="O46" s="4" t="n">
        <f aca="false">O22*$B22</f>
        <v>0</v>
      </c>
      <c r="P46" s="4" t="n">
        <f aca="false">P22*$B22</f>
        <v>0</v>
      </c>
      <c r="Q46" s="4" t="n">
        <f aca="false">Q22*$B22</f>
        <v>0</v>
      </c>
      <c r="R46" s="4" t="n">
        <f aca="false">R22*$B22</f>
        <v>0</v>
      </c>
      <c r="S46" s="4" t="n">
        <f aca="false">S22*$B22</f>
        <v>0</v>
      </c>
      <c r="T46" s="4" t="n">
        <f aca="false">T22*$B22</f>
        <v>0</v>
      </c>
      <c r="U46" s="4" t="n">
        <f aca="false">U22*$B22</f>
        <v>0</v>
      </c>
      <c r="V46" s="4" t="n">
        <f aca="false">V22*$B22</f>
        <v>0</v>
      </c>
      <c r="W46" s="4" t="n">
        <f aca="false">W22*$B22</f>
        <v>0</v>
      </c>
      <c r="X46" s="4" t="n">
        <f aca="false">X22*$B22</f>
        <v>0</v>
      </c>
      <c r="Y46" s="4" t="n">
        <f aca="false">Y22*$B22</f>
        <v>0</v>
      </c>
      <c r="Z46" s="4" t="n">
        <f aca="false">Z22*$B22</f>
        <v>0</v>
      </c>
      <c r="AA46" s="4" t="n">
        <f aca="false">AA22*$B22</f>
        <v>0</v>
      </c>
      <c r="AB46" s="4" t="n">
        <f aca="false">AB22*$B22</f>
        <v>0</v>
      </c>
      <c r="AC46" s="4" t="n">
        <f aca="false">AC22*$B22</f>
        <v>0</v>
      </c>
      <c r="AD46" s="4" t="n">
        <f aca="false">AD22*$B22</f>
        <v>0</v>
      </c>
      <c r="AE46" s="4" t="n">
        <f aca="false">AE22*$B22</f>
        <v>0</v>
      </c>
      <c r="AF46" s="4" t="n">
        <f aca="false">AF22*$B22</f>
        <v>0</v>
      </c>
    </row>
    <row r="47" customFormat="false" ht="15.75" hidden="false" customHeight="true" outlineLevel="0" collapsed="false">
      <c r="D47" s="4" t="n">
        <f aca="false">D23*$B23</f>
        <v>0</v>
      </c>
      <c r="E47" s="4" t="n">
        <f aca="false">E23*$B23</f>
        <v>0</v>
      </c>
      <c r="F47" s="4" t="n">
        <f aca="false">F23*$B23</f>
        <v>0</v>
      </c>
      <c r="G47" s="4" t="n">
        <f aca="false">G23*$B23</f>
        <v>0</v>
      </c>
      <c r="H47" s="4" t="n">
        <f aca="false">H23*$B23</f>
        <v>0</v>
      </c>
      <c r="I47" s="4" t="n">
        <f aca="false">I23*$B23</f>
        <v>0</v>
      </c>
      <c r="J47" s="4" t="n">
        <f aca="false">J23*$B23</f>
        <v>0</v>
      </c>
      <c r="K47" s="4" t="n">
        <f aca="false">K23*$B23</f>
        <v>0</v>
      </c>
      <c r="L47" s="4" t="n">
        <f aca="false">L23*$B23</f>
        <v>0</v>
      </c>
      <c r="M47" s="4" t="n">
        <f aca="false">M23*$B23</f>
        <v>0</v>
      </c>
      <c r="N47" s="4" t="n">
        <f aca="false">N23*$B23</f>
        <v>0</v>
      </c>
      <c r="O47" s="4" t="n">
        <f aca="false">O23*$B23</f>
        <v>0</v>
      </c>
      <c r="P47" s="4" t="n">
        <f aca="false">P23*$B23</f>
        <v>0</v>
      </c>
      <c r="Q47" s="4" t="n">
        <f aca="false">Q23*$B23</f>
        <v>0</v>
      </c>
      <c r="R47" s="4" t="n">
        <f aca="false">R23*$B23</f>
        <v>0</v>
      </c>
      <c r="S47" s="4" t="n">
        <f aca="false">S23*$B23</f>
        <v>0</v>
      </c>
      <c r="T47" s="4" t="n">
        <f aca="false">T23*$B23</f>
        <v>0</v>
      </c>
      <c r="U47" s="4" t="n">
        <f aca="false">U23*$B23</f>
        <v>0</v>
      </c>
      <c r="V47" s="4" t="n">
        <f aca="false">V23*$B23</f>
        <v>0</v>
      </c>
      <c r="W47" s="4" t="n">
        <f aca="false">W23*$B23</f>
        <v>0</v>
      </c>
      <c r="X47" s="4" t="n">
        <f aca="false">X23*$B23</f>
        <v>0</v>
      </c>
      <c r="Y47" s="4" t="n">
        <f aca="false">Y23*$B23</f>
        <v>0</v>
      </c>
      <c r="Z47" s="4" t="n">
        <f aca="false">Z23*$B23</f>
        <v>0</v>
      </c>
      <c r="AA47" s="4" t="n">
        <f aca="false">AA23*$B23</f>
        <v>0</v>
      </c>
      <c r="AB47" s="4" t="n">
        <f aca="false">AB23*$B23</f>
        <v>0</v>
      </c>
      <c r="AC47" s="4" t="n">
        <f aca="false">AC23*$B23</f>
        <v>0</v>
      </c>
      <c r="AD47" s="4" t="n">
        <f aca="false">AD23*$B23</f>
        <v>0</v>
      </c>
      <c r="AE47" s="4" t="n">
        <f aca="false">AE23*$B23</f>
        <v>0</v>
      </c>
      <c r="AF47" s="4" t="n">
        <f aca="false">AF23*$B23</f>
        <v>0</v>
      </c>
    </row>
    <row r="48" customFormat="false" ht="15.75" hidden="false" customHeight="true" outlineLevel="0" collapsed="false">
      <c r="D48" s="4" t="n">
        <f aca="false">D24*$B24</f>
        <v>0</v>
      </c>
      <c r="E48" s="4" t="n">
        <f aca="false">E24*$B24</f>
        <v>0</v>
      </c>
      <c r="F48" s="4" t="n">
        <f aca="false">F24*$B24</f>
        <v>0</v>
      </c>
      <c r="G48" s="4" t="n">
        <f aca="false">G24*$B24</f>
        <v>0</v>
      </c>
      <c r="H48" s="4" t="n">
        <f aca="false">H24*$B24</f>
        <v>0</v>
      </c>
      <c r="I48" s="4" t="n">
        <f aca="false">I24*$B24</f>
        <v>0</v>
      </c>
      <c r="J48" s="4" t="n">
        <f aca="false">J24*$B24</f>
        <v>0</v>
      </c>
      <c r="K48" s="4" t="n">
        <f aca="false">K24*$B24</f>
        <v>0</v>
      </c>
      <c r="L48" s="4" t="n">
        <f aca="false">L24*$B24</f>
        <v>0</v>
      </c>
      <c r="M48" s="4" t="n">
        <f aca="false">M24*$B24</f>
        <v>0</v>
      </c>
      <c r="N48" s="4" t="n">
        <f aca="false">N24*$B24</f>
        <v>0</v>
      </c>
      <c r="O48" s="4" t="n">
        <f aca="false">O24*$B24</f>
        <v>0</v>
      </c>
      <c r="P48" s="4" t="n">
        <f aca="false">P24*$B24</f>
        <v>0</v>
      </c>
      <c r="Q48" s="4" t="n">
        <f aca="false">Q24*$B24</f>
        <v>0</v>
      </c>
      <c r="R48" s="4" t="n">
        <f aca="false">R24*$B24</f>
        <v>0</v>
      </c>
      <c r="S48" s="4" t="n">
        <f aca="false">S24*$B24</f>
        <v>0</v>
      </c>
      <c r="T48" s="4" t="n">
        <f aca="false">T24*$B24</f>
        <v>0</v>
      </c>
      <c r="U48" s="4" t="n">
        <f aca="false">U24*$B24</f>
        <v>0</v>
      </c>
      <c r="V48" s="4" t="n">
        <f aca="false">V24*$B24</f>
        <v>0</v>
      </c>
      <c r="W48" s="4" t="n">
        <f aca="false">W24*$B24</f>
        <v>0</v>
      </c>
      <c r="X48" s="4" t="n">
        <f aca="false">X24*$B24</f>
        <v>0</v>
      </c>
      <c r="Y48" s="4" t="n">
        <f aca="false">Y24*$B24</f>
        <v>0</v>
      </c>
      <c r="Z48" s="4" t="n">
        <f aca="false">Z24*$B24</f>
        <v>0</v>
      </c>
      <c r="AA48" s="4" t="n">
        <f aca="false">AA24*$B24</f>
        <v>0</v>
      </c>
      <c r="AB48" s="4" t="n">
        <f aca="false">AB24*$B24</f>
        <v>0</v>
      </c>
      <c r="AC48" s="4" t="n">
        <f aca="false">AC24*$B24</f>
        <v>0</v>
      </c>
      <c r="AD48" s="4" t="n">
        <f aca="false">AD24*$B24</f>
        <v>0</v>
      </c>
      <c r="AE48" s="4" t="n">
        <f aca="false">AE24*$B24</f>
        <v>0</v>
      </c>
      <c r="AF48" s="4" t="n">
        <f aca="false">AF24*$B24</f>
        <v>0</v>
      </c>
    </row>
    <row r="49" customFormat="false" ht="15.75" hidden="false" customHeight="true" outlineLevel="0" collapsed="false">
      <c r="D49" s="4" t="n">
        <f aca="false">D25*$B25</f>
        <v>0</v>
      </c>
      <c r="E49" s="4" t="n">
        <f aca="false">E25*$B25</f>
        <v>0</v>
      </c>
      <c r="F49" s="4" t="n">
        <f aca="false">F25*$B25</f>
        <v>0</v>
      </c>
      <c r="G49" s="4" t="n">
        <f aca="false">G25*$B25</f>
        <v>0</v>
      </c>
      <c r="H49" s="4" t="n">
        <f aca="false">H25*$B25</f>
        <v>0</v>
      </c>
      <c r="I49" s="4" t="n">
        <f aca="false">I25*$B25</f>
        <v>0</v>
      </c>
      <c r="J49" s="4" t="n">
        <f aca="false">J25*$B25</f>
        <v>0</v>
      </c>
      <c r="K49" s="4" t="n">
        <f aca="false">K25*$B25</f>
        <v>0</v>
      </c>
      <c r="L49" s="4" t="n">
        <f aca="false">L25*$B25</f>
        <v>0</v>
      </c>
      <c r="M49" s="4" t="n">
        <f aca="false">M25*$B25</f>
        <v>0</v>
      </c>
      <c r="N49" s="4" t="n">
        <f aca="false">N25*$B25</f>
        <v>0</v>
      </c>
      <c r="O49" s="4" t="n">
        <f aca="false">O25*$B25</f>
        <v>0</v>
      </c>
      <c r="P49" s="4" t="n">
        <f aca="false">P25*$B25</f>
        <v>0</v>
      </c>
      <c r="Q49" s="4" t="n">
        <f aca="false">Q25*$B25</f>
        <v>0</v>
      </c>
      <c r="R49" s="4" t="n">
        <f aca="false">R25*$B25</f>
        <v>0</v>
      </c>
      <c r="S49" s="4" t="n">
        <f aca="false">S25*$B25</f>
        <v>0</v>
      </c>
      <c r="T49" s="4" t="n">
        <f aca="false">T25*$B25</f>
        <v>0</v>
      </c>
      <c r="U49" s="4" t="n">
        <f aca="false">U25*$B25</f>
        <v>0</v>
      </c>
      <c r="V49" s="4" t="n">
        <f aca="false">V25*$B25</f>
        <v>0</v>
      </c>
      <c r="W49" s="4" t="n">
        <f aca="false">W25*$B25</f>
        <v>0</v>
      </c>
      <c r="X49" s="4" t="n">
        <f aca="false">X25*$B25</f>
        <v>0</v>
      </c>
      <c r="Y49" s="4" t="n">
        <f aca="false">Y25*$B25</f>
        <v>0</v>
      </c>
      <c r="Z49" s="4" t="n">
        <f aca="false">Z25*$B25</f>
        <v>0</v>
      </c>
      <c r="AA49" s="4" t="n">
        <f aca="false">AA25*$B25</f>
        <v>0</v>
      </c>
      <c r="AB49" s="4" t="n">
        <f aca="false">AB25*$B25</f>
        <v>0</v>
      </c>
      <c r="AC49" s="4" t="n">
        <f aca="false">AC25*$B25</f>
        <v>0</v>
      </c>
      <c r="AD49" s="4" t="n">
        <f aca="false">AD25*$B25</f>
        <v>0</v>
      </c>
      <c r="AE49" s="4" t="n">
        <f aca="false">AE25*$B25</f>
        <v>0</v>
      </c>
      <c r="AF49" s="4" t="n">
        <f aca="false">AF25*$B25</f>
        <v>0</v>
      </c>
    </row>
    <row r="50" customFormat="false" ht="15.75" hidden="false" customHeight="true" outlineLevel="0" collapsed="false">
      <c r="D50" s="4" t="n">
        <f aca="false">D26*$B26</f>
        <v>0</v>
      </c>
      <c r="E50" s="4" t="n">
        <f aca="false">E26*$B26</f>
        <v>0</v>
      </c>
      <c r="F50" s="4" t="n">
        <f aca="false">F26*$B26</f>
        <v>0</v>
      </c>
      <c r="G50" s="4" t="n">
        <f aca="false">G26*$B26</f>
        <v>0</v>
      </c>
      <c r="H50" s="4" t="n">
        <f aca="false">H26*$B26</f>
        <v>0</v>
      </c>
      <c r="I50" s="4" t="n">
        <f aca="false">I26*$B26</f>
        <v>0</v>
      </c>
      <c r="J50" s="4" t="n">
        <f aca="false">J26*$B26</f>
        <v>0</v>
      </c>
      <c r="K50" s="4" t="n">
        <f aca="false">K26*$B26</f>
        <v>0</v>
      </c>
      <c r="L50" s="4" t="n">
        <f aca="false">L26*$B26</f>
        <v>0</v>
      </c>
      <c r="M50" s="4" t="n">
        <f aca="false">M26*$B26</f>
        <v>0</v>
      </c>
      <c r="N50" s="4" t="n">
        <f aca="false">N26*$B26</f>
        <v>0</v>
      </c>
      <c r="O50" s="4" t="n">
        <f aca="false">O26*$B26</f>
        <v>0</v>
      </c>
      <c r="P50" s="4" t="n">
        <f aca="false">P26*$B26</f>
        <v>0</v>
      </c>
      <c r="Q50" s="4" t="n">
        <f aca="false">Q26*$B26</f>
        <v>0</v>
      </c>
      <c r="R50" s="4" t="n">
        <f aca="false">R26*$B26</f>
        <v>0</v>
      </c>
      <c r="S50" s="4" t="n">
        <f aca="false">S26*$B26</f>
        <v>0</v>
      </c>
      <c r="T50" s="4" t="n">
        <f aca="false">T26*$B26</f>
        <v>0</v>
      </c>
      <c r="U50" s="4" t="n">
        <f aca="false">U26*$B26</f>
        <v>0</v>
      </c>
      <c r="V50" s="4" t="n">
        <f aca="false">V26*$B26</f>
        <v>0</v>
      </c>
      <c r="W50" s="4" t="n">
        <f aca="false">W26*$B26</f>
        <v>0</v>
      </c>
      <c r="X50" s="4" t="n">
        <f aca="false">X26*$B26</f>
        <v>0</v>
      </c>
      <c r="Y50" s="4" t="n">
        <f aca="false">Y26*$B26</f>
        <v>0</v>
      </c>
      <c r="Z50" s="4" t="n">
        <f aca="false">Z26*$B26</f>
        <v>0</v>
      </c>
      <c r="AA50" s="4" t="n">
        <f aca="false">AA26*$B26</f>
        <v>0</v>
      </c>
      <c r="AB50" s="4" t="n">
        <f aca="false">AB26*$B26</f>
        <v>0</v>
      </c>
      <c r="AC50" s="4" t="n">
        <f aca="false">AC26*$B26</f>
        <v>0</v>
      </c>
      <c r="AD50" s="4" t="n">
        <f aca="false">AD26*$B26</f>
        <v>0</v>
      </c>
      <c r="AE50" s="4" t="n">
        <f aca="false">AE26*$B26</f>
        <v>0</v>
      </c>
      <c r="AF50" s="4" t="n">
        <f aca="false">AF26*$B26</f>
        <v>0</v>
      </c>
    </row>
    <row r="51" customFormat="false" ht="15.75" hidden="false" customHeight="true" outlineLevel="0" collapsed="false">
      <c r="D51" s="4" t="n">
        <f aca="false">D27*$B27</f>
        <v>159.8445876</v>
      </c>
      <c r="E51" s="4" t="n">
        <f aca="false">E27*$B27</f>
        <v>160.0336555</v>
      </c>
      <c r="F51" s="4" t="n">
        <f aca="false">F27*$B27</f>
        <v>161.1871995</v>
      </c>
      <c r="G51" s="4" t="n">
        <f aca="false">G27*$B27</f>
        <v>159.8771123</v>
      </c>
      <c r="H51" s="4" t="n">
        <f aca="false">H27*$B27</f>
        <v>158.6410044</v>
      </c>
      <c r="I51" s="4" t="n">
        <f aca="false">I27*$B27</f>
        <v>159.8089396</v>
      </c>
      <c r="J51" s="4" t="n">
        <f aca="false">J27*$B27</f>
        <v>159.1527674</v>
      </c>
      <c r="K51" s="4" t="n">
        <f aca="false">K27*$B27</f>
        <v>159.3253283</v>
      </c>
      <c r="L51" s="4" t="n">
        <f aca="false">L27*$B27</f>
        <v>160.0219808</v>
      </c>
      <c r="M51" s="4" t="n">
        <f aca="false">M27*$B27</f>
        <v>160.9794204</v>
      </c>
      <c r="N51" s="4" t="n">
        <f aca="false">N27*$B27</f>
        <v>159.2283444</v>
      </c>
      <c r="O51" s="4" t="n">
        <f aca="false">O27*$B27</f>
        <v>159.397827</v>
      </c>
      <c r="P51" s="4" t="n">
        <f aca="false">P27*$B27</f>
        <v>178.4019269</v>
      </c>
      <c r="Q51" s="4" t="n">
        <f aca="false">Q27*$B27</f>
        <v>159.6017774</v>
      </c>
      <c r="R51" s="4" t="n">
        <f aca="false">R27*$B27</f>
        <v>161.2344771</v>
      </c>
      <c r="S51" s="4" t="n">
        <f aca="false">S27*$B27</f>
        <v>159.5251803</v>
      </c>
      <c r="T51" s="4" t="n">
        <f aca="false">T27*$B27</f>
        <v>159.7599357</v>
      </c>
      <c r="U51" s="4" t="n">
        <f aca="false">U27*$B27</f>
        <v>159.6182946</v>
      </c>
      <c r="V51" s="4" t="n">
        <f aca="false">V27*$B27</f>
        <v>178.637645</v>
      </c>
      <c r="W51" s="4" t="n">
        <f aca="false">W27*$B27</f>
        <v>160.0006142</v>
      </c>
      <c r="X51" s="4" t="n">
        <f aca="false">X27*$B27</f>
        <v>161.6368019</v>
      </c>
      <c r="Y51" s="4" t="n">
        <f aca="false">Y27*$B27</f>
        <v>162.2224583</v>
      </c>
      <c r="Z51" s="4" t="n">
        <f aca="false">Z27*$B27</f>
        <v>158.8702331</v>
      </c>
      <c r="AA51" s="4" t="n">
        <f aca="false">AA27*$B27</f>
        <v>159.0858261</v>
      </c>
      <c r="AB51" s="4" t="n">
        <f aca="false">AB27*$B27</f>
        <v>160.3450227</v>
      </c>
      <c r="AC51" s="4" t="n">
        <f aca="false">AC27*$B27</f>
        <v>159.9265593</v>
      </c>
      <c r="AD51" s="4" t="n">
        <f aca="false">AD27*$B27</f>
        <v>161.0739647</v>
      </c>
      <c r="AE51" s="4" t="n">
        <f aca="false">AE27*$B27</f>
        <v>161.1947058</v>
      </c>
      <c r="AF51" s="4" t="n">
        <f aca="false">AF27*$B27</f>
        <v>180.3996307</v>
      </c>
    </row>
    <row r="52" customFormat="false" ht="15.75" hidden="false" customHeight="true" outlineLevel="0" collapsed="false">
      <c r="D52" s="4" t="n">
        <f aca="false">D28*$B28</f>
        <v>0</v>
      </c>
      <c r="E52" s="4" t="n">
        <f aca="false">E28*$B28</f>
        <v>0</v>
      </c>
      <c r="F52" s="4" t="n">
        <f aca="false">F28*$B28</f>
        <v>0</v>
      </c>
      <c r="G52" s="4" t="n">
        <f aca="false">G28*$B28</f>
        <v>0</v>
      </c>
      <c r="H52" s="4" t="n">
        <f aca="false">H28*$B28</f>
        <v>0</v>
      </c>
      <c r="I52" s="4" t="n">
        <f aca="false">I28*$B28</f>
        <v>0</v>
      </c>
      <c r="J52" s="4" t="n">
        <f aca="false">J28*$B28</f>
        <v>0</v>
      </c>
      <c r="K52" s="4" t="n">
        <f aca="false">K28*$B28</f>
        <v>0</v>
      </c>
      <c r="L52" s="4" t="n">
        <f aca="false">L28*$B28</f>
        <v>0</v>
      </c>
      <c r="M52" s="4" t="n">
        <f aca="false">M28*$B28</f>
        <v>0</v>
      </c>
      <c r="N52" s="4" t="n">
        <f aca="false">N28*$B28</f>
        <v>0</v>
      </c>
      <c r="O52" s="4" t="n">
        <f aca="false">O28*$B28</f>
        <v>0</v>
      </c>
      <c r="P52" s="4" t="n">
        <f aca="false">P28*$B28</f>
        <v>0</v>
      </c>
      <c r="Q52" s="4" t="n">
        <f aca="false">Q28*$B28</f>
        <v>0</v>
      </c>
      <c r="R52" s="4" t="n">
        <f aca="false">R28*$B28</f>
        <v>0</v>
      </c>
      <c r="S52" s="4" t="n">
        <f aca="false">S28*$B28</f>
        <v>0</v>
      </c>
      <c r="T52" s="4" t="n">
        <f aca="false">T28*$B28</f>
        <v>0</v>
      </c>
      <c r="U52" s="4" t="n">
        <f aca="false">U28*$B28</f>
        <v>0</v>
      </c>
      <c r="V52" s="4" t="n">
        <f aca="false">V28*$B28</f>
        <v>0</v>
      </c>
      <c r="W52" s="4" t="n">
        <f aca="false">W28*$B28</f>
        <v>0</v>
      </c>
      <c r="X52" s="4" t="n">
        <f aca="false">X28*$B28</f>
        <v>0</v>
      </c>
      <c r="Y52" s="4" t="n">
        <f aca="false">Y28*$B28</f>
        <v>0</v>
      </c>
      <c r="Z52" s="4" t="n">
        <f aca="false">Z28*$B28</f>
        <v>0</v>
      </c>
      <c r="AA52" s="4" t="n">
        <f aca="false">AA28*$B28</f>
        <v>0</v>
      </c>
      <c r="AB52" s="4" t="n">
        <f aca="false">AB28*$B28</f>
        <v>0</v>
      </c>
      <c r="AC52" s="4" t="n">
        <f aca="false">AC28*$B28</f>
        <v>0</v>
      </c>
      <c r="AD52" s="4" t="n">
        <f aca="false">AD28*$B28</f>
        <v>0</v>
      </c>
      <c r="AE52" s="4" t="n">
        <f aca="false">AE28*$B28</f>
        <v>0</v>
      </c>
      <c r="AF52" s="4" t="n">
        <f aca="false">AF28*$B28</f>
        <v>0</v>
      </c>
    </row>
    <row r="54" customFormat="false" ht="18.75" hidden="false" customHeight="true" outlineLevel="0" collapsed="false">
      <c r="C54" s="46" t="s">
        <v>4850</v>
      </c>
      <c r="D54" s="47" t="n">
        <f aca="false">SUM(D30:D52)</f>
        <v>1569.9532233</v>
      </c>
      <c r="E54" s="47" t="n">
        <f aca="false">SUM(E30:E52)</f>
        <v>1569.6835846</v>
      </c>
      <c r="F54" s="47" t="n">
        <f aca="false">SUM(F30:F52)</f>
        <v>1673.3178876</v>
      </c>
      <c r="G54" s="47" t="n">
        <f aca="false">SUM(G30:G52)</f>
        <v>1567.7489177</v>
      </c>
      <c r="H54" s="47" t="n">
        <f aca="false">SUM(H30:H52)</f>
        <v>1556.5094853</v>
      </c>
      <c r="I54" s="47" t="n">
        <f aca="false">SUM(I30:I52)</f>
        <v>1577.3145682</v>
      </c>
      <c r="J54" s="47" t="n">
        <f aca="false">SUM(J30:J52)</f>
        <v>1564.9138127</v>
      </c>
      <c r="K54" s="47" t="n">
        <f aca="false">SUM(K30:K52)</f>
        <v>1567.8683168</v>
      </c>
      <c r="L54" s="47" t="n">
        <f aca="false">SUM(L30:L52)</f>
        <v>1572.2376461</v>
      </c>
      <c r="M54" s="47" t="n">
        <f aca="false">SUM(M30:M52)</f>
        <v>1665.1218669</v>
      </c>
      <c r="N54" s="47" t="n">
        <f aca="false">SUM(N30:N52)</f>
        <v>1567.8315168</v>
      </c>
      <c r="O54" s="47" t="n">
        <f aca="false">SUM(O30:O52)</f>
        <v>1570.2820179</v>
      </c>
      <c r="P54" s="47" t="n">
        <f aca="false">SUM(P30:P52)</f>
        <v>1623.9306008</v>
      </c>
      <c r="Q54" s="47" t="n">
        <f aca="false">SUM(Q30:Q52)</f>
        <v>1567.125164</v>
      </c>
      <c r="R54" s="47" t="n">
        <f aca="false">SUM(R30:R52)</f>
        <v>1675.6435746</v>
      </c>
      <c r="S54" s="47" t="n">
        <f aca="false">SUM(S30:S52)</f>
        <v>1569.2474271</v>
      </c>
      <c r="T54" s="47" t="n">
        <f aca="false">SUM(T30:T52)</f>
        <v>1571.9729919</v>
      </c>
      <c r="U54" s="47" t="n">
        <f aca="false">SUM(U30:U52)</f>
        <v>1569.43626</v>
      </c>
      <c r="V54" s="47" t="n">
        <f aca="false">SUM(V30:V52)</f>
        <v>1621.2257597</v>
      </c>
      <c r="W54" s="47" t="n">
        <f aca="false">SUM(W30:W52)</f>
        <v>1573.2646364</v>
      </c>
      <c r="X54" s="47" t="n">
        <f aca="false">SUM(X30:X52)</f>
        <v>1657.080239</v>
      </c>
      <c r="Y54" s="47" t="n">
        <f aca="false">SUM(Y30:Y52)</f>
        <v>1665.9038627</v>
      </c>
      <c r="Z54" s="47" t="n">
        <f aca="false">SUM(Z30:Z52)</f>
        <v>1564.0953761</v>
      </c>
      <c r="AA54" s="47" t="n">
        <f aca="false">SUM(AA30:AA52)</f>
        <v>1563.169482</v>
      </c>
      <c r="AB54" s="47" t="n">
        <f aca="false">SUM(AB30:AB52)</f>
        <v>1661.0169837</v>
      </c>
      <c r="AC54" s="47" t="n">
        <f aca="false">SUM(AC30:AC52)</f>
        <v>1574.9700903</v>
      </c>
      <c r="AD54" s="47" t="n">
        <f aca="false">SUM(AD30:AD52)</f>
        <v>1662.1806365</v>
      </c>
      <c r="AE54" s="47" t="n">
        <f aca="false">SUM(AE30:AE52)</f>
        <v>1662.2937492</v>
      </c>
      <c r="AF54" s="47" t="n">
        <f aca="false">SUM(AF30:AF52)</f>
        <v>1624.5427807</v>
      </c>
    </row>
    <row r="56" customFormat="false" ht="15.75" hidden="false" customHeight="true" outlineLevel="0" collapsed="false">
      <c r="D56" s="45" t="s">
        <v>4851</v>
      </c>
      <c r="E56" s="45" t="s">
        <v>4852</v>
      </c>
      <c r="F56" s="45" t="s">
        <v>4853</v>
      </c>
      <c r="G56" s="45" t="s">
        <v>4854</v>
      </c>
      <c r="H56" s="45" t="s">
        <v>4855</v>
      </c>
      <c r="I56" s="45" t="s">
        <v>4856</v>
      </c>
      <c r="J56" s="45" t="s">
        <v>4857</v>
      </c>
      <c r="K56" s="45" t="s">
        <v>4858</v>
      </c>
      <c r="L56" s="45" t="s">
        <v>4859</v>
      </c>
      <c r="M56" s="45" t="s">
        <v>4860</v>
      </c>
      <c r="N56" s="45" t="s">
        <v>4861</v>
      </c>
      <c r="O56" s="45" t="s">
        <v>4862</v>
      </c>
      <c r="P56" s="45" t="s">
        <v>4863</v>
      </c>
      <c r="Q56" s="45" t="s">
        <v>4864</v>
      </c>
      <c r="R56" s="45" t="s">
        <v>4865</v>
      </c>
      <c r="S56" s="45" t="s">
        <v>4866</v>
      </c>
      <c r="T56" s="45" t="s">
        <v>4867</v>
      </c>
      <c r="U56" s="45" t="s">
        <v>4868</v>
      </c>
      <c r="V56" s="45" t="s">
        <v>4869</v>
      </c>
      <c r="W56" s="45" t="s">
        <v>4870</v>
      </c>
      <c r="X56" s="45" t="s">
        <v>4871</v>
      </c>
      <c r="Y56" s="45" t="s">
        <v>4872</v>
      </c>
      <c r="Z56" s="45" t="s">
        <v>4873</v>
      </c>
      <c r="AA56" s="45" t="s">
        <v>4874</v>
      </c>
      <c r="AB56" s="45" t="s">
        <v>4875</v>
      </c>
      <c r="AC56" s="45" t="s">
        <v>4876</v>
      </c>
      <c r="AD56" s="45" t="s">
        <v>4877</v>
      </c>
      <c r="AE56" s="45" t="s">
        <v>4878</v>
      </c>
      <c r="AF56" s="45" t="s">
        <v>4879</v>
      </c>
    </row>
    <row r="57" customFormat="false" ht="15.75" hidden="false" customHeight="true" outlineLevel="0" collapsed="false">
      <c r="D57" s="48" t="n">
        <f aca="false">D54+D5</f>
        <v>646.6302386</v>
      </c>
      <c r="E57" s="48" t="n">
        <f aca="false">E54+E5</f>
        <v>728.09977674</v>
      </c>
      <c r="F57" s="48" t="n">
        <f aca="false">F54+F5</f>
        <v>736.36909392</v>
      </c>
      <c r="G57" s="48" t="n">
        <f aca="false">G54+G5</f>
        <v>710.76733556</v>
      </c>
      <c r="H57" s="48" t="n">
        <f aca="false">H54+H5</f>
        <v>-1857.41343521</v>
      </c>
      <c r="I57" s="48" t="n">
        <f aca="false">I54+I5</f>
        <v>619.74603351</v>
      </c>
      <c r="J57" s="48" t="n">
        <f aca="false">J54+J5</f>
        <v>709.38748091</v>
      </c>
      <c r="K57" s="48" t="n">
        <f aca="false">K54+K5</f>
        <v>623.58105843</v>
      </c>
      <c r="L57" s="48" t="n">
        <f aca="false">L54+L5</f>
        <v>-715.58642873</v>
      </c>
      <c r="M57" s="48" t="n">
        <f aca="false">M54+M5</f>
        <v>805.6375665</v>
      </c>
      <c r="N57" s="48" t="n">
        <f aca="false">N54+N5</f>
        <v>661.80245632</v>
      </c>
      <c r="O57" s="48" t="n">
        <f aca="false">O54+O5</f>
        <v>712.66590228</v>
      </c>
      <c r="P57" s="48" t="n">
        <f aca="false">P54+P5</f>
        <v>723.93380783</v>
      </c>
      <c r="Q57" s="48" t="n">
        <f aca="false">Q54+Q5</f>
        <v>714.41269504</v>
      </c>
      <c r="R57" s="48" t="n">
        <f aca="false">R54+R5</f>
        <v>708.7922843</v>
      </c>
      <c r="S57" s="48" t="n">
        <f aca="false">S54+S5</f>
        <v>720.49569913</v>
      </c>
      <c r="T57" s="48" t="n">
        <f aca="false">T54+T5</f>
        <v>622.56055749</v>
      </c>
      <c r="U57" s="48" t="n">
        <f aca="false">U54+U5</f>
        <v>719.36667293</v>
      </c>
      <c r="V57" s="48" t="n">
        <f aca="false">V54+V5</f>
        <v>716.29865277</v>
      </c>
      <c r="W57" s="48" t="n">
        <f aca="false">W54+W5</f>
        <v>714.68141035</v>
      </c>
      <c r="X57" s="48" t="n">
        <f aca="false">X54+X5</f>
        <v>751.51282436</v>
      </c>
      <c r="Y57" s="48" t="n">
        <f aca="false">Y54+Y5</f>
        <v>810.62659259</v>
      </c>
      <c r="Z57" s="48" t="n">
        <f aca="false">Z54+Z5</f>
        <v>709.0549032</v>
      </c>
      <c r="AA57" s="48" t="n">
        <f aca="false">AA54+AA5</f>
        <v>704.65305802</v>
      </c>
      <c r="AB57" s="48" t="n">
        <f aca="false">AB54+AB5</f>
        <v>799.48609512</v>
      </c>
      <c r="AC57" s="48" t="n">
        <f aca="false">AC54+AC5</f>
        <v>716.61228991</v>
      </c>
      <c r="AD57" s="48" t="n">
        <f aca="false">AD54+AD5</f>
        <v>793.62855423</v>
      </c>
      <c r="AE57" s="48" t="n">
        <f aca="false">AE54+AE5</f>
        <v>803.53162462</v>
      </c>
      <c r="AF57" s="48" t="n">
        <f aca="false">AF54+AF5</f>
        <v>711.69837498</v>
      </c>
    </row>
    <row r="58" customFormat="false" ht="18.75" hidden="false" customHeight="true" outlineLevel="0" collapsed="false">
      <c r="C58" s="46" t="s">
        <v>4880</v>
      </c>
      <c r="D58" s="49" t="n">
        <f aca="false">MAX(D57:AF57)</f>
        <v>810.62659259</v>
      </c>
    </row>
    <row r="59" customFormat="false" ht="18.75" hidden="false" customHeight="true" outlineLevel="0" collapsed="false">
      <c r="C59" s="50"/>
      <c r="D59" s="22"/>
    </row>
    <row r="60" customFormat="false" ht="18.75" hidden="false" customHeight="true" outlineLevel="0" collapsed="false">
      <c r="C60" s="46" t="s">
        <v>4881</v>
      </c>
      <c r="D60" s="51" t="n">
        <f aca="false">EXP(D57-$D$58)</f>
        <v>5.98809125191064E-072</v>
      </c>
      <c r="E60" s="51" t="n">
        <f aca="false">EXP(E57-$D$58)</f>
        <v>1.44231216755124E-036</v>
      </c>
      <c r="F60" s="51" t="n">
        <f aca="false">EXP(F57-$D$58)</f>
        <v>5.62831100934802E-033</v>
      </c>
      <c r="G60" s="51" t="n">
        <f aca="false">EXP(G57-$D$58)</f>
        <v>4.28228635363842E-044</v>
      </c>
      <c r="H60" s="51" t="n">
        <f aca="false">EXP(H57-$D$58)</f>
        <v>0</v>
      </c>
      <c r="I60" s="51" t="n">
        <f aca="false">EXP(I57-$D$58)</f>
        <v>1.26364908999393E-083</v>
      </c>
      <c r="J60" s="51" t="n">
        <f aca="false">EXP(J57-$D$58)</f>
        <v>1.07748800613645E-044</v>
      </c>
      <c r="K60" s="51" t="n">
        <f aca="false">EXP(K57-$D$58)</f>
        <v>5.85001055497595E-082</v>
      </c>
      <c r="L60" s="51" t="n">
        <f aca="false">EXP(L57-$D$58)</f>
        <v>0</v>
      </c>
      <c r="M60" s="51" t="n">
        <f aca="false">EXP(M57-$D$58)</f>
        <v>0.00681229582557269</v>
      </c>
      <c r="N60" s="51" t="n">
        <f aca="false">EXP(N57-$D$58)</f>
        <v>2.32540629570473E-065</v>
      </c>
      <c r="O60" s="51" t="n">
        <f aca="false">EXP(O57-$D$58)</f>
        <v>2.85899078089457E-043</v>
      </c>
      <c r="P60" s="51" t="n">
        <f aca="false">EXP(P57-$D$58)</f>
        <v>2.23770049481491E-038</v>
      </c>
      <c r="Q60" s="51" t="n">
        <f aca="false">EXP(Q57-$D$58)</f>
        <v>1.63996738714262E-042</v>
      </c>
      <c r="R60" s="51" t="n">
        <f aca="false">EXP(R57-$D$58)</f>
        <v>5.94185215116334E-045</v>
      </c>
      <c r="S60" s="51" t="n">
        <f aca="false">EXP(S57-$D$58)</f>
        <v>7.1886993605823E-040</v>
      </c>
      <c r="T60" s="51" t="n">
        <f aca="false">EXP(T57-$D$58)</f>
        <v>2.10842774569937E-082</v>
      </c>
      <c r="U60" s="51" t="n">
        <f aca="false">EXP(U57-$D$58)</f>
        <v>2.32445141290988E-040</v>
      </c>
      <c r="V60" s="51" t="n">
        <f aca="false">EXP(V57-$D$58)</f>
        <v>1.08117562714611E-041</v>
      </c>
      <c r="W60" s="51" t="n">
        <f aca="false">EXP(W57-$D$58)</f>
        <v>2.14554085135356E-042</v>
      </c>
      <c r="X60" s="51" t="n">
        <f aca="false">EXP(X57-$D$58)</f>
        <v>2.12430393314896E-026</v>
      </c>
      <c r="Y60" s="51" t="n">
        <f aca="false">EXP(Y57-$D$58)</f>
        <v>1</v>
      </c>
      <c r="Z60" s="51" t="n">
        <f aca="false">EXP(Z57-$D$58)</f>
        <v>7.72637495564689E-045</v>
      </c>
      <c r="AA60" s="51" t="n">
        <f aca="false">EXP(AA57-$D$58)</f>
        <v>9.46844603916615E-047</v>
      </c>
      <c r="AB60" s="51" t="n">
        <f aca="false">EXP(AB57-$D$58)</f>
        <v>1.45125397779515E-005</v>
      </c>
      <c r="AC60" s="51" t="n">
        <f aca="false">EXP(AC57-$D$58)</f>
        <v>1.47947328032014E-041</v>
      </c>
      <c r="AD60" s="51" t="n">
        <f aca="false">EXP(AD57-$D$58)</f>
        <v>4.14806675672901E-008</v>
      </c>
      <c r="AE60" s="51" t="n">
        <f aca="false">EXP(AE57-$D$58)</f>
        <v>0.000829267339912608</v>
      </c>
      <c r="AF60" s="51" t="n">
        <f aca="false">EXP(AF57-$D$58)</f>
        <v>1.08647812683418E-043</v>
      </c>
    </row>
    <row r="61" customFormat="false" ht="18.75" hidden="false" customHeight="true" outlineLevel="0" collapsed="false">
      <c r="C61" s="50"/>
      <c r="D61" s="22"/>
    </row>
    <row r="62" customFormat="false" ht="18.75" hidden="false" customHeight="true" outlineLevel="0" collapsed="false">
      <c r="C62" s="46" t="s">
        <v>4882</v>
      </c>
      <c r="D62" s="51" t="n">
        <f aca="false">D60/SUM($D$60:$AF$60)</f>
        <v>5.94259405543382E-072</v>
      </c>
      <c r="E62" s="51" t="n">
        <f aca="false">E60/SUM($D$60:$AF$60)</f>
        <v>1.43135355698447E-036</v>
      </c>
      <c r="F62" s="51" t="n">
        <f aca="false">F60/SUM($D$60:$AF$60)</f>
        <v>5.58554740387637E-033</v>
      </c>
      <c r="G62" s="51" t="n">
        <f aca="false">G60/SUM($D$60:$AF$60)</f>
        <v>4.24974977137787E-044</v>
      </c>
      <c r="H62" s="51" t="n">
        <f aca="false">H60/SUM($D$60:$AF$60)</f>
        <v>0</v>
      </c>
      <c r="I62" s="51" t="n">
        <f aca="false">I60/SUM($D$60:$AF$60)</f>
        <v>1.25404795191728E-083</v>
      </c>
      <c r="J62" s="51" t="n">
        <f aca="false">J60/SUM($D$60:$AF$60)</f>
        <v>1.06930131000002E-044</v>
      </c>
      <c r="K62" s="51" t="n">
        <f aca="false">K60/SUM($D$60:$AF$60)</f>
        <v>5.80556248823577E-082</v>
      </c>
      <c r="L62" s="51" t="n">
        <f aca="false">L60/SUM($D$60:$AF$60)</f>
        <v>0</v>
      </c>
      <c r="M62" s="51" t="n">
        <f aca="false">M60/SUM($D$60:$AF$60)</f>
        <v>0.00676053636690789</v>
      </c>
      <c r="N62" s="51" t="n">
        <f aca="false">N60/SUM($D$60:$AF$60)</f>
        <v>2.30773798327039E-065</v>
      </c>
      <c r="O62" s="51" t="n">
        <f aca="false">O60/SUM($D$60:$AF$60)</f>
        <v>2.8372683221324E-043</v>
      </c>
      <c r="P62" s="51" t="n">
        <f aca="false">P60/SUM($D$60:$AF$60)</f>
        <v>2.22069856635625E-038</v>
      </c>
      <c r="Q62" s="51" t="n">
        <f aca="false">Q60/SUM($D$60:$AF$60)</f>
        <v>1.6275070028082E-042</v>
      </c>
      <c r="R62" s="51" t="n">
        <f aca="false">R60/SUM($D$60:$AF$60)</f>
        <v>5.8967062768964E-045</v>
      </c>
      <c r="S62" s="51" t="n">
        <f aca="false">S60/SUM($D$60:$AF$60)</f>
        <v>7.13408000802704E-040</v>
      </c>
      <c r="T62" s="51" t="n">
        <f aca="false">T60/SUM($D$60:$AF$60)</f>
        <v>2.09240802466177E-082</v>
      </c>
      <c r="U62" s="51" t="n">
        <f aca="false">U60/SUM($D$60:$AF$60)</f>
        <v>2.30679035562385E-040</v>
      </c>
      <c r="V62" s="51" t="n">
        <f aca="false">V60/SUM($D$60:$AF$60)</f>
        <v>1.07296091266284E-041</v>
      </c>
      <c r="W62" s="51" t="n">
        <f aca="false">W60/SUM($D$60:$AF$60)</f>
        <v>2.12923914692781E-042</v>
      </c>
      <c r="X62" s="51" t="n">
        <f aca="false">X60/SUM($D$60:$AF$60)</f>
        <v>2.10816358568981E-026</v>
      </c>
      <c r="Y62" s="51" t="n">
        <f aca="false">Y60/SUM($D$60:$AF$60)</f>
        <v>0.992402053582216</v>
      </c>
      <c r="Z62" s="51" t="n">
        <f aca="false">Z60/SUM($D$60:$AF$60)</f>
        <v>7.66767037273018E-045</v>
      </c>
      <c r="AA62" s="51" t="n">
        <f aca="false">AA60/SUM($D$60:$AF$60)</f>
        <v>9.39650529350089E-047</v>
      </c>
      <c r="AB62" s="51" t="n">
        <f aca="false">AB60/SUM($D$60:$AF$60)</f>
        <v>1.44022742783327E-005</v>
      </c>
      <c r="AC62" s="51" t="n">
        <f aca="false">AC60/SUM($D$60:$AF$60)</f>
        <v>1.46823232160973E-041</v>
      </c>
      <c r="AD62" s="51" t="n">
        <f aca="false">AD60/SUM($D$60:$AF$60)</f>
        <v>4.11654996777399E-008</v>
      </c>
      <c r="AE62" s="51" t="n">
        <f aca="false">AE60/SUM($D$60:$AF$60)</f>
        <v>0.000822966611097934</v>
      </c>
      <c r="AF62" s="51" t="n">
        <f aca="false">AF60/SUM($D$60:$AF$60)</f>
        <v>1.0782231242424E-043</v>
      </c>
    </row>
    <row r="63" customFormat="false" ht="18.75" hidden="false" customHeight="true" outlineLevel="0" collapsed="false">
      <c r="C63" s="50"/>
      <c r="D63" s="22"/>
    </row>
    <row r="64" customFormat="false" ht="18.75" hidden="false" customHeight="true" outlineLevel="0" collapsed="false">
      <c r="C64" s="50" t="s">
        <v>4883</v>
      </c>
      <c r="D64" s="22"/>
    </row>
    <row r="65" customFormat="false" ht="18.75" hidden="false" customHeight="true" outlineLevel="0" collapsed="false">
      <c r="C65" s="50"/>
      <c r="D65" s="22" t="n">
        <f aca="false">MATCH(MAX(D62:AF62),D62:AF62,0)</f>
        <v>22</v>
      </c>
    </row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97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C27" activeCellId="0" sqref="C27"/>
    </sheetView>
  </sheetViews>
  <sheetFormatPr defaultColWidth="9.3125" defaultRowHeight="12.75" zeroHeight="false" outlineLevelRow="0" outlineLevelCol="0"/>
  <cols>
    <col collapsed="false" customWidth="true" hidden="false" outlineLevel="0" max="1" min="1" style="52" width="10.66"/>
    <col collapsed="false" customWidth="true" hidden="false" outlineLevel="0" max="2" min="2" style="53" width="19.51"/>
    <col collapsed="false" customWidth="true" hidden="false" outlineLevel="0" max="10" min="3" style="54" width="12.5"/>
    <col collapsed="false" customWidth="true" hidden="false" outlineLevel="0" max="12" min="11" style="55" width="12.5"/>
    <col collapsed="false" customWidth="true" hidden="false" outlineLevel="0" max="14" min="13" style="3" width="8.83"/>
    <col collapsed="false" customWidth="true" hidden="false" outlineLevel="0" max="18" min="15" style="56" width="15.01"/>
    <col collapsed="false" customWidth="false" hidden="false" outlineLevel="0" max="1024" min="19" style="56" width="9.33"/>
  </cols>
  <sheetData>
    <row r="1" s="62" customFormat="true" ht="29.25" hidden="false" customHeight="true" outlineLevel="0" collapsed="false">
      <c r="A1" s="57" t="s">
        <v>4884</v>
      </c>
      <c r="B1" s="58"/>
      <c r="C1" s="59"/>
      <c r="D1" s="59"/>
      <c r="E1" s="59"/>
      <c r="F1" s="59"/>
      <c r="G1" s="59"/>
      <c r="H1" s="59"/>
      <c r="I1" s="59"/>
      <c r="J1" s="59"/>
      <c r="K1" s="60"/>
      <c r="L1" s="60"/>
      <c r="M1" s="61"/>
      <c r="N1" s="61"/>
    </row>
    <row r="2" s="62" customFormat="true" ht="29.25" hidden="false" customHeight="true" outlineLevel="0" collapsed="false">
      <c r="A2" s="63"/>
      <c r="B2" s="64"/>
      <c r="C2" s="65" t="n">
        <v>1</v>
      </c>
      <c r="D2" s="65"/>
      <c r="E2" s="66" t="n">
        <v>2</v>
      </c>
      <c r="F2" s="66"/>
      <c r="G2" s="65" t="n">
        <v>3</v>
      </c>
      <c r="H2" s="65"/>
      <c r="I2" s="66" t="n">
        <v>4</v>
      </c>
      <c r="J2" s="66"/>
      <c r="K2" s="11" t="n">
        <v>5</v>
      </c>
      <c r="L2" s="11"/>
      <c r="O2" s="67"/>
      <c r="P2" s="67"/>
    </row>
    <row r="3" s="52" customFormat="true" ht="44.25" hidden="false" customHeight="true" outlineLevel="0" collapsed="false">
      <c r="A3" s="68"/>
      <c r="B3" s="69"/>
      <c r="C3" s="70" t="s">
        <v>4694</v>
      </c>
      <c r="D3" s="70"/>
      <c r="E3" s="70" t="s">
        <v>4697</v>
      </c>
      <c r="F3" s="70"/>
      <c r="G3" s="70" t="s">
        <v>4717</v>
      </c>
      <c r="H3" s="70"/>
      <c r="I3" s="71" t="s">
        <v>4719</v>
      </c>
      <c r="J3" s="71"/>
      <c r="K3" s="72" t="s">
        <v>4721</v>
      </c>
      <c r="L3" s="72"/>
      <c r="O3" s="70" t="s">
        <v>4697</v>
      </c>
      <c r="P3" s="70"/>
      <c r="Q3" s="73" t="s">
        <v>4717</v>
      </c>
      <c r="R3" s="73"/>
    </row>
    <row r="4" s="76" customFormat="true" ht="35.25" hidden="false" customHeight="true" outlineLevel="0" collapsed="false">
      <c r="A4" s="74"/>
      <c r="B4" s="75"/>
      <c r="C4" s="72" t="s">
        <v>4695</v>
      </c>
      <c r="D4" s="72"/>
      <c r="E4" s="72" t="s">
        <v>4885</v>
      </c>
      <c r="F4" s="72"/>
      <c r="G4" s="70"/>
      <c r="H4" s="70"/>
      <c r="I4" s="71"/>
      <c r="J4" s="71"/>
      <c r="K4" s="72"/>
      <c r="L4" s="72"/>
      <c r="O4" s="72" t="s">
        <v>4885</v>
      </c>
      <c r="P4" s="72"/>
      <c r="Q4" s="73"/>
      <c r="R4" s="73"/>
      <c r="S4" s="4"/>
      <c r="T4" s="4"/>
      <c r="U4" s="4"/>
      <c r="V4" s="4"/>
    </row>
    <row r="5" customFormat="false" ht="27.75" hidden="false" customHeight="true" outlineLevel="0" collapsed="false">
      <c r="B5" s="77" t="s">
        <v>4883</v>
      </c>
      <c r="C5" s="70" t="s">
        <v>4886</v>
      </c>
      <c r="D5" s="70" t="s">
        <v>4887</v>
      </c>
      <c r="E5" s="70" t="s">
        <v>4886</v>
      </c>
      <c r="F5" s="70" t="s">
        <v>4887</v>
      </c>
      <c r="G5" s="72" t="s">
        <v>4886</v>
      </c>
      <c r="H5" s="72" t="s">
        <v>4887</v>
      </c>
      <c r="I5" s="70" t="s">
        <v>4886</v>
      </c>
      <c r="J5" s="70" t="s">
        <v>4887</v>
      </c>
      <c r="K5" s="70" t="s">
        <v>4886</v>
      </c>
      <c r="L5" s="70" t="s">
        <v>4887</v>
      </c>
      <c r="O5" s="70" t="s">
        <v>4886</v>
      </c>
      <c r="P5" s="70" t="s">
        <v>4887</v>
      </c>
      <c r="Q5" s="70" t="s">
        <v>4886</v>
      </c>
      <c r="R5" s="70" t="s">
        <v>4887</v>
      </c>
      <c r="S5" s="4"/>
      <c r="T5" s="4"/>
      <c r="U5" s="4"/>
      <c r="V5" s="4"/>
    </row>
    <row r="6" customFormat="false" ht="13.5" hidden="false" customHeight="true" outlineLevel="0" collapsed="false">
      <c r="B6" s="78" t="n">
        <v>1</v>
      </c>
      <c r="C6" s="79" t="n">
        <v>1.21</v>
      </c>
      <c r="D6" s="79" t="n">
        <v>3.5</v>
      </c>
      <c r="E6" s="80" t="n">
        <f aca="false">O6*VLOOKUP(coef!$G$2,coef!$C$3:$D$2394,2,0)</f>
        <v>27.5545398982783</v>
      </c>
      <c r="F6" s="80" t="n">
        <f aca="false">P6*VLOOKUP(coef!$G$2,coef!$C$3:$D$2394,2,0)</f>
        <v>177.00989228016</v>
      </c>
      <c r="G6" s="81" t="n">
        <f aca="false">$Q$6*VLOOKUP(coef!$G$2,coef!$C$3:$D$2394,2,0)/coef!$I$3</f>
        <v>557.898046773073</v>
      </c>
      <c r="H6" s="82" t="n">
        <f aca="false">$R$6/coef!$I$3</f>
        <v>15128.5779122542</v>
      </c>
      <c r="I6" s="83" t="n">
        <v>0.95</v>
      </c>
      <c r="J6" s="83" t="n">
        <v>1.05</v>
      </c>
      <c r="K6" s="83" t="n">
        <v>0.8</v>
      </c>
      <c r="L6" s="83" t="n">
        <v>1.2</v>
      </c>
      <c r="O6" s="84" t="n">
        <v>18.68</v>
      </c>
      <c r="P6" s="84" t="n">
        <v>120</v>
      </c>
      <c r="Q6" s="85" t="n">
        <f aca="false">25000</f>
        <v>25000</v>
      </c>
      <c r="R6" s="86" t="n">
        <f aca="false">999999</f>
        <v>999999</v>
      </c>
      <c r="S6" s="4"/>
      <c r="T6" s="4"/>
      <c r="U6" s="4"/>
      <c r="V6" s="4"/>
    </row>
    <row r="7" customFormat="false" ht="13.5" hidden="false" customHeight="true" outlineLevel="0" collapsed="false">
      <c r="B7" s="78" t="n">
        <v>2</v>
      </c>
      <c r="C7" s="79" t="n">
        <v>1.22</v>
      </c>
      <c r="D7" s="79" t="n">
        <v>2.5</v>
      </c>
      <c r="E7" s="80" t="n">
        <f aca="false">O7*VLOOKUP(coef!$G$2,coef!$C$3:$D$2394,2,0)</f>
        <v>29.9884259171305</v>
      </c>
      <c r="F7" s="80" t="n">
        <f aca="false">P7*VLOOKUP(coef!$G$2,coef!$C$3:$D$2394,2,0)</f>
        <v>177.00989228016</v>
      </c>
      <c r="G7" s="81" t="n">
        <f aca="false">$Q$6*VLOOKUP(coef!$G$2,coef!$C$3:$D$2394,2,0)/coef!$I$3</f>
        <v>557.898046773073</v>
      </c>
      <c r="H7" s="82" t="n">
        <f aca="false">$R$6/coef!$I$3</f>
        <v>15128.5779122542</v>
      </c>
      <c r="I7" s="83" t="n">
        <v>0.95</v>
      </c>
      <c r="J7" s="83" t="n">
        <v>1.05</v>
      </c>
      <c r="K7" s="83" t="n">
        <v>0.8</v>
      </c>
      <c r="L7" s="83" t="n">
        <v>1.2</v>
      </c>
      <c r="O7" s="84" t="n">
        <v>20.33</v>
      </c>
      <c r="P7" s="84" t="n">
        <v>120</v>
      </c>
      <c r="Q7" s="4"/>
      <c r="R7" s="4"/>
      <c r="S7" s="4"/>
      <c r="T7" s="4"/>
      <c r="U7" s="4"/>
      <c r="V7" s="4"/>
    </row>
    <row r="8" customFormat="false" ht="13.5" hidden="false" customHeight="true" outlineLevel="0" collapsed="false">
      <c r="B8" s="78" t="n">
        <v>3</v>
      </c>
      <c r="C8" s="79" t="n">
        <v>1.23</v>
      </c>
      <c r="D8" s="79" t="n">
        <v>3.5</v>
      </c>
      <c r="E8" s="80" t="n">
        <f aca="false">O8*VLOOKUP(coef!$G$2,coef!$C$3:$D$2394,2,0)</f>
        <v>28.9706190365196</v>
      </c>
      <c r="F8" s="80" t="n">
        <f aca="false">P8*VLOOKUP(coef!$G$2,coef!$C$3:$D$2394,2,0)</f>
        <v>177.00989228016</v>
      </c>
      <c r="G8" s="81" t="n">
        <f aca="false">$Q$6*VLOOKUP(coef!$G$2,coef!$C$3:$D$2394,2,0)/coef!$I$3</f>
        <v>557.898046773073</v>
      </c>
      <c r="H8" s="82" t="n">
        <f aca="false">$R$6/coef!$I$3</f>
        <v>15128.5779122542</v>
      </c>
      <c r="I8" s="83" t="n">
        <v>0.95</v>
      </c>
      <c r="J8" s="83" t="n">
        <v>1.05</v>
      </c>
      <c r="K8" s="83" t="n">
        <v>0.8</v>
      </c>
      <c r="L8" s="83" t="n">
        <v>1.2</v>
      </c>
      <c r="O8" s="84" t="n">
        <v>19.64</v>
      </c>
      <c r="P8" s="84" t="n">
        <v>120</v>
      </c>
      <c r="Q8" s="4"/>
      <c r="R8" s="4"/>
      <c r="S8" s="4"/>
      <c r="T8" s="4"/>
      <c r="U8" s="4"/>
      <c r="V8" s="4"/>
    </row>
    <row r="9" customFormat="false" ht="13.5" hidden="false" customHeight="true" outlineLevel="0" collapsed="false">
      <c r="B9" s="78" t="n">
        <v>4</v>
      </c>
      <c r="C9" s="79" t="n">
        <v>1.22</v>
      </c>
      <c r="D9" s="79" t="n">
        <v>2.5</v>
      </c>
      <c r="E9" s="80" t="n">
        <f aca="false">O9*VLOOKUP(coef!$G$2,coef!$C$3:$D$2394,2,0)</f>
        <v>27.893808858482</v>
      </c>
      <c r="F9" s="80" t="n">
        <f aca="false">P9*VLOOKUP(coef!$G$2,coef!$C$3:$D$2394,2,0)</f>
        <v>177.00989228016</v>
      </c>
      <c r="G9" s="81" t="n">
        <f aca="false">$Q$6*VLOOKUP(coef!$G$2,coef!$C$3:$D$2394,2,0)/coef!$I$3</f>
        <v>557.898046773073</v>
      </c>
      <c r="H9" s="82" t="n">
        <f aca="false">$R$6/coef!$I$3</f>
        <v>15128.5779122542</v>
      </c>
      <c r="I9" s="83" t="n">
        <v>0.95</v>
      </c>
      <c r="J9" s="83" t="n">
        <v>1.05</v>
      </c>
      <c r="K9" s="83" t="n">
        <v>0.8</v>
      </c>
      <c r="L9" s="83" t="n">
        <v>1.2</v>
      </c>
      <c r="O9" s="84" t="n">
        <v>18.91</v>
      </c>
      <c r="P9" s="84" t="n">
        <v>120</v>
      </c>
      <c r="Q9" s="4"/>
      <c r="R9" s="4"/>
      <c r="S9" s="4"/>
      <c r="T9" s="4"/>
      <c r="U9" s="4"/>
      <c r="V9" s="4"/>
    </row>
    <row r="10" customFormat="false" ht="13.5" hidden="false" customHeight="true" outlineLevel="0" collapsed="false">
      <c r="B10" s="78" t="n">
        <v>5</v>
      </c>
      <c r="C10" s="79" t="n">
        <v>1.27</v>
      </c>
      <c r="D10" s="79" t="n">
        <v>3</v>
      </c>
      <c r="E10" s="80" t="n">
        <f aca="false">O10*VLOOKUP(coef!$G$2,coef!$C$3:$D$2394,2,0)</f>
        <v>30.150684985054</v>
      </c>
      <c r="F10" s="80" t="n">
        <f aca="false">P10*VLOOKUP(coef!$G$2,coef!$C$3:$D$2394,2,0)</f>
        <v>177.00989228016</v>
      </c>
      <c r="G10" s="81" t="n">
        <f aca="false">$Q$6*VLOOKUP(coef!$G$2,coef!$C$3:$D$2394,2,0)/coef!$I$3</f>
        <v>557.898046773073</v>
      </c>
      <c r="H10" s="82" t="n">
        <f aca="false">$R$6/coef!$I$3</f>
        <v>15128.5779122542</v>
      </c>
      <c r="I10" s="83" t="n">
        <v>0.95</v>
      </c>
      <c r="J10" s="83" t="n">
        <v>1.05</v>
      </c>
      <c r="K10" s="83" t="n">
        <v>0.8</v>
      </c>
      <c r="L10" s="83" t="n">
        <v>1.2</v>
      </c>
      <c r="O10" s="84" t="n">
        <v>20.44</v>
      </c>
      <c r="P10" s="84" t="n">
        <v>120</v>
      </c>
      <c r="Q10" s="4"/>
      <c r="R10" s="4"/>
      <c r="S10" s="4"/>
      <c r="T10" s="4"/>
      <c r="U10" s="4"/>
      <c r="V10" s="4"/>
    </row>
    <row r="11" customFormat="false" ht="13.5" hidden="false" customHeight="true" outlineLevel="0" collapsed="false">
      <c r="B11" s="78" t="n">
        <v>6</v>
      </c>
      <c r="C11" s="79" t="n">
        <v>1.27</v>
      </c>
      <c r="D11" s="79" t="n">
        <v>3</v>
      </c>
      <c r="E11" s="80" t="n">
        <f aca="false">O11*VLOOKUP(coef!$G$2,coef!$C$3:$D$2394,2,0)</f>
        <v>25.6516835562666</v>
      </c>
      <c r="F11" s="80" t="n">
        <f aca="false">P11*VLOOKUP(coef!$G$2,coef!$C$3:$D$2394,2,0)</f>
        <v>177.00989228016</v>
      </c>
      <c r="G11" s="81" t="n">
        <f aca="false">$Q$6*VLOOKUP(coef!$G$2,coef!$C$3:$D$2394,2,0)/coef!$I$3</f>
        <v>557.898046773073</v>
      </c>
      <c r="H11" s="82" t="n">
        <f aca="false">$R$6/coef!$I$3</f>
        <v>15128.5779122542</v>
      </c>
      <c r="I11" s="83" t="n">
        <v>0.95</v>
      </c>
      <c r="J11" s="83" t="n">
        <v>1.05</v>
      </c>
      <c r="K11" s="83" t="n">
        <v>0.8</v>
      </c>
      <c r="L11" s="83" t="n">
        <v>1.2</v>
      </c>
      <c r="O11" s="84" t="n">
        <v>17.39</v>
      </c>
      <c r="P11" s="84" t="n">
        <v>120</v>
      </c>
      <c r="Q11" s="4"/>
      <c r="R11" s="4"/>
      <c r="S11" s="4"/>
      <c r="T11" s="4"/>
      <c r="U11" s="4"/>
      <c r="V11" s="4"/>
    </row>
    <row r="12" customFormat="false" ht="13.5" hidden="false" customHeight="true" outlineLevel="0" collapsed="false">
      <c r="B12" s="78" t="n">
        <v>7</v>
      </c>
      <c r="C12" s="79" t="n">
        <v>1.2</v>
      </c>
      <c r="D12" s="79" t="n">
        <v>2.5</v>
      </c>
      <c r="E12" s="80" t="n">
        <f aca="false">O12*VLOOKUP(coef!$G$2,coef!$C$3:$D$2394,2,0)</f>
        <v>28.5870976032459</v>
      </c>
      <c r="F12" s="80" t="n">
        <f aca="false">P12*VLOOKUP(coef!$G$2,coef!$C$3:$D$2394,2,0)</f>
        <v>177.00989228016</v>
      </c>
      <c r="G12" s="81" t="n">
        <f aca="false">$Q$6*VLOOKUP(coef!$G$2,coef!$C$3:$D$2394,2,0)/coef!$I$3</f>
        <v>557.898046773073</v>
      </c>
      <c r="H12" s="82" t="n">
        <f aca="false">$R$6/coef!$I$3</f>
        <v>15128.5779122542</v>
      </c>
      <c r="I12" s="83" t="n">
        <v>0.95</v>
      </c>
      <c r="J12" s="83" t="n">
        <v>1.05</v>
      </c>
      <c r="K12" s="83" t="n">
        <v>0.8</v>
      </c>
      <c r="L12" s="83" t="n">
        <v>1.2</v>
      </c>
      <c r="O12" s="84" t="n">
        <v>19.38</v>
      </c>
      <c r="P12" s="84" t="n">
        <v>120</v>
      </c>
      <c r="Q12" s="4"/>
      <c r="R12" s="4"/>
      <c r="S12" s="4"/>
      <c r="T12" s="4"/>
      <c r="U12" s="4"/>
      <c r="V12" s="4"/>
    </row>
    <row r="13" customFormat="false" ht="13.5" hidden="false" customHeight="true" outlineLevel="0" collapsed="false">
      <c r="B13" s="78" t="n">
        <v>8</v>
      </c>
      <c r="C13" s="79" t="n">
        <v>1.23</v>
      </c>
      <c r="D13" s="79" t="n">
        <v>3</v>
      </c>
      <c r="E13" s="80" t="n">
        <f aca="false">O13*VLOOKUP(coef!$G$2,coef!$C$3:$D$2394,2,0)</f>
        <v>28.4248385353224</v>
      </c>
      <c r="F13" s="80" t="n">
        <f aca="false">P13*VLOOKUP(coef!$G$2,coef!$C$3:$D$2394,2,0)</f>
        <v>177.00989228016</v>
      </c>
      <c r="G13" s="81" t="n">
        <f aca="false">$Q$6*VLOOKUP(coef!$G$2,coef!$C$3:$D$2394,2,0)/coef!$I$3</f>
        <v>557.898046773073</v>
      </c>
      <c r="H13" s="82" t="n">
        <f aca="false">$R$6/coef!$I$3</f>
        <v>15128.5779122542</v>
      </c>
      <c r="I13" s="83" t="n">
        <v>0.95</v>
      </c>
      <c r="J13" s="83" t="n">
        <v>1.05</v>
      </c>
      <c r="K13" s="83" t="n">
        <v>0.8</v>
      </c>
      <c r="L13" s="83" t="n">
        <v>1.2</v>
      </c>
      <c r="O13" s="84" t="n">
        <v>19.27</v>
      </c>
      <c r="P13" s="84" t="n">
        <v>120</v>
      </c>
      <c r="Q13" s="4"/>
      <c r="R13" s="4"/>
      <c r="S13" s="4"/>
      <c r="T13" s="4"/>
      <c r="U13" s="4"/>
      <c r="V13" s="4"/>
    </row>
    <row r="14" customFormat="false" ht="13.5" hidden="false" customHeight="true" outlineLevel="0" collapsed="false">
      <c r="B14" s="78" t="n">
        <v>9</v>
      </c>
      <c r="C14" s="79" t="n">
        <v>1.22</v>
      </c>
      <c r="D14" s="79" t="n">
        <v>2.5</v>
      </c>
      <c r="E14" s="80" t="n">
        <f aca="false">O14*VLOOKUP(coef!$G$2,coef!$C$3:$D$2394,2,0)</f>
        <v>36.8770608917001</v>
      </c>
      <c r="F14" s="80" t="n">
        <f aca="false">P14*VLOOKUP(coef!$G$2,coef!$C$3:$D$2394,2,0)</f>
        <v>177.00989228016</v>
      </c>
      <c r="G14" s="81" t="n">
        <f aca="false">$Q$6*VLOOKUP(coef!$G$2,coef!$C$3:$D$2394,2,0)/coef!$I$3</f>
        <v>557.898046773073</v>
      </c>
      <c r="H14" s="82" t="n">
        <f aca="false">$R$6/coef!$I$3</f>
        <v>15128.5779122542</v>
      </c>
      <c r="I14" s="83" t="n">
        <v>0.95</v>
      </c>
      <c r="J14" s="83" t="n">
        <v>1.05</v>
      </c>
      <c r="K14" s="83" t="n">
        <v>0.8</v>
      </c>
      <c r="L14" s="83" t="n">
        <v>1.2</v>
      </c>
      <c r="O14" s="84" t="n">
        <v>25</v>
      </c>
      <c r="P14" s="84" t="n">
        <v>120</v>
      </c>
      <c r="Q14" s="4"/>
      <c r="R14" s="4"/>
      <c r="S14" s="4"/>
      <c r="T14" s="4"/>
      <c r="U14" s="4"/>
      <c r="V14" s="4"/>
    </row>
    <row r="15" customFormat="false" ht="13.5" hidden="false" customHeight="true" outlineLevel="0" collapsed="false">
      <c r="B15" s="78" t="n">
        <v>10</v>
      </c>
      <c r="C15" s="79" t="n">
        <v>1.23</v>
      </c>
      <c r="D15" s="79" t="n">
        <v>3.5</v>
      </c>
      <c r="E15" s="80" t="n">
        <f aca="false">O15*VLOOKUP(coef!$G$2,coef!$C$3:$D$2394,2,0)</f>
        <v>27.7610514392718</v>
      </c>
      <c r="F15" s="80" t="n">
        <f aca="false">P15*VLOOKUP(coef!$G$2,coef!$C$3:$D$2394,2,0)</f>
        <v>177.00989228016</v>
      </c>
      <c r="G15" s="81" t="n">
        <f aca="false">$Q$6*VLOOKUP(coef!$G$2,coef!$C$3:$D$2394,2,0)/coef!$I$3</f>
        <v>557.898046773073</v>
      </c>
      <c r="H15" s="82" t="n">
        <f aca="false">$R$6/coef!$I$3</f>
        <v>15128.5779122542</v>
      </c>
      <c r="I15" s="83" t="n">
        <v>0.95</v>
      </c>
      <c r="J15" s="83" t="n">
        <v>1.05</v>
      </c>
      <c r="K15" s="83" t="n">
        <v>0.8</v>
      </c>
      <c r="L15" s="83" t="n">
        <v>1.2</v>
      </c>
      <c r="O15" s="84" t="n">
        <v>18.82</v>
      </c>
      <c r="P15" s="84" t="n">
        <v>120</v>
      </c>
      <c r="Q15" s="4"/>
      <c r="R15" s="4"/>
      <c r="S15" s="4"/>
      <c r="T15" s="4"/>
      <c r="U15" s="4"/>
      <c r="V15" s="4"/>
    </row>
    <row r="16" customFormat="false" ht="13.5" hidden="false" customHeight="true" outlineLevel="0" collapsed="false">
      <c r="B16" s="78" t="n">
        <v>11</v>
      </c>
      <c r="C16" s="79" t="n">
        <v>1.27</v>
      </c>
      <c r="D16" s="79" t="n">
        <v>3.5</v>
      </c>
      <c r="E16" s="80" t="n">
        <f aca="false">O16*VLOOKUP(coef!$G$2,coef!$C$3:$D$2394,2,0)</f>
        <v>25.1501555281395</v>
      </c>
      <c r="F16" s="80" t="n">
        <f aca="false">P16*VLOOKUP(coef!$G$2,coef!$C$3:$D$2394,2,0)</f>
        <v>177.00989228016</v>
      </c>
      <c r="G16" s="81" t="n">
        <f aca="false">$Q$6*VLOOKUP(coef!$G$2,coef!$C$3:$D$2394,2,0)/coef!$I$3</f>
        <v>557.898046773073</v>
      </c>
      <c r="H16" s="82" t="n">
        <f aca="false">$R$6/coef!$I$3</f>
        <v>15128.5779122542</v>
      </c>
      <c r="I16" s="83" t="n">
        <v>0.95</v>
      </c>
      <c r="J16" s="83" t="n">
        <v>1.05</v>
      </c>
      <c r="K16" s="83" t="n">
        <v>0.8</v>
      </c>
      <c r="L16" s="83" t="n">
        <v>1.2</v>
      </c>
      <c r="O16" s="84" t="n">
        <v>17.05</v>
      </c>
      <c r="P16" s="84" t="n">
        <v>120</v>
      </c>
      <c r="Q16" s="4"/>
      <c r="R16" s="4"/>
      <c r="S16" s="4"/>
      <c r="T16" s="4"/>
      <c r="U16" s="4"/>
      <c r="V16" s="4"/>
    </row>
    <row r="17" customFormat="false" ht="13.5" hidden="false" customHeight="true" outlineLevel="0" collapsed="false">
      <c r="B17" s="78" t="n">
        <v>12</v>
      </c>
      <c r="C17" s="79" t="n">
        <v>1.23</v>
      </c>
      <c r="D17" s="79" t="n">
        <v>3</v>
      </c>
      <c r="E17" s="80" t="n">
        <f aca="false">O17*VLOOKUP(coef!$G$2,coef!$C$3:$D$2394,2,0)</f>
        <v>24.4863684320889</v>
      </c>
      <c r="F17" s="80" t="n">
        <f aca="false">P17*VLOOKUP(coef!$G$2,coef!$C$3:$D$2394,2,0)</f>
        <v>177.00989228016</v>
      </c>
      <c r="G17" s="81" t="n">
        <f aca="false">$Q$6*VLOOKUP(coef!$G$2,coef!$C$3:$D$2394,2,0)/coef!$I$3</f>
        <v>557.898046773073</v>
      </c>
      <c r="H17" s="82" t="n">
        <f aca="false">$R$6/coef!$I$3</f>
        <v>15128.5779122542</v>
      </c>
      <c r="I17" s="83" t="n">
        <v>0.95</v>
      </c>
      <c r="J17" s="83" t="n">
        <v>1.05</v>
      </c>
      <c r="K17" s="83" t="n">
        <v>0.8</v>
      </c>
      <c r="L17" s="83" t="n">
        <v>1.2</v>
      </c>
      <c r="O17" s="84" t="n">
        <v>16.6</v>
      </c>
      <c r="P17" s="84" t="n">
        <v>120</v>
      </c>
      <c r="Q17" s="4"/>
      <c r="R17" s="4"/>
      <c r="S17" s="4"/>
      <c r="T17" s="4"/>
      <c r="U17" s="4"/>
      <c r="V17" s="4"/>
    </row>
    <row r="18" customFormat="false" ht="13.5" hidden="false" customHeight="true" outlineLevel="0" collapsed="false">
      <c r="B18" s="78" t="n">
        <v>13</v>
      </c>
      <c r="C18" s="79" t="n">
        <v>1.31</v>
      </c>
      <c r="D18" s="79" t="n">
        <v>2.5</v>
      </c>
      <c r="E18" s="80" t="n">
        <f aca="false">O18*VLOOKUP(coef!$G$2,coef!$C$3:$D$2394,2,0)</f>
        <v>38.4553990978649</v>
      </c>
      <c r="F18" s="80" t="n">
        <f aca="false">P18*VLOOKUP(coef!$G$2,coef!$C$3:$D$2394,2,0)</f>
        <v>177.00989228016</v>
      </c>
      <c r="G18" s="81" t="n">
        <f aca="false">$Q$6*VLOOKUP(coef!$G$2,coef!$C$3:$D$2394,2,0)/coef!$I$3</f>
        <v>557.898046773073</v>
      </c>
      <c r="H18" s="82" t="n">
        <f aca="false">$R$6/coef!$I$3</f>
        <v>15128.5779122542</v>
      </c>
      <c r="I18" s="83" t="n">
        <v>0.95</v>
      </c>
      <c r="J18" s="83" t="n">
        <v>1.05</v>
      </c>
      <c r="K18" s="83" t="n">
        <v>0.8</v>
      </c>
      <c r="L18" s="83" t="n">
        <v>1.2</v>
      </c>
      <c r="O18" s="84" t="n">
        <v>26.07</v>
      </c>
      <c r="P18" s="84" t="n">
        <v>120</v>
      </c>
      <c r="Q18" s="4"/>
      <c r="R18" s="4"/>
      <c r="S18" s="4"/>
      <c r="T18" s="4"/>
      <c r="U18" s="4"/>
      <c r="V18" s="4"/>
    </row>
    <row r="19" customFormat="false" ht="13.5" hidden="false" customHeight="true" outlineLevel="0" collapsed="false">
      <c r="B19" s="78" t="n">
        <v>14</v>
      </c>
      <c r="C19" s="79" t="n">
        <v>1.22</v>
      </c>
      <c r="D19" s="79" t="n">
        <v>2.5</v>
      </c>
      <c r="E19" s="80" t="n">
        <f aca="false">O19*VLOOKUP(coef!$G$2,coef!$C$3:$D$2394,2,0)</f>
        <v>28.7788583198828</v>
      </c>
      <c r="F19" s="80" t="n">
        <f aca="false">P19*VLOOKUP(coef!$G$2,coef!$C$3:$D$2394,2,0)</f>
        <v>177.00989228016</v>
      </c>
      <c r="G19" s="81" t="n">
        <f aca="false">$Q$6*VLOOKUP(coef!$G$2,coef!$C$3:$D$2394,2,0)/coef!$I$3</f>
        <v>557.898046773073</v>
      </c>
      <c r="H19" s="82" t="n">
        <f aca="false">$R$6/coef!$I$3</f>
        <v>15128.5779122542</v>
      </c>
      <c r="I19" s="83" t="n">
        <v>0.95</v>
      </c>
      <c r="J19" s="83" t="n">
        <v>1.05</v>
      </c>
      <c r="K19" s="83" t="n">
        <v>0.8</v>
      </c>
      <c r="L19" s="83" t="n">
        <v>1.2</v>
      </c>
      <c r="O19" s="84" t="n">
        <v>19.51</v>
      </c>
      <c r="P19" s="84" t="n">
        <v>120</v>
      </c>
      <c r="Q19" s="4"/>
      <c r="R19" s="4"/>
      <c r="S19" s="4"/>
      <c r="T19" s="4"/>
      <c r="U19" s="4"/>
      <c r="V19" s="4"/>
    </row>
    <row r="20" customFormat="false" ht="13.5" hidden="false" customHeight="true" outlineLevel="0" collapsed="false">
      <c r="B20" s="78" t="n">
        <v>15</v>
      </c>
      <c r="C20" s="79" t="n">
        <v>1.28</v>
      </c>
      <c r="D20" s="79" t="n">
        <v>3</v>
      </c>
      <c r="E20" s="80" t="n">
        <f aca="false">O20*VLOOKUP(coef!$G$2,coef!$C$3:$D$2394,2,0)</f>
        <v>26.9940085727245</v>
      </c>
      <c r="F20" s="80" t="n">
        <f aca="false">P20*VLOOKUP(coef!$G$2,coef!$C$3:$D$2394,2,0)</f>
        <v>177.00989228016</v>
      </c>
      <c r="G20" s="81" t="n">
        <f aca="false">$Q$6*VLOOKUP(coef!$G$2,coef!$C$3:$D$2394,2,0)/coef!$I$3</f>
        <v>557.898046773073</v>
      </c>
      <c r="H20" s="82" t="n">
        <f aca="false">$R$6/coef!$I$3</f>
        <v>15128.5779122542</v>
      </c>
      <c r="I20" s="83" t="n">
        <v>0.95</v>
      </c>
      <c r="J20" s="83" t="n">
        <v>1.05</v>
      </c>
      <c r="K20" s="83" t="n">
        <v>0.8</v>
      </c>
      <c r="L20" s="83" t="n">
        <v>1.2</v>
      </c>
      <c r="O20" s="84" t="n">
        <v>18.3</v>
      </c>
      <c r="P20" s="84" t="n">
        <v>120</v>
      </c>
      <c r="Q20" s="4"/>
      <c r="R20" s="4"/>
      <c r="S20" s="4"/>
      <c r="T20" s="4"/>
      <c r="U20" s="4"/>
      <c r="V20" s="4"/>
    </row>
    <row r="21" customFormat="false" ht="13.5" hidden="false" customHeight="true" outlineLevel="0" collapsed="false">
      <c r="B21" s="78" t="n">
        <v>16</v>
      </c>
      <c r="C21" s="79" t="n">
        <v>1.22</v>
      </c>
      <c r="D21" s="79" t="n">
        <v>3</v>
      </c>
      <c r="E21" s="80" t="n">
        <f aca="false">O21*VLOOKUP(coef!$G$2,coef!$C$3:$D$2394,2,0)</f>
        <v>24.3978634859488</v>
      </c>
      <c r="F21" s="80" t="n">
        <f aca="false">P21*VLOOKUP(coef!$G$2,coef!$C$3:$D$2394,2,0)</f>
        <v>177.00989228016</v>
      </c>
      <c r="G21" s="81" t="n">
        <f aca="false">$Q$6*VLOOKUP(coef!$G$2,coef!$C$3:$D$2394,2,0)/coef!$I$3</f>
        <v>557.898046773073</v>
      </c>
      <c r="H21" s="82" t="n">
        <f aca="false">$R$6/coef!$I$3</f>
        <v>15128.5779122542</v>
      </c>
      <c r="I21" s="83" t="n">
        <v>0.95</v>
      </c>
      <c r="J21" s="83" t="n">
        <v>1.05</v>
      </c>
      <c r="K21" s="83" t="n">
        <v>0.8</v>
      </c>
      <c r="L21" s="83" t="n">
        <v>1.2</v>
      </c>
      <c r="O21" s="84" t="n">
        <v>16.54</v>
      </c>
      <c r="P21" s="84" t="n">
        <v>120</v>
      </c>
      <c r="Q21" s="4"/>
      <c r="R21" s="4"/>
      <c r="S21" s="4"/>
      <c r="T21" s="4"/>
      <c r="U21" s="4"/>
      <c r="V21" s="4"/>
    </row>
    <row r="22" customFormat="false" ht="13.5" hidden="false" customHeight="true" outlineLevel="0" collapsed="false">
      <c r="B22" s="78" t="n">
        <v>17</v>
      </c>
      <c r="C22" s="79" t="n">
        <v>1.25</v>
      </c>
      <c r="D22" s="79" t="n">
        <v>3</v>
      </c>
      <c r="E22" s="80" t="n">
        <f aca="false">O22*VLOOKUP(coef!$G$2,coef!$C$3:$D$2394,2,0)</f>
        <v>21.3149411954027</v>
      </c>
      <c r="F22" s="80" t="n">
        <f aca="false">P22*VLOOKUP(coef!$G$2,coef!$C$3:$D$2394,2,0)</f>
        <v>177.00989228016</v>
      </c>
      <c r="G22" s="81" t="n">
        <f aca="false">$Q$6*VLOOKUP(coef!$G$2,coef!$C$3:$D$2394,2,0)/coef!$I$3</f>
        <v>557.898046773073</v>
      </c>
      <c r="H22" s="82" t="n">
        <f aca="false">$R$6/coef!$I$3</f>
        <v>15128.5779122542</v>
      </c>
      <c r="I22" s="83" t="n">
        <v>0.95</v>
      </c>
      <c r="J22" s="83" t="n">
        <v>1.05</v>
      </c>
      <c r="K22" s="83" t="n">
        <v>0.8</v>
      </c>
      <c r="L22" s="83" t="n">
        <v>1.2</v>
      </c>
      <c r="O22" s="84" t="n">
        <v>14.45</v>
      </c>
      <c r="P22" s="84" t="n">
        <v>120</v>
      </c>
      <c r="Q22" s="4"/>
      <c r="R22" s="4"/>
      <c r="S22" s="4"/>
      <c r="T22" s="4"/>
      <c r="U22" s="4"/>
      <c r="V22" s="4"/>
    </row>
    <row r="23" customFormat="false" ht="13.5" hidden="false" customHeight="true" outlineLevel="0" collapsed="false">
      <c r="B23" s="78" t="n">
        <v>18</v>
      </c>
      <c r="C23" s="79" t="n">
        <v>1.25</v>
      </c>
      <c r="D23" s="79" t="n">
        <v>3</v>
      </c>
      <c r="E23" s="80" t="n">
        <f aca="false">O23*VLOOKUP(coef!$G$2,coef!$C$3:$D$2394,2,0)</f>
        <v>23.3505549566245</v>
      </c>
      <c r="F23" s="80" t="n">
        <f aca="false">P23*VLOOKUP(coef!$G$2,coef!$C$3:$D$2394,2,0)</f>
        <v>177.00989228016</v>
      </c>
      <c r="G23" s="81" t="n">
        <f aca="false">$Q$6*VLOOKUP(coef!$G$2,coef!$C$3:$D$2394,2,0)/coef!$I$3</f>
        <v>557.898046773073</v>
      </c>
      <c r="H23" s="82" t="n">
        <f aca="false">$R$6/coef!$I$3</f>
        <v>15128.5779122542</v>
      </c>
      <c r="I23" s="83" t="n">
        <v>0.95</v>
      </c>
      <c r="J23" s="83" t="n">
        <v>1.05</v>
      </c>
      <c r="K23" s="83" t="n">
        <v>0.8</v>
      </c>
      <c r="L23" s="83" t="n">
        <v>1.2</v>
      </c>
      <c r="O23" s="84" t="n">
        <v>15.83</v>
      </c>
      <c r="P23" s="84" t="n">
        <v>120</v>
      </c>
      <c r="Q23" s="4"/>
      <c r="R23" s="4"/>
      <c r="S23" s="4"/>
      <c r="T23" s="4"/>
      <c r="U23" s="4"/>
      <c r="V23" s="4"/>
    </row>
    <row r="24" customFormat="false" ht="13.5" hidden="false" customHeight="true" outlineLevel="0" collapsed="false">
      <c r="B24" s="78" t="n">
        <v>19</v>
      </c>
      <c r="C24" s="79" t="n">
        <v>1.26</v>
      </c>
      <c r="D24" s="79" t="n">
        <v>2.5</v>
      </c>
      <c r="E24" s="80" t="n">
        <f aca="false">O24*VLOOKUP(coef!$G$2,coef!$C$3:$D$2394,2,0)</f>
        <v>40.2402488450232</v>
      </c>
      <c r="F24" s="80" t="n">
        <f aca="false">P24*VLOOKUP(coef!$G$2,coef!$C$3:$D$2394,2,0)</f>
        <v>177.00989228016</v>
      </c>
      <c r="G24" s="81" t="n">
        <f aca="false">$Q$6*VLOOKUP(coef!$G$2,coef!$C$3:$D$2394,2,0)/coef!$I$3</f>
        <v>557.898046773073</v>
      </c>
      <c r="H24" s="82" t="n">
        <f aca="false">$R$6/coef!$I$3</f>
        <v>15128.5779122542</v>
      </c>
      <c r="I24" s="83" t="n">
        <v>0.95</v>
      </c>
      <c r="J24" s="83" t="n">
        <v>1.05</v>
      </c>
      <c r="K24" s="83" t="n">
        <v>0.8</v>
      </c>
      <c r="L24" s="83" t="n">
        <v>1.2</v>
      </c>
      <c r="O24" s="84" t="n">
        <v>27.28</v>
      </c>
      <c r="P24" s="84" t="n">
        <v>120</v>
      </c>
      <c r="Q24" s="4"/>
      <c r="R24" s="4"/>
      <c r="S24" s="4"/>
      <c r="T24" s="4"/>
      <c r="U24" s="4"/>
      <c r="V24" s="4"/>
    </row>
    <row r="25" customFormat="false" ht="13.5" hidden="false" customHeight="true" outlineLevel="0" collapsed="false">
      <c r="B25" s="78" t="n">
        <v>20</v>
      </c>
      <c r="C25" s="79" t="n">
        <v>1.23</v>
      </c>
      <c r="D25" s="79" t="n">
        <v>2.5</v>
      </c>
      <c r="E25" s="80" t="n">
        <f aca="false">O25*VLOOKUP(coef!$G$2,coef!$C$3:$D$2394,2,0)</f>
        <v>29.8409176735637</v>
      </c>
      <c r="F25" s="80" t="n">
        <f aca="false">P25*VLOOKUP(coef!$G$2,coef!$C$3:$D$2394,2,0)</f>
        <v>177.00989228016</v>
      </c>
      <c r="G25" s="81" t="n">
        <f aca="false">$Q$6*VLOOKUP(coef!$G$2,coef!$C$3:$D$2394,2,0)/coef!$I$3</f>
        <v>557.898046773073</v>
      </c>
      <c r="H25" s="82" t="n">
        <f aca="false">$R$6/coef!$I$3</f>
        <v>15128.5779122542</v>
      </c>
      <c r="I25" s="83" t="n">
        <v>0.95</v>
      </c>
      <c r="J25" s="83" t="n">
        <v>1.05</v>
      </c>
      <c r="K25" s="83" t="n">
        <v>0.8</v>
      </c>
      <c r="L25" s="83" t="n">
        <v>1.2</v>
      </c>
      <c r="O25" s="84" t="n">
        <v>20.23</v>
      </c>
      <c r="P25" s="84" t="n">
        <v>120</v>
      </c>
      <c r="Q25" s="4"/>
      <c r="R25" s="4"/>
      <c r="S25" s="4"/>
      <c r="T25" s="4"/>
      <c r="U25" s="4"/>
      <c r="V25" s="4"/>
    </row>
    <row r="26" customFormat="false" ht="13.5" hidden="false" customHeight="true" outlineLevel="0" collapsed="false">
      <c r="B26" s="78" t="n">
        <v>21</v>
      </c>
      <c r="C26" s="79" t="n">
        <v>1.23</v>
      </c>
      <c r="D26" s="79" t="n">
        <v>3</v>
      </c>
      <c r="E26" s="80" t="n">
        <f aca="false">O26*VLOOKUP(coef!$G$2,coef!$C$3:$D$2394,2,0)</f>
        <v>26.9940085727245</v>
      </c>
      <c r="F26" s="80" t="n">
        <f aca="false">P26*VLOOKUP(coef!$G$2,coef!$C$3:$D$2394,2,0)</f>
        <v>177.00989228016</v>
      </c>
      <c r="G26" s="81" t="n">
        <f aca="false">$Q$6*VLOOKUP(coef!$G$2,coef!$C$3:$D$2394,2,0)/coef!$I$3</f>
        <v>557.898046773073</v>
      </c>
      <c r="H26" s="82" t="n">
        <f aca="false">$R$6/coef!$I$3</f>
        <v>15128.5779122542</v>
      </c>
      <c r="I26" s="83" t="n">
        <v>0.95</v>
      </c>
      <c r="J26" s="83" t="n">
        <v>1.05</v>
      </c>
      <c r="K26" s="83" t="n">
        <v>0.8</v>
      </c>
      <c r="L26" s="83" t="n">
        <v>1.2</v>
      </c>
      <c r="O26" s="84" t="n">
        <v>18.3</v>
      </c>
      <c r="P26" s="84" t="n">
        <v>120</v>
      </c>
      <c r="Q26" s="4"/>
      <c r="R26" s="4"/>
      <c r="S26" s="4"/>
      <c r="T26" s="4"/>
      <c r="U26" s="4"/>
      <c r="V26" s="4"/>
    </row>
    <row r="27" customFormat="false" ht="13.5" hidden="false" customHeight="true" outlineLevel="0" collapsed="false">
      <c r="B27" s="78" t="n">
        <v>22</v>
      </c>
      <c r="C27" s="79" t="n">
        <v>1.25</v>
      </c>
      <c r="D27" s="79" t="n">
        <v>2.5</v>
      </c>
      <c r="E27" s="80" t="n">
        <f aca="false">O27*VLOOKUP(coef!$G$2,coef!$C$3:$D$2394,2,0)</f>
        <v>29.6344061325702</v>
      </c>
      <c r="F27" s="80" t="n">
        <f aca="false">P27*VLOOKUP(coef!$G$2,coef!$C$3:$D$2394,2,0)</f>
        <v>177.00989228016</v>
      </c>
      <c r="G27" s="81" t="n">
        <f aca="false">$Q$6*VLOOKUP(coef!$G$2,coef!$C$3:$D$2394,2,0)/coef!$I$3</f>
        <v>557.898046773073</v>
      </c>
      <c r="H27" s="82" t="n">
        <f aca="false">$R$6/coef!$I$3</f>
        <v>15128.5779122542</v>
      </c>
      <c r="I27" s="83" t="n">
        <v>0.95</v>
      </c>
      <c r="J27" s="83" t="n">
        <v>1.05</v>
      </c>
      <c r="K27" s="83" t="n">
        <v>0.8</v>
      </c>
      <c r="L27" s="83" t="n">
        <v>1.2</v>
      </c>
      <c r="O27" s="84" t="n">
        <v>20.09</v>
      </c>
      <c r="P27" s="84" t="n">
        <v>120</v>
      </c>
      <c r="Q27" s="4"/>
      <c r="R27" s="4"/>
      <c r="S27" s="4"/>
      <c r="T27" s="4"/>
      <c r="U27" s="4"/>
      <c r="V27" s="4"/>
    </row>
    <row r="28" customFormat="false" ht="13.5" hidden="false" customHeight="true" outlineLevel="0" collapsed="false">
      <c r="B28" s="78" t="n">
        <v>23</v>
      </c>
      <c r="C28" s="79" t="n">
        <v>1.28</v>
      </c>
      <c r="D28" s="79" t="n">
        <v>3</v>
      </c>
      <c r="E28" s="80" t="n">
        <f aca="false">O28*VLOOKUP(coef!$G$2,coef!$C$3:$D$2394,2,0)</f>
        <v>28.5870976032459</v>
      </c>
      <c r="F28" s="80" t="n">
        <f aca="false">P28*VLOOKUP(coef!$G$2,coef!$C$3:$D$2394,2,0)</f>
        <v>177.00989228016</v>
      </c>
      <c r="G28" s="81" t="n">
        <f aca="false">$Q$6*VLOOKUP(coef!$G$2,coef!$C$3:$D$2394,2,0)/coef!$I$3</f>
        <v>557.898046773073</v>
      </c>
      <c r="H28" s="82" t="n">
        <f aca="false">$R$6/coef!$I$3</f>
        <v>15128.5779122542</v>
      </c>
      <c r="I28" s="83" t="n">
        <v>0.95</v>
      </c>
      <c r="J28" s="83" t="n">
        <v>1.05</v>
      </c>
      <c r="K28" s="83" t="n">
        <v>0.8</v>
      </c>
      <c r="L28" s="83" t="n">
        <v>1.2</v>
      </c>
      <c r="O28" s="84" t="n">
        <v>19.38</v>
      </c>
      <c r="P28" s="84" t="n">
        <v>120</v>
      </c>
      <c r="Q28" s="4"/>
      <c r="R28" s="4"/>
      <c r="S28" s="4"/>
      <c r="T28" s="4"/>
      <c r="U28" s="4"/>
      <c r="V28" s="4"/>
    </row>
    <row r="29" customFormat="false" ht="13.5" hidden="false" customHeight="true" outlineLevel="0" collapsed="false">
      <c r="B29" s="78" t="n">
        <v>24</v>
      </c>
      <c r="C29" s="79" t="n">
        <v>1.23</v>
      </c>
      <c r="D29" s="79" t="n">
        <v>2.5</v>
      </c>
      <c r="E29" s="80" t="n">
        <f aca="false">O29*VLOOKUP(coef!$G$2,coef!$C$3:$D$2394,2,0)</f>
        <v>31.2717476361617</v>
      </c>
      <c r="F29" s="80" t="n">
        <f aca="false">P29*VLOOKUP(coef!$G$2,coef!$C$3:$D$2394,2,0)</f>
        <v>177.00989228016</v>
      </c>
      <c r="G29" s="81" t="n">
        <f aca="false">$Q$6*VLOOKUP(coef!$G$2,coef!$C$3:$D$2394,2,0)/coef!$I$3</f>
        <v>557.898046773073</v>
      </c>
      <c r="H29" s="82" t="n">
        <f aca="false">$R$6/coef!$I$3</f>
        <v>15128.5779122542</v>
      </c>
      <c r="I29" s="83" t="n">
        <v>0.95</v>
      </c>
      <c r="J29" s="83" t="n">
        <v>1.05</v>
      </c>
      <c r="K29" s="83" t="n">
        <v>0.8</v>
      </c>
      <c r="L29" s="83" t="n">
        <v>1.2</v>
      </c>
      <c r="O29" s="84" t="n">
        <v>21.2</v>
      </c>
      <c r="P29" s="84" t="n">
        <v>120</v>
      </c>
      <c r="Q29" s="4"/>
      <c r="R29" s="4"/>
      <c r="S29" s="4"/>
      <c r="T29" s="4"/>
      <c r="U29" s="4"/>
      <c r="V29" s="4"/>
    </row>
    <row r="30" customFormat="false" ht="13.5" hidden="false" customHeight="true" outlineLevel="0" collapsed="false">
      <c r="B30" s="78" t="n">
        <v>25</v>
      </c>
      <c r="C30" s="79" t="n">
        <v>1.23</v>
      </c>
      <c r="D30" s="79" t="n">
        <v>2.5</v>
      </c>
      <c r="E30" s="80" t="n">
        <f aca="false">O30*VLOOKUP(coef!$G$2,coef!$C$3:$D$2394,2,0)</f>
        <v>26.5514838420241</v>
      </c>
      <c r="F30" s="80" t="n">
        <f aca="false">P30*VLOOKUP(coef!$G$2,coef!$C$3:$D$2394,2,0)</f>
        <v>177.00989228016</v>
      </c>
      <c r="G30" s="81" t="n">
        <f aca="false">$Q$6*VLOOKUP(coef!$G$2,coef!$C$3:$D$2394,2,0)/coef!$I$3</f>
        <v>557.898046773073</v>
      </c>
      <c r="H30" s="82" t="n">
        <f aca="false">$R$6/coef!$I$3</f>
        <v>15128.5779122542</v>
      </c>
      <c r="I30" s="83" t="n">
        <v>0.95</v>
      </c>
      <c r="J30" s="83" t="n">
        <v>1.05</v>
      </c>
      <c r="K30" s="83" t="n">
        <v>0.8</v>
      </c>
      <c r="L30" s="83" t="n">
        <v>1.2</v>
      </c>
      <c r="O30" s="84" t="n">
        <v>18</v>
      </c>
      <c r="P30" s="84" t="n">
        <v>120</v>
      </c>
      <c r="Q30" s="4"/>
      <c r="R30" s="4"/>
      <c r="S30" s="4"/>
      <c r="T30" s="4"/>
      <c r="U30" s="4"/>
      <c r="V30" s="4"/>
    </row>
    <row r="31" customFormat="false" ht="13.5" hidden="false" customHeight="true" outlineLevel="0" collapsed="false">
      <c r="B31" s="78" t="n">
        <v>26</v>
      </c>
      <c r="C31" s="79" t="n">
        <v>1.26</v>
      </c>
      <c r="D31" s="79" t="n">
        <v>3</v>
      </c>
      <c r="E31" s="80" t="n">
        <f aca="false">O31*VLOOKUP(coef!$G$2,coef!$C$3:$D$2394,2,0)</f>
        <v>22.8047744554273</v>
      </c>
      <c r="F31" s="80" t="n">
        <f aca="false">P31*VLOOKUP(coef!$G$2,coef!$C$3:$D$2394,2,0)</f>
        <v>177.00989228016</v>
      </c>
      <c r="G31" s="81" t="n">
        <f aca="false">$Q$6*VLOOKUP(coef!$G$2,coef!$C$3:$D$2394,2,0)/coef!$I$3</f>
        <v>557.898046773073</v>
      </c>
      <c r="H31" s="82" t="n">
        <f aca="false">$R$6/coef!$I$3</f>
        <v>15128.5779122542</v>
      </c>
      <c r="I31" s="83" t="n">
        <v>0.95</v>
      </c>
      <c r="J31" s="83" t="n">
        <v>1.05</v>
      </c>
      <c r="K31" s="83" t="n">
        <v>0.8</v>
      </c>
      <c r="L31" s="83" t="n">
        <v>1.2</v>
      </c>
      <c r="O31" s="84" t="n">
        <v>15.46</v>
      </c>
      <c r="P31" s="84" t="n">
        <v>120</v>
      </c>
      <c r="Q31" s="4"/>
      <c r="R31" s="4"/>
      <c r="S31" s="4"/>
      <c r="T31" s="4"/>
      <c r="U31" s="4"/>
      <c r="V31" s="4"/>
    </row>
    <row r="32" customFormat="false" ht="13.5" hidden="false" customHeight="true" outlineLevel="0" collapsed="false">
      <c r="B32" s="78" t="n">
        <v>27</v>
      </c>
      <c r="C32" s="79" t="n">
        <v>1.25</v>
      </c>
      <c r="D32" s="79" t="n">
        <v>2.5</v>
      </c>
      <c r="E32" s="80" t="n">
        <f aca="false">O32*VLOOKUP(coef!$G$2,coef!$C$3:$D$2394,2,0)</f>
        <v>31.3160001092317</v>
      </c>
      <c r="F32" s="80" t="n">
        <f aca="false">P32*VLOOKUP(coef!$G$2,coef!$C$3:$D$2394,2,0)</f>
        <v>177.00989228016</v>
      </c>
      <c r="G32" s="81" t="n">
        <f aca="false">$Q$6*VLOOKUP(coef!$G$2,coef!$C$3:$D$2394,2,0)/coef!$I$3</f>
        <v>557.898046773073</v>
      </c>
      <c r="H32" s="82" t="n">
        <f aca="false">$R$6/coef!$I$3</f>
        <v>15128.5779122542</v>
      </c>
      <c r="I32" s="83" t="n">
        <v>0.95</v>
      </c>
      <c r="J32" s="83" t="n">
        <v>1.05</v>
      </c>
      <c r="K32" s="83" t="n">
        <v>0.8</v>
      </c>
      <c r="L32" s="83" t="n">
        <v>1.2</v>
      </c>
      <c r="O32" s="84" t="n">
        <v>21.23</v>
      </c>
      <c r="P32" s="84" t="n">
        <v>120</v>
      </c>
      <c r="Q32" s="4"/>
      <c r="R32" s="4"/>
      <c r="S32" s="4"/>
      <c r="T32" s="4"/>
      <c r="U32" s="4"/>
      <c r="V32" s="4"/>
    </row>
    <row r="33" customFormat="false" ht="13.5" hidden="false" customHeight="true" outlineLevel="0" collapsed="false">
      <c r="B33" s="78" t="n">
        <v>28</v>
      </c>
      <c r="C33" s="79" t="n">
        <v>1.28</v>
      </c>
      <c r="D33" s="79" t="n">
        <v>2.5</v>
      </c>
      <c r="E33" s="80" t="n">
        <f aca="false">O33*VLOOKUP(coef!$G$2,coef!$C$3:$D$2394,2,0)</f>
        <v>27.3627791816415</v>
      </c>
      <c r="F33" s="80" t="n">
        <f aca="false">P33*VLOOKUP(coef!$G$2,coef!$C$3:$D$2394,2,0)</f>
        <v>177.00989228016</v>
      </c>
      <c r="G33" s="81" t="n">
        <f aca="false">$Q$6*VLOOKUP(coef!$G$2,coef!$C$3:$D$2394,2,0)/coef!$I$3</f>
        <v>557.898046773073</v>
      </c>
      <c r="H33" s="82" t="n">
        <f aca="false">$R$6/coef!$I$3</f>
        <v>15128.5779122542</v>
      </c>
      <c r="I33" s="83" t="n">
        <v>0.95</v>
      </c>
      <c r="J33" s="83" t="n">
        <v>1.05</v>
      </c>
      <c r="K33" s="83" t="n">
        <v>0.8</v>
      </c>
      <c r="L33" s="83" t="n">
        <v>1.2</v>
      </c>
      <c r="O33" s="84" t="n">
        <v>18.55</v>
      </c>
      <c r="P33" s="84" t="n">
        <v>120</v>
      </c>
      <c r="Q33" s="4"/>
      <c r="R33" s="4"/>
      <c r="S33" s="4"/>
      <c r="T33" s="4"/>
      <c r="U33" s="4"/>
      <c r="V33" s="4"/>
    </row>
    <row r="34" customFormat="false" ht="13.5" hidden="false" customHeight="true" outlineLevel="0" collapsed="false">
      <c r="B34" s="78" t="n">
        <v>29</v>
      </c>
      <c r="C34" s="79" t="n">
        <v>1.23</v>
      </c>
      <c r="D34" s="79" t="n">
        <v>2.5</v>
      </c>
      <c r="E34" s="80" t="n">
        <f aca="false">O34*VLOOKUP(coef!$G$2,coef!$C$3:$D$2394,2,0)</f>
        <v>31.4340067040852</v>
      </c>
      <c r="F34" s="80" t="n">
        <f aca="false">P34*VLOOKUP(coef!$G$2,coef!$C$3:$D$2394,2,0)</f>
        <v>177.00989228016</v>
      </c>
      <c r="G34" s="81" t="n">
        <f aca="false">$Q$6*VLOOKUP(coef!$G$2,coef!$C$3:$D$2394,2,0)/coef!$I$3</f>
        <v>557.898046773073</v>
      </c>
      <c r="H34" s="82" t="n">
        <f aca="false">$R$6/coef!$I$3</f>
        <v>15128.5779122542</v>
      </c>
      <c r="I34" s="83" t="n">
        <v>0.95</v>
      </c>
      <c r="J34" s="83" t="n">
        <v>1.05</v>
      </c>
      <c r="K34" s="83" t="n">
        <v>0.8</v>
      </c>
      <c r="L34" s="83" t="n">
        <v>1.2</v>
      </c>
      <c r="O34" s="84" t="n">
        <v>21.31</v>
      </c>
      <c r="P34" s="84" t="n">
        <v>120</v>
      </c>
      <c r="Q34" s="4"/>
      <c r="R34" s="4"/>
      <c r="S34" s="4"/>
      <c r="T34" s="4"/>
      <c r="U34" s="4"/>
      <c r="V34" s="4"/>
    </row>
    <row r="35" customFormat="false" ht="12.75" hidden="false" customHeight="true" outlineLevel="0" collapsed="false">
      <c r="C35" s="87"/>
      <c r="D35" s="87"/>
      <c r="E35" s="88"/>
      <c r="F35" s="87"/>
      <c r="G35" s="87"/>
      <c r="H35" s="87"/>
      <c r="I35" s="87"/>
      <c r="J35" s="87"/>
      <c r="O35" s="76"/>
      <c r="P35" s="4"/>
      <c r="Q35" s="4"/>
      <c r="R35" s="4"/>
      <c r="S35" s="4"/>
      <c r="T35" s="4"/>
      <c r="U35" s="4"/>
      <c r="V35" s="4"/>
    </row>
    <row r="36" customFormat="false" ht="12.75" hidden="false" customHeight="true" outlineLevel="0" collapsed="false">
      <c r="C36" s="87"/>
      <c r="D36" s="87"/>
      <c r="F36" s="87"/>
      <c r="G36" s="87"/>
      <c r="H36" s="87"/>
      <c r="I36" s="87"/>
      <c r="J36" s="87"/>
      <c r="P36" s="4"/>
      <c r="Q36" s="4"/>
      <c r="R36" s="4"/>
      <c r="S36" s="4"/>
      <c r="T36" s="4"/>
      <c r="U36" s="4"/>
      <c r="V36" s="4"/>
    </row>
    <row r="37" customFormat="false" ht="12.75" hidden="false" customHeight="true" outlineLevel="0" collapsed="false">
      <c r="C37" s="87"/>
      <c r="D37" s="87"/>
      <c r="F37" s="87"/>
      <c r="G37" s="87"/>
      <c r="H37" s="87"/>
      <c r="I37" s="87"/>
      <c r="J37" s="87"/>
      <c r="P37" s="4"/>
      <c r="Q37" s="4"/>
      <c r="R37" s="4"/>
      <c r="S37" s="4"/>
      <c r="T37" s="4"/>
      <c r="U37" s="4"/>
      <c r="V37" s="4"/>
    </row>
    <row r="38" customFormat="false" ht="12.75" hidden="false" customHeight="true" outlineLevel="0" collapsed="false">
      <c r="C38" s="87"/>
      <c r="D38" s="87"/>
      <c r="F38" s="87"/>
      <c r="G38" s="87"/>
      <c r="H38" s="87"/>
      <c r="I38" s="87"/>
      <c r="J38" s="87"/>
      <c r="P38" s="4"/>
      <c r="Q38" s="4"/>
      <c r="R38" s="4"/>
      <c r="S38" s="4"/>
      <c r="T38" s="4"/>
      <c r="U38" s="4"/>
      <c r="V38" s="4"/>
    </row>
    <row r="39" customFormat="false" ht="12.75" hidden="false" customHeight="true" outlineLevel="0" collapsed="false">
      <c r="C39" s="87"/>
      <c r="D39" s="87"/>
      <c r="F39" s="87"/>
      <c r="G39" s="87"/>
      <c r="H39" s="87"/>
      <c r="I39" s="87"/>
      <c r="J39" s="87"/>
      <c r="P39" s="4"/>
      <c r="Q39" s="4"/>
      <c r="R39" s="4"/>
      <c r="S39" s="4"/>
      <c r="T39" s="4"/>
      <c r="U39" s="4"/>
      <c r="V39" s="4"/>
    </row>
    <row r="40" customFormat="false" ht="12.75" hidden="false" customHeight="true" outlineLevel="0" collapsed="false">
      <c r="C40" s="87"/>
      <c r="D40" s="87"/>
      <c r="F40" s="87"/>
      <c r="G40" s="87"/>
      <c r="H40" s="87"/>
      <c r="I40" s="87"/>
      <c r="J40" s="87"/>
      <c r="P40" s="4"/>
      <c r="Q40" s="4"/>
      <c r="R40" s="4"/>
      <c r="S40" s="4"/>
      <c r="T40" s="4"/>
      <c r="U40" s="4"/>
      <c r="V40" s="4"/>
    </row>
    <row r="41" customFormat="false" ht="12.75" hidden="false" customHeight="true" outlineLevel="0" collapsed="false">
      <c r="C41" s="87"/>
      <c r="D41" s="87"/>
      <c r="F41" s="87"/>
      <c r="G41" s="87"/>
      <c r="H41" s="87"/>
      <c r="I41" s="87"/>
      <c r="J41" s="87"/>
      <c r="P41" s="4"/>
      <c r="Q41" s="4"/>
      <c r="R41" s="4"/>
      <c r="S41" s="4"/>
      <c r="T41" s="4"/>
      <c r="U41" s="4"/>
      <c r="V41" s="4"/>
    </row>
    <row r="42" customFormat="false" ht="12.75" hidden="false" customHeight="true" outlineLevel="0" collapsed="false">
      <c r="C42" s="87"/>
      <c r="D42" s="87"/>
      <c r="F42" s="87"/>
      <c r="G42" s="87"/>
      <c r="H42" s="87"/>
      <c r="I42" s="87"/>
      <c r="J42" s="87"/>
      <c r="P42" s="4"/>
      <c r="Q42" s="4"/>
      <c r="R42" s="4"/>
      <c r="S42" s="4"/>
      <c r="T42" s="4"/>
      <c r="U42" s="4"/>
      <c r="V42" s="4"/>
    </row>
    <row r="43" customFormat="false" ht="12.75" hidden="false" customHeight="true" outlineLevel="0" collapsed="false">
      <c r="C43" s="87"/>
      <c r="D43" s="87"/>
      <c r="F43" s="87"/>
      <c r="G43" s="87"/>
      <c r="H43" s="87"/>
      <c r="I43" s="87"/>
      <c r="J43" s="87"/>
      <c r="P43" s="4"/>
      <c r="Q43" s="4"/>
      <c r="R43" s="4"/>
      <c r="S43" s="4"/>
      <c r="T43" s="4"/>
      <c r="U43" s="4"/>
      <c r="V43" s="4"/>
    </row>
    <row r="44" customFormat="false" ht="12.75" hidden="false" customHeight="true" outlineLevel="0" collapsed="false">
      <c r="C44" s="87"/>
      <c r="D44" s="87"/>
      <c r="F44" s="87"/>
      <c r="G44" s="87"/>
      <c r="H44" s="87"/>
      <c r="I44" s="87"/>
      <c r="J44" s="87"/>
      <c r="P44" s="4"/>
      <c r="Q44" s="4"/>
      <c r="R44" s="4"/>
      <c r="S44" s="4"/>
      <c r="T44" s="4"/>
      <c r="U44" s="4"/>
      <c r="V44" s="4"/>
    </row>
    <row r="45" customFormat="false" ht="12.75" hidden="false" customHeight="true" outlineLevel="0" collapsed="false">
      <c r="C45" s="87"/>
      <c r="D45" s="87"/>
      <c r="F45" s="87"/>
      <c r="G45" s="87"/>
      <c r="H45" s="87"/>
      <c r="I45" s="87"/>
      <c r="J45" s="87"/>
      <c r="P45" s="4"/>
      <c r="Q45" s="4"/>
      <c r="R45" s="4"/>
      <c r="S45" s="4"/>
      <c r="T45" s="4"/>
      <c r="U45" s="4"/>
      <c r="V45" s="4"/>
    </row>
    <row r="46" customFormat="false" ht="12.75" hidden="false" customHeight="true" outlineLevel="0" collapsed="false">
      <c r="C46" s="87"/>
      <c r="D46" s="87"/>
      <c r="F46" s="87"/>
      <c r="G46" s="87"/>
      <c r="H46" s="87"/>
      <c r="I46" s="87"/>
      <c r="J46" s="87"/>
      <c r="P46" s="4"/>
      <c r="Q46" s="4"/>
      <c r="R46" s="4"/>
      <c r="S46" s="4"/>
      <c r="T46" s="4"/>
      <c r="U46" s="4"/>
      <c r="V46" s="4"/>
    </row>
    <row r="47" customFormat="false" ht="12.75" hidden="false" customHeight="true" outlineLevel="0" collapsed="false">
      <c r="C47" s="87"/>
      <c r="D47" s="87"/>
      <c r="F47" s="87"/>
      <c r="G47" s="87"/>
      <c r="H47" s="87"/>
      <c r="I47" s="87"/>
      <c r="J47" s="87"/>
      <c r="P47" s="4"/>
      <c r="Q47" s="4"/>
      <c r="R47" s="4"/>
      <c r="S47" s="4"/>
      <c r="T47" s="4"/>
      <c r="U47" s="4"/>
      <c r="V47" s="4"/>
    </row>
    <row r="48" customFormat="false" ht="12.75" hidden="false" customHeight="true" outlineLevel="0" collapsed="false">
      <c r="C48" s="87"/>
      <c r="D48" s="87"/>
      <c r="F48" s="87"/>
      <c r="G48" s="87"/>
      <c r="H48" s="87"/>
      <c r="I48" s="87"/>
      <c r="J48" s="87"/>
      <c r="P48" s="4"/>
      <c r="Q48" s="4"/>
      <c r="R48" s="4"/>
      <c r="S48" s="4"/>
      <c r="T48" s="4"/>
      <c r="U48" s="4"/>
      <c r="V48" s="4"/>
    </row>
    <row r="49" customFormat="false" ht="12.75" hidden="false" customHeight="true" outlineLevel="0" collapsed="false">
      <c r="C49" s="87"/>
      <c r="D49" s="87"/>
      <c r="F49" s="87"/>
      <c r="G49" s="87"/>
      <c r="H49" s="87"/>
      <c r="I49" s="87"/>
      <c r="J49" s="87"/>
      <c r="P49" s="4"/>
      <c r="Q49" s="4"/>
      <c r="R49" s="4"/>
      <c r="S49" s="4"/>
      <c r="T49" s="4"/>
      <c r="U49" s="4"/>
      <c r="V49" s="4"/>
    </row>
    <row r="50" customFormat="false" ht="12.75" hidden="false" customHeight="true" outlineLevel="0" collapsed="false">
      <c r="C50" s="87"/>
      <c r="D50" s="87"/>
      <c r="F50" s="87"/>
      <c r="G50" s="87"/>
      <c r="H50" s="87"/>
      <c r="I50" s="87"/>
      <c r="J50" s="87"/>
      <c r="P50" s="4"/>
      <c r="Q50" s="4"/>
      <c r="R50" s="4"/>
      <c r="S50" s="4"/>
      <c r="T50" s="4"/>
      <c r="U50" s="4"/>
      <c r="V50" s="4"/>
    </row>
    <row r="51" customFormat="false" ht="12.75" hidden="false" customHeight="true" outlineLevel="0" collapsed="false">
      <c r="C51" s="87"/>
      <c r="D51" s="87"/>
      <c r="F51" s="87"/>
      <c r="G51" s="87"/>
      <c r="H51" s="87"/>
      <c r="I51" s="87"/>
      <c r="J51" s="87"/>
      <c r="P51" s="4"/>
      <c r="Q51" s="4"/>
      <c r="R51" s="4"/>
      <c r="S51" s="4"/>
      <c r="T51" s="4"/>
      <c r="U51" s="4"/>
      <c r="V51" s="4"/>
    </row>
    <row r="52" customFormat="false" ht="12.75" hidden="false" customHeight="true" outlineLevel="0" collapsed="false">
      <c r="C52" s="87"/>
      <c r="D52" s="87"/>
      <c r="F52" s="87"/>
      <c r="G52" s="87"/>
      <c r="H52" s="87"/>
      <c r="I52" s="87"/>
      <c r="J52" s="87"/>
      <c r="P52" s="4"/>
      <c r="Q52" s="4"/>
      <c r="R52" s="4"/>
      <c r="S52" s="4"/>
      <c r="T52" s="4"/>
      <c r="U52" s="4"/>
      <c r="V52" s="4"/>
    </row>
    <row r="53" customFormat="false" ht="12.75" hidden="false" customHeight="true" outlineLevel="0" collapsed="false">
      <c r="C53" s="87"/>
      <c r="D53" s="87"/>
      <c r="F53" s="87"/>
      <c r="G53" s="87"/>
      <c r="H53" s="87"/>
      <c r="I53" s="87"/>
      <c r="J53" s="87"/>
      <c r="P53" s="4"/>
      <c r="Q53" s="4"/>
      <c r="R53" s="4"/>
      <c r="S53" s="4"/>
      <c r="T53" s="4"/>
      <c r="U53" s="4"/>
      <c r="V53" s="4"/>
    </row>
    <row r="54" customFormat="false" ht="12.75" hidden="false" customHeight="true" outlineLevel="0" collapsed="false">
      <c r="C54" s="87"/>
      <c r="D54" s="87"/>
      <c r="F54" s="87"/>
      <c r="G54" s="87"/>
      <c r="H54" s="87"/>
      <c r="I54" s="87"/>
      <c r="J54" s="87"/>
      <c r="P54" s="4"/>
      <c r="Q54" s="4"/>
      <c r="R54" s="4"/>
      <c r="S54" s="4"/>
      <c r="T54" s="4"/>
      <c r="U54" s="4"/>
      <c r="V54" s="4"/>
    </row>
    <row r="55" customFormat="false" ht="12.75" hidden="false" customHeight="true" outlineLevel="0" collapsed="false">
      <c r="C55" s="87"/>
      <c r="D55" s="87"/>
      <c r="F55" s="87"/>
      <c r="G55" s="87"/>
      <c r="H55" s="87"/>
      <c r="I55" s="87"/>
      <c r="J55" s="87"/>
      <c r="P55" s="4"/>
      <c r="Q55" s="4"/>
      <c r="R55" s="4"/>
      <c r="S55" s="4"/>
      <c r="T55" s="4"/>
      <c r="U55" s="4"/>
      <c r="V55" s="4"/>
    </row>
    <row r="56" customFormat="false" ht="12.75" hidden="false" customHeight="true" outlineLevel="0" collapsed="false">
      <c r="C56" s="87"/>
      <c r="D56" s="87"/>
      <c r="F56" s="87"/>
      <c r="G56" s="87"/>
      <c r="H56" s="87"/>
      <c r="I56" s="87"/>
      <c r="J56" s="87"/>
      <c r="P56" s="4"/>
      <c r="Q56" s="4"/>
      <c r="R56" s="4"/>
      <c r="S56" s="4"/>
      <c r="T56" s="4"/>
      <c r="U56" s="4"/>
      <c r="V56" s="4"/>
    </row>
    <row r="57" customFormat="false" ht="12.75" hidden="false" customHeight="true" outlineLevel="0" collapsed="false">
      <c r="C57" s="87"/>
      <c r="D57" s="87"/>
      <c r="F57" s="87"/>
      <c r="G57" s="87"/>
      <c r="H57" s="87"/>
      <c r="I57" s="87"/>
      <c r="J57" s="87"/>
      <c r="P57" s="4"/>
      <c r="Q57" s="4"/>
      <c r="R57" s="4"/>
      <c r="S57" s="4"/>
      <c r="T57" s="4"/>
      <c r="U57" s="4"/>
      <c r="V57" s="4"/>
    </row>
    <row r="58" customFormat="false" ht="12.75" hidden="false" customHeight="true" outlineLevel="0" collapsed="false">
      <c r="C58" s="87"/>
      <c r="D58" s="87"/>
      <c r="F58" s="87"/>
      <c r="G58" s="87"/>
      <c r="H58" s="87"/>
      <c r="I58" s="87"/>
      <c r="J58" s="87"/>
      <c r="P58" s="4"/>
      <c r="Q58" s="4"/>
      <c r="R58" s="4"/>
      <c r="S58" s="4"/>
      <c r="T58" s="4"/>
      <c r="U58" s="4"/>
      <c r="V58" s="4"/>
    </row>
    <row r="59" customFormat="false" ht="12.75" hidden="false" customHeight="true" outlineLevel="0" collapsed="false">
      <c r="C59" s="87"/>
      <c r="D59" s="87"/>
      <c r="F59" s="87"/>
      <c r="G59" s="87"/>
      <c r="H59" s="87"/>
      <c r="I59" s="87"/>
      <c r="J59" s="87"/>
      <c r="P59" s="4"/>
      <c r="Q59" s="4"/>
      <c r="R59" s="4"/>
      <c r="S59" s="4"/>
      <c r="T59" s="4"/>
      <c r="U59" s="4"/>
      <c r="V59" s="4"/>
    </row>
    <row r="60" customFormat="false" ht="12.75" hidden="false" customHeight="true" outlineLevel="0" collapsed="false">
      <c r="C60" s="87"/>
      <c r="D60" s="87"/>
      <c r="F60" s="87"/>
      <c r="G60" s="87"/>
      <c r="H60" s="87"/>
      <c r="I60" s="87"/>
      <c r="J60" s="87"/>
      <c r="P60" s="4"/>
      <c r="Q60" s="4"/>
      <c r="R60" s="4"/>
      <c r="S60" s="4"/>
      <c r="T60" s="4"/>
      <c r="U60" s="4"/>
      <c r="V60" s="4"/>
    </row>
    <row r="61" customFormat="false" ht="12.75" hidden="false" customHeight="true" outlineLevel="0" collapsed="false">
      <c r="C61" s="87"/>
      <c r="D61" s="87"/>
      <c r="F61" s="87"/>
      <c r="G61" s="87"/>
      <c r="H61" s="87"/>
      <c r="I61" s="87"/>
      <c r="J61" s="87"/>
      <c r="P61" s="4"/>
      <c r="Q61" s="4"/>
      <c r="R61" s="4"/>
      <c r="S61" s="4"/>
      <c r="T61" s="4"/>
      <c r="U61" s="4"/>
      <c r="V61" s="4"/>
    </row>
    <row r="62" customFormat="false" ht="12.75" hidden="false" customHeight="true" outlineLevel="0" collapsed="false">
      <c r="C62" s="87"/>
      <c r="D62" s="87"/>
      <c r="F62" s="87"/>
      <c r="G62" s="87"/>
      <c r="H62" s="87"/>
      <c r="I62" s="87"/>
      <c r="J62" s="87"/>
      <c r="P62" s="4"/>
      <c r="Q62" s="4"/>
      <c r="R62" s="4"/>
      <c r="S62" s="4"/>
      <c r="T62" s="4"/>
      <c r="U62" s="4"/>
      <c r="V62" s="4"/>
    </row>
    <row r="63" customFormat="false" ht="12.75" hidden="false" customHeight="true" outlineLevel="0" collapsed="false">
      <c r="C63" s="87"/>
      <c r="D63" s="87"/>
      <c r="F63" s="87"/>
      <c r="G63" s="87"/>
      <c r="H63" s="87"/>
      <c r="I63" s="87"/>
      <c r="J63" s="87"/>
      <c r="P63" s="4"/>
      <c r="Q63" s="4"/>
      <c r="R63" s="4"/>
      <c r="S63" s="4"/>
      <c r="T63" s="4"/>
      <c r="U63" s="4"/>
      <c r="V63" s="4"/>
    </row>
    <row r="64" customFormat="false" ht="12.75" hidden="false" customHeight="true" outlineLevel="0" collapsed="false">
      <c r="C64" s="87"/>
      <c r="D64" s="87"/>
      <c r="F64" s="87"/>
      <c r="G64" s="87"/>
      <c r="H64" s="87"/>
      <c r="I64" s="87"/>
      <c r="J64" s="87"/>
      <c r="P64" s="4"/>
      <c r="Q64" s="4"/>
      <c r="R64" s="4"/>
      <c r="S64" s="4"/>
      <c r="T64" s="4"/>
      <c r="U64" s="4"/>
      <c r="V64" s="4"/>
    </row>
    <row r="65" customFormat="false" ht="12.75" hidden="false" customHeight="true" outlineLevel="0" collapsed="false">
      <c r="C65" s="87"/>
      <c r="D65" s="87"/>
      <c r="F65" s="87"/>
      <c r="G65" s="87"/>
      <c r="H65" s="87"/>
      <c r="I65" s="87"/>
      <c r="J65" s="87"/>
      <c r="P65" s="4"/>
      <c r="Q65" s="4"/>
      <c r="R65" s="4"/>
      <c r="S65" s="4"/>
      <c r="T65" s="4"/>
      <c r="U65" s="4"/>
      <c r="V65" s="4"/>
    </row>
    <row r="66" customFormat="false" ht="12.75" hidden="false" customHeight="true" outlineLevel="0" collapsed="false">
      <c r="C66" s="87"/>
      <c r="D66" s="87"/>
      <c r="F66" s="87"/>
      <c r="G66" s="87"/>
      <c r="H66" s="87"/>
      <c r="I66" s="87"/>
      <c r="J66" s="87"/>
      <c r="P66" s="4"/>
      <c r="Q66" s="4"/>
      <c r="R66" s="4"/>
      <c r="S66" s="4"/>
      <c r="T66" s="4"/>
      <c r="U66" s="4"/>
      <c r="V66" s="4"/>
    </row>
    <row r="67" customFormat="false" ht="12.75" hidden="false" customHeight="true" outlineLevel="0" collapsed="false">
      <c r="C67" s="87"/>
      <c r="D67" s="87"/>
      <c r="F67" s="87"/>
      <c r="G67" s="87"/>
      <c r="H67" s="87"/>
      <c r="I67" s="87"/>
      <c r="J67" s="87"/>
      <c r="P67" s="4"/>
      <c r="Q67" s="4"/>
      <c r="R67" s="4"/>
      <c r="S67" s="4"/>
      <c r="T67" s="4"/>
      <c r="U67" s="4"/>
      <c r="V67" s="4"/>
    </row>
    <row r="68" customFormat="false" ht="12.75" hidden="false" customHeight="true" outlineLevel="0" collapsed="false">
      <c r="C68" s="87"/>
      <c r="D68" s="87"/>
      <c r="F68" s="87"/>
      <c r="G68" s="87"/>
      <c r="H68" s="87"/>
      <c r="I68" s="87"/>
      <c r="J68" s="87"/>
      <c r="P68" s="4"/>
      <c r="Q68" s="4"/>
      <c r="R68" s="4"/>
      <c r="S68" s="4"/>
      <c r="T68" s="4"/>
      <c r="U68" s="4"/>
      <c r="V68" s="4"/>
    </row>
    <row r="69" customFormat="false" ht="12.75" hidden="false" customHeight="true" outlineLevel="0" collapsed="false">
      <c r="C69" s="87"/>
      <c r="D69" s="87"/>
      <c r="F69" s="87"/>
      <c r="G69" s="87"/>
      <c r="H69" s="87"/>
      <c r="I69" s="87"/>
      <c r="J69" s="87"/>
      <c r="P69" s="4"/>
      <c r="Q69" s="4"/>
      <c r="R69" s="4"/>
      <c r="S69" s="4"/>
      <c r="T69" s="4"/>
      <c r="U69" s="4"/>
      <c r="V69" s="4"/>
    </row>
    <row r="70" customFormat="false" ht="12.75" hidden="false" customHeight="true" outlineLevel="0" collapsed="false">
      <c r="C70" s="87"/>
      <c r="D70" s="87"/>
      <c r="F70" s="87"/>
      <c r="G70" s="87"/>
      <c r="H70" s="87"/>
      <c r="I70" s="87"/>
      <c r="J70" s="87"/>
      <c r="P70" s="4"/>
      <c r="Q70" s="4"/>
      <c r="R70" s="4"/>
      <c r="S70" s="4"/>
      <c r="T70" s="4"/>
      <c r="U70" s="4"/>
      <c r="V70" s="4"/>
    </row>
    <row r="71" customFormat="false" ht="12.75" hidden="false" customHeight="true" outlineLevel="0" collapsed="false">
      <c r="G71" s="87"/>
      <c r="H71" s="87"/>
      <c r="I71" s="87"/>
      <c r="J71" s="87"/>
      <c r="Q71" s="4"/>
      <c r="R71" s="4"/>
      <c r="S71" s="4"/>
      <c r="T71" s="4"/>
      <c r="U71" s="4"/>
      <c r="V71" s="4"/>
    </row>
    <row r="72" customFormat="false" ht="12.75" hidden="false" customHeight="true" outlineLevel="0" collapsed="false">
      <c r="G72" s="87"/>
      <c r="H72" s="87"/>
      <c r="I72" s="87"/>
      <c r="J72" s="87"/>
      <c r="Q72" s="4"/>
      <c r="R72" s="4"/>
      <c r="S72" s="4"/>
      <c r="T72" s="4"/>
      <c r="U72" s="4"/>
      <c r="V72" s="4"/>
    </row>
    <row r="73" customFormat="false" ht="12.75" hidden="false" customHeight="true" outlineLevel="0" collapsed="false">
      <c r="G73" s="87"/>
      <c r="H73" s="87"/>
      <c r="I73" s="87"/>
      <c r="J73" s="87"/>
      <c r="Q73" s="4"/>
      <c r="R73" s="4"/>
      <c r="S73" s="4"/>
      <c r="T73" s="4"/>
      <c r="U73" s="4"/>
      <c r="V73" s="4"/>
    </row>
    <row r="74" customFormat="false" ht="12.75" hidden="false" customHeight="true" outlineLevel="0" collapsed="false">
      <c r="G74" s="87"/>
      <c r="H74" s="87"/>
      <c r="I74" s="87"/>
      <c r="J74" s="87"/>
      <c r="Q74" s="4"/>
      <c r="R74" s="4"/>
      <c r="S74" s="4"/>
      <c r="T74" s="4"/>
      <c r="U74" s="4"/>
      <c r="V74" s="4"/>
    </row>
    <row r="75" customFormat="false" ht="12.75" hidden="false" customHeight="true" outlineLevel="0" collapsed="false">
      <c r="G75" s="87"/>
      <c r="H75" s="87"/>
      <c r="I75" s="87"/>
      <c r="J75" s="87"/>
      <c r="Q75" s="4"/>
      <c r="R75" s="4"/>
      <c r="S75" s="4"/>
      <c r="T75" s="4"/>
      <c r="U75" s="4"/>
      <c r="V75" s="4"/>
    </row>
    <row r="76" customFormat="false" ht="12.75" hidden="false" customHeight="true" outlineLevel="0" collapsed="false">
      <c r="G76" s="87"/>
      <c r="H76" s="87"/>
      <c r="I76" s="87"/>
      <c r="J76" s="87"/>
      <c r="Q76" s="4"/>
      <c r="R76" s="4"/>
      <c r="S76" s="4"/>
      <c r="T76" s="4"/>
      <c r="U76" s="4"/>
      <c r="V76" s="4"/>
    </row>
    <row r="77" customFormat="false" ht="12.75" hidden="false" customHeight="true" outlineLevel="0" collapsed="false">
      <c r="G77" s="87"/>
      <c r="H77" s="87"/>
      <c r="I77" s="87"/>
      <c r="J77" s="87"/>
      <c r="Q77" s="4"/>
      <c r="R77" s="4"/>
      <c r="S77" s="4"/>
      <c r="T77" s="4"/>
      <c r="U77" s="4"/>
      <c r="V77" s="4"/>
    </row>
    <row r="78" customFormat="false" ht="12.75" hidden="false" customHeight="true" outlineLevel="0" collapsed="false">
      <c r="G78" s="87"/>
      <c r="H78" s="87"/>
      <c r="I78" s="87"/>
      <c r="J78" s="87"/>
      <c r="Q78" s="4"/>
      <c r="R78" s="4"/>
      <c r="S78" s="4"/>
      <c r="T78" s="4"/>
      <c r="U78" s="4"/>
      <c r="V78" s="4"/>
    </row>
    <row r="79" customFormat="false" ht="12.75" hidden="false" customHeight="true" outlineLevel="0" collapsed="false">
      <c r="G79" s="87"/>
      <c r="H79" s="87"/>
      <c r="I79" s="87"/>
      <c r="J79" s="87"/>
      <c r="Q79" s="4"/>
      <c r="R79" s="4"/>
      <c r="S79" s="4"/>
      <c r="T79" s="4"/>
      <c r="U79" s="4"/>
      <c r="V79" s="4"/>
    </row>
    <row r="80" customFormat="false" ht="12.75" hidden="false" customHeight="true" outlineLevel="0" collapsed="false">
      <c r="G80" s="87"/>
      <c r="H80" s="87"/>
      <c r="I80" s="87"/>
      <c r="J80" s="87"/>
      <c r="Q80" s="4"/>
      <c r="R80" s="4"/>
      <c r="S80" s="4"/>
      <c r="T80" s="4"/>
      <c r="U80" s="4"/>
      <c r="V80" s="4"/>
    </row>
    <row r="81" customFormat="false" ht="12.75" hidden="false" customHeight="true" outlineLevel="0" collapsed="false">
      <c r="G81" s="87"/>
      <c r="H81" s="87"/>
      <c r="I81" s="87"/>
      <c r="J81" s="87"/>
      <c r="Q81" s="4"/>
      <c r="R81" s="4"/>
      <c r="S81" s="4"/>
      <c r="T81" s="4"/>
      <c r="U81" s="4"/>
      <c r="V81" s="4"/>
    </row>
    <row r="82" customFormat="false" ht="12.75" hidden="false" customHeight="true" outlineLevel="0" collapsed="false">
      <c r="G82" s="87"/>
      <c r="H82" s="87"/>
      <c r="I82" s="87"/>
      <c r="J82" s="87"/>
      <c r="Q82" s="4"/>
      <c r="R82" s="4"/>
      <c r="S82" s="4"/>
      <c r="T82" s="4"/>
      <c r="U82" s="4"/>
      <c r="V82" s="4"/>
    </row>
    <row r="83" customFormat="false" ht="12.75" hidden="false" customHeight="true" outlineLevel="0" collapsed="false">
      <c r="G83" s="87"/>
      <c r="H83" s="87"/>
      <c r="I83" s="87"/>
      <c r="J83" s="87"/>
      <c r="Q83" s="4"/>
      <c r="R83" s="4"/>
      <c r="S83" s="4"/>
      <c r="T83" s="4"/>
      <c r="U83" s="4"/>
      <c r="V83" s="4"/>
    </row>
    <row r="84" customFormat="false" ht="12.75" hidden="false" customHeight="true" outlineLevel="0" collapsed="false">
      <c r="G84" s="87"/>
      <c r="H84" s="87"/>
      <c r="I84" s="87"/>
      <c r="J84" s="87"/>
      <c r="Q84" s="4"/>
      <c r="R84" s="4"/>
      <c r="S84" s="4"/>
      <c r="T84" s="4"/>
      <c r="U84" s="4"/>
      <c r="V84" s="4"/>
    </row>
    <row r="85" customFormat="false" ht="12.75" hidden="false" customHeight="true" outlineLevel="0" collapsed="false">
      <c r="G85" s="87"/>
      <c r="H85" s="87"/>
      <c r="I85" s="87"/>
      <c r="J85" s="87"/>
      <c r="Q85" s="4"/>
      <c r="R85" s="4"/>
      <c r="S85" s="4"/>
      <c r="T85" s="4"/>
      <c r="U85" s="4"/>
      <c r="V85" s="4"/>
    </row>
    <row r="86" customFormat="false" ht="12.75" hidden="false" customHeight="true" outlineLevel="0" collapsed="false">
      <c r="G86" s="87"/>
      <c r="H86" s="87"/>
      <c r="I86" s="87"/>
      <c r="J86" s="87"/>
      <c r="Q86" s="4"/>
      <c r="R86" s="4"/>
      <c r="S86" s="4"/>
      <c r="T86" s="4"/>
      <c r="U86" s="4"/>
      <c r="V86" s="4"/>
    </row>
    <row r="87" customFormat="false" ht="12.75" hidden="false" customHeight="true" outlineLevel="0" collapsed="false">
      <c r="G87" s="87"/>
      <c r="H87" s="87"/>
      <c r="I87" s="87"/>
      <c r="J87" s="87"/>
      <c r="Q87" s="4"/>
      <c r="R87" s="4"/>
      <c r="S87" s="4"/>
      <c r="T87" s="4"/>
      <c r="U87" s="4"/>
      <c r="V87" s="4"/>
    </row>
    <row r="88" customFormat="false" ht="12.75" hidden="false" customHeight="true" outlineLevel="0" collapsed="false">
      <c r="G88" s="87"/>
      <c r="H88" s="87"/>
      <c r="I88" s="87"/>
      <c r="J88" s="87"/>
      <c r="Q88" s="4"/>
      <c r="R88" s="4"/>
      <c r="S88" s="4"/>
      <c r="T88" s="4"/>
      <c r="U88" s="4"/>
      <c r="V88" s="4"/>
    </row>
    <row r="89" customFormat="false" ht="12.75" hidden="false" customHeight="true" outlineLevel="0" collapsed="false">
      <c r="G89" s="87"/>
      <c r="H89" s="87"/>
      <c r="I89" s="87"/>
      <c r="J89" s="87"/>
      <c r="Q89" s="4"/>
      <c r="R89" s="4"/>
      <c r="S89" s="4"/>
      <c r="T89" s="4"/>
      <c r="U89" s="4"/>
      <c r="V89" s="4"/>
    </row>
    <row r="90" customFormat="false" ht="12.75" hidden="false" customHeight="true" outlineLevel="0" collapsed="false">
      <c r="G90" s="87"/>
      <c r="H90" s="87"/>
      <c r="I90" s="87"/>
      <c r="J90" s="87"/>
      <c r="Q90" s="4"/>
      <c r="R90" s="4"/>
      <c r="S90" s="4"/>
      <c r="T90" s="4"/>
      <c r="U90" s="4"/>
      <c r="V90" s="4"/>
    </row>
    <row r="91" customFormat="false" ht="12.75" hidden="false" customHeight="true" outlineLevel="0" collapsed="false">
      <c r="G91" s="87"/>
      <c r="H91" s="87"/>
      <c r="I91" s="87"/>
      <c r="J91" s="87"/>
      <c r="Q91" s="4"/>
      <c r="R91" s="4"/>
      <c r="S91" s="4"/>
      <c r="T91" s="4"/>
      <c r="U91" s="4"/>
      <c r="V91" s="4"/>
    </row>
    <row r="92" customFormat="false" ht="12.75" hidden="false" customHeight="true" outlineLevel="0" collapsed="false">
      <c r="G92" s="87"/>
      <c r="H92" s="87"/>
      <c r="I92" s="87"/>
      <c r="J92" s="87"/>
      <c r="Q92" s="4"/>
      <c r="R92" s="4"/>
      <c r="S92" s="4"/>
      <c r="T92" s="4"/>
      <c r="U92" s="4"/>
      <c r="V92" s="4"/>
    </row>
    <row r="93" customFormat="false" ht="12.75" hidden="false" customHeight="true" outlineLevel="0" collapsed="false">
      <c r="G93" s="87"/>
      <c r="H93" s="87"/>
      <c r="I93" s="87"/>
      <c r="J93" s="87"/>
      <c r="Q93" s="4"/>
      <c r="R93" s="4"/>
      <c r="S93" s="4"/>
      <c r="T93" s="4"/>
      <c r="U93" s="4"/>
      <c r="V93" s="4"/>
    </row>
    <row r="94" customFormat="false" ht="12.75" hidden="false" customHeight="true" outlineLevel="0" collapsed="false">
      <c r="G94" s="87"/>
      <c r="H94" s="87"/>
      <c r="I94" s="87"/>
      <c r="J94" s="87"/>
      <c r="Q94" s="4"/>
      <c r="R94" s="4"/>
      <c r="S94" s="4"/>
      <c r="T94" s="4"/>
      <c r="U94" s="4"/>
      <c r="V94" s="4"/>
    </row>
    <row r="95" customFormat="false" ht="12.75" hidden="false" customHeight="true" outlineLevel="0" collapsed="false">
      <c r="G95" s="87"/>
      <c r="H95" s="87"/>
      <c r="I95" s="87"/>
      <c r="J95" s="87"/>
      <c r="Q95" s="4"/>
      <c r="R95" s="4"/>
      <c r="S95" s="4"/>
      <c r="T95" s="4"/>
      <c r="U95" s="4"/>
      <c r="V95" s="4"/>
    </row>
    <row r="96" customFormat="false" ht="12.75" hidden="false" customHeight="true" outlineLevel="0" collapsed="false">
      <c r="G96" s="87"/>
      <c r="H96" s="87"/>
      <c r="I96" s="87"/>
      <c r="J96" s="87"/>
      <c r="Q96" s="4"/>
      <c r="R96" s="4"/>
      <c r="S96" s="4"/>
      <c r="T96" s="4"/>
      <c r="U96" s="4"/>
      <c r="V96" s="4"/>
    </row>
    <row r="97" customFormat="false" ht="12.75" hidden="false" customHeight="true" outlineLevel="0" collapsed="false">
      <c r="Q97" s="4"/>
      <c r="R97" s="4"/>
      <c r="S97" s="4"/>
      <c r="T97" s="4"/>
      <c r="U97" s="4"/>
      <c r="V97" s="4"/>
    </row>
  </sheetData>
  <mergeCells count="15">
    <mergeCell ref="C2:D2"/>
    <mergeCell ref="E2:F2"/>
    <mergeCell ref="G2:H2"/>
    <mergeCell ref="I2:J2"/>
    <mergeCell ref="K2:L2"/>
    <mergeCell ref="C3:D3"/>
    <mergeCell ref="E3:F3"/>
    <mergeCell ref="G3:H4"/>
    <mergeCell ref="I3:J4"/>
    <mergeCell ref="K3:L4"/>
    <mergeCell ref="O3:P3"/>
    <mergeCell ref="Q3:R4"/>
    <mergeCell ref="C4:D4"/>
    <mergeCell ref="E4:F4"/>
    <mergeCell ref="O4:P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4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D27" activeCellId="0" sqref="D27"/>
    </sheetView>
  </sheetViews>
  <sheetFormatPr defaultColWidth="9.3125" defaultRowHeight="13.5" zeroHeight="false" outlineLevelRow="0" outlineLevelCol="0"/>
  <cols>
    <col collapsed="false" customWidth="false" hidden="false" outlineLevel="0" max="1" min="1" style="89" width="9.33"/>
    <col collapsed="false" customWidth="true" hidden="false" outlineLevel="0" max="2" min="2" style="89" width="19.51"/>
    <col collapsed="false" customWidth="true" hidden="false" outlineLevel="0" max="3" min="3" style="89" width="29.82"/>
    <col collapsed="false" customWidth="true" hidden="false" outlineLevel="0" max="8" min="4" style="89" width="37"/>
    <col collapsed="false" customWidth="true" hidden="false" outlineLevel="0" max="9" min="9" style="89" width="33.34"/>
    <col collapsed="false" customWidth="false" hidden="false" outlineLevel="0" max="1024" min="10" style="89" width="9.33"/>
  </cols>
  <sheetData>
    <row r="1" customFormat="false" ht="29.25" hidden="false" customHeight="true" outlineLevel="0" collapsed="false">
      <c r="A1" s="90" t="s">
        <v>4888</v>
      </c>
      <c r="B1" s="91"/>
      <c r="C1" s="91"/>
      <c r="D1" s="91"/>
      <c r="E1" s="91"/>
      <c r="F1" s="91"/>
      <c r="G1" s="91"/>
      <c r="H1" s="91"/>
      <c r="I1" s="92"/>
    </row>
    <row r="2" customFormat="false" ht="15.75" hidden="false" customHeight="true" outlineLevel="0" collapsed="false">
      <c r="B2" s="93"/>
      <c r="C2" s="93"/>
      <c r="D2" s="94" t="n">
        <v>1</v>
      </c>
      <c r="E2" s="94" t="n">
        <v>2</v>
      </c>
      <c r="F2" s="94" t="n">
        <v>3</v>
      </c>
      <c r="G2" s="94" t="n">
        <v>4</v>
      </c>
      <c r="H2" s="94" t="n">
        <v>5</v>
      </c>
    </row>
    <row r="3" customFormat="false" ht="75.75" hidden="false" customHeight="true" outlineLevel="0" collapsed="false">
      <c r="A3" s="95"/>
      <c r="B3" s="3"/>
      <c r="C3" s="70"/>
      <c r="D3" s="70" t="s">
        <v>4701</v>
      </c>
      <c r="E3" s="70" t="s">
        <v>4704</v>
      </c>
      <c r="F3" s="70" t="s">
        <v>4707</v>
      </c>
      <c r="G3" s="70" t="s">
        <v>4713</v>
      </c>
      <c r="H3" s="70" t="s">
        <v>4710</v>
      </c>
      <c r="I3" s="70" t="s">
        <v>4889</v>
      </c>
    </row>
    <row r="4" customFormat="false" ht="45.75" hidden="false" customHeight="true" outlineLevel="0" collapsed="false">
      <c r="A4" s="95"/>
      <c r="B4" s="70"/>
      <c r="C4" s="70"/>
      <c r="D4" s="70" t="s">
        <v>4702</v>
      </c>
      <c r="E4" s="70" t="s">
        <v>4705</v>
      </c>
      <c r="F4" s="70" t="s">
        <v>4708</v>
      </c>
      <c r="G4" s="70" t="s">
        <v>4714</v>
      </c>
      <c r="H4" s="70" t="s">
        <v>4711</v>
      </c>
      <c r="I4" s="70" t="s">
        <v>4724</v>
      </c>
    </row>
    <row r="5" customFormat="false" ht="45.75" hidden="false" customHeight="true" outlineLevel="0" collapsed="false">
      <c r="A5" s="95"/>
      <c r="B5" s="70" t="s">
        <v>4883</v>
      </c>
      <c r="C5" s="70" t="s">
        <v>4890</v>
      </c>
      <c r="D5" s="70" t="s">
        <v>4887</v>
      </c>
      <c r="E5" s="70" t="s">
        <v>4887</v>
      </c>
      <c r="F5" s="70" t="s">
        <v>4887</v>
      </c>
      <c r="G5" s="96" t="s">
        <v>4886</v>
      </c>
      <c r="H5" s="96" t="s">
        <v>4886</v>
      </c>
      <c r="I5" s="70" t="s">
        <v>4886</v>
      </c>
    </row>
    <row r="6" customFormat="false" ht="13.5" hidden="false" customHeight="true" outlineLevel="0" collapsed="false">
      <c r="A6" s="95"/>
      <c r="B6" s="83" t="n">
        <v>1</v>
      </c>
      <c r="C6" s="83" t="s">
        <v>4891</v>
      </c>
      <c r="D6" s="83" t="n">
        <v>25</v>
      </c>
      <c r="E6" s="83" t="n">
        <v>55</v>
      </c>
      <c r="F6" s="83" t="n">
        <v>5.4</v>
      </c>
      <c r="G6" s="83" t="n">
        <v>1</v>
      </c>
      <c r="H6" s="23" t="n">
        <v>0</v>
      </c>
      <c r="I6" s="83" t="n">
        <v>0</v>
      </c>
    </row>
    <row r="7" customFormat="false" ht="13.5" hidden="false" customHeight="true" outlineLevel="0" collapsed="false">
      <c r="A7" s="95"/>
      <c r="B7" s="83" t="n">
        <v>2</v>
      </c>
      <c r="C7" s="83" t="s">
        <v>4891</v>
      </c>
      <c r="D7" s="83" t="n">
        <v>25</v>
      </c>
      <c r="E7" s="83" t="n">
        <v>55</v>
      </c>
      <c r="F7" s="83" t="n">
        <v>4</v>
      </c>
      <c r="G7" s="83" t="n">
        <v>1</v>
      </c>
      <c r="H7" s="23" t="n">
        <v>0</v>
      </c>
      <c r="I7" s="83" t="n">
        <v>0</v>
      </c>
    </row>
    <row r="8" customFormat="false" ht="13.5" hidden="false" customHeight="true" outlineLevel="0" collapsed="false">
      <c r="A8" s="95"/>
      <c r="B8" s="83" t="n">
        <v>3</v>
      </c>
      <c r="C8" s="83" t="s">
        <v>4891</v>
      </c>
      <c r="D8" s="83" t="n">
        <v>25</v>
      </c>
      <c r="E8" s="83" t="n">
        <v>55</v>
      </c>
      <c r="F8" s="83" t="n">
        <v>4.41</v>
      </c>
      <c r="G8" s="83" t="n">
        <v>1</v>
      </c>
      <c r="H8" s="23" t="n">
        <v>0</v>
      </c>
      <c r="I8" s="83" t="n">
        <v>0</v>
      </c>
    </row>
    <row r="9" customFormat="false" ht="13.5" hidden="false" customHeight="true" outlineLevel="0" collapsed="false">
      <c r="A9" s="95"/>
      <c r="B9" s="83" t="n">
        <v>4</v>
      </c>
      <c r="C9" s="83" t="s">
        <v>4891</v>
      </c>
      <c r="D9" s="83" t="n">
        <v>25</v>
      </c>
      <c r="E9" s="83" t="n">
        <v>55</v>
      </c>
      <c r="F9" s="83" t="n">
        <v>4.89</v>
      </c>
      <c r="G9" s="83" t="n">
        <v>1</v>
      </c>
      <c r="H9" s="23" t="n">
        <v>0</v>
      </c>
      <c r="I9" s="83" t="n">
        <v>0</v>
      </c>
    </row>
    <row r="10" customFormat="false" ht="13.5" hidden="false" customHeight="true" outlineLevel="0" collapsed="false">
      <c r="A10" s="95"/>
      <c r="B10" s="83" t="n">
        <v>5</v>
      </c>
      <c r="C10" s="83" t="s">
        <v>4891</v>
      </c>
      <c r="D10" s="83" t="n">
        <v>25</v>
      </c>
      <c r="E10" s="83" t="n">
        <v>55</v>
      </c>
      <c r="F10" s="83" t="n">
        <v>4.81</v>
      </c>
      <c r="G10" s="83" t="n">
        <v>1</v>
      </c>
      <c r="H10" s="23" t="n">
        <v>0</v>
      </c>
      <c r="I10" s="83" t="n">
        <v>0</v>
      </c>
    </row>
    <row r="11" customFormat="false" ht="13.5" hidden="false" customHeight="true" outlineLevel="0" collapsed="false">
      <c r="A11" s="95"/>
      <c r="B11" s="83" t="n">
        <v>6</v>
      </c>
      <c r="C11" s="83" t="s">
        <v>4891</v>
      </c>
      <c r="D11" s="83" t="n">
        <v>25</v>
      </c>
      <c r="E11" s="83" t="n">
        <v>55</v>
      </c>
      <c r="F11" s="83" t="n">
        <v>4.13</v>
      </c>
      <c r="G11" s="83" t="n">
        <v>1</v>
      </c>
      <c r="H11" s="23" t="n">
        <v>0</v>
      </c>
      <c r="I11" s="83" t="n">
        <v>0</v>
      </c>
    </row>
    <row r="12" customFormat="false" ht="13.5" hidden="false" customHeight="true" outlineLevel="0" collapsed="false">
      <c r="A12" s="95"/>
      <c r="B12" s="83" t="n">
        <v>7</v>
      </c>
      <c r="C12" s="83" t="s">
        <v>4891</v>
      </c>
      <c r="D12" s="83" t="n">
        <v>25</v>
      </c>
      <c r="E12" s="83" t="n">
        <v>55</v>
      </c>
      <c r="F12" s="83" t="n">
        <v>4.71</v>
      </c>
      <c r="G12" s="83" t="n">
        <v>1</v>
      </c>
      <c r="H12" s="23" t="n">
        <v>0</v>
      </c>
      <c r="I12" s="83" t="n">
        <v>0</v>
      </c>
    </row>
    <row r="13" customFormat="false" ht="13.5" hidden="false" customHeight="true" outlineLevel="0" collapsed="false">
      <c r="A13" s="95"/>
      <c r="B13" s="83" t="n">
        <v>8</v>
      </c>
      <c r="C13" s="83" t="s">
        <v>4891</v>
      </c>
      <c r="D13" s="83" t="n">
        <v>25</v>
      </c>
      <c r="E13" s="83" t="n">
        <v>55</v>
      </c>
      <c r="F13" s="83" t="n">
        <v>4.51</v>
      </c>
      <c r="G13" s="83" t="n">
        <v>1</v>
      </c>
      <c r="H13" s="23" t="n">
        <v>0</v>
      </c>
      <c r="I13" s="83" t="n">
        <v>0</v>
      </c>
    </row>
    <row r="14" customFormat="false" ht="13.5" hidden="false" customHeight="true" outlineLevel="0" collapsed="false">
      <c r="A14" s="95"/>
      <c r="B14" s="83" t="n">
        <v>9</v>
      </c>
      <c r="C14" s="83" t="s">
        <v>4891</v>
      </c>
      <c r="D14" s="83" t="n">
        <v>25</v>
      </c>
      <c r="E14" s="83" t="n">
        <v>55</v>
      </c>
      <c r="F14" s="83" t="n">
        <v>3.89</v>
      </c>
      <c r="G14" s="83" t="n">
        <v>1</v>
      </c>
      <c r="H14" s="23" t="n">
        <v>0</v>
      </c>
      <c r="I14" s="83" t="n">
        <v>0</v>
      </c>
    </row>
    <row r="15" customFormat="false" ht="13.5" hidden="false" customHeight="true" outlineLevel="0" collapsed="false">
      <c r="A15" s="95"/>
      <c r="B15" s="83" t="n">
        <v>10</v>
      </c>
      <c r="C15" s="83" t="s">
        <v>4891</v>
      </c>
      <c r="D15" s="83" t="n">
        <v>25</v>
      </c>
      <c r="E15" s="83" t="n">
        <v>55</v>
      </c>
      <c r="F15" s="83" t="n">
        <v>4.51</v>
      </c>
      <c r="G15" s="83" t="n">
        <v>1</v>
      </c>
      <c r="H15" s="23" t="n">
        <v>0</v>
      </c>
      <c r="I15" s="83" t="n">
        <v>0</v>
      </c>
    </row>
    <row r="16" customFormat="false" ht="13.5" hidden="false" customHeight="true" outlineLevel="0" collapsed="false">
      <c r="A16" s="95"/>
      <c r="B16" s="83" t="n">
        <v>11</v>
      </c>
      <c r="C16" s="83" t="s">
        <v>4891</v>
      </c>
      <c r="D16" s="83" t="n">
        <v>25</v>
      </c>
      <c r="E16" s="83" t="n">
        <v>55</v>
      </c>
      <c r="F16" s="83" t="n">
        <v>4.63</v>
      </c>
      <c r="G16" s="83" t="n">
        <v>1</v>
      </c>
      <c r="H16" s="23" t="n">
        <v>0</v>
      </c>
      <c r="I16" s="83" t="n">
        <v>0</v>
      </c>
    </row>
    <row r="17" customFormat="false" ht="13.5" hidden="false" customHeight="true" outlineLevel="0" collapsed="false">
      <c r="A17" s="95"/>
      <c r="B17" s="83" t="n">
        <v>12</v>
      </c>
      <c r="C17" s="83" t="s">
        <v>4891</v>
      </c>
      <c r="D17" s="83" t="n">
        <v>25</v>
      </c>
      <c r="E17" s="83" t="n">
        <v>55</v>
      </c>
      <c r="F17" s="83" t="n">
        <v>4.43</v>
      </c>
      <c r="G17" s="83" t="n">
        <v>1</v>
      </c>
      <c r="H17" s="23" t="n">
        <v>0</v>
      </c>
      <c r="I17" s="83" t="n">
        <v>0</v>
      </c>
    </row>
    <row r="18" customFormat="false" ht="13.5" hidden="false" customHeight="true" outlineLevel="0" collapsed="false">
      <c r="A18" s="95"/>
      <c r="B18" s="83" t="n">
        <v>13</v>
      </c>
      <c r="C18" s="83" t="s">
        <v>4891</v>
      </c>
      <c r="D18" s="83" t="n">
        <v>25</v>
      </c>
      <c r="E18" s="83" t="n">
        <v>55</v>
      </c>
      <c r="F18" s="83" t="n">
        <v>4.08</v>
      </c>
      <c r="G18" s="83" t="n">
        <v>1</v>
      </c>
      <c r="H18" s="23" t="n">
        <v>0</v>
      </c>
      <c r="I18" s="83" t="n">
        <v>0</v>
      </c>
    </row>
    <row r="19" customFormat="false" ht="13.5" hidden="false" customHeight="true" outlineLevel="0" collapsed="false">
      <c r="A19" s="95"/>
      <c r="B19" s="83" t="n">
        <v>14</v>
      </c>
      <c r="C19" s="83" t="s">
        <v>4891</v>
      </c>
      <c r="D19" s="83" t="n">
        <v>25</v>
      </c>
      <c r="E19" s="83" t="n">
        <v>55</v>
      </c>
      <c r="F19" s="83" t="n">
        <v>4.96</v>
      </c>
      <c r="G19" s="83" t="n">
        <v>1</v>
      </c>
      <c r="H19" s="23" t="n">
        <v>0</v>
      </c>
      <c r="I19" s="83" t="n">
        <v>0</v>
      </c>
    </row>
    <row r="20" customFormat="false" ht="13.5" hidden="false" customHeight="true" outlineLevel="0" collapsed="false">
      <c r="A20" s="95"/>
      <c r="B20" s="83" t="n">
        <v>15</v>
      </c>
      <c r="C20" s="83" t="s">
        <v>4891</v>
      </c>
      <c r="D20" s="83" t="n">
        <v>25</v>
      </c>
      <c r="E20" s="83" t="n">
        <v>55</v>
      </c>
      <c r="F20" s="83" t="n">
        <v>5.43</v>
      </c>
      <c r="G20" s="83" t="n">
        <v>1</v>
      </c>
      <c r="H20" s="23" t="n">
        <v>0</v>
      </c>
      <c r="I20" s="83" t="n">
        <v>0</v>
      </c>
    </row>
    <row r="21" customFormat="false" ht="13.5" hidden="false" customHeight="true" outlineLevel="0" collapsed="false">
      <c r="A21" s="95"/>
      <c r="B21" s="83" t="n">
        <v>16</v>
      </c>
      <c r="C21" s="83" t="s">
        <v>4891</v>
      </c>
      <c r="D21" s="83" t="n">
        <v>25</v>
      </c>
      <c r="E21" s="83" t="n">
        <v>55</v>
      </c>
      <c r="F21" s="83" t="n">
        <v>4.3</v>
      </c>
      <c r="G21" s="83" t="n">
        <v>1</v>
      </c>
      <c r="H21" s="23" t="n">
        <v>0</v>
      </c>
      <c r="I21" s="83" t="n">
        <v>0</v>
      </c>
    </row>
    <row r="22" customFormat="false" ht="13.5" hidden="false" customHeight="true" outlineLevel="0" collapsed="false">
      <c r="A22" s="95"/>
      <c r="B22" s="83" t="n">
        <v>17</v>
      </c>
      <c r="C22" s="83" t="s">
        <v>4891</v>
      </c>
      <c r="D22" s="83" t="n">
        <v>25</v>
      </c>
      <c r="E22" s="83" t="n">
        <v>55</v>
      </c>
      <c r="F22" s="83" t="n">
        <v>3.69</v>
      </c>
      <c r="G22" s="83" t="n">
        <v>1</v>
      </c>
      <c r="H22" s="23" t="n">
        <v>0</v>
      </c>
      <c r="I22" s="83" t="n">
        <v>0</v>
      </c>
    </row>
    <row r="23" customFormat="false" ht="13.5" hidden="false" customHeight="true" outlineLevel="0" collapsed="false">
      <c r="A23" s="95"/>
      <c r="B23" s="83" t="n">
        <v>18</v>
      </c>
      <c r="C23" s="83" t="s">
        <v>4891</v>
      </c>
      <c r="D23" s="83" t="n">
        <v>25</v>
      </c>
      <c r="E23" s="83" t="n">
        <v>55</v>
      </c>
      <c r="F23" s="83" t="n">
        <v>4.23</v>
      </c>
      <c r="G23" s="83" t="n">
        <v>1</v>
      </c>
      <c r="H23" s="23" t="n">
        <v>0</v>
      </c>
      <c r="I23" s="83" t="n">
        <v>0</v>
      </c>
    </row>
    <row r="24" customFormat="false" ht="13.5" hidden="false" customHeight="true" outlineLevel="0" collapsed="false">
      <c r="B24" s="83" t="n">
        <v>19</v>
      </c>
      <c r="C24" s="83" t="s">
        <v>4891</v>
      </c>
      <c r="D24" s="83" t="n">
        <v>25</v>
      </c>
      <c r="E24" s="83" t="n">
        <v>55</v>
      </c>
      <c r="F24" s="83" t="n">
        <v>5</v>
      </c>
      <c r="G24" s="83" t="n">
        <v>1</v>
      </c>
      <c r="H24" s="23" t="n">
        <v>0</v>
      </c>
      <c r="I24" s="83" t="n">
        <v>0</v>
      </c>
    </row>
    <row r="25" customFormat="false" ht="13.5" hidden="false" customHeight="true" outlineLevel="0" collapsed="false">
      <c r="B25" s="83" t="n">
        <v>20</v>
      </c>
      <c r="C25" s="83" t="s">
        <v>4891</v>
      </c>
      <c r="D25" s="83" t="n">
        <v>25</v>
      </c>
      <c r="E25" s="83" t="n">
        <v>55</v>
      </c>
      <c r="F25" s="83" t="n">
        <v>4</v>
      </c>
      <c r="G25" s="83" t="n">
        <v>1</v>
      </c>
      <c r="H25" s="23" t="n">
        <v>0</v>
      </c>
      <c r="I25" s="83" t="n">
        <v>0</v>
      </c>
    </row>
    <row r="26" customFormat="false" ht="13.5" hidden="false" customHeight="true" outlineLevel="0" collapsed="false">
      <c r="B26" s="83" t="n">
        <v>21</v>
      </c>
      <c r="C26" s="83" t="s">
        <v>4891</v>
      </c>
      <c r="D26" s="83" t="n">
        <v>25</v>
      </c>
      <c r="E26" s="83" t="n">
        <v>55</v>
      </c>
      <c r="F26" s="83" t="n">
        <v>4</v>
      </c>
      <c r="G26" s="83" t="n">
        <v>1</v>
      </c>
      <c r="H26" s="23" t="n">
        <v>0</v>
      </c>
      <c r="I26" s="83" t="n">
        <v>0</v>
      </c>
    </row>
    <row r="27" customFormat="false" ht="13.5" hidden="false" customHeight="true" outlineLevel="0" collapsed="false">
      <c r="B27" s="83" t="n">
        <v>22</v>
      </c>
      <c r="C27" s="83" t="s">
        <v>4891</v>
      </c>
      <c r="D27" s="83" t="n">
        <v>25</v>
      </c>
      <c r="E27" s="83" t="n">
        <v>55</v>
      </c>
      <c r="F27" s="83" t="n">
        <v>5.05</v>
      </c>
      <c r="G27" s="83" t="n">
        <v>1</v>
      </c>
      <c r="H27" s="23" t="n">
        <v>0</v>
      </c>
      <c r="I27" s="83" t="n">
        <v>0</v>
      </c>
    </row>
    <row r="28" customFormat="false" ht="13.5" hidden="false" customHeight="true" outlineLevel="0" collapsed="false">
      <c r="B28" s="83" t="n">
        <v>23</v>
      </c>
      <c r="C28" s="83" t="s">
        <v>4891</v>
      </c>
      <c r="D28" s="83" t="n">
        <v>25</v>
      </c>
      <c r="E28" s="83" t="n">
        <v>55</v>
      </c>
      <c r="F28" s="83" t="n">
        <v>5.58</v>
      </c>
      <c r="G28" s="83" t="n">
        <v>1</v>
      </c>
      <c r="H28" s="23" t="n">
        <v>0</v>
      </c>
      <c r="I28" s="83" t="n">
        <v>0</v>
      </c>
    </row>
    <row r="29" customFormat="false" ht="13.5" hidden="false" customHeight="true" outlineLevel="0" collapsed="false">
      <c r="B29" s="83" t="n">
        <v>24</v>
      </c>
      <c r="C29" s="83" t="s">
        <v>4891</v>
      </c>
      <c r="D29" s="83" t="n">
        <v>25</v>
      </c>
      <c r="E29" s="83" t="n">
        <v>55</v>
      </c>
      <c r="F29" s="83" t="n">
        <v>5.58</v>
      </c>
      <c r="G29" s="83" t="n">
        <v>1</v>
      </c>
      <c r="H29" s="23" t="n">
        <v>0</v>
      </c>
      <c r="I29" s="83" t="n">
        <v>0</v>
      </c>
    </row>
    <row r="30" customFormat="false" ht="13.5" hidden="false" customHeight="true" outlineLevel="0" collapsed="false">
      <c r="B30" s="83" t="n">
        <v>25</v>
      </c>
      <c r="C30" s="83" t="s">
        <v>4891</v>
      </c>
      <c r="D30" s="83" t="n">
        <v>25</v>
      </c>
      <c r="E30" s="83" t="n">
        <v>55</v>
      </c>
      <c r="F30" s="83" t="n">
        <v>5.58</v>
      </c>
      <c r="G30" s="83" t="n">
        <v>1</v>
      </c>
      <c r="H30" s="23" t="n">
        <v>0</v>
      </c>
      <c r="I30" s="83" t="n">
        <v>0</v>
      </c>
    </row>
    <row r="31" customFormat="false" ht="13.5" hidden="false" customHeight="true" outlineLevel="0" collapsed="false">
      <c r="B31" s="83" t="n">
        <v>26</v>
      </c>
      <c r="C31" s="83" t="s">
        <v>4891</v>
      </c>
      <c r="D31" s="83" t="n">
        <v>25</v>
      </c>
      <c r="E31" s="83" t="n">
        <v>55</v>
      </c>
      <c r="F31" s="83" t="n">
        <v>4.31</v>
      </c>
      <c r="G31" s="83" t="n">
        <v>1</v>
      </c>
      <c r="H31" s="23" t="n">
        <v>0</v>
      </c>
      <c r="I31" s="83" t="n">
        <v>0</v>
      </c>
    </row>
    <row r="32" customFormat="false" ht="13.5" hidden="false" customHeight="true" outlineLevel="0" collapsed="false">
      <c r="B32" s="83" t="n">
        <v>27</v>
      </c>
      <c r="C32" s="83" t="s">
        <v>4891</v>
      </c>
      <c r="D32" s="83" t="n">
        <v>25</v>
      </c>
      <c r="E32" s="83" t="n">
        <v>55</v>
      </c>
      <c r="F32" s="83" t="n">
        <v>4.21</v>
      </c>
      <c r="G32" s="83" t="n">
        <v>1</v>
      </c>
      <c r="H32" s="23" t="n">
        <v>0</v>
      </c>
      <c r="I32" s="83" t="n">
        <v>0</v>
      </c>
    </row>
    <row r="33" customFormat="false" ht="13.5" hidden="false" customHeight="true" outlineLevel="0" collapsed="false">
      <c r="B33" s="83" t="n">
        <v>28</v>
      </c>
      <c r="C33" s="83" t="s">
        <v>4891</v>
      </c>
      <c r="D33" s="83" t="n">
        <v>25</v>
      </c>
      <c r="E33" s="83" t="n">
        <v>55</v>
      </c>
      <c r="F33" s="83" t="n">
        <v>4.37</v>
      </c>
      <c r="G33" s="83" t="n">
        <v>1</v>
      </c>
      <c r="H33" s="23" t="n">
        <v>0</v>
      </c>
      <c r="I33" s="83" t="n">
        <v>0</v>
      </c>
    </row>
    <row r="34" customFormat="false" ht="13.5" hidden="false" customHeight="true" outlineLevel="0" collapsed="false">
      <c r="B34" s="83" t="n">
        <v>29</v>
      </c>
      <c r="C34" s="83" t="s">
        <v>4891</v>
      </c>
      <c r="D34" s="83" t="n">
        <v>25</v>
      </c>
      <c r="E34" s="83" t="n">
        <v>55</v>
      </c>
      <c r="F34" s="83" t="n">
        <v>4.24</v>
      </c>
      <c r="G34" s="83" t="n">
        <v>1</v>
      </c>
      <c r="H34" s="23" t="n">
        <v>0</v>
      </c>
      <c r="I34" s="83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Q59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pane xSplit="0" ySplit="2" topLeftCell="A3" activePane="bottomLeft" state="frozen"/>
      <selection pane="topLeft" activeCell="A1" activeCellId="0" sqref="A1"/>
      <selection pane="bottomLeft" activeCell="E37" activeCellId="0" sqref="E37"/>
    </sheetView>
  </sheetViews>
  <sheetFormatPr defaultColWidth="8.69140625" defaultRowHeight="12.75" zeroHeight="false" outlineLevelRow="0" outlineLevelCol="0"/>
  <cols>
    <col collapsed="false" customWidth="true" hidden="false" outlineLevel="0" max="1" min="1" style="97" width="59.66"/>
    <col collapsed="false" customWidth="true" hidden="false" outlineLevel="0" max="2" min="2" style="3" width="59.66"/>
    <col collapsed="false" customWidth="true" hidden="false" outlineLevel="0" max="3" min="3" style="3" width="24.64"/>
    <col collapsed="false" customWidth="true" hidden="false" outlineLevel="0" max="4" min="4" style="3" width="51"/>
    <col collapsed="false" customWidth="true" hidden="false" outlineLevel="0" max="33" min="5" style="3" width="12.5"/>
  </cols>
  <sheetData>
    <row r="1" customFormat="false" ht="28.5" hidden="false" customHeight="true" outlineLevel="0" collapsed="false">
      <c r="A1" s="2" t="s">
        <v>4892</v>
      </c>
      <c r="B1" s="98"/>
      <c r="C1" s="35" t="s">
        <v>4893</v>
      </c>
      <c r="D1" s="99" t="n">
        <f aca="false">E59</f>
        <v>1167123.24249592</v>
      </c>
      <c r="E1" s="99"/>
      <c r="F1" s="100"/>
      <c r="G1" s="100"/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100"/>
      <c r="U1" s="100"/>
      <c r="V1" s="100"/>
      <c r="W1" s="100"/>
      <c r="X1" s="100"/>
      <c r="Y1" s="100"/>
      <c r="Z1" s="100"/>
      <c r="AA1" s="100"/>
      <c r="AB1" s="100"/>
      <c r="AC1" s="100"/>
      <c r="AD1" s="100"/>
      <c r="AE1" s="100"/>
      <c r="AF1" s="100"/>
      <c r="AG1" s="100"/>
      <c r="AH1" s="100"/>
      <c r="AI1" s="100"/>
      <c r="AJ1" s="100"/>
      <c r="AK1" s="100"/>
      <c r="AL1" s="100"/>
      <c r="AM1" s="100"/>
      <c r="AN1" s="100"/>
      <c r="AO1" s="100"/>
      <c r="AP1" s="100"/>
      <c r="AQ1" s="100"/>
    </row>
    <row r="2" customFormat="false" ht="12.75" hidden="false" customHeight="true" outlineLevel="0" collapsed="false">
      <c r="D2" s="101" t="s">
        <v>4746</v>
      </c>
      <c r="E2" s="102" t="s">
        <v>4747</v>
      </c>
      <c r="F2" s="102" t="s">
        <v>4748</v>
      </c>
      <c r="G2" s="102" t="s">
        <v>4749</v>
      </c>
      <c r="H2" s="102" t="s">
        <v>4750</v>
      </c>
      <c r="I2" s="102" t="s">
        <v>4751</v>
      </c>
      <c r="J2" s="102" t="s">
        <v>4752</v>
      </c>
      <c r="K2" s="102" t="s">
        <v>4753</v>
      </c>
      <c r="L2" s="102" t="s">
        <v>4754</v>
      </c>
      <c r="M2" s="102" t="s">
        <v>4755</v>
      </c>
      <c r="N2" s="102" t="s">
        <v>4756</v>
      </c>
      <c r="O2" s="102" t="s">
        <v>4757</v>
      </c>
      <c r="P2" s="102" t="s">
        <v>4758</v>
      </c>
      <c r="Q2" s="102" t="s">
        <v>4759</v>
      </c>
      <c r="R2" s="102" t="s">
        <v>4760</v>
      </c>
      <c r="S2" s="102" t="s">
        <v>4761</v>
      </c>
      <c r="T2" s="102" t="s">
        <v>4762</v>
      </c>
      <c r="U2" s="102" t="s">
        <v>4763</v>
      </c>
      <c r="V2" s="102" t="s">
        <v>4764</v>
      </c>
      <c r="W2" s="102" t="s">
        <v>4765</v>
      </c>
      <c r="X2" s="102" t="s">
        <v>4766</v>
      </c>
      <c r="Y2" s="102" t="s">
        <v>4767</v>
      </c>
      <c r="Z2" s="102" t="s">
        <v>4768</v>
      </c>
      <c r="AA2" s="102" t="s">
        <v>4769</v>
      </c>
      <c r="AB2" s="102" t="s">
        <v>4770</v>
      </c>
      <c r="AC2" s="102" t="s">
        <v>4771</v>
      </c>
      <c r="AD2" s="102" t="s">
        <v>4772</v>
      </c>
      <c r="AE2" s="102" t="s">
        <v>4773</v>
      </c>
      <c r="AF2" s="102" t="s">
        <v>4774</v>
      </c>
      <c r="AG2" s="102" t="s">
        <v>4775</v>
      </c>
    </row>
    <row r="3" customFormat="false" ht="25.5" hidden="false" customHeight="true" outlineLevel="0" collapsed="false">
      <c r="A3" s="97" t="n">
        <f aca="false">VLOOKUP("F01401",'Q fields (current)'!$C:$D,2,0) + VLOOKUP("F01501",'Q fields (current)'!$C:$D,2,0)</f>
        <v>745098.335854766</v>
      </c>
      <c r="B3" s="103" t="s">
        <v>4894</v>
      </c>
      <c r="C3" s="104" t="s">
        <v>4895</v>
      </c>
      <c r="D3" s="105" t="s">
        <v>4896</v>
      </c>
      <c r="E3" s="106" t="s">
        <v>4897</v>
      </c>
      <c r="F3" s="107" t="n">
        <v>-0.0374</v>
      </c>
      <c r="G3" s="107" t="n">
        <v>-0.0286</v>
      </c>
      <c r="H3" s="107" t="n">
        <v>-0.0227</v>
      </c>
      <c r="I3" s="106" t="s">
        <v>4897</v>
      </c>
      <c r="J3" s="107" t="n">
        <v>-0.0467</v>
      </c>
      <c r="K3" s="107" t="n">
        <v>-0.0248</v>
      </c>
      <c r="L3" s="106" t="s">
        <v>4897</v>
      </c>
      <c r="M3" s="106" t="s">
        <v>4897</v>
      </c>
      <c r="N3" s="106" t="s">
        <v>4897</v>
      </c>
      <c r="O3" s="106" t="s">
        <v>4897</v>
      </c>
      <c r="P3" s="107" t="n">
        <v>-0.0252</v>
      </c>
      <c r="Q3" s="106" t="s">
        <v>4897</v>
      </c>
      <c r="R3" s="107" t="n">
        <v>-0.0131</v>
      </c>
      <c r="S3" s="106" t="s">
        <v>4897</v>
      </c>
      <c r="T3" s="107" t="n">
        <v>-0.02</v>
      </c>
      <c r="U3" s="106" t="s">
        <v>4897</v>
      </c>
      <c r="V3" s="107" t="n">
        <v>-0.026</v>
      </c>
      <c r="W3" s="106" t="s">
        <v>4897</v>
      </c>
      <c r="X3" s="107" t="n">
        <v>-0.0366</v>
      </c>
      <c r="Y3" s="106" t="s">
        <v>4897</v>
      </c>
      <c r="Z3" s="106" t="s">
        <v>4897</v>
      </c>
      <c r="AA3" s="106" t="s">
        <v>4897</v>
      </c>
      <c r="AB3" s="106" t="s">
        <v>4897</v>
      </c>
      <c r="AC3" s="106" t="s">
        <v>4897</v>
      </c>
      <c r="AD3" s="106" t="s">
        <v>4897</v>
      </c>
      <c r="AE3" s="106" t="s">
        <v>4897</v>
      </c>
      <c r="AF3" s="106" t="s">
        <v>4897</v>
      </c>
      <c r="AG3" s="106" t="s">
        <v>4897</v>
      </c>
    </row>
    <row r="4" customFormat="false" ht="89.25" hidden="false" customHeight="true" outlineLevel="0" collapsed="false">
      <c r="A4" s="97" t="n">
        <f aca="false">MAX(VLOOKUP("A01002",'Q fields (current)'!$C:$D,2,0)/100 + VLOOKUP("A01102",'Q fields (current)'!$C:$D,2,0)/100-1,0)</f>
        <v>0</v>
      </c>
      <c r="B4" s="103" t="s">
        <v>4898</v>
      </c>
      <c r="C4" s="108" t="s">
        <v>4899</v>
      </c>
      <c r="D4" s="105" t="s">
        <v>4900</v>
      </c>
      <c r="E4" s="109" t="n">
        <v>30303.5377</v>
      </c>
      <c r="F4" s="109" t="n">
        <v>27704.0191</v>
      </c>
      <c r="G4" s="109" t="n">
        <v>28143.1385</v>
      </c>
      <c r="H4" s="109" t="n">
        <v>28707.1572</v>
      </c>
      <c r="I4" s="109" t="n">
        <v>22331.5281</v>
      </c>
      <c r="J4" s="109" t="n">
        <v>28895.8157</v>
      </c>
      <c r="K4" s="109" t="n">
        <v>28388.0308</v>
      </c>
      <c r="L4" s="109" t="n">
        <v>25150.5474</v>
      </c>
      <c r="M4" s="109" t="n">
        <v>24003.1458</v>
      </c>
      <c r="N4" s="109" t="n">
        <v>37974.4561</v>
      </c>
      <c r="O4" s="109" t="n">
        <v>28562.6502</v>
      </c>
      <c r="P4" s="109" t="n">
        <v>35402.0636</v>
      </c>
      <c r="Q4" s="109" t="n">
        <v>36506.0324</v>
      </c>
      <c r="R4" s="109" t="n">
        <v>17220.6451</v>
      </c>
      <c r="S4" s="109" t="n">
        <v>20957.7602</v>
      </c>
      <c r="T4" s="109" t="n">
        <v>35901.9999</v>
      </c>
      <c r="U4" s="109" t="n">
        <v>18364.709</v>
      </c>
      <c r="V4" s="109" t="n">
        <v>35732.4073</v>
      </c>
      <c r="W4" s="110" t="s">
        <v>4897</v>
      </c>
      <c r="X4" s="109" t="n">
        <v>38448.92</v>
      </c>
      <c r="Y4" s="109" t="n">
        <v>33475.2536</v>
      </c>
      <c r="Z4" s="109" t="n">
        <v>39785.466</v>
      </c>
      <c r="AA4" s="109" t="n">
        <v>36043.1637</v>
      </c>
      <c r="AB4" s="109" t="n">
        <v>39051.6487</v>
      </c>
      <c r="AC4" s="109" t="n">
        <v>29010.7686</v>
      </c>
      <c r="AD4" s="109" t="n">
        <v>31117.3882</v>
      </c>
      <c r="AE4" s="109" t="n">
        <v>35650.4457</v>
      </c>
      <c r="AF4" s="109" t="n">
        <v>33534.8447</v>
      </c>
      <c r="AG4" s="109" t="n">
        <v>34215.9389</v>
      </c>
    </row>
    <row r="5" customFormat="false" ht="12.75" hidden="false" customHeight="true" outlineLevel="0" collapsed="false">
      <c r="A5" s="97" t="n">
        <f aca="false">VLOOKUP("F01401",'Q fields (current)'!$C:$D,2,0) + VLOOKUP("F01501",'Q fields (current)'!$C:$D,2,0) + VLOOKUP("F01601",'Q fields (current)'!$C:$D,2,0) + VLOOKUP("F01701",'Q fields (current)'!$C:$D,2,0) + VLOOKUP("F01803",'Q fields (current)'!$C:$D,2,0) + VLOOKUP("F01901",'Q fields (current)'!$C:$D,2,0) + VLOOKUP("F02201",'Q fields (current)'!$C:$D,2,0)</f>
        <v>1052850.2269289</v>
      </c>
      <c r="B5" s="103" t="s">
        <v>4901</v>
      </c>
      <c r="C5" s="104" t="s">
        <v>4726</v>
      </c>
      <c r="D5" s="105" t="s">
        <v>4902</v>
      </c>
      <c r="E5" s="106" t="s">
        <v>4897</v>
      </c>
      <c r="F5" s="107" t="n">
        <v>1.0688</v>
      </c>
      <c r="G5" s="106" t="s">
        <v>4897</v>
      </c>
      <c r="H5" s="106" t="s">
        <v>4897</v>
      </c>
      <c r="I5" s="106" t="s">
        <v>4897</v>
      </c>
      <c r="J5" s="106" t="s">
        <v>4897</v>
      </c>
      <c r="K5" s="106" t="s">
        <v>4897</v>
      </c>
      <c r="L5" s="106" t="s">
        <v>4897</v>
      </c>
      <c r="M5" s="107" t="n">
        <v>1.0869</v>
      </c>
      <c r="N5" s="106" t="s">
        <v>4897</v>
      </c>
      <c r="O5" s="107" t="n">
        <v>1.0586</v>
      </c>
      <c r="P5" s="106" t="s">
        <v>4897</v>
      </c>
      <c r="Q5" s="107" t="n">
        <v>1.0803</v>
      </c>
      <c r="R5" s="107" t="n">
        <v>1.0678</v>
      </c>
      <c r="S5" s="106" t="s">
        <v>4897</v>
      </c>
      <c r="T5" s="107" t="n">
        <v>1.0655</v>
      </c>
      <c r="U5" s="107" t="n">
        <v>1.0576</v>
      </c>
      <c r="V5" s="107" t="n">
        <v>1.0995</v>
      </c>
      <c r="W5" s="106" t="s">
        <v>4897</v>
      </c>
      <c r="X5" s="106" t="s">
        <v>4897</v>
      </c>
      <c r="Y5" s="106" t="s">
        <v>4897</v>
      </c>
      <c r="Z5" s="106" t="s">
        <v>4897</v>
      </c>
      <c r="AA5" s="107" t="n">
        <v>1.0984</v>
      </c>
      <c r="AB5" s="107" t="n">
        <v>1.0865</v>
      </c>
      <c r="AC5" s="107" t="n">
        <v>1.0701</v>
      </c>
      <c r="AD5" s="106" t="s">
        <v>4897</v>
      </c>
      <c r="AE5" s="107" t="n">
        <v>1.0844</v>
      </c>
      <c r="AF5" s="107" t="n">
        <v>1.07</v>
      </c>
      <c r="AG5" s="106" t="s">
        <v>4897</v>
      </c>
    </row>
    <row r="6" customFormat="false" ht="12.75" hidden="false" customHeight="true" outlineLevel="0" collapsed="false">
      <c r="A6" s="97" t="n">
        <f aca="false">(VLOOKUP("F01401",'Q fields (current)'!$C:$D,2,0) + VLOOKUP("F01501",'Q fields (current)'!$C:$D,2,0) + VLOOKUP("F01601",'Q fields (current)'!$C:$D,2,0) + VLOOKUP("F01701",'Q fields (current)'!$C:$D,2,0) + VLOOKUP("F01803",'Q fields (current)'!$C:$D,2,0) + VLOOKUP("F01901",'Q fields (current)'!$C:$D,2,0) + VLOOKUP("F02201",'Q fields (current)'!$C:$D,2,0))^0.98</f>
        <v>797846.351119973</v>
      </c>
      <c r="B6" s="103" t="s">
        <v>4903</v>
      </c>
      <c r="C6" s="104" t="s">
        <v>4904</v>
      </c>
      <c r="D6" s="105" t="s">
        <v>4905</v>
      </c>
      <c r="E6" s="106" t="s">
        <v>4897</v>
      </c>
      <c r="F6" s="106" t="s">
        <v>4897</v>
      </c>
      <c r="G6" s="106" t="s">
        <v>4897</v>
      </c>
      <c r="H6" s="106" t="s">
        <v>4897</v>
      </c>
      <c r="I6" s="106" t="s">
        <v>4897</v>
      </c>
      <c r="J6" s="106" t="s">
        <v>4897</v>
      </c>
      <c r="K6" s="107" t="n">
        <v>1.4522</v>
      </c>
      <c r="L6" s="106" t="s">
        <v>4897</v>
      </c>
      <c r="M6" s="106" t="s">
        <v>4897</v>
      </c>
      <c r="N6" s="106" t="s">
        <v>4897</v>
      </c>
      <c r="O6" s="106" t="s">
        <v>4897</v>
      </c>
      <c r="P6" s="106" t="s">
        <v>4897</v>
      </c>
      <c r="Q6" s="106" t="s">
        <v>4897</v>
      </c>
      <c r="R6" s="106" t="s">
        <v>4897</v>
      </c>
      <c r="S6" s="106" t="s">
        <v>4897</v>
      </c>
      <c r="T6" s="106" t="s">
        <v>4897</v>
      </c>
      <c r="U6" s="106" t="s">
        <v>4897</v>
      </c>
      <c r="V6" s="106" t="s">
        <v>4897</v>
      </c>
      <c r="W6" s="107" t="n">
        <v>1.4423</v>
      </c>
      <c r="X6" s="106" t="s">
        <v>4897</v>
      </c>
      <c r="Y6" s="106" t="s">
        <v>4897</v>
      </c>
      <c r="Z6" s="106" t="s">
        <v>4897</v>
      </c>
      <c r="AA6" s="106" t="s">
        <v>4897</v>
      </c>
      <c r="AB6" s="106" t="s">
        <v>4897</v>
      </c>
      <c r="AC6" s="106" t="s">
        <v>4897</v>
      </c>
      <c r="AD6" s="106" t="s">
        <v>4897</v>
      </c>
      <c r="AE6" s="106" t="s">
        <v>4897</v>
      </c>
      <c r="AF6" s="106" t="s">
        <v>4897</v>
      </c>
      <c r="AG6" s="107" t="n">
        <v>1.4389</v>
      </c>
    </row>
    <row r="7" customFormat="false" ht="12.75" hidden="false" customHeight="true" outlineLevel="0" collapsed="false">
      <c r="A7" s="97" t="n">
        <f aca="false">(VLOOKUP("F01401",'Q fields (current)'!$C:$D,2,0) + VLOOKUP("F01501",'Q fields (current)'!$C:$D,2,0) + VLOOKUP("F01601",'Q fields (current)'!$C:$D,2,0) + VLOOKUP("F01701",'Q fields (current)'!$C:$D,2,0) + VLOOKUP("F01803",'Q fields (current)'!$C:$D,2,0) + VLOOKUP("F01901",'Q fields (current)'!$C:$D,2,0) + VLOOKUP("F02201",'Q fields (current)'!$C:$D,2,0))^0.99</f>
        <v>916522.073837316</v>
      </c>
      <c r="B7" s="103" t="s">
        <v>4906</v>
      </c>
      <c r="C7" s="104" t="s">
        <v>4907</v>
      </c>
      <c r="D7" s="105" t="s">
        <v>4908</v>
      </c>
      <c r="E7" s="107" t="n">
        <v>1.2326</v>
      </c>
      <c r="F7" s="106" t="s">
        <v>4897</v>
      </c>
      <c r="G7" s="107" t="n">
        <v>1.2177</v>
      </c>
      <c r="H7" s="107" t="n">
        <v>1.2439</v>
      </c>
      <c r="I7" s="107" t="n">
        <v>1.2486</v>
      </c>
      <c r="J7" s="107" t="n">
        <v>1.2499</v>
      </c>
      <c r="K7" s="106" t="s">
        <v>4897</v>
      </c>
      <c r="L7" s="107" t="n">
        <v>1.2405</v>
      </c>
      <c r="M7" s="106" t="s">
        <v>4897</v>
      </c>
      <c r="N7" s="107" t="n">
        <v>1.2534</v>
      </c>
      <c r="O7" s="106" t="s">
        <v>4897</v>
      </c>
      <c r="P7" s="107" t="n">
        <v>1.2487</v>
      </c>
      <c r="Q7" s="106" t="s">
        <v>4897</v>
      </c>
      <c r="R7" s="106" t="s">
        <v>4897</v>
      </c>
      <c r="S7" s="107" t="n">
        <v>1.2367</v>
      </c>
      <c r="T7" s="106" t="s">
        <v>4897</v>
      </c>
      <c r="U7" s="106" t="s">
        <v>4897</v>
      </c>
      <c r="V7" s="106" t="s">
        <v>4897</v>
      </c>
      <c r="W7" s="106" t="s">
        <v>4897</v>
      </c>
      <c r="X7" s="107" t="n">
        <v>1.2571</v>
      </c>
      <c r="Y7" s="107" t="n">
        <v>1.2378</v>
      </c>
      <c r="Z7" s="107" t="n">
        <v>1.2736</v>
      </c>
      <c r="AA7" s="106" t="s">
        <v>4897</v>
      </c>
      <c r="AB7" s="106" t="s">
        <v>4897</v>
      </c>
      <c r="AC7" s="106" t="s">
        <v>4897</v>
      </c>
      <c r="AD7" s="107" t="n">
        <v>1.2534</v>
      </c>
      <c r="AE7" s="106" t="s">
        <v>4897</v>
      </c>
      <c r="AF7" s="106" t="s">
        <v>4897</v>
      </c>
      <c r="AG7" s="106" t="s">
        <v>4897</v>
      </c>
    </row>
    <row r="8" customFormat="false" ht="25.5" hidden="false" customHeight="true" outlineLevel="0" collapsed="false">
      <c r="B8" s="103" t="s">
        <v>4909</v>
      </c>
      <c r="C8" s="3" t="n">
        <v>0</v>
      </c>
      <c r="D8" s="105" t="s">
        <v>4910</v>
      </c>
      <c r="E8" s="106" t="s">
        <v>4897</v>
      </c>
      <c r="F8" s="106" t="s">
        <v>4897</v>
      </c>
      <c r="G8" s="106" t="s">
        <v>4897</v>
      </c>
      <c r="H8" s="106" t="s">
        <v>4897</v>
      </c>
      <c r="I8" s="106" t="s">
        <v>4897</v>
      </c>
      <c r="J8" s="106" t="s">
        <v>4897</v>
      </c>
      <c r="K8" s="106" t="s">
        <v>4897</v>
      </c>
      <c r="L8" s="106" t="s">
        <v>4897</v>
      </c>
      <c r="M8" s="106" t="s">
        <v>4897</v>
      </c>
      <c r="N8" s="106" t="s">
        <v>4897</v>
      </c>
      <c r="O8" s="106" t="s">
        <v>4897</v>
      </c>
      <c r="P8" s="106" t="s">
        <v>4897</v>
      </c>
      <c r="Q8" s="106" t="s">
        <v>4897</v>
      </c>
      <c r="R8" s="106" t="s">
        <v>4897</v>
      </c>
      <c r="S8" s="106" t="s">
        <v>4897</v>
      </c>
      <c r="T8" s="106" t="s">
        <v>4897</v>
      </c>
      <c r="U8" s="106" t="s">
        <v>4897</v>
      </c>
      <c r="V8" s="106" t="s">
        <v>4897</v>
      </c>
      <c r="W8" s="106" t="s">
        <v>4897</v>
      </c>
      <c r="X8" s="106" t="s">
        <v>4897</v>
      </c>
      <c r="Y8" s="106" t="s">
        <v>4897</v>
      </c>
      <c r="Z8" s="106" t="s">
        <v>4897</v>
      </c>
      <c r="AA8" s="107" t="n">
        <v>-0.0309</v>
      </c>
      <c r="AB8" s="107" t="n">
        <v>-0.0284</v>
      </c>
      <c r="AC8" s="106" t="s">
        <v>4897</v>
      </c>
      <c r="AD8" s="107" t="n">
        <v>-0.0278</v>
      </c>
      <c r="AE8" s="106" t="s">
        <v>4897</v>
      </c>
      <c r="AF8" s="106" t="s">
        <v>4897</v>
      </c>
      <c r="AG8" s="106" t="s">
        <v>4897</v>
      </c>
    </row>
    <row r="9" customFormat="false" ht="12.75" hidden="false" customHeight="true" outlineLevel="0" collapsed="false">
      <c r="A9" s="97" t="n">
        <f aca="false">(VLOOKUP("F02901",'Q fields (current)'!$C:$D,2,0) - VLOOKUP("F02902",'Q fields (current)'!$C:$D,2,0)) ^ 0.2</f>
        <v>0</v>
      </c>
      <c r="B9" s="103" t="s">
        <v>4911</v>
      </c>
      <c r="C9" s="104" t="s">
        <v>4912</v>
      </c>
      <c r="D9" s="105" t="s">
        <v>4913</v>
      </c>
      <c r="E9" s="106" t="s">
        <v>4897</v>
      </c>
      <c r="F9" s="106" t="s">
        <v>4897</v>
      </c>
      <c r="G9" s="106" t="s">
        <v>4897</v>
      </c>
      <c r="H9" s="106" t="s">
        <v>4897</v>
      </c>
      <c r="I9" s="106" t="s">
        <v>4897</v>
      </c>
      <c r="J9" s="106" t="s">
        <v>4897</v>
      </c>
      <c r="K9" s="106" t="s">
        <v>4897</v>
      </c>
      <c r="L9" s="106" t="s">
        <v>4897</v>
      </c>
      <c r="M9" s="111" t="n">
        <v>2579.0068</v>
      </c>
      <c r="N9" s="106" t="s">
        <v>4897</v>
      </c>
      <c r="O9" s="111" t="n">
        <v>2011.2919</v>
      </c>
      <c r="P9" s="111" t="n">
        <v>1332.133</v>
      </c>
      <c r="Q9" s="106" t="s">
        <v>4897</v>
      </c>
      <c r="R9" s="106" t="s">
        <v>4897</v>
      </c>
      <c r="S9" s="106" t="s">
        <v>4897</v>
      </c>
      <c r="T9" s="111" t="n">
        <v>1966.4</v>
      </c>
      <c r="U9" s="111" t="n">
        <v>1996.6748</v>
      </c>
      <c r="V9" s="106" t="s">
        <v>4897</v>
      </c>
      <c r="W9" s="106" t="s">
        <v>4897</v>
      </c>
      <c r="X9" s="106" t="s">
        <v>4897</v>
      </c>
      <c r="Y9" s="106" t="s">
        <v>4897</v>
      </c>
      <c r="Z9" s="106" t="s">
        <v>4897</v>
      </c>
      <c r="AA9" s="111" t="n">
        <v>1421.6246</v>
      </c>
      <c r="AB9" s="111" t="n">
        <v>1709.8773</v>
      </c>
      <c r="AC9" s="106" t="s">
        <v>4897</v>
      </c>
      <c r="AD9" s="111" t="n">
        <v>1527.6872</v>
      </c>
      <c r="AE9" s="111" t="n">
        <v>2214.951</v>
      </c>
      <c r="AF9" s="111" t="n">
        <v>3158.607</v>
      </c>
      <c r="AG9" s="106" t="s">
        <v>4897</v>
      </c>
    </row>
    <row r="10" customFormat="false" ht="38.25" hidden="false" customHeight="true" outlineLevel="0" collapsed="false">
      <c r="A10" s="97" t="n">
        <f aca="false">IF((VLOOKUP("F02901",'Q fields (current)'!$C:$D,2,0) - VLOOKUP("F02902",'Q fields (current)'!$C:$D,2,0)) &lt; 200000, (VLOOKUP("F02901",'Q fields (current)'!$C:$D,2,0) - VLOOKUP("F02902",'Q fields (current)'!$C:$D,2,0)) ^ 0.2,0)</f>
        <v>0</v>
      </c>
      <c r="B10" s="103" t="s">
        <v>4914</v>
      </c>
      <c r="C10" s="112" t="s">
        <v>4915</v>
      </c>
      <c r="D10" s="105" t="s">
        <v>4916</v>
      </c>
      <c r="E10" s="106" t="s">
        <v>4897</v>
      </c>
      <c r="F10" s="106" t="s">
        <v>4897</v>
      </c>
      <c r="G10" s="106" t="s">
        <v>4897</v>
      </c>
      <c r="H10" s="106" t="s">
        <v>4897</v>
      </c>
      <c r="I10" s="106" t="s">
        <v>4897</v>
      </c>
      <c r="J10" s="106" t="s">
        <v>4897</v>
      </c>
      <c r="K10" s="106" t="s">
        <v>4897</v>
      </c>
      <c r="L10" s="106" t="s">
        <v>4897</v>
      </c>
      <c r="M10" s="106" t="s">
        <v>4897</v>
      </c>
      <c r="N10" s="106" t="s">
        <v>4897</v>
      </c>
      <c r="O10" s="106" t="s">
        <v>4897</v>
      </c>
      <c r="P10" s="106" t="s">
        <v>4897</v>
      </c>
      <c r="Q10" s="106" t="s">
        <v>4897</v>
      </c>
      <c r="R10" s="106" t="s">
        <v>4897</v>
      </c>
      <c r="S10" s="106" t="s">
        <v>4897</v>
      </c>
      <c r="T10" s="106" t="s">
        <v>4897</v>
      </c>
      <c r="U10" s="106" t="s">
        <v>4897</v>
      </c>
      <c r="V10" s="111" t="n">
        <v>1752.9105</v>
      </c>
      <c r="W10" s="106" t="s">
        <v>4897</v>
      </c>
      <c r="X10" s="106" t="s">
        <v>4897</v>
      </c>
      <c r="Y10" s="106" t="s">
        <v>4897</v>
      </c>
      <c r="Z10" s="106" t="s">
        <v>4897</v>
      </c>
      <c r="AA10" s="106" t="s">
        <v>4897</v>
      </c>
      <c r="AB10" s="106" t="s">
        <v>4897</v>
      </c>
      <c r="AC10" s="106" t="s">
        <v>4897</v>
      </c>
      <c r="AD10" s="106" t="s">
        <v>4897</v>
      </c>
      <c r="AE10" s="106" t="s">
        <v>4897</v>
      </c>
      <c r="AF10" s="106" t="s">
        <v>4897</v>
      </c>
      <c r="AG10" s="106" t="s">
        <v>4897</v>
      </c>
    </row>
    <row r="11" customFormat="false" ht="38.25" hidden="false" customHeight="true" outlineLevel="0" collapsed="false">
      <c r="A11" s="97" t="n">
        <f aca="false">IF((VLOOKUP("F02901",'Q fields (current)'!$C:$D,2,0) - VLOOKUP("F02902",'Q fields (current)'!$C:$D,2,0)) &lt; 100000, (VLOOKUP("F02901",'Q fields (current)'!$C:$D,2,0) - VLOOKUP("F02902",'Q fields (current)'!$C:$D,2,0)) ^ 0.3,0)</f>
        <v>0</v>
      </c>
      <c r="B11" s="103" t="s">
        <v>4917</v>
      </c>
      <c r="C11" s="112" t="s">
        <v>4918</v>
      </c>
      <c r="D11" s="105" t="s">
        <v>4919</v>
      </c>
      <c r="E11" s="106" t="s">
        <v>4897</v>
      </c>
      <c r="F11" s="106" t="s">
        <v>4897</v>
      </c>
      <c r="G11" s="107" t="n">
        <v>928.3541</v>
      </c>
      <c r="H11" s="106" t="s">
        <v>4897</v>
      </c>
      <c r="I11" s="106" t="s">
        <v>4897</v>
      </c>
      <c r="J11" s="106" t="s">
        <v>4897</v>
      </c>
      <c r="K11" s="106" t="s">
        <v>4897</v>
      </c>
      <c r="L11" s="106" t="s">
        <v>4897</v>
      </c>
      <c r="M11" s="106" t="s">
        <v>4897</v>
      </c>
      <c r="N11" s="106" t="s">
        <v>4897</v>
      </c>
      <c r="O11" s="106" t="s">
        <v>4897</v>
      </c>
      <c r="P11" s="106" t="s">
        <v>4897</v>
      </c>
      <c r="Q11" s="106" t="s">
        <v>4897</v>
      </c>
      <c r="R11" s="106" t="s">
        <v>4897</v>
      </c>
      <c r="S11" s="106" t="s">
        <v>4897</v>
      </c>
      <c r="T11" s="106" t="s">
        <v>4897</v>
      </c>
      <c r="U11" s="106" t="s">
        <v>4897</v>
      </c>
      <c r="V11" s="106" t="s">
        <v>4897</v>
      </c>
      <c r="W11" s="106" t="s">
        <v>4897</v>
      </c>
      <c r="X11" s="106" t="s">
        <v>4897</v>
      </c>
      <c r="Y11" s="106" t="s">
        <v>4897</v>
      </c>
      <c r="Z11" s="106" t="s">
        <v>4897</v>
      </c>
      <c r="AA11" s="106" t="s">
        <v>4897</v>
      </c>
      <c r="AB11" s="106" t="s">
        <v>4897</v>
      </c>
      <c r="AC11" s="106" t="s">
        <v>4897</v>
      </c>
      <c r="AD11" s="106" t="s">
        <v>4897</v>
      </c>
      <c r="AE11" s="106" t="s">
        <v>4897</v>
      </c>
      <c r="AF11" s="106" t="s">
        <v>4897</v>
      </c>
      <c r="AG11" s="106" t="s">
        <v>4897</v>
      </c>
    </row>
    <row r="12" customFormat="false" ht="12.75" hidden="false" customHeight="true" outlineLevel="0" collapsed="false">
      <c r="A12" s="97" t="n">
        <f aca="false">(VLOOKUP("F02901",'Q fields (current)'!$C:$D,2,0) - VLOOKUP("F02902",'Q fields (current)'!$C:$D,2,0)) ^ 0.4</f>
        <v>0</v>
      </c>
      <c r="B12" s="103" t="s">
        <v>4920</v>
      </c>
      <c r="C12" s="112" t="s">
        <v>4921</v>
      </c>
      <c r="D12" s="105" t="s">
        <v>4922</v>
      </c>
      <c r="E12" s="106" t="s">
        <v>4897</v>
      </c>
      <c r="F12" s="106" t="s">
        <v>4897</v>
      </c>
      <c r="G12" s="106" t="s">
        <v>4897</v>
      </c>
      <c r="H12" s="106" t="s">
        <v>4897</v>
      </c>
      <c r="I12" s="107" t="n">
        <v>260.5745</v>
      </c>
      <c r="J12" s="107" t="n">
        <v>361.01</v>
      </c>
      <c r="K12" s="106" t="s">
        <v>4897</v>
      </c>
      <c r="L12" s="107" t="n">
        <v>254.4777</v>
      </c>
      <c r="M12" s="106" t="s">
        <v>4897</v>
      </c>
      <c r="N12" s="106" t="s">
        <v>4897</v>
      </c>
      <c r="O12" s="106" t="s">
        <v>4897</v>
      </c>
      <c r="P12" s="106" t="s">
        <v>4897</v>
      </c>
      <c r="Q12" s="106" t="s">
        <v>4897</v>
      </c>
      <c r="R12" s="106" t="s">
        <v>4897</v>
      </c>
      <c r="S12" s="106" t="s">
        <v>4897</v>
      </c>
      <c r="T12" s="106" t="s">
        <v>4897</v>
      </c>
      <c r="U12" s="106" t="s">
        <v>4897</v>
      </c>
      <c r="V12" s="106" t="s">
        <v>4897</v>
      </c>
      <c r="W12" s="106" t="s">
        <v>4897</v>
      </c>
      <c r="X12" s="106" t="s">
        <v>4897</v>
      </c>
      <c r="Y12" s="106" t="s">
        <v>4897</v>
      </c>
      <c r="Z12" s="106" t="s">
        <v>4897</v>
      </c>
      <c r="AA12" s="106" t="s">
        <v>4897</v>
      </c>
      <c r="AB12" s="106" t="s">
        <v>4897</v>
      </c>
      <c r="AC12" s="107" t="n">
        <v>333.2757</v>
      </c>
      <c r="AD12" s="106" t="s">
        <v>4897</v>
      </c>
      <c r="AE12" s="106" t="s">
        <v>4897</v>
      </c>
      <c r="AF12" s="106" t="s">
        <v>4897</v>
      </c>
      <c r="AG12" s="106" t="s">
        <v>4897</v>
      </c>
    </row>
    <row r="13" customFormat="false" ht="38.25" hidden="false" customHeight="true" outlineLevel="0" collapsed="false">
      <c r="A13" s="97" t="n">
        <f aca="false">IF((VLOOKUP("F02901",'Q fields (current)'!$C:$D,2,0) - VLOOKUP("F02902",'Q fields (current)'!$C:$D,2,0)) &lt; 150000, (VLOOKUP("F02901",'Q fields (current)'!$C:$D,2,0) - VLOOKUP("F02902",'Q fields (current)'!$C:$D,2,0)) ^ 0.4,0)</f>
        <v>0</v>
      </c>
      <c r="B13" s="103" t="s">
        <v>4923</v>
      </c>
      <c r="C13" s="112" t="s">
        <v>4924</v>
      </c>
      <c r="D13" s="105" t="s">
        <v>4925</v>
      </c>
      <c r="E13" s="106" t="s">
        <v>4897</v>
      </c>
      <c r="F13" s="107" t="n">
        <v>373.2944</v>
      </c>
      <c r="G13" s="106" t="s">
        <v>4897</v>
      </c>
      <c r="H13" s="106" t="s">
        <v>4897</v>
      </c>
      <c r="I13" s="106" t="s">
        <v>4897</v>
      </c>
      <c r="J13" s="106" t="s">
        <v>4897</v>
      </c>
      <c r="K13" s="106" t="s">
        <v>4897</v>
      </c>
      <c r="L13" s="106" t="s">
        <v>4897</v>
      </c>
      <c r="M13" s="106" t="s">
        <v>4897</v>
      </c>
      <c r="N13" s="106" t="s">
        <v>4897</v>
      </c>
      <c r="O13" s="106" t="s">
        <v>4897</v>
      </c>
      <c r="P13" s="106" t="s">
        <v>4897</v>
      </c>
      <c r="Q13" s="106" t="s">
        <v>4897</v>
      </c>
      <c r="R13" s="106" t="s">
        <v>4897</v>
      </c>
      <c r="S13" s="106" t="s">
        <v>4897</v>
      </c>
      <c r="T13" s="106" t="s">
        <v>4897</v>
      </c>
      <c r="U13" s="106" t="s">
        <v>4897</v>
      </c>
      <c r="V13" s="106" t="s">
        <v>4897</v>
      </c>
      <c r="W13" s="106" t="s">
        <v>4897</v>
      </c>
      <c r="X13" s="106" t="s">
        <v>4897</v>
      </c>
      <c r="Y13" s="106" t="s">
        <v>4897</v>
      </c>
      <c r="Z13" s="106" t="s">
        <v>4897</v>
      </c>
      <c r="AA13" s="106" t="s">
        <v>4897</v>
      </c>
      <c r="AB13" s="106" t="s">
        <v>4897</v>
      </c>
      <c r="AC13" s="106" t="s">
        <v>4897</v>
      </c>
      <c r="AD13" s="106" t="s">
        <v>4897</v>
      </c>
      <c r="AE13" s="106" t="s">
        <v>4897</v>
      </c>
      <c r="AF13" s="106" t="s">
        <v>4897</v>
      </c>
      <c r="AG13" s="106" t="s">
        <v>4897</v>
      </c>
    </row>
    <row r="14" customFormat="false" ht="12.75" hidden="false" customHeight="true" outlineLevel="0" collapsed="false">
      <c r="A14" s="97" t="n">
        <f aca="false">IF((VLOOKUP("F02901",'Q fields (current)'!$C:$D,2,0) - VLOOKUP("F02902",'Q fields (current)'!$C:$D,2,0)) &lt; 200000, (VLOOKUP("F02901",'Q fields (current)'!$C:$D,2,0) - VLOOKUP("F02902",'Q fields (current)'!$C:$D,2,0)) ^ 0.2,0)</f>
        <v>0</v>
      </c>
      <c r="B14" s="103" t="s">
        <v>4926</v>
      </c>
      <c r="C14" s="112" t="s">
        <v>4927</v>
      </c>
      <c r="D14" s="105" t="s">
        <v>4928</v>
      </c>
      <c r="E14" s="106" t="s">
        <v>4897</v>
      </c>
      <c r="F14" s="106" t="s">
        <v>4897</v>
      </c>
      <c r="G14" s="106" t="s">
        <v>4897</v>
      </c>
      <c r="H14" s="107" t="n">
        <v>59.7047</v>
      </c>
      <c r="I14" s="106" t="s">
        <v>4897</v>
      </c>
      <c r="J14" s="106" t="s">
        <v>4897</v>
      </c>
      <c r="K14" s="106" t="s">
        <v>4897</v>
      </c>
      <c r="L14" s="106" t="s">
        <v>4897</v>
      </c>
      <c r="M14" s="106" t="s">
        <v>4897</v>
      </c>
      <c r="N14" s="106" t="s">
        <v>4897</v>
      </c>
      <c r="O14" s="106" t="s">
        <v>4897</v>
      </c>
      <c r="P14" s="106" t="s">
        <v>4897</v>
      </c>
      <c r="Q14" s="106" t="s">
        <v>4897</v>
      </c>
      <c r="R14" s="107" t="n">
        <v>62.1196</v>
      </c>
      <c r="S14" s="106" t="s">
        <v>4897</v>
      </c>
      <c r="T14" s="106" t="s">
        <v>4897</v>
      </c>
      <c r="U14" s="106" t="s">
        <v>4897</v>
      </c>
      <c r="V14" s="106" t="s">
        <v>4897</v>
      </c>
      <c r="W14" s="106" t="s">
        <v>4897</v>
      </c>
      <c r="X14" s="106" t="s">
        <v>4897</v>
      </c>
      <c r="Y14" s="106" t="s">
        <v>4897</v>
      </c>
      <c r="Z14" s="106" t="s">
        <v>4897</v>
      </c>
      <c r="AA14" s="106" t="s">
        <v>4897</v>
      </c>
      <c r="AB14" s="106" t="s">
        <v>4897</v>
      </c>
      <c r="AC14" s="106" t="s">
        <v>4897</v>
      </c>
      <c r="AD14" s="106" t="s">
        <v>4897</v>
      </c>
      <c r="AE14" s="106" t="s">
        <v>4897</v>
      </c>
      <c r="AF14" s="106" t="s">
        <v>4897</v>
      </c>
      <c r="AG14" s="106" t="s">
        <v>4897</v>
      </c>
    </row>
    <row r="15" customFormat="false" ht="38.25" hidden="false" customHeight="true" outlineLevel="0" collapsed="false">
      <c r="A15" s="97" t="n">
        <f aca="false">IF((VLOOKUP("F02901",'Q fields (current)'!$C:$D,2,0) - VLOOKUP("F02902",'Q fields (current)'!$C:$D,2,0)) &lt; 200000, (VLOOKUP("F02901",'Q fields (current)'!$C:$D,2,0) - VLOOKUP("F02902",'Q fields (current)'!$C:$D,2,0)) ^ 0.5,0)</f>
        <v>0</v>
      </c>
      <c r="B15" s="103" t="s">
        <v>4929</v>
      </c>
      <c r="C15" s="112" t="s">
        <v>4930</v>
      </c>
      <c r="D15" s="105" t="s">
        <v>4931</v>
      </c>
      <c r="E15" s="106" t="s">
        <v>4897</v>
      </c>
      <c r="F15" s="106" t="s">
        <v>4897</v>
      </c>
      <c r="G15" s="106" t="s">
        <v>4897</v>
      </c>
      <c r="H15" s="106" t="s">
        <v>4897</v>
      </c>
      <c r="I15" s="106" t="s">
        <v>4897</v>
      </c>
      <c r="J15" s="106" t="s">
        <v>4897</v>
      </c>
      <c r="K15" s="106" t="s">
        <v>4897</v>
      </c>
      <c r="L15" s="106" t="s">
        <v>4897</v>
      </c>
      <c r="M15" s="106" t="s">
        <v>4897</v>
      </c>
      <c r="N15" s="106" t="s">
        <v>4897</v>
      </c>
      <c r="O15" s="106" t="s">
        <v>4897</v>
      </c>
      <c r="P15" s="106" t="s">
        <v>4897</v>
      </c>
      <c r="Q15" s="106" t="s">
        <v>4897</v>
      </c>
      <c r="R15" s="106" t="s">
        <v>4897</v>
      </c>
      <c r="S15" s="107" t="n">
        <v>127.047</v>
      </c>
      <c r="T15" s="106" t="s">
        <v>4897</v>
      </c>
      <c r="U15" s="106" t="s">
        <v>4897</v>
      </c>
      <c r="V15" s="106" t="s">
        <v>4897</v>
      </c>
      <c r="W15" s="106" t="s">
        <v>4897</v>
      </c>
      <c r="X15" s="106" t="s">
        <v>4897</v>
      </c>
      <c r="Y15" s="106" t="s">
        <v>4897</v>
      </c>
      <c r="Z15" s="107" t="n">
        <v>82.2898</v>
      </c>
      <c r="AA15" s="106" t="s">
        <v>4897</v>
      </c>
      <c r="AB15" s="106" t="s">
        <v>4897</v>
      </c>
      <c r="AC15" s="106" t="s">
        <v>4897</v>
      </c>
      <c r="AD15" s="106" t="s">
        <v>4897</v>
      </c>
      <c r="AE15" s="106" t="s">
        <v>4897</v>
      </c>
      <c r="AF15" s="106" t="s">
        <v>4897</v>
      </c>
      <c r="AG15" s="106" t="s">
        <v>4897</v>
      </c>
    </row>
    <row r="16" customFormat="false" ht="38.25" hidden="false" customHeight="true" outlineLevel="0" collapsed="false">
      <c r="A16" s="97" t="n">
        <f aca="false">IF((VLOOKUP("F02901",'Q fields (current)'!$C:$D,2,0) - VLOOKUP("F02902",'Q fields (current)'!$C:$D,2,0)) &lt; 400000, (VLOOKUP("F02901",'Q fields (current)'!$C:$D,2,0) - VLOOKUP("F02902",'Q fields (current)'!$C:$D,2,0)) ^ 0.5,0)</f>
        <v>0</v>
      </c>
      <c r="B16" s="103" t="s">
        <v>4932</v>
      </c>
      <c r="C16" s="112" t="s">
        <v>4933</v>
      </c>
      <c r="D16" s="105" t="s">
        <v>4934</v>
      </c>
      <c r="E16" s="106" t="s">
        <v>4897</v>
      </c>
      <c r="F16" s="106" t="s">
        <v>4897</v>
      </c>
      <c r="G16" s="106" t="s">
        <v>4897</v>
      </c>
      <c r="H16" s="106" t="s">
        <v>4897</v>
      </c>
      <c r="I16" s="106" t="s">
        <v>4897</v>
      </c>
      <c r="J16" s="106" t="s">
        <v>4897</v>
      </c>
      <c r="K16" s="106" t="s">
        <v>4897</v>
      </c>
      <c r="L16" s="106" t="s">
        <v>4897</v>
      </c>
      <c r="M16" s="106" t="s">
        <v>4897</v>
      </c>
      <c r="N16" s="106" t="s">
        <v>4897</v>
      </c>
      <c r="O16" s="106" t="s">
        <v>4897</v>
      </c>
      <c r="P16" s="106" t="s">
        <v>4897</v>
      </c>
      <c r="Q16" s="107" t="n">
        <v>124.4881</v>
      </c>
      <c r="R16" s="106" t="s">
        <v>4897</v>
      </c>
      <c r="S16" s="106" t="s">
        <v>4897</v>
      </c>
      <c r="T16" s="106" t="s">
        <v>4897</v>
      </c>
      <c r="U16" s="106" t="s">
        <v>4897</v>
      </c>
      <c r="V16" s="106" t="s">
        <v>4897</v>
      </c>
      <c r="W16" s="106" t="s">
        <v>4897</v>
      </c>
      <c r="X16" s="106" t="s">
        <v>4897</v>
      </c>
      <c r="Y16" s="106" t="s">
        <v>4897</v>
      </c>
      <c r="Z16" s="106" t="s">
        <v>4897</v>
      </c>
      <c r="AA16" s="106" t="s">
        <v>4897</v>
      </c>
      <c r="AB16" s="106" t="s">
        <v>4897</v>
      </c>
      <c r="AC16" s="106" t="s">
        <v>4897</v>
      </c>
      <c r="AD16" s="106" t="s">
        <v>4897</v>
      </c>
      <c r="AE16" s="106" t="s">
        <v>4897</v>
      </c>
      <c r="AF16" s="106" t="s">
        <v>4897</v>
      </c>
      <c r="AG16" s="106" t="s">
        <v>4897</v>
      </c>
    </row>
    <row r="17" customFormat="false" ht="38.25" hidden="false" customHeight="true" outlineLevel="0" collapsed="false">
      <c r="A17" s="97" t="n">
        <f aca="false">IF((VLOOKUP("F02901",'Q fields (current)'!$C:$D,2,0) - VLOOKUP("F02902",'Q fields (current)'!$C:$D,2,0)) &lt; 500000, (VLOOKUP("F02901",'Q fields (current)'!$C:$D,2,0) - VLOOKUP("F02902",'Q fields (current)'!$C:$D,2,0)) ^ 0.5,0)</f>
        <v>0</v>
      </c>
      <c r="B17" s="103" t="s">
        <v>4935</v>
      </c>
      <c r="C17" s="112" t="s">
        <v>4936</v>
      </c>
      <c r="D17" s="105" t="s">
        <v>4937</v>
      </c>
      <c r="E17" s="106" t="s">
        <v>4897</v>
      </c>
      <c r="F17" s="106" t="s">
        <v>4897</v>
      </c>
      <c r="G17" s="106" t="s">
        <v>4897</v>
      </c>
      <c r="H17" s="106" t="s">
        <v>4897</v>
      </c>
      <c r="I17" s="106" t="s">
        <v>4897</v>
      </c>
      <c r="J17" s="106" t="s">
        <v>4897</v>
      </c>
      <c r="K17" s="106" t="s">
        <v>4897</v>
      </c>
      <c r="L17" s="106" t="s">
        <v>4897</v>
      </c>
      <c r="M17" s="106" t="s">
        <v>4897</v>
      </c>
      <c r="N17" s="106" t="s">
        <v>4897</v>
      </c>
      <c r="O17" s="106" t="s">
        <v>4897</v>
      </c>
      <c r="P17" s="106" t="s">
        <v>4897</v>
      </c>
      <c r="Q17" s="106" t="s">
        <v>4897</v>
      </c>
      <c r="R17" s="106" t="s">
        <v>4897</v>
      </c>
      <c r="S17" s="106" t="s">
        <v>4897</v>
      </c>
      <c r="T17" s="106" t="s">
        <v>4897</v>
      </c>
      <c r="U17" s="106" t="s">
        <v>4897</v>
      </c>
      <c r="V17" s="106" t="s">
        <v>4897</v>
      </c>
      <c r="W17" s="106" t="s">
        <v>4897</v>
      </c>
      <c r="X17" s="107" t="n">
        <v>68.201</v>
      </c>
      <c r="Y17" s="106" t="s">
        <v>4897</v>
      </c>
      <c r="Z17" s="106" t="s">
        <v>4897</v>
      </c>
      <c r="AA17" s="106" t="s">
        <v>4897</v>
      </c>
      <c r="AB17" s="106" t="s">
        <v>4897</v>
      </c>
      <c r="AC17" s="106" t="s">
        <v>4897</v>
      </c>
      <c r="AD17" s="106" t="s">
        <v>4897</v>
      </c>
      <c r="AE17" s="106" t="s">
        <v>4897</v>
      </c>
      <c r="AF17" s="106" t="s">
        <v>4897</v>
      </c>
      <c r="AG17" s="106" t="s">
        <v>4897</v>
      </c>
    </row>
    <row r="18" customFormat="false" ht="38.25" hidden="false" customHeight="true" outlineLevel="0" collapsed="false">
      <c r="A18" s="97" t="n">
        <f aca="false">IF((VLOOKUP("F02901",'Q fields (current)'!$C:$D,2,0) - VLOOKUP("F02902",'Q fields (current)'!$C:$D,2,0)) &lt; 800000, (VLOOKUP("F02901",'Q fields (current)'!$C:$D,2,0) - VLOOKUP("F02902",'Q fields (current)'!$C:$D,2,0)) ^ 0.5,0)</f>
        <v>0</v>
      </c>
      <c r="B18" s="103" t="s">
        <v>4938</v>
      </c>
      <c r="C18" s="112" t="s">
        <v>4939</v>
      </c>
      <c r="D18" s="105" t="s">
        <v>4940</v>
      </c>
      <c r="E18" s="106" t="s">
        <v>4897</v>
      </c>
      <c r="F18" s="106" t="s">
        <v>4897</v>
      </c>
      <c r="G18" s="106" t="s">
        <v>4897</v>
      </c>
      <c r="H18" s="106" t="s">
        <v>4897</v>
      </c>
      <c r="I18" s="106" t="s">
        <v>4897</v>
      </c>
      <c r="J18" s="106" t="s">
        <v>4897</v>
      </c>
      <c r="K18" s="106" t="s">
        <v>4897</v>
      </c>
      <c r="L18" s="106" t="s">
        <v>4897</v>
      </c>
      <c r="M18" s="106" t="s">
        <v>4897</v>
      </c>
      <c r="N18" s="107" t="n">
        <v>49.4818</v>
      </c>
      <c r="O18" s="106" t="s">
        <v>4897</v>
      </c>
      <c r="P18" s="106" t="s">
        <v>4897</v>
      </c>
      <c r="Q18" s="106" t="s">
        <v>4897</v>
      </c>
      <c r="R18" s="106" t="s">
        <v>4897</v>
      </c>
      <c r="S18" s="106" t="s">
        <v>4897</v>
      </c>
      <c r="T18" s="106" t="s">
        <v>4897</v>
      </c>
      <c r="U18" s="106" t="s">
        <v>4897</v>
      </c>
      <c r="V18" s="106" t="s">
        <v>4897</v>
      </c>
      <c r="W18" s="106" t="s">
        <v>4897</v>
      </c>
      <c r="X18" s="106" t="s">
        <v>4897</v>
      </c>
      <c r="Y18" s="106" t="s">
        <v>4897</v>
      </c>
      <c r="Z18" s="106" t="s">
        <v>4897</v>
      </c>
      <c r="AA18" s="106" t="s">
        <v>4897</v>
      </c>
      <c r="AB18" s="106" t="s">
        <v>4897</v>
      </c>
      <c r="AC18" s="106" t="s">
        <v>4897</v>
      </c>
      <c r="AD18" s="106" t="s">
        <v>4897</v>
      </c>
      <c r="AE18" s="106" t="s">
        <v>4897</v>
      </c>
      <c r="AF18" s="106" t="s">
        <v>4897</v>
      </c>
      <c r="AG18" s="106" t="s">
        <v>4897</v>
      </c>
    </row>
    <row r="19" customFormat="false" ht="12.75" hidden="false" customHeight="true" outlineLevel="0" collapsed="false">
      <c r="A19" s="97" t="n">
        <f aca="false">(VLOOKUP("F02901",'Q fields (current)'!$C:$D,2,0) - VLOOKUP("F02902",'Q fields (current)'!$C:$D,2,0)) ^ 0.6</f>
        <v>0</v>
      </c>
      <c r="B19" s="103" t="s">
        <v>4941</v>
      </c>
      <c r="C19" s="112" t="s">
        <v>4942</v>
      </c>
      <c r="D19" s="105" t="s">
        <v>4943</v>
      </c>
      <c r="E19" s="107" t="n">
        <v>18.1488</v>
      </c>
      <c r="F19" s="106" t="s">
        <v>4897</v>
      </c>
      <c r="G19" s="106" t="s">
        <v>4897</v>
      </c>
      <c r="H19" s="106" t="s">
        <v>4897</v>
      </c>
      <c r="I19" s="106" t="s">
        <v>4897</v>
      </c>
      <c r="J19" s="106" t="s">
        <v>4897</v>
      </c>
      <c r="K19" s="107" t="n">
        <v>12.441</v>
      </c>
      <c r="L19" s="106" t="s">
        <v>4897</v>
      </c>
      <c r="M19" s="106" t="s">
        <v>4897</v>
      </c>
      <c r="N19" s="106" t="s">
        <v>4897</v>
      </c>
      <c r="O19" s="106" t="s">
        <v>4897</v>
      </c>
      <c r="P19" s="106" t="s">
        <v>4897</v>
      </c>
      <c r="Q19" s="106" t="s">
        <v>4897</v>
      </c>
      <c r="R19" s="106" t="s">
        <v>4897</v>
      </c>
      <c r="S19" s="106" t="s">
        <v>4897</v>
      </c>
      <c r="T19" s="106" t="s">
        <v>4897</v>
      </c>
      <c r="U19" s="106" t="s">
        <v>4897</v>
      </c>
      <c r="V19" s="106" t="s">
        <v>4897</v>
      </c>
      <c r="W19" s="106" t="s">
        <v>4897</v>
      </c>
      <c r="X19" s="106" t="s">
        <v>4897</v>
      </c>
      <c r="Y19" s="106" t="s">
        <v>4897</v>
      </c>
      <c r="Z19" s="106" t="s">
        <v>4897</v>
      </c>
      <c r="AA19" s="106" t="s">
        <v>4897</v>
      </c>
      <c r="AB19" s="106" t="s">
        <v>4897</v>
      </c>
      <c r="AC19" s="106" t="s">
        <v>4897</v>
      </c>
      <c r="AD19" s="106" t="s">
        <v>4897</v>
      </c>
      <c r="AE19" s="106" t="s">
        <v>4897</v>
      </c>
      <c r="AF19" s="106" t="s">
        <v>4897</v>
      </c>
      <c r="AG19" s="106" t="s">
        <v>4897</v>
      </c>
    </row>
    <row r="20" customFormat="false" ht="38.25" hidden="false" customHeight="true" outlineLevel="0" collapsed="false">
      <c r="A20" s="97" t="n">
        <f aca="false">IF((VLOOKUP("F02901",'Q fields (current)'!$C:$D,2,0) - VLOOKUP("F02902",'Q fields (current)'!$C:$D,2,0)) &lt; 300000, (VLOOKUP("F02901",'Q fields (current)'!$C:$D,2,0) - VLOOKUP("F02902",'Q fields (current)'!$C:$D,2,0)) ^ 0.6,0)</f>
        <v>0</v>
      </c>
      <c r="B20" s="103" t="s">
        <v>4944</v>
      </c>
      <c r="C20" s="112" t="s">
        <v>4945</v>
      </c>
      <c r="D20" s="105" t="s">
        <v>4946</v>
      </c>
      <c r="E20" s="106" t="s">
        <v>4897</v>
      </c>
      <c r="F20" s="106" t="s">
        <v>4897</v>
      </c>
      <c r="G20" s="106" t="s">
        <v>4897</v>
      </c>
      <c r="H20" s="106" t="s">
        <v>4897</v>
      </c>
      <c r="I20" s="106" t="s">
        <v>4897</v>
      </c>
      <c r="J20" s="106" t="s">
        <v>4897</v>
      </c>
      <c r="K20" s="106" t="s">
        <v>4897</v>
      </c>
      <c r="L20" s="106" t="s">
        <v>4897</v>
      </c>
      <c r="M20" s="106" t="s">
        <v>4897</v>
      </c>
      <c r="N20" s="106" t="s">
        <v>4897</v>
      </c>
      <c r="O20" s="106" t="s">
        <v>4897</v>
      </c>
      <c r="P20" s="106" t="s">
        <v>4897</v>
      </c>
      <c r="Q20" s="106" t="s">
        <v>4897</v>
      </c>
      <c r="R20" s="106" t="s">
        <v>4897</v>
      </c>
      <c r="S20" s="106" t="s">
        <v>4897</v>
      </c>
      <c r="T20" s="106" t="s">
        <v>4897</v>
      </c>
      <c r="U20" s="106" t="s">
        <v>4897</v>
      </c>
      <c r="V20" s="106" t="s">
        <v>4897</v>
      </c>
      <c r="W20" s="106" t="s">
        <v>4897</v>
      </c>
      <c r="X20" s="106" t="s">
        <v>4897</v>
      </c>
      <c r="Y20" s="106" t="s">
        <v>4897</v>
      </c>
      <c r="Z20" s="106" t="s">
        <v>4897</v>
      </c>
      <c r="AA20" s="106" t="s">
        <v>4897</v>
      </c>
      <c r="AB20" s="106" t="s">
        <v>4897</v>
      </c>
      <c r="AC20" s="106" t="s">
        <v>4897</v>
      </c>
      <c r="AD20" s="106" t="s">
        <v>4897</v>
      </c>
      <c r="AE20" s="106" t="s">
        <v>4897</v>
      </c>
      <c r="AF20" s="106" t="s">
        <v>4897</v>
      </c>
      <c r="AG20" s="107" t="n">
        <v>28.305</v>
      </c>
    </row>
    <row r="21" customFormat="false" ht="38.25" hidden="false" customHeight="true" outlineLevel="0" collapsed="false">
      <c r="A21" s="97" t="n">
        <f aca="false">IF((VLOOKUP("F02901",'Q fields (current)'!$C:$D,2,0) - VLOOKUP("F02902",'Q fields (current)'!$C:$D,2,0)) &lt; 500000, (VLOOKUP("F02901",'Q fields (current)'!$C:$D,2,0) - VLOOKUP("F02902",'Q fields (current)'!$C:$D,2,0)) ^ 0.6,0)</f>
        <v>0</v>
      </c>
      <c r="B21" s="103" t="s">
        <v>4947</v>
      </c>
      <c r="C21" s="112" t="s">
        <v>4948</v>
      </c>
      <c r="D21" s="105" t="s">
        <v>4949</v>
      </c>
      <c r="E21" s="106" t="s">
        <v>4897</v>
      </c>
      <c r="F21" s="106" t="s">
        <v>4897</v>
      </c>
      <c r="G21" s="106" t="s">
        <v>4897</v>
      </c>
      <c r="H21" s="106" t="s">
        <v>4897</v>
      </c>
      <c r="I21" s="106" t="s">
        <v>4897</v>
      </c>
      <c r="J21" s="106" t="s">
        <v>4897</v>
      </c>
      <c r="K21" s="106" t="s">
        <v>4897</v>
      </c>
      <c r="L21" s="106" t="s">
        <v>4897</v>
      </c>
      <c r="M21" s="106" t="s">
        <v>4897</v>
      </c>
      <c r="N21" s="106" t="s">
        <v>4897</v>
      </c>
      <c r="O21" s="106" t="s">
        <v>4897</v>
      </c>
      <c r="P21" s="106" t="s">
        <v>4897</v>
      </c>
      <c r="Q21" s="106" t="s">
        <v>4897</v>
      </c>
      <c r="R21" s="106" t="s">
        <v>4897</v>
      </c>
      <c r="S21" s="106" t="s">
        <v>4897</v>
      </c>
      <c r="T21" s="106" t="s">
        <v>4897</v>
      </c>
      <c r="U21" s="106" t="s">
        <v>4897</v>
      </c>
      <c r="V21" s="106" t="s">
        <v>4897</v>
      </c>
      <c r="W21" s="106" t="s">
        <v>4897</v>
      </c>
      <c r="X21" s="106" t="s">
        <v>4897</v>
      </c>
      <c r="Y21" s="107" t="n">
        <v>35.5818</v>
      </c>
      <c r="Z21" s="106" t="s">
        <v>4897</v>
      </c>
      <c r="AA21" s="106" t="s">
        <v>4897</v>
      </c>
      <c r="AB21" s="106" t="s">
        <v>4897</v>
      </c>
      <c r="AC21" s="106" t="s">
        <v>4897</v>
      </c>
      <c r="AD21" s="106" t="s">
        <v>4897</v>
      </c>
      <c r="AE21" s="106" t="s">
        <v>4897</v>
      </c>
      <c r="AF21" s="106" t="s">
        <v>4897</v>
      </c>
      <c r="AG21" s="106" t="s">
        <v>4897</v>
      </c>
    </row>
    <row r="22" customFormat="false" ht="12.75" hidden="false" customHeight="true" outlineLevel="0" collapsed="false">
      <c r="A22" s="97" t="n">
        <f aca="false">(VLOOKUP("F02901",'Q fields (current)'!$C:$D,2,0) - VLOOKUP("F02902",'Q fields (current)'!$C:$D,2,0)) ^ 0.8</f>
        <v>0</v>
      </c>
      <c r="B22" s="103" t="s">
        <v>4950</v>
      </c>
      <c r="C22" s="112" t="s">
        <v>4951</v>
      </c>
      <c r="D22" s="105" t="s">
        <v>4952</v>
      </c>
      <c r="E22" s="106" t="s">
        <v>4897</v>
      </c>
      <c r="F22" s="106" t="s">
        <v>4897</v>
      </c>
      <c r="G22" s="106" t="s">
        <v>4897</v>
      </c>
      <c r="H22" s="106" t="s">
        <v>4897</v>
      </c>
      <c r="I22" s="106" t="s">
        <v>4897</v>
      </c>
      <c r="J22" s="106" t="s">
        <v>4897</v>
      </c>
      <c r="K22" s="106" t="s">
        <v>4897</v>
      </c>
      <c r="L22" s="106" t="s">
        <v>4897</v>
      </c>
      <c r="M22" s="106" t="s">
        <v>4897</v>
      </c>
      <c r="N22" s="106" t="s">
        <v>4897</v>
      </c>
      <c r="O22" s="106" t="s">
        <v>4897</v>
      </c>
      <c r="P22" s="106" t="s">
        <v>4897</v>
      </c>
      <c r="Q22" s="106" t="s">
        <v>4897</v>
      </c>
      <c r="R22" s="106" t="s">
        <v>4897</v>
      </c>
      <c r="S22" s="106" t="s">
        <v>4897</v>
      </c>
      <c r="T22" s="106" t="s">
        <v>4897</v>
      </c>
      <c r="U22" s="106" t="s">
        <v>4897</v>
      </c>
      <c r="V22" s="106" t="s">
        <v>4897</v>
      </c>
      <c r="W22" s="107" t="n">
        <v>1.3048</v>
      </c>
      <c r="X22" s="106" t="s">
        <v>4897</v>
      </c>
      <c r="Y22" s="106" t="s">
        <v>4897</v>
      </c>
      <c r="Z22" s="106" t="s">
        <v>4897</v>
      </c>
      <c r="AA22" s="106" t="s">
        <v>4897</v>
      </c>
      <c r="AB22" s="106" t="s">
        <v>4897</v>
      </c>
      <c r="AC22" s="106" t="s">
        <v>4897</v>
      </c>
      <c r="AD22" s="106" t="s">
        <v>4897</v>
      </c>
      <c r="AE22" s="106" t="s">
        <v>4897</v>
      </c>
      <c r="AF22" s="106" t="s">
        <v>4897</v>
      </c>
      <c r="AG22" s="106" t="s">
        <v>4897</v>
      </c>
    </row>
    <row r="36" customFormat="false" ht="49.5" hidden="false" customHeight="true" outlineLevel="0" collapsed="false">
      <c r="D36" s="113" t="s">
        <v>4953</v>
      </c>
      <c r="E36" s="113"/>
      <c r="F36" s="113"/>
      <c r="G36" s="113"/>
      <c r="H36" s="113"/>
      <c r="I36" s="113"/>
      <c r="J36" s="113"/>
      <c r="K36" s="113"/>
      <c r="L36" s="113"/>
      <c r="M36" s="113"/>
      <c r="N36" s="113"/>
      <c r="O36" s="113"/>
      <c r="P36" s="113"/>
      <c r="Q36" s="113"/>
      <c r="R36" s="113"/>
      <c r="S36" s="113"/>
      <c r="T36" s="113"/>
      <c r="U36" s="113"/>
      <c r="V36" s="113"/>
    </row>
    <row r="37" customFormat="false" ht="12.75" hidden="false" customHeight="true" outlineLevel="0" collapsed="false">
      <c r="D37" s="53" t="s">
        <v>4954</v>
      </c>
      <c r="E37" s="56" t="n">
        <f aca="false">$A3*IF(E3="-",0,E3)</f>
        <v>0</v>
      </c>
      <c r="F37" s="56" t="n">
        <f aca="false">$A3*IF(F3="-",0,F3)</f>
        <v>-27866.6777609682</v>
      </c>
      <c r="G37" s="56" t="n">
        <f aca="false">$A3*IF(G3="-",0,G3)</f>
        <v>-21309.8124054463</v>
      </c>
      <c r="H37" s="56" t="n">
        <f aca="false">$A3*IF(H3="-",0,H3)</f>
        <v>-16913.7322239032</v>
      </c>
      <c r="I37" s="56" t="n">
        <f aca="false">$A3*IF(I3="-",0,I3)</f>
        <v>0</v>
      </c>
      <c r="J37" s="56" t="n">
        <f aca="false">$A3*IF(J3="-",0,J3)</f>
        <v>-34796.0922844176</v>
      </c>
      <c r="K37" s="56" t="n">
        <f aca="false">$A3*IF(K3="-",0,K3)</f>
        <v>-18478.4387291982</v>
      </c>
      <c r="L37" s="56" t="n">
        <f aca="false">$A3*IF(L3="-",0,L3)</f>
        <v>0</v>
      </c>
      <c r="M37" s="56" t="n">
        <f aca="false">$A3*IF(M3="-",0,M3)</f>
        <v>0</v>
      </c>
      <c r="N37" s="56" t="n">
        <f aca="false">$A3*IF(N3="-",0,N3)</f>
        <v>0</v>
      </c>
      <c r="O37" s="56" t="n">
        <f aca="false">$A3*IF(O3="-",0,O3)</f>
        <v>0</v>
      </c>
      <c r="P37" s="56" t="n">
        <f aca="false">$A3*IF(P3="-",0,P3)</f>
        <v>-18776.4780635401</v>
      </c>
      <c r="Q37" s="56" t="n">
        <f aca="false">$A3*IF(Q3="-",0,Q3)</f>
        <v>0</v>
      </c>
      <c r="R37" s="56" t="n">
        <f aca="false">$A3*IF(R3="-",0,R3)</f>
        <v>-9760.78819969743</v>
      </c>
      <c r="S37" s="56" t="n">
        <f aca="false">$A3*IF(S3="-",0,S3)</f>
        <v>0</v>
      </c>
      <c r="T37" s="56" t="n">
        <f aca="false">$A3*IF(T3="-",0,T3)</f>
        <v>-14901.9667170953</v>
      </c>
      <c r="U37" s="56" t="n">
        <f aca="false">$A3*IF(U3="-",0,U3)</f>
        <v>0</v>
      </c>
      <c r="V37" s="56" t="n">
        <f aca="false">$A3*IF(V3="-",0,V3)</f>
        <v>-19372.5567322239</v>
      </c>
      <c r="W37" s="56" t="n">
        <f aca="false">$A3*IF(W3="-",0,W3)</f>
        <v>0</v>
      </c>
      <c r="X37" s="56" t="n">
        <f aca="false">$A3*IF(X3="-",0,X3)</f>
        <v>-27270.5990922844</v>
      </c>
      <c r="Y37" s="56" t="n">
        <f aca="false">$A3*IF(Y3="-",0,Y3)</f>
        <v>0</v>
      </c>
      <c r="Z37" s="56" t="n">
        <f aca="false">$A3*IF(Z3="-",0,Z3)</f>
        <v>0</v>
      </c>
      <c r="AA37" s="56" t="n">
        <f aca="false">$A3*IF(AA3="-",0,AA3)</f>
        <v>0</v>
      </c>
      <c r="AB37" s="56" t="n">
        <f aca="false">$A3*IF(AB3="-",0,AB3)</f>
        <v>0</v>
      </c>
      <c r="AC37" s="56" t="n">
        <f aca="false">$A3*IF(AC3="-",0,AC3)</f>
        <v>0</v>
      </c>
      <c r="AD37" s="56" t="n">
        <f aca="false">$A3*IF(AD3="-",0,AD3)</f>
        <v>0</v>
      </c>
      <c r="AE37" s="56" t="n">
        <f aca="false">$A3*IF(AE3="-",0,AE3)</f>
        <v>0</v>
      </c>
      <c r="AF37" s="56" t="n">
        <f aca="false">$A3*IF(AF3="-",0,AF3)</f>
        <v>0</v>
      </c>
      <c r="AG37" s="56" t="n">
        <f aca="false">$A3*IF(AG3="-",0,AG3)</f>
        <v>0</v>
      </c>
    </row>
    <row r="38" customFormat="false" ht="12.75" hidden="false" customHeight="true" outlineLevel="0" collapsed="false">
      <c r="D38" s="53" t="s">
        <v>4954</v>
      </c>
      <c r="E38" s="56" t="n">
        <f aca="false">$A4*IF(E4="-",0,E4)</f>
        <v>0</v>
      </c>
      <c r="F38" s="56" t="n">
        <f aca="false">$A4*IF(F4="-",0,F4)</f>
        <v>0</v>
      </c>
      <c r="G38" s="56" t="n">
        <f aca="false">$A4*IF(G4="-",0,G4)</f>
        <v>0</v>
      </c>
      <c r="H38" s="56" t="n">
        <f aca="false">$A4*IF(H4="-",0,H4)</f>
        <v>0</v>
      </c>
      <c r="I38" s="56" t="n">
        <f aca="false">$A4*IF(I4="-",0,I4)</f>
        <v>0</v>
      </c>
      <c r="J38" s="56" t="n">
        <f aca="false">$A4*IF(J4="-",0,J4)</f>
        <v>0</v>
      </c>
      <c r="K38" s="56" t="n">
        <f aca="false">$A4*IF(K4="-",0,K4)</f>
        <v>0</v>
      </c>
      <c r="L38" s="56" t="n">
        <f aca="false">$A4*IF(L4="-",0,L4)</f>
        <v>0</v>
      </c>
      <c r="M38" s="56" t="n">
        <f aca="false">$A4*IF(M4="-",0,M4)</f>
        <v>0</v>
      </c>
      <c r="N38" s="56" t="n">
        <f aca="false">$A4*IF(N4="-",0,N4)</f>
        <v>0</v>
      </c>
      <c r="O38" s="56" t="n">
        <f aca="false">$A4*IF(O4="-",0,O4)</f>
        <v>0</v>
      </c>
      <c r="P38" s="56" t="n">
        <f aca="false">$A4*IF(P4="-",0,P4)</f>
        <v>0</v>
      </c>
      <c r="Q38" s="56" t="n">
        <f aca="false">$A4*IF(Q4="-",0,Q4)</f>
        <v>0</v>
      </c>
      <c r="R38" s="56" t="n">
        <f aca="false">$A4*IF(R4="-",0,R4)</f>
        <v>0</v>
      </c>
      <c r="S38" s="56" t="n">
        <f aca="false">$A4*IF(S4="-",0,S4)</f>
        <v>0</v>
      </c>
      <c r="T38" s="56" t="n">
        <f aca="false">$A4*IF(T4="-",0,T4)</f>
        <v>0</v>
      </c>
      <c r="U38" s="56" t="n">
        <f aca="false">$A4*IF(U4="-",0,U4)</f>
        <v>0</v>
      </c>
      <c r="V38" s="56" t="n">
        <f aca="false">$A4*IF(V4="-",0,V4)</f>
        <v>0</v>
      </c>
      <c r="W38" s="56" t="n">
        <f aca="false">$A4*IF(W4="-",0,W4)</f>
        <v>0</v>
      </c>
      <c r="X38" s="56" t="n">
        <f aca="false">$A4*IF(X4="-",0,X4)</f>
        <v>0</v>
      </c>
      <c r="Y38" s="56" t="n">
        <f aca="false">$A4*IF(Y4="-",0,Y4)</f>
        <v>0</v>
      </c>
      <c r="Z38" s="56" t="n">
        <f aca="false">$A4*IF(Z4="-",0,Z4)</f>
        <v>0</v>
      </c>
      <c r="AA38" s="56" t="n">
        <f aca="false">$A4*IF(AA4="-",0,AA4)</f>
        <v>0</v>
      </c>
      <c r="AB38" s="56" t="n">
        <f aca="false">$A4*IF(AB4="-",0,AB4)</f>
        <v>0</v>
      </c>
      <c r="AC38" s="56" t="n">
        <f aca="false">$A4*IF(AC4="-",0,AC4)</f>
        <v>0</v>
      </c>
      <c r="AD38" s="56" t="n">
        <f aca="false">$A4*IF(AD4="-",0,AD4)</f>
        <v>0</v>
      </c>
      <c r="AE38" s="56" t="n">
        <f aca="false">$A4*IF(AE4="-",0,AE4)</f>
        <v>0</v>
      </c>
      <c r="AF38" s="56" t="n">
        <f aca="false">$A4*IF(AF4="-",0,AF4)</f>
        <v>0</v>
      </c>
      <c r="AG38" s="56" t="n">
        <f aca="false">$A4*IF(AG4="-",0,AG4)</f>
        <v>0</v>
      </c>
    </row>
    <row r="39" customFormat="false" ht="12.75" hidden="false" customHeight="true" outlineLevel="0" collapsed="false">
      <c r="D39" s="53" t="s">
        <v>4954</v>
      </c>
      <c r="E39" s="56" t="n">
        <f aca="false">$A5*IF(E5="-",0,E5)</f>
        <v>0</v>
      </c>
      <c r="F39" s="56" t="n">
        <f aca="false">$A5*IF(F5="-",0,F5)</f>
        <v>1125286.3225416</v>
      </c>
      <c r="G39" s="56" t="n">
        <f aca="false">$A5*IF(G5="-",0,G5)</f>
        <v>0</v>
      </c>
      <c r="H39" s="56" t="n">
        <f aca="false">$A5*IF(H5="-",0,H5)</f>
        <v>0</v>
      </c>
      <c r="I39" s="56" t="n">
        <f aca="false">$A5*IF(I5="-",0,I5)</f>
        <v>0</v>
      </c>
      <c r="J39" s="56" t="n">
        <f aca="false">$A5*IF(J5="-",0,J5)</f>
        <v>0</v>
      </c>
      <c r="K39" s="56" t="n">
        <f aca="false">$A5*IF(K5="-",0,K5)</f>
        <v>0</v>
      </c>
      <c r="L39" s="56" t="n">
        <f aca="false">$A5*IF(L5="-",0,L5)</f>
        <v>0</v>
      </c>
      <c r="M39" s="56" t="n">
        <f aca="false">$A5*IF(M5="-",0,M5)</f>
        <v>1144342.91164902</v>
      </c>
      <c r="N39" s="56" t="n">
        <f aca="false">$A5*IF(N5="-",0,N5)</f>
        <v>0</v>
      </c>
      <c r="O39" s="56" t="n">
        <f aca="false">$A5*IF(O5="-",0,O5)</f>
        <v>1114547.25022693</v>
      </c>
      <c r="P39" s="56" t="n">
        <f aca="false">$A5*IF(P5="-",0,P5)</f>
        <v>0</v>
      </c>
      <c r="Q39" s="56" t="n">
        <f aca="false">$A5*IF(Q5="-",0,Q5)</f>
        <v>1137394.10015129</v>
      </c>
      <c r="R39" s="56" t="n">
        <f aca="false">$A5*IF(R5="-",0,R5)</f>
        <v>1124233.47231468</v>
      </c>
      <c r="S39" s="56" t="n">
        <f aca="false">$A5*IF(S5="-",0,S5)</f>
        <v>0</v>
      </c>
      <c r="T39" s="56" t="n">
        <f aca="false">$A5*IF(T5="-",0,T5)</f>
        <v>1121811.91679274</v>
      </c>
      <c r="U39" s="56" t="n">
        <f aca="false">$A5*IF(U5="-",0,U5)</f>
        <v>1113494.4</v>
      </c>
      <c r="V39" s="56" t="n">
        <f aca="false">$A5*IF(V5="-",0,V5)</f>
        <v>1157608.82450832</v>
      </c>
      <c r="W39" s="56" t="n">
        <f aca="false">$A5*IF(W5="-",0,W5)</f>
        <v>0</v>
      </c>
      <c r="X39" s="56" t="n">
        <f aca="false">$A5*IF(X5="-",0,X5)</f>
        <v>0</v>
      </c>
      <c r="Y39" s="56" t="n">
        <f aca="false">$A5*IF(Y5="-",0,Y5)</f>
        <v>0</v>
      </c>
      <c r="Z39" s="56" t="n">
        <f aca="false">$A5*IF(Z5="-",0,Z5)</f>
        <v>0</v>
      </c>
      <c r="AA39" s="56" t="n">
        <f aca="false">$A5*IF(AA5="-",0,AA5)</f>
        <v>1156450.6892587</v>
      </c>
      <c r="AB39" s="56" t="n">
        <f aca="false">$A5*IF(AB5="-",0,AB5)</f>
        <v>1143921.77155825</v>
      </c>
      <c r="AC39" s="56" t="n">
        <f aca="false">$A5*IF(AC5="-",0,AC5)</f>
        <v>1126655.02783661</v>
      </c>
      <c r="AD39" s="56" t="n">
        <f aca="false">$A5*IF(AD5="-",0,AD5)</f>
        <v>0</v>
      </c>
      <c r="AE39" s="56" t="n">
        <f aca="false">$A5*IF(AE5="-",0,AE5)</f>
        <v>1141710.78608169</v>
      </c>
      <c r="AF39" s="56" t="n">
        <f aca="false">$A5*IF(AF5="-",0,AF5)</f>
        <v>1126549.74281392</v>
      </c>
      <c r="AG39" s="56" t="n">
        <f aca="false">$A5*IF(AG5="-",0,AG5)</f>
        <v>0</v>
      </c>
    </row>
    <row r="40" customFormat="false" ht="12.75" hidden="false" customHeight="true" outlineLevel="0" collapsed="false">
      <c r="D40" s="53" t="s">
        <v>4954</v>
      </c>
      <c r="E40" s="56" t="n">
        <f aca="false">$A6*IF(E6="-",0,E6)</f>
        <v>0</v>
      </c>
      <c r="F40" s="56" t="n">
        <f aca="false">$A6*IF(F6="-",0,F6)</f>
        <v>0</v>
      </c>
      <c r="G40" s="56" t="n">
        <f aca="false">$A6*IF(G6="-",0,G6)</f>
        <v>0</v>
      </c>
      <c r="H40" s="56" t="n">
        <f aca="false">$A6*IF(H6="-",0,H6)</f>
        <v>0</v>
      </c>
      <c r="I40" s="56" t="n">
        <f aca="false">$A6*IF(I6="-",0,I6)</f>
        <v>0</v>
      </c>
      <c r="J40" s="56" t="n">
        <f aca="false">$A6*IF(J6="-",0,J6)</f>
        <v>0</v>
      </c>
      <c r="K40" s="56" t="n">
        <f aca="false">$A6*IF(K6="-",0,K6)</f>
        <v>1158632.47109642</v>
      </c>
      <c r="L40" s="56" t="n">
        <f aca="false">$A6*IF(L6="-",0,L6)</f>
        <v>0</v>
      </c>
      <c r="M40" s="56" t="n">
        <f aca="false">$A6*IF(M6="-",0,M6)</f>
        <v>0</v>
      </c>
      <c r="N40" s="56" t="n">
        <f aca="false">$A6*IF(N6="-",0,N6)</f>
        <v>0</v>
      </c>
      <c r="O40" s="56" t="n">
        <f aca="false">$A6*IF(O6="-",0,O6)</f>
        <v>0</v>
      </c>
      <c r="P40" s="56" t="n">
        <f aca="false">$A6*IF(P6="-",0,P6)</f>
        <v>0</v>
      </c>
      <c r="Q40" s="56" t="n">
        <f aca="false">$A6*IF(Q6="-",0,Q6)</f>
        <v>0</v>
      </c>
      <c r="R40" s="56" t="n">
        <f aca="false">$A6*IF(R6="-",0,R6)</f>
        <v>0</v>
      </c>
      <c r="S40" s="56" t="n">
        <f aca="false">$A6*IF(S6="-",0,S6)</f>
        <v>0</v>
      </c>
      <c r="T40" s="56" t="n">
        <f aca="false">$A6*IF(T6="-",0,T6)</f>
        <v>0</v>
      </c>
      <c r="U40" s="56" t="n">
        <f aca="false">$A6*IF(U6="-",0,U6)</f>
        <v>0</v>
      </c>
      <c r="V40" s="56" t="n">
        <f aca="false">$A6*IF(V6="-",0,V6)</f>
        <v>0</v>
      </c>
      <c r="W40" s="56" t="n">
        <f aca="false">$A6*IF(W6="-",0,W6)</f>
        <v>1150733.79222034</v>
      </c>
      <c r="X40" s="56" t="n">
        <f aca="false">$A6*IF(X6="-",0,X6)</f>
        <v>0</v>
      </c>
      <c r="Y40" s="56" t="n">
        <f aca="false">$A6*IF(Y6="-",0,Y6)</f>
        <v>0</v>
      </c>
      <c r="Z40" s="56" t="n">
        <f aca="false">$A6*IF(Z6="-",0,Z6)</f>
        <v>0</v>
      </c>
      <c r="AA40" s="56" t="n">
        <f aca="false">$A6*IF(AA6="-",0,AA6)</f>
        <v>0</v>
      </c>
      <c r="AB40" s="56" t="n">
        <f aca="false">$A6*IF(AB6="-",0,AB6)</f>
        <v>0</v>
      </c>
      <c r="AC40" s="56" t="n">
        <f aca="false">$A6*IF(AC6="-",0,AC6)</f>
        <v>0</v>
      </c>
      <c r="AD40" s="56" t="n">
        <f aca="false">$A6*IF(AD6="-",0,AD6)</f>
        <v>0</v>
      </c>
      <c r="AE40" s="56" t="n">
        <f aca="false">$A6*IF(AE6="-",0,AE6)</f>
        <v>0</v>
      </c>
      <c r="AF40" s="56" t="n">
        <f aca="false">$A6*IF(AF6="-",0,AF6)</f>
        <v>0</v>
      </c>
      <c r="AG40" s="56" t="n">
        <f aca="false">$A6*IF(AG6="-",0,AG6)</f>
        <v>1148021.11462653</v>
      </c>
    </row>
    <row r="41" customFormat="false" ht="12.75" hidden="false" customHeight="true" outlineLevel="0" collapsed="false">
      <c r="D41" s="53" t="s">
        <v>4954</v>
      </c>
      <c r="E41" s="56" t="n">
        <f aca="false">$A7*IF(E7="-",0,E7)</f>
        <v>1129705.10821188</v>
      </c>
      <c r="F41" s="56" t="n">
        <f aca="false">$A7*IF(F7="-",0,F7)</f>
        <v>0</v>
      </c>
      <c r="G41" s="56" t="n">
        <f aca="false">$A7*IF(G7="-",0,G7)</f>
        <v>1116048.9293117</v>
      </c>
      <c r="H41" s="56" t="n">
        <f aca="false">$A7*IF(H7="-",0,H7)</f>
        <v>1140061.80764624</v>
      </c>
      <c r="I41" s="56" t="n">
        <f aca="false">$A7*IF(I7="-",0,I7)</f>
        <v>1144369.46139327</v>
      </c>
      <c r="J41" s="56" t="n">
        <f aca="false">$A7*IF(J7="-",0,J7)</f>
        <v>1145560.94008926</v>
      </c>
      <c r="K41" s="56" t="n">
        <f aca="false">$A7*IF(K7="-",0,K7)</f>
        <v>0</v>
      </c>
      <c r="L41" s="56" t="n">
        <f aca="false">$A7*IF(L7="-",0,L7)</f>
        <v>1136945.63259519</v>
      </c>
      <c r="M41" s="56" t="n">
        <f aca="false">$A7*IF(M7="-",0,M7)</f>
        <v>0</v>
      </c>
      <c r="N41" s="56" t="n">
        <f aca="false">$A7*IF(N7="-",0,N7)</f>
        <v>1148768.76734769</v>
      </c>
      <c r="O41" s="56" t="n">
        <f aca="false">$A7*IF(O7="-",0,O7)</f>
        <v>0</v>
      </c>
      <c r="P41" s="56" t="n">
        <f aca="false">$A7*IF(P7="-",0,P7)</f>
        <v>1144461.11360066</v>
      </c>
      <c r="Q41" s="56" t="n">
        <f aca="false">$A7*IF(Q7="-",0,Q7)</f>
        <v>0</v>
      </c>
      <c r="R41" s="56" t="n">
        <f aca="false">$A7*IF(R7="-",0,R7)</f>
        <v>0</v>
      </c>
      <c r="S41" s="56" t="n">
        <f aca="false">$A7*IF(S7="-",0,S7)</f>
        <v>1133462.84871461</v>
      </c>
      <c r="T41" s="56" t="n">
        <f aca="false">$A7*IF(T7="-",0,T7)</f>
        <v>0</v>
      </c>
      <c r="U41" s="56" t="n">
        <f aca="false">$A7*IF(U7="-",0,U7)</f>
        <v>0</v>
      </c>
      <c r="V41" s="56" t="n">
        <f aca="false">$A7*IF(V7="-",0,V7)</f>
        <v>0</v>
      </c>
      <c r="W41" s="56" t="n">
        <f aca="false">$A7*IF(W7="-",0,W7)</f>
        <v>0</v>
      </c>
      <c r="X41" s="56" t="n">
        <f aca="false">$A7*IF(X7="-",0,X7)</f>
        <v>1152159.89902089</v>
      </c>
      <c r="Y41" s="56" t="n">
        <f aca="false">$A7*IF(Y7="-",0,Y7)</f>
        <v>1134471.02299583</v>
      </c>
      <c r="Z41" s="56" t="n">
        <f aca="false">$A7*IF(Z7="-",0,Z7)</f>
        <v>1167282.51323921</v>
      </c>
      <c r="AA41" s="56" t="n">
        <f aca="false">$A7*IF(AA7="-",0,AA7)</f>
        <v>0</v>
      </c>
      <c r="AB41" s="56" t="n">
        <f aca="false">$A7*IF(AB7="-",0,AB7)</f>
        <v>0</v>
      </c>
      <c r="AC41" s="56" t="n">
        <f aca="false">$A7*IF(AC7="-",0,AC7)</f>
        <v>0</v>
      </c>
      <c r="AD41" s="56" t="n">
        <f aca="false">$A7*IF(AD7="-",0,AD7)</f>
        <v>1148768.76734769</v>
      </c>
      <c r="AE41" s="56" t="n">
        <f aca="false">$A7*IF(AE7="-",0,AE7)</f>
        <v>0</v>
      </c>
      <c r="AF41" s="56" t="n">
        <f aca="false">$A7*IF(AF7="-",0,AF7)</f>
        <v>0</v>
      </c>
      <c r="AG41" s="56" t="n">
        <f aca="false">$A7*IF(AG7="-",0,AG7)</f>
        <v>0</v>
      </c>
    </row>
    <row r="42" customFormat="false" ht="12.75" hidden="false" customHeight="true" outlineLevel="0" collapsed="false">
      <c r="D42" s="53" t="s">
        <v>4954</v>
      </c>
      <c r="E42" s="56" t="n">
        <f aca="false">$A8*IF(E8="-",0,E8)</f>
        <v>0</v>
      </c>
      <c r="F42" s="56" t="n">
        <f aca="false">$A8*IF(F8="-",0,F8)</f>
        <v>0</v>
      </c>
      <c r="G42" s="56" t="n">
        <f aca="false">$A8*IF(G8="-",0,G8)</f>
        <v>0</v>
      </c>
      <c r="H42" s="56" t="n">
        <f aca="false">$A8*IF(H8="-",0,H8)</f>
        <v>0</v>
      </c>
      <c r="I42" s="56" t="n">
        <f aca="false">$A8*IF(I8="-",0,I8)</f>
        <v>0</v>
      </c>
      <c r="J42" s="56" t="n">
        <f aca="false">$A8*IF(J8="-",0,J8)</f>
        <v>0</v>
      </c>
      <c r="K42" s="56" t="n">
        <f aca="false">$A8*IF(K8="-",0,K8)</f>
        <v>0</v>
      </c>
      <c r="L42" s="56" t="n">
        <f aca="false">$A8*IF(L8="-",0,L8)</f>
        <v>0</v>
      </c>
      <c r="M42" s="56" t="n">
        <f aca="false">$A8*IF(M8="-",0,M8)</f>
        <v>0</v>
      </c>
      <c r="N42" s="56" t="n">
        <f aca="false">$A8*IF(N8="-",0,N8)</f>
        <v>0</v>
      </c>
      <c r="O42" s="56" t="n">
        <f aca="false">$A8*IF(O8="-",0,O8)</f>
        <v>0</v>
      </c>
      <c r="P42" s="56" t="n">
        <f aca="false">$A8*IF(P8="-",0,P8)</f>
        <v>0</v>
      </c>
      <c r="Q42" s="56" t="n">
        <f aca="false">$A8*IF(Q8="-",0,Q8)</f>
        <v>0</v>
      </c>
      <c r="R42" s="56" t="n">
        <f aca="false">$A8*IF(R8="-",0,R8)</f>
        <v>0</v>
      </c>
      <c r="S42" s="56" t="n">
        <f aca="false">$A8*IF(S8="-",0,S8)</f>
        <v>0</v>
      </c>
      <c r="T42" s="56" t="n">
        <f aca="false">$A8*IF(T8="-",0,T8)</f>
        <v>0</v>
      </c>
      <c r="U42" s="56" t="n">
        <f aca="false">$A8*IF(U8="-",0,U8)</f>
        <v>0</v>
      </c>
      <c r="V42" s="56" t="n">
        <f aca="false">$A8*IF(V8="-",0,V8)</f>
        <v>0</v>
      </c>
      <c r="W42" s="56" t="n">
        <f aca="false">$A8*IF(W8="-",0,W8)</f>
        <v>0</v>
      </c>
      <c r="X42" s="56" t="n">
        <f aca="false">$A8*IF(X8="-",0,X8)</f>
        <v>0</v>
      </c>
      <c r="Y42" s="56" t="n">
        <f aca="false">$A8*IF(Y8="-",0,Y8)</f>
        <v>0</v>
      </c>
      <c r="Z42" s="56" t="n">
        <f aca="false">$A8*IF(Z8="-",0,Z8)</f>
        <v>0</v>
      </c>
      <c r="AA42" s="56" t="n">
        <f aca="false">$A8*IF(AA8="-",0,AA8)</f>
        <v>-0</v>
      </c>
      <c r="AB42" s="56" t="n">
        <f aca="false">$A8*IF(AB8="-",0,AB8)</f>
        <v>-0</v>
      </c>
      <c r="AC42" s="56" t="n">
        <f aca="false">$A8*IF(AC8="-",0,AC8)</f>
        <v>0</v>
      </c>
      <c r="AD42" s="56" t="n">
        <f aca="false">$A8*IF(AD8="-",0,AD8)</f>
        <v>-0</v>
      </c>
      <c r="AE42" s="56" t="n">
        <f aca="false">$A8*IF(AE8="-",0,AE8)</f>
        <v>0</v>
      </c>
      <c r="AF42" s="56" t="n">
        <f aca="false">$A8*IF(AF8="-",0,AF8)</f>
        <v>0</v>
      </c>
      <c r="AG42" s="56" t="n">
        <f aca="false">$A8*IF(AG8="-",0,AG8)</f>
        <v>0</v>
      </c>
    </row>
    <row r="43" customFormat="false" ht="12.75" hidden="false" customHeight="true" outlineLevel="0" collapsed="false">
      <c r="D43" s="53" t="s">
        <v>4954</v>
      </c>
      <c r="E43" s="56" t="n">
        <f aca="false">$A9*IF(E9="-",0,E9)</f>
        <v>0</v>
      </c>
      <c r="F43" s="56" t="n">
        <f aca="false">$A9*IF(F9="-",0,F9)</f>
        <v>0</v>
      </c>
      <c r="G43" s="56" t="n">
        <f aca="false">$A9*IF(G9="-",0,G9)</f>
        <v>0</v>
      </c>
      <c r="H43" s="56" t="n">
        <f aca="false">$A9*IF(H9="-",0,H9)</f>
        <v>0</v>
      </c>
      <c r="I43" s="56" t="n">
        <f aca="false">$A9*IF(I9="-",0,I9)</f>
        <v>0</v>
      </c>
      <c r="J43" s="56" t="n">
        <f aca="false">$A9*IF(J9="-",0,J9)</f>
        <v>0</v>
      </c>
      <c r="K43" s="56" t="n">
        <f aca="false">$A9*IF(K9="-",0,K9)</f>
        <v>0</v>
      </c>
      <c r="L43" s="56" t="n">
        <f aca="false">$A9*IF(L9="-",0,L9)</f>
        <v>0</v>
      </c>
      <c r="M43" s="56" t="n">
        <f aca="false">$A9*IF(M9="-",0,M9)</f>
        <v>0</v>
      </c>
      <c r="N43" s="56" t="n">
        <f aca="false">$A9*IF(N9="-",0,N9)</f>
        <v>0</v>
      </c>
      <c r="O43" s="56" t="n">
        <f aca="false">$A9*IF(O9="-",0,O9)</f>
        <v>0</v>
      </c>
      <c r="P43" s="56" t="n">
        <f aca="false">$A9*IF(P9="-",0,P9)</f>
        <v>0</v>
      </c>
      <c r="Q43" s="56" t="n">
        <f aca="false">$A9*IF(Q9="-",0,Q9)</f>
        <v>0</v>
      </c>
      <c r="R43" s="56" t="n">
        <f aca="false">$A9*IF(R9="-",0,R9)</f>
        <v>0</v>
      </c>
      <c r="S43" s="56" t="n">
        <f aca="false">$A9*IF(S9="-",0,S9)</f>
        <v>0</v>
      </c>
      <c r="T43" s="56" t="n">
        <f aca="false">$A9*IF(T9="-",0,T9)</f>
        <v>0</v>
      </c>
      <c r="U43" s="56" t="n">
        <f aca="false">$A9*IF(U9="-",0,U9)</f>
        <v>0</v>
      </c>
      <c r="V43" s="56" t="n">
        <f aca="false">$A9*IF(V9="-",0,V9)</f>
        <v>0</v>
      </c>
      <c r="W43" s="56" t="n">
        <f aca="false">$A9*IF(W9="-",0,W9)</f>
        <v>0</v>
      </c>
      <c r="X43" s="56" t="n">
        <f aca="false">$A9*IF(X9="-",0,X9)</f>
        <v>0</v>
      </c>
      <c r="Y43" s="56" t="n">
        <f aca="false">$A9*IF(Y9="-",0,Y9)</f>
        <v>0</v>
      </c>
      <c r="Z43" s="56" t="n">
        <f aca="false">$A9*IF(Z9="-",0,Z9)</f>
        <v>0</v>
      </c>
      <c r="AA43" s="56" t="n">
        <f aca="false">$A9*IF(AA9="-",0,AA9)</f>
        <v>0</v>
      </c>
      <c r="AB43" s="56" t="n">
        <f aca="false">$A9*IF(AB9="-",0,AB9)</f>
        <v>0</v>
      </c>
      <c r="AC43" s="56" t="n">
        <f aca="false">$A9*IF(AC9="-",0,AC9)</f>
        <v>0</v>
      </c>
      <c r="AD43" s="56" t="n">
        <f aca="false">$A9*IF(AD9="-",0,AD9)</f>
        <v>0</v>
      </c>
      <c r="AE43" s="56" t="n">
        <f aca="false">$A9*IF(AE9="-",0,AE9)</f>
        <v>0</v>
      </c>
      <c r="AF43" s="56" t="n">
        <f aca="false">$A9*IF(AF9="-",0,AF9)</f>
        <v>0</v>
      </c>
      <c r="AG43" s="56" t="n">
        <f aca="false">$A9*IF(AG9="-",0,AG9)</f>
        <v>0</v>
      </c>
    </row>
    <row r="44" customFormat="false" ht="12.75" hidden="false" customHeight="true" outlineLevel="0" collapsed="false">
      <c r="D44" s="53" t="s">
        <v>4954</v>
      </c>
      <c r="E44" s="56" t="n">
        <f aca="false">$A10*IF(E10="-",0,E10)</f>
        <v>0</v>
      </c>
      <c r="F44" s="56" t="n">
        <f aca="false">$A10*IF(F10="-",0,F10)</f>
        <v>0</v>
      </c>
      <c r="G44" s="56" t="n">
        <f aca="false">$A10*IF(G10="-",0,G10)</f>
        <v>0</v>
      </c>
      <c r="H44" s="56" t="n">
        <f aca="false">$A10*IF(H10="-",0,H10)</f>
        <v>0</v>
      </c>
      <c r="I44" s="56" t="n">
        <f aca="false">$A10*IF(I10="-",0,I10)</f>
        <v>0</v>
      </c>
      <c r="J44" s="56" t="n">
        <f aca="false">$A10*IF(J10="-",0,J10)</f>
        <v>0</v>
      </c>
      <c r="K44" s="56" t="n">
        <f aca="false">$A10*IF(K10="-",0,K10)</f>
        <v>0</v>
      </c>
      <c r="L44" s="56" t="n">
        <f aca="false">$A10*IF(L10="-",0,L10)</f>
        <v>0</v>
      </c>
      <c r="M44" s="56" t="n">
        <f aca="false">$A10*IF(M10="-",0,M10)</f>
        <v>0</v>
      </c>
      <c r="N44" s="56" t="n">
        <f aca="false">$A10*IF(N10="-",0,N10)</f>
        <v>0</v>
      </c>
      <c r="O44" s="56" t="n">
        <f aca="false">$A10*IF(O10="-",0,O10)</f>
        <v>0</v>
      </c>
      <c r="P44" s="56" t="n">
        <f aca="false">$A10*IF(P10="-",0,P10)</f>
        <v>0</v>
      </c>
      <c r="Q44" s="56" t="n">
        <f aca="false">$A10*IF(Q10="-",0,Q10)</f>
        <v>0</v>
      </c>
      <c r="R44" s="56" t="n">
        <f aca="false">$A10*IF(R10="-",0,R10)</f>
        <v>0</v>
      </c>
      <c r="S44" s="56" t="n">
        <f aca="false">$A10*IF(S10="-",0,S10)</f>
        <v>0</v>
      </c>
      <c r="T44" s="56" t="n">
        <f aca="false">$A10*IF(T10="-",0,T10)</f>
        <v>0</v>
      </c>
      <c r="U44" s="56" t="n">
        <f aca="false">$A10*IF(U10="-",0,U10)</f>
        <v>0</v>
      </c>
      <c r="V44" s="56" t="n">
        <f aca="false">$A10*IF(V10="-",0,V10)</f>
        <v>0</v>
      </c>
      <c r="W44" s="56" t="n">
        <f aca="false">$A10*IF(W10="-",0,W10)</f>
        <v>0</v>
      </c>
      <c r="X44" s="56" t="n">
        <f aca="false">$A10*IF(X10="-",0,X10)</f>
        <v>0</v>
      </c>
      <c r="Y44" s="56" t="n">
        <f aca="false">$A10*IF(Y10="-",0,Y10)</f>
        <v>0</v>
      </c>
      <c r="Z44" s="56" t="n">
        <f aca="false">$A10*IF(Z10="-",0,Z10)</f>
        <v>0</v>
      </c>
      <c r="AA44" s="56" t="n">
        <f aca="false">$A10*IF(AA10="-",0,AA10)</f>
        <v>0</v>
      </c>
      <c r="AB44" s="56" t="n">
        <f aca="false">$A10*IF(AB10="-",0,AB10)</f>
        <v>0</v>
      </c>
      <c r="AC44" s="56" t="n">
        <f aca="false">$A10*IF(AC10="-",0,AC10)</f>
        <v>0</v>
      </c>
      <c r="AD44" s="56" t="n">
        <f aca="false">$A10*IF(AD10="-",0,AD10)</f>
        <v>0</v>
      </c>
      <c r="AE44" s="56" t="n">
        <f aca="false">$A10*IF(AE10="-",0,AE10)</f>
        <v>0</v>
      </c>
      <c r="AF44" s="56" t="n">
        <f aca="false">$A10*IF(AF10="-",0,AF10)</f>
        <v>0</v>
      </c>
      <c r="AG44" s="56" t="n">
        <f aca="false">$A10*IF(AG10="-",0,AG10)</f>
        <v>0</v>
      </c>
    </row>
    <row r="45" customFormat="false" ht="12.75" hidden="false" customHeight="true" outlineLevel="0" collapsed="false">
      <c r="D45" s="53" t="s">
        <v>4954</v>
      </c>
      <c r="E45" s="56" t="n">
        <f aca="false">$A11*IF(E11="-",0,E11)</f>
        <v>0</v>
      </c>
      <c r="F45" s="56" t="n">
        <f aca="false">$A11*IF(F11="-",0,F11)</f>
        <v>0</v>
      </c>
      <c r="G45" s="56" t="n">
        <f aca="false">$A11*IF(G11="-",0,G11)</f>
        <v>0</v>
      </c>
      <c r="H45" s="56" t="n">
        <f aca="false">$A11*IF(H11="-",0,H11)</f>
        <v>0</v>
      </c>
      <c r="I45" s="56" t="n">
        <f aca="false">$A11*IF(I11="-",0,I11)</f>
        <v>0</v>
      </c>
      <c r="J45" s="56" t="n">
        <f aca="false">$A11*IF(J11="-",0,J11)</f>
        <v>0</v>
      </c>
      <c r="K45" s="56" t="n">
        <f aca="false">$A11*IF(K11="-",0,K11)</f>
        <v>0</v>
      </c>
      <c r="L45" s="56" t="n">
        <f aca="false">$A11*IF(L11="-",0,L11)</f>
        <v>0</v>
      </c>
      <c r="M45" s="56" t="n">
        <f aca="false">$A11*IF(M11="-",0,M11)</f>
        <v>0</v>
      </c>
      <c r="N45" s="56" t="n">
        <f aca="false">$A11*IF(N11="-",0,N11)</f>
        <v>0</v>
      </c>
      <c r="O45" s="56" t="n">
        <f aca="false">$A11*IF(O11="-",0,O11)</f>
        <v>0</v>
      </c>
      <c r="P45" s="56" t="n">
        <f aca="false">$A11*IF(P11="-",0,P11)</f>
        <v>0</v>
      </c>
      <c r="Q45" s="56" t="n">
        <f aca="false">$A11*IF(Q11="-",0,Q11)</f>
        <v>0</v>
      </c>
      <c r="R45" s="56" t="n">
        <f aca="false">$A11*IF(R11="-",0,R11)</f>
        <v>0</v>
      </c>
      <c r="S45" s="56" t="n">
        <f aca="false">$A11*IF(S11="-",0,S11)</f>
        <v>0</v>
      </c>
      <c r="T45" s="56" t="n">
        <f aca="false">$A11*IF(T11="-",0,T11)</f>
        <v>0</v>
      </c>
      <c r="U45" s="56" t="n">
        <f aca="false">$A11*IF(U11="-",0,U11)</f>
        <v>0</v>
      </c>
      <c r="V45" s="56" t="n">
        <f aca="false">$A11*IF(V11="-",0,V11)</f>
        <v>0</v>
      </c>
      <c r="W45" s="56" t="n">
        <f aca="false">$A11*IF(W11="-",0,W11)</f>
        <v>0</v>
      </c>
      <c r="X45" s="56" t="n">
        <f aca="false">$A11*IF(X11="-",0,X11)</f>
        <v>0</v>
      </c>
      <c r="Y45" s="56" t="n">
        <f aca="false">$A11*IF(Y11="-",0,Y11)</f>
        <v>0</v>
      </c>
      <c r="Z45" s="56" t="n">
        <f aca="false">$A11*IF(Z11="-",0,Z11)</f>
        <v>0</v>
      </c>
      <c r="AA45" s="56" t="n">
        <f aca="false">$A11*IF(AA11="-",0,AA11)</f>
        <v>0</v>
      </c>
      <c r="AB45" s="56" t="n">
        <f aca="false">$A11*IF(AB11="-",0,AB11)</f>
        <v>0</v>
      </c>
      <c r="AC45" s="56" t="n">
        <f aca="false">$A11*IF(AC11="-",0,AC11)</f>
        <v>0</v>
      </c>
      <c r="AD45" s="56" t="n">
        <f aca="false">$A11*IF(AD11="-",0,AD11)</f>
        <v>0</v>
      </c>
      <c r="AE45" s="56" t="n">
        <f aca="false">$A11*IF(AE11="-",0,AE11)</f>
        <v>0</v>
      </c>
      <c r="AF45" s="56" t="n">
        <f aca="false">$A11*IF(AF11="-",0,AF11)</f>
        <v>0</v>
      </c>
      <c r="AG45" s="56" t="n">
        <f aca="false">$A11*IF(AG11="-",0,AG11)</f>
        <v>0</v>
      </c>
    </row>
    <row r="46" customFormat="false" ht="12.75" hidden="false" customHeight="true" outlineLevel="0" collapsed="false">
      <c r="D46" s="53" t="s">
        <v>4954</v>
      </c>
      <c r="E46" s="56" t="n">
        <f aca="false">$A12*IF(E12="-",0,E12)</f>
        <v>0</v>
      </c>
      <c r="F46" s="56" t="n">
        <f aca="false">$A12*IF(F12="-",0,F12)</f>
        <v>0</v>
      </c>
      <c r="G46" s="56" t="n">
        <f aca="false">$A12*IF(G12="-",0,G12)</f>
        <v>0</v>
      </c>
      <c r="H46" s="56" t="n">
        <f aca="false">$A12*IF(H12="-",0,H12)</f>
        <v>0</v>
      </c>
      <c r="I46" s="56" t="n">
        <f aca="false">$A12*IF(I12="-",0,I12)</f>
        <v>0</v>
      </c>
      <c r="J46" s="56" t="n">
        <f aca="false">$A12*IF(J12="-",0,J12)</f>
        <v>0</v>
      </c>
      <c r="K46" s="56" t="n">
        <f aca="false">$A12*IF(K12="-",0,K12)</f>
        <v>0</v>
      </c>
      <c r="L46" s="56" t="n">
        <f aca="false">$A12*IF(L12="-",0,L12)</f>
        <v>0</v>
      </c>
      <c r="M46" s="56" t="n">
        <f aca="false">$A12*IF(M12="-",0,M12)</f>
        <v>0</v>
      </c>
      <c r="N46" s="56" t="n">
        <f aca="false">$A12*IF(N12="-",0,N12)</f>
        <v>0</v>
      </c>
      <c r="O46" s="56" t="n">
        <f aca="false">$A12*IF(O12="-",0,O12)</f>
        <v>0</v>
      </c>
      <c r="P46" s="56" t="n">
        <f aca="false">$A12*IF(P12="-",0,P12)</f>
        <v>0</v>
      </c>
      <c r="Q46" s="56" t="n">
        <f aca="false">$A12*IF(Q12="-",0,Q12)</f>
        <v>0</v>
      </c>
      <c r="R46" s="56" t="n">
        <f aca="false">$A12*IF(R12="-",0,R12)</f>
        <v>0</v>
      </c>
      <c r="S46" s="56" t="n">
        <f aca="false">$A12*IF(S12="-",0,S12)</f>
        <v>0</v>
      </c>
      <c r="T46" s="56" t="n">
        <f aca="false">$A12*IF(T12="-",0,T12)</f>
        <v>0</v>
      </c>
      <c r="U46" s="56" t="n">
        <f aca="false">$A12*IF(U12="-",0,U12)</f>
        <v>0</v>
      </c>
      <c r="V46" s="56" t="n">
        <f aca="false">$A12*IF(V12="-",0,V12)</f>
        <v>0</v>
      </c>
      <c r="W46" s="56" t="n">
        <f aca="false">$A12*IF(W12="-",0,W12)</f>
        <v>0</v>
      </c>
      <c r="X46" s="56" t="n">
        <f aca="false">$A12*IF(X12="-",0,X12)</f>
        <v>0</v>
      </c>
      <c r="Y46" s="56" t="n">
        <f aca="false">$A12*IF(Y12="-",0,Y12)</f>
        <v>0</v>
      </c>
      <c r="Z46" s="56" t="n">
        <f aca="false">$A12*IF(Z12="-",0,Z12)</f>
        <v>0</v>
      </c>
      <c r="AA46" s="56" t="n">
        <f aca="false">$A12*IF(AA12="-",0,AA12)</f>
        <v>0</v>
      </c>
      <c r="AB46" s="56" t="n">
        <f aca="false">$A12*IF(AB12="-",0,AB12)</f>
        <v>0</v>
      </c>
      <c r="AC46" s="56" t="n">
        <f aca="false">$A12*IF(AC12="-",0,AC12)</f>
        <v>0</v>
      </c>
      <c r="AD46" s="56" t="n">
        <f aca="false">$A12*IF(AD12="-",0,AD12)</f>
        <v>0</v>
      </c>
      <c r="AE46" s="56" t="n">
        <f aca="false">$A12*IF(AE12="-",0,AE12)</f>
        <v>0</v>
      </c>
      <c r="AF46" s="56" t="n">
        <f aca="false">$A12*IF(AF12="-",0,AF12)</f>
        <v>0</v>
      </c>
      <c r="AG46" s="56" t="n">
        <f aca="false">$A12*IF(AG12="-",0,AG12)</f>
        <v>0</v>
      </c>
    </row>
    <row r="47" customFormat="false" ht="12.75" hidden="false" customHeight="true" outlineLevel="0" collapsed="false">
      <c r="D47" s="53" t="s">
        <v>4954</v>
      </c>
      <c r="E47" s="56" t="n">
        <f aca="false">$A13*IF(E13="-",0,E13)</f>
        <v>0</v>
      </c>
      <c r="F47" s="56" t="n">
        <f aca="false">$A13*IF(F13="-",0,F13)</f>
        <v>0</v>
      </c>
      <c r="G47" s="56" t="n">
        <f aca="false">$A13*IF(G13="-",0,G13)</f>
        <v>0</v>
      </c>
      <c r="H47" s="56" t="n">
        <f aca="false">$A13*IF(H13="-",0,H13)</f>
        <v>0</v>
      </c>
      <c r="I47" s="56" t="n">
        <f aca="false">$A13*IF(I13="-",0,I13)</f>
        <v>0</v>
      </c>
      <c r="J47" s="56" t="n">
        <f aca="false">$A13*IF(J13="-",0,J13)</f>
        <v>0</v>
      </c>
      <c r="K47" s="56" t="n">
        <f aca="false">$A13*IF(K13="-",0,K13)</f>
        <v>0</v>
      </c>
      <c r="L47" s="56" t="n">
        <f aca="false">$A13*IF(L13="-",0,L13)</f>
        <v>0</v>
      </c>
      <c r="M47" s="56" t="n">
        <f aca="false">$A13*IF(M13="-",0,M13)</f>
        <v>0</v>
      </c>
      <c r="N47" s="56" t="n">
        <f aca="false">$A13*IF(N13="-",0,N13)</f>
        <v>0</v>
      </c>
      <c r="O47" s="56" t="n">
        <f aca="false">$A13*IF(O13="-",0,O13)</f>
        <v>0</v>
      </c>
      <c r="P47" s="56" t="n">
        <f aca="false">$A13*IF(P13="-",0,P13)</f>
        <v>0</v>
      </c>
      <c r="Q47" s="56" t="n">
        <f aca="false">$A13*IF(Q13="-",0,Q13)</f>
        <v>0</v>
      </c>
      <c r="R47" s="56" t="n">
        <f aca="false">$A13*IF(R13="-",0,R13)</f>
        <v>0</v>
      </c>
      <c r="S47" s="56" t="n">
        <f aca="false">$A13*IF(S13="-",0,S13)</f>
        <v>0</v>
      </c>
      <c r="T47" s="56" t="n">
        <f aca="false">$A13*IF(T13="-",0,T13)</f>
        <v>0</v>
      </c>
      <c r="U47" s="56" t="n">
        <f aca="false">$A13*IF(U13="-",0,U13)</f>
        <v>0</v>
      </c>
      <c r="V47" s="56" t="n">
        <f aca="false">$A13*IF(V13="-",0,V13)</f>
        <v>0</v>
      </c>
      <c r="W47" s="56" t="n">
        <f aca="false">$A13*IF(W13="-",0,W13)</f>
        <v>0</v>
      </c>
      <c r="X47" s="56" t="n">
        <f aca="false">$A13*IF(X13="-",0,X13)</f>
        <v>0</v>
      </c>
      <c r="Y47" s="56" t="n">
        <f aca="false">$A13*IF(Y13="-",0,Y13)</f>
        <v>0</v>
      </c>
      <c r="Z47" s="56" t="n">
        <f aca="false">$A13*IF(Z13="-",0,Z13)</f>
        <v>0</v>
      </c>
      <c r="AA47" s="56" t="n">
        <f aca="false">$A13*IF(AA13="-",0,AA13)</f>
        <v>0</v>
      </c>
      <c r="AB47" s="56" t="n">
        <f aca="false">$A13*IF(AB13="-",0,AB13)</f>
        <v>0</v>
      </c>
      <c r="AC47" s="56" t="n">
        <f aca="false">$A13*IF(AC13="-",0,AC13)</f>
        <v>0</v>
      </c>
      <c r="AD47" s="56" t="n">
        <f aca="false">$A13*IF(AD13="-",0,AD13)</f>
        <v>0</v>
      </c>
      <c r="AE47" s="56" t="n">
        <f aca="false">$A13*IF(AE13="-",0,AE13)</f>
        <v>0</v>
      </c>
      <c r="AF47" s="56" t="n">
        <f aca="false">$A13*IF(AF13="-",0,AF13)</f>
        <v>0</v>
      </c>
      <c r="AG47" s="56" t="n">
        <f aca="false">$A13*IF(AG13="-",0,AG13)</f>
        <v>0</v>
      </c>
    </row>
    <row r="48" customFormat="false" ht="12.75" hidden="false" customHeight="true" outlineLevel="0" collapsed="false">
      <c r="D48" s="53" t="s">
        <v>4954</v>
      </c>
      <c r="E48" s="56" t="n">
        <f aca="false">$A14*IF(E14="-",0,E14)</f>
        <v>0</v>
      </c>
      <c r="F48" s="56" t="n">
        <f aca="false">$A14*IF(F14="-",0,F14)</f>
        <v>0</v>
      </c>
      <c r="G48" s="56" t="n">
        <f aca="false">$A14*IF(G14="-",0,G14)</f>
        <v>0</v>
      </c>
      <c r="H48" s="56" t="n">
        <f aca="false">$A14*IF(H14="-",0,H14)</f>
        <v>0</v>
      </c>
      <c r="I48" s="56" t="n">
        <f aca="false">$A14*IF(I14="-",0,I14)</f>
        <v>0</v>
      </c>
      <c r="J48" s="56" t="n">
        <f aca="false">$A14*IF(J14="-",0,J14)</f>
        <v>0</v>
      </c>
      <c r="K48" s="56" t="n">
        <f aca="false">$A14*IF(K14="-",0,K14)</f>
        <v>0</v>
      </c>
      <c r="L48" s="56" t="n">
        <f aca="false">$A14*IF(L14="-",0,L14)</f>
        <v>0</v>
      </c>
      <c r="M48" s="56" t="n">
        <f aca="false">$A14*IF(M14="-",0,M14)</f>
        <v>0</v>
      </c>
      <c r="N48" s="56" t="n">
        <f aca="false">$A14*IF(N14="-",0,N14)</f>
        <v>0</v>
      </c>
      <c r="O48" s="56" t="n">
        <f aca="false">$A14*IF(O14="-",0,O14)</f>
        <v>0</v>
      </c>
      <c r="P48" s="56" t="n">
        <f aca="false">$A14*IF(P14="-",0,P14)</f>
        <v>0</v>
      </c>
      <c r="Q48" s="56" t="n">
        <f aca="false">$A14*IF(Q14="-",0,Q14)</f>
        <v>0</v>
      </c>
      <c r="R48" s="56" t="n">
        <f aca="false">$A14*IF(R14="-",0,R14)</f>
        <v>0</v>
      </c>
      <c r="S48" s="56" t="n">
        <f aca="false">$A14*IF(S14="-",0,S14)</f>
        <v>0</v>
      </c>
      <c r="T48" s="56" t="n">
        <f aca="false">$A14*IF(T14="-",0,T14)</f>
        <v>0</v>
      </c>
      <c r="U48" s="56" t="n">
        <f aca="false">$A14*IF(U14="-",0,U14)</f>
        <v>0</v>
      </c>
      <c r="V48" s="56" t="n">
        <f aca="false">$A14*IF(V14="-",0,V14)</f>
        <v>0</v>
      </c>
      <c r="W48" s="56" t="n">
        <f aca="false">$A14*IF(W14="-",0,W14)</f>
        <v>0</v>
      </c>
      <c r="X48" s="56" t="n">
        <f aca="false">$A14*IF(X14="-",0,X14)</f>
        <v>0</v>
      </c>
      <c r="Y48" s="56" t="n">
        <f aca="false">$A14*IF(Y14="-",0,Y14)</f>
        <v>0</v>
      </c>
      <c r="Z48" s="56" t="n">
        <f aca="false">$A14*IF(Z14="-",0,Z14)</f>
        <v>0</v>
      </c>
      <c r="AA48" s="56" t="n">
        <f aca="false">$A14*IF(AA14="-",0,AA14)</f>
        <v>0</v>
      </c>
      <c r="AB48" s="56" t="n">
        <f aca="false">$A14*IF(AB14="-",0,AB14)</f>
        <v>0</v>
      </c>
      <c r="AC48" s="56" t="n">
        <f aca="false">$A14*IF(AC14="-",0,AC14)</f>
        <v>0</v>
      </c>
      <c r="AD48" s="56" t="n">
        <f aca="false">$A14*IF(AD14="-",0,AD14)</f>
        <v>0</v>
      </c>
      <c r="AE48" s="56" t="n">
        <f aca="false">$A14*IF(AE14="-",0,AE14)</f>
        <v>0</v>
      </c>
      <c r="AF48" s="56" t="n">
        <f aca="false">$A14*IF(AF14="-",0,AF14)</f>
        <v>0</v>
      </c>
      <c r="AG48" s="56" t="n">
        <f aca="false">$A14*IF(AG14="-",0,AG14)</f>
        <v>0</v>
      </c>
    </row>
    <row r="49" customFormat="false" ht="12.75" hidden="false" customHeight="true" outlineLevel="0" collapsed="false">
      <c r="D49" s="53" t="s">
        <v>4954</v>
      </c>
      <c r="E49" s="56" t="n">
        <f aca="false">$A15*IF(E15="-",0,E15)</f>
        <v>0</v>
      </c>
      <c r="F49" s="56" t="n">
        <f aca="false">$A15*IF(F15="-",0,F15)</f>
        <v>0</v>
      </c>
      <c r="G49" s="56" t="n">
        <f aca="false">$A15*IF(G15="-",0,G15)</f>
        <v>0</v>
      </c>
      <c r="H49" s="56" t="n">
        <f aca="false">$A15*IF(H15="-",0,H15)</f>
        <v>0</v>
      </c>
      <c r="I49" s="56" t="n">
        <f aca="false">$A15*IF(I15="-",0,I15)</f>
        <v>0</v>
      </c>
      <c r="J49" s="56" t="n">
        <f aca="false">$A15*IF(J15="-",0,J15)</f>
        <v>0</v>
      </c>
      <c r="K49" s="56" t="n">
        <f aca="false">$A15*IF(K15="-",0,K15)</f>
        <v>0</v>
      </c>
      <c r="L49" s="56" t="n">
        <f aca="false">$A15*IF(L15="-",0,L15)</f>
        <v>0</v>
      </c>
      <c r="M49" s="56" t="n">
        <f aca="false">$A15*IF(M15="-",0,M15)</f>
        <v>0</v>
      </c>
      <c r="N49" s="56" t="n">
        <f aca="false">$A15*IF(N15="-",0,N15)</f>
        <v>0</v>
      </c>
      <c r="O49" s="56" t="n">
        <f aca="false">$A15*IF(O15="-",0,O15)</f>
        <v>0</v>
      </c>
      <c r="P49" s="56" t="n">
        <f aca="false">$A15*IF(P15="-",0,P15)</f>
        <v>0</v>
      </c>
      <c r="Q49" s="56" t="n">
        <f aca="false">$A15*IF(Q15="-",0,Q15)</f>
        <v>0</v>
      </c>
      <c r="R49" s="56" t="n">
        <f aca="false">$A15*IF(R15="-",0,R15)</f>
        <v>0</v>
      </c>
      <c r="S49" s="56" t="n">
        <f aca="false">$A15*IF(S15="-",0,S15)</f>
        <v>0</v>
      </c>
      <c r="T49" s="56" t="n">
        <f aca="false">$A15*IF(T15="-",0,T15)</f>
        <v>0</v>
      </c>
      <c r="U49" s="56" t="n">
        <f aca="false">$A15*IF(U15="-",0,U15)</f>
        <v>0</v>
      </c>
      <c r="V49" s="56" t="n">
        <f aca="false">$A15*IF(V15="-",0,V15)</f>
        <v>0</v>
      </c>
      <c r="W49" s="56" t="n">
        <f aca="false">$A15*IF(W15="-",0,W15)</f>
        <v>0</v>
      </c>
      <c r="X49" s="56" t="n">
        <f aca="false">$A15*IF(X15="-",0,X15)</f>
        <v>0</v>
      </c>
      <c r="Y49" s="56" t="n">
        <f aca="false">$A15*IF(Y15="-",0,Y15)</f>
        <v>0</v>
      </c>
      <c r="Z49" s="56" t="n">
        <f aca="false">$A15*IF(Z15="-",0,Z15)</f>
        <v>0</v>
      </c>
      <c r="AA49" s="56" t="n">
        <f aca="false">$A15*IF(AA15="-",0,AA15)</f>
        <v>0</v>
      </c>
      <c r="AB49" s="56" t="n">
        <f aca="false">$A15*IF(AB15="-",0,AB15)</f>
        <v>0</v>
      </c>
      <c r="AC49" s="56" t="n">
        <f aca="false">$A15*IF(AC15="-",0,AC15)</f>
        <v>0</v>
      </c>
      <c r="AD49" s="56" t="n">
        <f aca="false">$A15*IF(AD15="-",0,AD15)</f>
        <v>0</v>
      </c>
      <c r="AE49" s="56" t="n">
        <f aca="false">$A15*IF(AE15="-",0,AE15)</f>
        <v>0</v>
      </c>
      <c r="AF49" s="56" t="n">
        <f aca="false">$A15*IF(AF15="-",0,AF15)</f>
        <v>0</v>
      </c>
      <c r="AG49" s="56" t="n">
        <f aca="false">$A15*IF(AG15="-",0,AG15)</f>
        <v>0</v>
      </c>
    </row>
    <row r="50" customFormat="false" ht="12.75" hidden="false" customHeight="true" outlineLevel="0" collapsed="false">
      <c r="D50" s="53" t="s">
        <v>4954</v>
      </c>
      <c r="E50" s="56" t="n">
        <f aca="false">$A16*IF(E16="-",0,E16)</f>
        <v>0</v>
      </c>
      <c r="F50" s="56" t="n">
        <f aca="false">$A16*IF(F16="-",0,F16)</f>
        <v>0</v>
      </c>
      <c r="G50" s="56" t="n">
        <f aca="false">$A16*IF(G16="-",0,G16)</f>
        <v>0</v>
      </c>
      <c r="H50" s="56" t="n">
        <f aca="false">$A16*IF(H16="-",0,H16)</f>
        <v>0</v>
      </c>
      <c r="I50" s="56" t="n">
        <f aca="false">$A16*IF(I16="-",0,I16)</f>
        <v>0</v>
      </c>
      <c r="J50" s="56" t="n">
        <f aca="false">$A16*IF(J16="-",0,J16)</f>
        <v>0</v>
      </c>
      <c r="K50" s="56" t="n">
        <f aca="false">$A16*IF(K16="-",0,K16)</f>
        <v>0</v>
      </c>
      <c r="L50" s="56" t="n">
        <f aca="false">$A16*IF(L16="-",0,L16)</f>
        <v>0</v>
      </c>
      <c r="M50" s="56" t="n">
        <f aca="false">$A16*IF(M16="-",0,M16)</f>
        <v>0</v>
      </c>
      <c r="N50" s="56" t="n">
        <f aca="false">$A16*IF(N16="-",0,N16)</f>
        <v>0</v>
      </c>
      <c r="O50" s="56" t="n">
        <f aca="false">$A16*IF(O16="-",0,O16)</f>
        <v>0</v>
      </c>
      <c r="P50" s="56" t="n">
        <f aca="false">$A16*IF(P16="-",0,P16)</f>
        <v>0</v>
      </c>
      <c r="Q50" s="56" t="n">
        <f aca="false">$A16*IF(Q16="-",0,Q16)</f>
        <v>0</v>
      </c>
      <c r="R50" s="56" t="n">
        <f aca="false">$A16*IF(R16="-",0,R16)</f>
        <v>0</v>
      </c>
      <c r="S50" s="56" t="n">
        <f aca="false">$A16*IF(S16="-",0,S16)</f>
        <v>0</v>
      </c>
      <c r="T50" s="56" t="n">
        <f aca="false">$A16*IF(T16="-",0,T16)</f>
        <v>0</v>
      </c>
      <c r="U50" s="56" t="n">
        <f aca="false">$A16*IF(U16="-",0,U16)</f>
        <v>0</v>
      </c>
      <c r="V50" s="56" t="n">
        <f aca="false">$A16*IF(V16="-",0,V16)</f>
        <v>0</v>
      </c>
      <c r="W50" s="56" t="n">
        <f aca="false">$A16*IF(W16="-",0,W16)</f>
        <v>0</v>
      </c>
      <c r="X50" s="56" t="n">
        <f aca="false">$A16*IF(X16="-",0,X16)</f>
        <v>0</v>
      </c>
      <c r="Y50" s="56" t="n">
        <f aca="false">$A16*IF(Y16="-",0,Y16)</f>
        <v>0</v>
      </c>
      <c r="Z50" s="56" t="n">
        <f aca="false">$A16*IF(Z16="-",0,Z16)</f>
        <v>0</v>
      </c>
      <c r="AA50" s="56" t="n">
        <f aca="false">$A16*IF(AA16="-",0,AA16)</f>
        <v>0</v>
      </c>
      <c r="AB50" s="56" t="n">
        <f aca="false">$A16*IF(AB16="-",0,AB16)</f>
        <v>0</v>
      </c>
      <c r="AC50" s="56" t="n">
        <f aca="false">$A16*IF(AC16="-",0,AC16)</f>
        <v>0</v>
      </c>
      <c r="AD50" s="56" t="n">
        <f aca="false">$A16*IF(AD16="-",0,AD16)</f>
        <v>0</v>
      </c>
      <c r="AE50" s="56" t="n">
        <f aca="false">$A16*IF(AE16="-",0,AE16)</f>
        <v>0</v>
      </c>
      <c r="AF50" s="56" t="n">
        <f aca="false">$A16*IF(AF16="-",0,AF16)</f>
        <v>0</v>
      </c>
      <c r="AG50" s="56" t="n">
        <f aca="false">$A16*IF(AG16="-",0,AG16)</f>
        <v>0</v>
      </c>
    </row>
    <row r="51" customFormat="false" ht="12.75" hidden="false" customHeight="true" outlineLevel="0" collapsed="false">
      <c r="D51" s="53" t="s">
        <v>4954</v>
      </c>
      <c r="E51" s="56" t="n">
        <f aca="false">$A17*IF(E17="-",0,E17)</f>
        <v>0</v>
      </c>
      <c r="F51" s="56" t="n">
        <f aca="false">$A17*IF(F17="-",0,F17)</f>
        <v>0</v>
      </c>
      <c r="G51" s="56" t="n">
        <f aca="false">$A17*IF(G17="-",0,G17)</f>
        <v>0</v>
      </c>
      <c r="H51" s="56" t="n">
        <f aca="false">$A17*IF(H17="-",0,H17)</f>
        <v>0</v>
      </c>
      <c r="I51" s="56" t="n">
        <f aca="false">$A17*IF(I17="-",0,I17)</f>
        <v>0</v>
      </c>
      <c r="J51" s="56" t="n">
        <f aca="false">$A17*IF(J17="-",0,J17)</f>
        <v>0</v>
      </c>
      <c r="K51" s="56" t="n">
        <f aca="false">$A17*IF(K17="-",0,K17)</f>
        <v>0</v>
      </c>
      <c r="L51" s="56" t="n">
        <f aca="false">$A17*IF(L17="-",0,L17)</f>
        <v>0</v>
      </c>
      <c r="M51" s="56" t="n">
        <f aca="false">$A17*IF(M17="-",0,M17)</f>
        <v>0</v>
      </c>
      <c r="N51" s="56" t="n">
        <f aca="false">$A17*IF(N17="-",0,N17)</f>
        <v>0</v>
      </c>
      <c r="O51" s="56" t="n">
        <f aca="false">$A17*IF(O17="-",0,O17)</f>
        <v>0</v>
      </c>
      <c r="P51" s="56" t="n">
        <f aca="false">$A17*IF(P17="-",0,P17)</f>
        <v>0</v>
      </c>
      <c r="Q51" s="56" t="n">
        <f aca="false">$A17*IF(Q17="-",0,Q17)</f>
        <v>0</v>
      </c>
      <c r="R51" s="56" t="n">
        <f aca="false">$A17*IF(R17="-",0,R17)</f>
        <v>0</v>
      </c>
      <c r="S51" s="56" t="n">
        <f aca="false">$A17*IF(S17="-",0,S17)</f>
        <v>0</v>
      </c>
      <c r="T51" s="56" t="n">
        <f aca="false">$A17*IF(T17="-",0,T17)</f>
        <v>0</v>
      </c>
      <c r="U51" s="56" t="n">
        <f aca="false">$A17*IF(U17="-",0,U17)</f>
        <v>0</v>
      </c>
      <c r="V51" s="56" t="n">
        <f aca="false">$A17*IF(V17="-",0,V17)</f>
        <v>0</v>
      </c>
      <c r="W51" s="56" t="n">
        <f aca="false">$A17*IF(W17="-",0,W17)</f>
        <v>0</v>
      </c>
      <c r="X51" s="56" t="n">
        <f aca="false">$A17*IF(X17="-",0,X17)</f>
        <v>0</v>
      </c>
      <c r="Y51" s="56" t="n">
        <f aca="false">$A17*IF(Y17="-",0,Y17)</f>
        <v>0</v>
      </c>
      <c r="Z51" s="56" t="n">
        <f aca="false">$A17*IF(Z17="-",0,Z17)</f>
        <v>0</v>
      </c>
      <c r="AA51" s="56" t="n">
        <f aca="false">$A17*IF(AA17="-",0,AA17)</f>
        <v>0</v>
      </c>
      <c r="AB51" s="56" t="n">
        <f aca="false">$A17*IF(AB17="-",0,AB17)</f>
        <v>0</v>
      </c>
      <c r="AC51" s="56" t="n">
        <f aca="false">$A17*IF(AC17="-",0,AC17)</f>
        <v>0</v>
      </c>
      <c r="AD51" s="56" t="n">
        <f aca="false">$A17*IF(AD17="-",0,AD17)</f>
        <v>0</v>
      </c>
      <c r="AE51" s="56" t="n">
        <f aca="false">$A17*IF(AE17="-",0,AE17)</f>
        <v>0</v>
      </c>
      <c r="AF51" s="56" t="n">
        <f aca="false">$A17*IF(AF17="-",0,AF17)</f>
        <v>0</v>
      </c>
      <c r="AG51" s="56" t="n">
        <f aca="false">$A17*IF(AG17="-",0,AG17)</f>
        <v>0</v>
      </c>
    </row>
    <row r="52" customFormat="false" ht="12.75" hidden="false" customHeight="true" outlineLevel="0" collapsed="false">
      <c r="D52" s="53" t="s">
        <v>4954</v>
      </c>
      <c r="E52" s="56" t="n">
        <f aca="false">$A18*IF(E18="-",0,E18)</f>
        <v>0</v>
      </c>
      <c r="F52" s="56" t="n">
        <f aca="false">$A18*IF(F18="-",0,F18)</f>
        <v>0</v>
      </c>
      <c r="G52" s="56" t="n">
        <f aca="false">$A18*IF(G18="-",0,G18)</f>
        <v>0</v>
      </c>
      <c r="H52" s="56" t="n">
        <f aca="false">$A18*IF(H18="-",0,H18)</f>
        <v>0</v>
      </c>
      <c r="I52" s="56" t="n">
        <f aca="false">$A18*IF(I18="-",0,I18)</f>
        <v>0</v>
      </c>
      <c r="J52" s="56" t="n">
        <f aca="false">$A18*IF(J18="-",0,J18)</f>
        <v>0</v>
      </c>
      <c r="K52" s="56" t="n">
        <f aca="false">$A18*IF(K18="-",0,K18)</f>
        <v>0</v>
      </c>
      <c r="L52" s="56" t="n">
        <f aca="false">$A18*IF(L18="-",0,L18)</f>
        <v>0</v>
      </c>
      <c r="M52" s="56" t="n">
        <f aca="false">$A18*IF(M18="-",0,M18)</f>
        <v>0</v>
      </c>
      <c r="N52" s="56" t="n">
        <f aca="false">$A18*IF(N18="-",0,N18)</f>
        <v>0</v>
      </c>
      <c r="O52" s="56" t="n">
        <f aca="false">$A18*IF(O18="-",0,O18)</f>
        <v>0</v>
      </c>
      <c r="P52" s="56" t="n">
        <f aca="false">$A18*IF(P18="-",0,P18)</f>
        <v>0</v>
      </c>
      <c r="Q52" s="56" t="n">
        <f aca="false">$A18*IF(Q18="-",0,Q18)</f>
        <v>0</v>
      </c>
      <c r="R52" s="56" t="n">
        <f aca="false">$A18*IF(R18="-",0,R18)</f>
        <v>0</v>
      </c>
      <c r="S52" s="56" t="n">
        <f aca="false">$A18*IF(S18="-",0,S18)</f>
        <v>0</v>
      </c>
      <c r="T52" s="56" t="n">
        <f aca="false">$A18*IF(T18="-",0,T18)</f>
        <v>0</v>
      </c>
      <c r="U52" s="56" t="n">
        <f aca="false">$A18*IF(U18="-",0,U18)</f>
        <v>0</v>
      </c>
      <c r="V52" s="56" t="n">
        <f aca="false">$A18*IF(V18="-",0,V18)</f>
        <v>0</v>
      </c>
      <c r="W52" s="56" t="n">
        <f aca="false">$A18*IF(W18="-",0,W18)</f>
        <v>0</v>
      </c>
      <c r="X52" s="56" t="n">
        <f aca="false">$A18*IF(X18="-",0,X18)</f>
        <v>0</v>
      </c>
      <c r="Y52" s="56" t="n">
        <f aca="false">$A18*IF(Y18="-",0,Y18)</f>
        <v>0</v>
      </c>
      <c r="Z52" s="56" t="n">
        <f aca="false">$A18*IF(Z18="-",0,Z18)</f>
        <v>0</v>
      </c>
      <c r="AA52" s="56" t="n">
        <f aca="false">$A18*IF(AA18="-",0,AA18)</f>
        <v>0</v>
      </c>
      <c r="AB52" s="56" t="n">
        <f aca="false">$A18*IF(AB18="-",0,AB18)</f>
        <v>0</v>
      </c>
      <c r="AC52" s="56" t="n">
        <f aca="false">$A18*IF(AC18="-",0,AC18)</f>
        <v>0</v>
      </c>
      <c r="AD52" s="56" t="n">
        <f aca="false">$A18*IF(AD18="-",0,AD18)</f>
        <v>0</v>
      </c>
      <c r="AE52" s="56" t="n">
        <f aca="false">$A18*IF(AE18="-",0,AE18)</f>
        <v>0</v>
      </c>
      <c r="AF52" s="56" t="n">
        <f aca="false">$A18*IF(AF18="-",0,AF18)</f>
        <v>0</v>
      </c>
      <c r="AG52" s="56" t="n">
        <f aca="false">$A18*IF(AG18="-",0,AG18)</f>
        <v>0</v>
      </c>
    </row>
    <row r="53" customFormat="false" ht="12.75" hidden="false" customHeight="true" outlineLevel="0" collapsed="false">
      <c r="D53" s="53" t="s">
        <v>4954</v>
      </c>
      <c r="E53" s="56" t="n">
        <f aca="false">$A19*IF(E19="-",0,E19)</f>
        <v>0</v>
      </c>
      <c r="F53" s="56" t="n">
        <f aca="false">$A19*IF(F19="-",0,F19)</f>
        <v>0</v>
      </c>
      <c r="G53" s="56" t="n">
        <f aca="false">$A19*IF(G19="-",0,G19)</f>
        <v>0</v>
      </c>
      <c r="H53" s="56" t="n">
        <f aca="false">$A19*IF(H19="-",0,H19)</f>
        <v>0</v>
      </c>
      <c r="I53" s="56" t="n">
        <f aca="false">$A19*IF(I19="-",0,I19)</f>
        <v>0</v>
      </c>
      <c r="J53" s="56" t="n">
        <f aca="false">$A19*IF(J19="-",0,J19)</f>
        <v>0</v>
      </c>
      <c r="K53" s="56" t="n">
        <f aca="false">$A19*IF(K19="-",0,K19)</f>
        <v>0</v>
      </c>
      <c r="L53" s="56" t="n">
        <f aca="false">$A19*IF(L19="-",0,L19)</f>
        <v>0</v>
      </c>
      <c r="M53" s="56" t="n">
        <f aca="false">$A19*IF(M19="-",0,M19)</f>
        <v>0</v>
      </c>
      <c r="N53" s="56" t="n">
        <f aca="false">$A19*IF(N19="-",0,N19)</f>
        <v>0</v>
      </c>
      <c r="O53" s="56" t="n">
        <f aca="false">$A19*IF(O19="-",0,O19)</f>
        <v>0</v>
      </c>
      <c r="P53" s="56" t="n">
        <f aca="false">$A19*IF(P19="-",0,P19)</f>
        <v>0</v>
      </c>
      <c r="Q53" s="56" t="n">
        <f aca="false">$A19*IF(Q19="-",0,Q19)</f>
        <v>0</v>
      </c>
      <c r="R53" s="56" t="n">
        <f aca="false">$A19*IF(R19="-",0,R19)</f>
        <v>0</v>
      </c>
      <c r="S53" s="56" t="n">
        <f aca="false">$A19*IF(S19="-",0,S19)</f>
        <v>0</v>
      </c>
      <c r="T53" s="56" t="n">
        <f aca="false">$A19*IF(T19="-",0,T19)</f>
        <v>0</v>
      </c>
      <c r="U53" s="56" t="n">
        <f aca="false">$A19*IF(U19="-",0,U19)</f>
        <v>0</v>
      </c>
      <c r="V53" s="56" t="n">
        <f aca="false">$A19*IF(V19="-",0,V19)</f>
        <v>0</v>
      </c>
      <c r="W53" s="56" t="n">
        <f aca="false">$A19*IF(W19="-",0,W19)</f>
        <v>0</v>
      </c>
      <c r="X53" s="56" t="n">
        <f aca="false">$A19*IF(X19="-",0,X19)</f>
        <v>0</v>
      </c>
      <c r="Y53" s="56" t="n">
        <f aca="false">$A19*IF(Y19="-",0,Y19)</f>
        <v>0</v>
      </c>
      <c r="Z53" s="56" t="n">
        <f aca="false">$A19*IF(Z19="-",0,Z19)</f>
        <v>0</v>
      </c>
      <c r="AA53" s="56" t="n">
        <f aca="false">$A19*IF(AA19="-",0,AA19)</f>
        <v>0</v>
      </c>
      <c r="AB53" s="56" t="n">
        <f aca="false">$A19*IF(AB19="-",0,AB19)</f>
        <v>0</v>
      </c>
      <c r="AC53" s="56" t="n">
        <f aca="false">$A19*IF(AC19="-",0,AC19)</f>
        <v>0</v>
      </c>
      <c r="AD53" s="56" t="n">
        <f aca="false">$A19*IF(AD19="-",0,AD19)</f>
        <v>0</v>
      </c>
      <c r="AE53" s="56" t="n">
        <f aca="false">$A19*IF(AE19="-",0,AE19)</f>
        <v>0</v>
      </c>
      <c r="AF53" s="56" t="n">
        <f aca="false">$A19*IF(AF19="-",0,AF19)</f>
        <v>0</v>
      </c>
      <c r="AG53" s="56" t="n">
        <f aca="false">$A19*IF(AG19="-",0,AG19)</f>
        <v>0</v>
      </c>
    </row>
    <row r="54" customFormat="false" ht="12.75" hidden="false" customHeight="true" outlineLevel="0" collapsed="false">
      <c r="D54" s="53" t="s">
        <v>4954</v>
      </c>
      <c r="E54" s="56" t="n">
        <f aca="false">$A20*IF(E20="-",0,E20)</f>
        <v>0</v>
      </c>
      <c r="F54" s="56" t="n">
        <f aca="false">$A20*IF(F20="-",0,F20)</f>
        <v>0</v>
      </c>
      <c r="G54" s="56" t="n">
        <f aca="false">$A20*IF(G20="-",0,G20)</f>
        <v>0</v>
      </c>
      <c r="H54" s="56" t="n">
        <f aca="false">$A20*IF(H20="-",0,H20)</f>
        <v>0</v>
      </c>
      <c r="I54" s="56" t="n">
        <f aca="false">$A20*IF(I20="-",0,I20)</f>
        <v>0</v>
      </c>
      <c r="J54" s="56" t="n">
        <f aca="false">$A20*IF(J20="-",0,J20)</f>
        <v>0</v>
      </c>
      <c r="K54" s="56" t="n">
        <f aca="false">$A20*IF(K20="-",0,K20)</f>
        <v>0</v>
      </c>
      <c r="L54" s="56" t="n">
        <f aca="false">$A20*IF(L20="-",0,L20)</f>
        <v>0</v>
      </c>
      <c r="M54" s="56" t="n">
        <f aca="false">$A20*IF(M20="-",0,M20)</f>
        <v>0</v>
      </c>
      <c r="N54" s="56" t="n">
        <f aca="false">$A20*IF(N20="-",0,N20)</f>
        <v>0</v>
      </c>
      <c r="O54" s="56" t="n">
        <f aca="false">$A20*IF(O20="-",0,O20)</f>
        <v>0</v>
      </c>
      <c r="P54" s="56" t="n">
        <f aca="false">$A20*IF(P20="-",0,P20)</f>
        <v>0</v>
      </c>
      <c r="Q54" s="56" t="n">
        <f aca="false">$A20*IF(Q20="-",0,Q20)</f>
        <v>0</v>
      </c>
      <c r="R54" s="56" t="n">
        <f aca="false">$A20*IF(R20="-",0,R20)</f>
        <v>0</v>
      </c>
      <c r="S54" s="56" t="n">
        <f aca="false">$A20*IF(S20="-",0,S20)</f>
        <v>0</v>
      </c>
      <c r="T54" s="56" t="n">
        <f aca="false">$A20*IF(T20="-",0,T20)</f>
        <v>0</v>
      </c>
      <c r="U54" s="56" t="n">
        <f aca="false">$A20*IF(U20="-",0,U20)</f>
        <v>0</v>
      </c>
      <c r="V54" s="56" t="n">
        <f aca="false">$A20*IF(V20="-",0,V20)</f>
        <v>0</v>
      </c>
      <c r="W54" s="56" t="n">
        <f aca="false">$A20*IF(W20="-",0,W20)</f>
        <v>0</v>
      </c>
      <c r="X54" s="56" t="n">
        <f aca="false">$A20*IF(X20="-",0,X20)</f>
        <v>0</v>
      </c>
      <c r="Y54" s="56" t="n">
        <f aca="false">$A20*IF(Y20="-",0,Y20)</f>
        <v>0</v>
      </c>
      <c r="Z54" s="56" t="n">
        <f aca="false">$A20*IF(Z20="-",0,Z20)</f>
        <v>0</v>
      </c>
      <c r="AA54" s="56" t="n">
        <f aca="false">$A20*IF(AA20="-",0,AA20)</f>
        <v>0</v>
      </c>
      <c r="AB54" s="56" t="n">
        <f aca="false">$A20*IF(AB20="-",0,AB20)</f>
        <v>0</v>
      </c>
      <c r="AC54" s="56" t="n">
        <f aca="false">$A20*IF(AC20="-",0,AC20)</f>
        <v>0</v>
      </c>
      <c r="AD54" s="56" t="n">
        <f aca="false">$A20*IF(AD20="-",0,AD20)</f>
        <v>0</v>
      </c>
      <c r="AE54" s="56" t="n">
        <f aca="false">$A20*IF(AE20="-",0,AE20)</f>
        <v>0</v>
      </c>
      <c r="AF54" s="56" t="n">
        <f aca="false">$A20*IF(AF20="-",0,AF20)</f>
        <v>0</v>
      </c>
      <c r="AG54" s="56" t="n">
        <f aca="false">$A20*IF(AG20="-",0,AG20)</f>
        <v>0</v>
      </c>
    </row>
    <row r="55" customFormat="false" ht="12.75" hidden="false" customHeight="true" outlineLevel="0" collapsed="false">
      <c r="D55" s="53" t="s">
        <v>4954</v>
      </c>
      <c r="E55" s="56" t="n">
        <f aca="false">$A21*IF(E21="-",0,E21)</f>
        <v>0</v>
      </c>
      <c r="F55" s="56" t="n">
        <f aca="false">$A21*IF(F21="-",0,F21)</f>
        <v>0</v>
      </c>
      <c r="G55" s="56" t="n">
        <f aca="false">$A21*IF(G21="-",0,G21)</f>
        <v>0</v>
      </c>
      <c r="H55" s="56" t="n">
        <f aca="false">$A21*IF(H21="-",0,H21)</f>
        <v>0</v>
      </c>
      <c r="I55" s="56" t="n">
        <f aca="false">$A21*IF(I21="-",0,I21)</f>
        <v>0</v>
      </c>
      <c r="J55" s="56" t="n">
        <f aca="false">$A21*IF(J21="-",0,J21)</f>
        <v>0</v>
      </c>
      <c r="K55" s="56" t="n">
        <f aca="false">$A21*IF(K21="-",0,K21)</f>
        <v>0</v>
      </c>
      <c r="L55" s="56" t="n">
        <f aca="false">$A21*IF(L21="-",0,L21)</f>
        <v>0</v>
      </c>
      <c r="M55" s="56" t="n">
        <f aca="false">$A21*IF(M21="-",0,M21)</f>
        <v>0</v>
      </c>
      <c r="N55" s="56" t="n">
        <f aca="false">$A21*IF(N21="-",0,N21)</f>
        <v>0</v>
      </c>
      <c r="O55" s="56" t="n">
        <f aca="false">$A21*IF(O21="-",0,O21)</f>
        <v>0</v>
      </c>
      <c r="P55" s="56" t="n">
        <f aca="false">$A21*IF(P21="-",0,P21)</f>
        <v>0</v>
      </c>
      <c r="Q55" s="56" t="n">
        <f aca="false">$A21*IF(Q21="-",0,Q21)</f>
        <v>0</v>
      </c>
      <c r="R55" s="56" t="n">
        <f aca="false">$A21*IF(R21="-",0,R21)</f>
        <v>0</v>
      </c>
      <c r="S55" s="56" t="n">
        <f aca="false">$A21*IF(S21="-",0,S21)</f>
        <v>0</v>
      </c>
      <c r="T55" s="56" t="n">
        <f aca="false">$A21*IF(T21="-",0,T21)</f>
        <v>0</v>
      </c>
      <c r="U55" s="56" t="n">
        <f aca="false">$A21*IF(U21="-",0,U21)</f>
        <v>0</v>
      </c>
      <c r="V55" s="56" t="n">
        <f aca="false">$A21*IF(V21="-",0,V21)</f>
        <v>0</v>
      </c>
      <c r="W55" s="56" t="n">
        <f aca="false">$A21*IF(W21="-",0,W21)</f>
        <v>0</v>
      </c>
      <c r="X55" s="56" t="n">
        <f aca="false">$A21*IF(X21="-",0,X21)</f>
        <v>0</v>
      </c>
      <c r="Y55" s="56" t="n">
        <f aca="false">$A21*IF(Y21="-",0,Y21)</f>
        <v>0</v>
      </c>
      <c r="Z55" s="56" t="n">
        <f aca="false">$A21*IF(Z21="-",0,Z21)</f>
        <v>0</v>
      </c>
      <c r="AA55" s="56" t="n">
        <f aca="false">$A21*IF(AA21="-",0,AA21)</f>
        <v>0</v>
      </c>
      <c r="AB55" s="56" t="n">
        <f aca="false">$A21*IF(AB21="-",0,AB21)</f>
        <v>0</v>
      </c>
      <c r="AC55" s="56" t="n">
        <f aca="false">$A21*IF(AC21="-",0,AC21)</f>
        <v>0</v>
      </c>
      <c r="AD55" s="56" t="n">
        <f aca="false">$A21*IF(AD21="-",0,AD21)</f>
        <v>0</v>
      </c>
      <c r="AE55" s="56" t="n">
        <f aca="false">$A21*IF(AE21="-",0,AE21)</f>
        <v>0</v>
      </c>
      <c r="AF55" s="56" t="n">
        <f aca="false">$A21*IF(AF21="-",0,AF21)</f>
        <v>0</v>
      </c>
      <c r="AG55" s="56" t="n">
        <f aca="false">$A21*IF(AG21="-",0,AG21)</f>
        <v>0</v>
      </c>
    </row>
    <row r="56" customFormat="false" ht="12.75" hidden="false" customHeight="true" outlineLevel="0" collapsed="false">
      <c r="D56" s="53" t="s">
        <v>4954</v>
      </c>
      <c r="E56" s="56" t="n">
        <f aca="false">$A22*IF(E22="-",0,E22)</f>
        <v>0</v>
      </c>
      <c r="F56" s="56" t="n">
        <f aca="false">$A22*IF(F22="-",0,F22)</f>
        <v>0</v>
      </c>
      <c r="G56" s="56" t="n">
        <f aca="false">$A22*IF(G22="-",0,G22)</f>
        <v>0</v>
      </c>
      <c r="H56" s="56" t="n">
        <f aca="false">$A22*IF(H22="-",0,H22)</f>
        <v>0</v>
      </c>
      <c r="I56" s="56" t="n">
        <f aca="false">$A22*IF(I22="-",0,I22)</f>
        <v>0</v>
      </c>
      <c r="J56" s="56" t="n">
        <f aca="false">$A22*IF(J22="-",0,J22)</f>
        <v>0</v>
      </c>
      <c r="K56" s="56" t="n">
        <f aca="false">$A22*IF(K22="-",0,K22)</f>
        <v>0</v>
      </c>
      <c r="L56" s="56" t="n">
        <f aca="false">$A22*IF(L22="-",0,L22)</f>
        <v>0</v>
      </c>
      <c r="M56" s="56" t="n">
        <f aca="false">$A22*IF(M22="-",0,M22)</f>
        <v>0</v>
      </c>
      <c r="N56" s="56" t="n">
        <f aca="false">$A22*IF(N22="-",0,N22)</f>
        <v>0</v>
      </c>
      <c r="O56" s="56" t="n">
        <f aca="false">$A22*IF(O22="-",0,O22)</f>
        <v>0</v>
      </c>
      <c r="P56" s="56" t="n">
        <f aca="false">$A22*IF(P22="-",0,P22)</f>
        <v>0</v>
      </c>
      <c r="Q56" s="56" t="n">
        <f aca="false">$A22*IF(Q22="-",0,Q22)</f>
        <v>0</v>
      </c>
      <c r="R56" s="56" t="n">
        <f aca="false">$A22*IF(R22="-",0,R22)</f>
        <v>0</v>
      </c>
      <c r="S56" s="56" t="n">
        <f aca="false">$A22*IF(S22="-",0,S22)</f>
        <v>0</v>
      </c>
      <c r="T56" s="56" t="n">
        <f aca="false">$A22*IF(T22="-",0,T22)</f>
        <v>0</v>
      </c>
      <c r="U56" s="56" t="n">
        <f aca="false">$A22*IF(U22="-",0,U22)</f>
        <v>0</v>
      </c>
      <c r="V56" s="56" t="n">
        <f aca="false">$A22*IF(V22="-",0,V22)</f>
        <v>0</v>
      </c>
      <c r="W56" s="56" t="n">
        <f aca="false">$A22*IF(W22="-",0,W22)</f>
        <v>0</v>
      </c>
      <c r="X56" s="56" t="n">
        <f aca="false">$A22*IF(X22="-",0,X22)</f>
        <v>0</v>
      </c>
      <c r="Y56" s="56" t="n">
        <f aca="false">$A22*IF(Y22="-",0,Y22)</f>
        <v>0</v>
      </c>
      <c r="Z56" s="56" t="n">
        <f aca="false">$A22*IF(Z22="-",0,Z22)</f>
        <v>0</v>
      </c>
      <c r="AA56" s="56" t="n">
        <f aca="false">$A22*IF(AA22="-",0,AA22)</f>
        <v>0</v>
      </c>
      <c r="AB56" s="56" t="n">
        <f aca="false">$A22*IF(AB22="-",0,AB22)</f>
        <v>0</v>
      </c>
      <c r="AC56" s="56" t="n">
        <f aca="false">$A22*IF(AC22="-",0,AC22)</f>
        <v>0</v>
      </c>
      <c r="AD56" s="56" t="n">
        <f aca="false">$A22*IF(AD22="-",0,AD22)</f>
        <v>0</v>
      </c>
      <c r="AE56" s="56" t="n">
        <f aca="false">$A22*IF(AE22="-",0,AE22)</f>
        <v>0</v>
      </c>
      <c r="AF56" s="56" t="n">
        <f aca="false">$A22*IF(AF22="-",0,AF22)</f>
        <v>0</v>
      </c>
      <c r="AG56" s="56" t="n">
        <f aca="false">$A22*IF(AG22="-",0,AG22)</f>
        <v>0</v>
      </c>
    </row>
    <row r="57" customFormat="false" ht="12.75" hidden="false" customHeight="true" outlineLevel="0" collapsed="false">
      <c r="D57" s="114" t="s">
        <v>4955</v>
      </c>
      <c r="E57" s="115" t="n">
        <f aca="false">SUM(E37:E56)</f>
        <v>1129705.10821188</v>
      </c>
      <c r="F57" s="116" t="n">
        <f aca="false">SUM(F37:F56)</f>
        <v>1097419.64478064</v>
      </c>
      <c r="G57" s="116" t="n">
        <f aca="false">SUM(G37:G56)</f>
        <v>1094739.11690625</v>
      </c>
      <c r="H57" s="116" t="n">
        <f aca="false">SUM(H37:H56)</f>
        <v>1123148.07542233</v>
      </c>
      <c r="I57" s="116" t="n">
        <f aca="false">SUM(I37:I56)</f>
        <v>1144369.46139327</v>
      </c>
      <c r="J57" s="116" t="n">
        <f aca="false">SUM(J37:J56)</f>
        <v>1110764.84780484</v>
      </c>
      <c r="K57" s="116" t="n">
        <f aca="false">SUM(K37:K56)</f>
        <v>1140154.03236723</v>
      </c>
      <c r="L57" s="116" t="n">
        <f aca="false">SUM(L37:L56)</f>
        <v>1136945.63259519</v>
      </c>
      <c r="M57" s="116" t="n">
        <f aca="false">SUM(M37:M56)</f>
        <v>1144342.91164902</v>
      </c>
      <c r="N57" s="116" t="n">
        <f aca="false">SUM(N37:N56)</f>
        <v>1148768.76734769</v>
      </c>
      <c r="O57" s="116" t="n">
        <f aca="false">SUM(O37:O56)</f>
        <v>1114547.25022693</v>
      </c>
      <c r="P57" s="116" t="n">
        <f aca="false">SUM(P37:P56)</f>
        <v>1125684.63553712</v>
      </c>
      <c r="Q57" s="116" t="n">
        <f aca="false">SUM(Q37:Q56)</f>
        <v>1137394.10015129</v>
      </c>
      <c r="R57" s="116" t="n">
        <f aca="false">SUM(R37:R56)</f>
        <v>1114472.68411498</v>
      </c>
      <c r="S57" s="116" t="n">
        <f aca="false">SUM(S37:S56)</f>
        <v>1133462.84871461</v>
      </c>
      <c r="T57" s="116" t="n">
        <f aca="false">SUM(T37:T56)</f>
        <v>1106909.95007564</v>
      </c>
      <c r="U57" s="116" t="n">
        <f aca="false">SUM(U37:U56)</f>
        <v>1113494.4</v>
      </c>
      <c r="V57" s="116" t="n">
        <f aca="false">SUM(V37:V56)</f>
        <v>1138236.2677761</v>
      </c>
      <c r="W57" s="116" t="n">
        <f aca="false">SUM(W37:W56)</f>
        <v>1150733.79222034</v>
      </c>
      <c r="X57" s="116" t="n">
        <f aca="false">SUM(X37:X56)</f>
        <v>1124889.29992861</v>
      </c>
      <c r="Y57" s="116" t="n">
        <f aca="false">SUM(Y37:Y56)</f>
        <v>1134471.02299583</v>
      </c>
      <c r="Z57" s="116" t="n">
        <f aca="false">SUM(Z37:Z56)</f>
        <v>1167282.51323921</v>
      </c>
      <c r="AA57" s="116" t="n">
        <f aca="false">SUM(AA37:AA56)</f>
        <v>1156450.6892587</v>
      </c>
      <c r="AB57" s="116" t="n">
        <f aca="false">SUM(AB37:AB56)</f>
        <v>1143921.77155825</v>
      </c>
      <c r="AC57" s="116" t="n">
        <f aca="false">SUM(AC37:AC56)</f>
        <v>1126655.02783661</v>
      </c>
      <c r="AD57" s="116" t="n">
        <f aca="false">SUM(AD37:AD56)</f>
        <v>1148768.76734769</v>
      </c>
      <c r="AE57" s="116" t="n">
        <f aca="false">SUM(AE37:AE56)</f>
        <v>1141710.78608169</v>
      </c>
      <c r="AF57" s="116" t="n">
        <f aca="false">SUM(AF37:AF56)</f>
        <v>1126549.74281392</v>
      </c>
      <c r="AG57" s="116" t="n">
        <f aca="false">SUM(AG37:AG56)</f>
        <v>1148021.11462653</v>
      </c>
    </row>
    <row r="58" customFormat="false" ht="12.75" hidden="false" customHeight="true" outlineLevel="0" collapsed="false">
      <c r="D58" s="97" t="s">
        <v>4956</v>
      </c>
      <c r="E58" s="56" t="n">
        <f aca="false">E57*'Cluster determination'!D62</f>
        <v>6.71337886045312E-066</v>
      </c>
      <c r="F58" s="56" t="n">
        <f aca="false">F57*'Cluster determination'!E62</f>
        <v>1.5707955120614E-030</v>
      </c>
      <c r="G58" s="56" t="n">
        <f aca="false">G57*'Cluster determination'!F62</f>
        <v>6.11471723235763E-027</v>
      </c>
      <c r="H58" s="56" t="n">
        <f aca="false">H57*'Cluster determination'!G62</f>
        <v>4.77309827674956E-038</v>
      </c>
      <c r="I58" s="56" t="n">
        <f aca="false">I57*'Cluster determination'!H62</f>
        <v>0</v>
      </c>
      <c r="J58" s="56" t="n">
        <f aca="false">J57*'Cluster determination'!I62</f>
        <v>1.39295238245137E-077</v>
      </c>
      <c r="K58" s="56" t="n">
        <f aca="false">K57*'Cluster determination'!J62</f>
        <v>1.21916820041208E-038</v>
      </c>
      <c r="L58" s="56" t="n">
        <f aca="false">L57*'Cluster determination'!K62</f>
        <v>6.60060891575813E-076</v>
      </c>
      <c r="M58" s="56" t="n">
        <f aca="false">M57*'Cluster determination'!L62</f>
        <v>0</v>
      </c>
      <c r="N58" s="56" t="n">
        <f aca="false">N57*'Cluster determination'!M62</f>
        <v>7766.29302882203</v>
      </c>
      <c r="O58" s="56" t="n">
        <f aca="false">O57*'Cluster determination'!N62</f>
        <v>2.57208302349825E-059</v>
      </c>
      <c r="P58" s="56" t="n">
        <f aca="false">P57*'Cluster determination'!O62</f>
        <v>3.19386935712061E-037</v>
      </c>
      <c r="Q58" s="56" t="n">
        <f aca="false">Q57*'Cluster determination'!P62</f>
        <v>2.52580944758802E-032</v>
      </c>
      <c r="R58" s="56" t="n">
        <f aca="false">R57*'Cluster determination'!Q62</f>
        <v>1.81381209783558E-036</v>
      </c>
      <c r="S58" s="56" t="n">
        <f aca="false">S57*'Cluster determination'!R62</f>
        <v>6.68369749464431E-039</v>
      </c>
      <c r="T58" s="56" t="n">
        <f aca="false">T57*'Cluster determination'!S62</f>
        <v>7.89678414552085E-034</v>
      </c>
      <c r="U58" s="56" t="n">
        <f aca="false">U57*'Cluster determination'!T62</f>
        <v>2.32988461797595E-076</v>
      </c>
      <c r="V58" s="56" t="n">
        <f aca="false">V57*'Cluster determination'!U62</f>
        <v>2.62567244492719E-034</v>
      </c>
      <c r="W58" s="56" t="n">
        <f aca="false">W57*'Cluster determination'!V62</f>
        <v>1.23469237993271E-035</v>
      </c>
      <c r="X58" s="56" t="n">
        <f aca="false">X57*'Cluster determination'!W62</f>
        <v>2.39515833336821E-036</v>
      </c>
      <c r="Y58" s="56" t="n">
        <f aca="false">Y57*'Cluster determination'!X62</f>
        <v>2.39165049970008E-020</v>
      </c>
      <c r="Z58" s="56" t="n">
        <f aca="false">Z57*'Cluster determination'!Y62</f>
        <v>1158413.5632492</v>
      </c>
      <c r="AA58" s="56" t="n">
        <f aca="false">AA57*'Cluster determination'!Z62</f>
        <v>8.86728268755233E-039</v>
      </c>
      <c r="AB58" s="56" t="n">
        <f aca="false">AB57*'Cluster determination'!AA62</f>
        <v>1.0748866981798E-040</v>
      </c>
      <c r="AC58" s="56" t="n">
        <f aca="false">AC57*'Cluster determination'!AB62</f>
        <v>16.2263947279655</v>
      </c>
      <c r="AD58" s="56" t="n">
        <f aca="false">AD57*'Cluster determination'!AC62</f>
        <v>1.68665943427565E-035</v>
      </c>
      <c r="AE58" s="56" t="n">
        <f aca="false">AE57*'Cluster determination'!AD62</f>
        <v>0.0469990949965182</v>
      </c>
      <c r="AF58" s="56" t="n">
        <f aca="false">AF57*'Cluster determination'!AE62</f>
        <v>927.11282407682</v>
      </c>
      <c r="AG58" s="56" t="n">
        <f aca="false">AG57*'Cluster determination'!AF62</f>
        <v>1.23782291290886E-037</v>
      </c>
    </row>
    <row r="59" customFormat="false" ht="21" hidden="false" customHeight="true" outlineLevel="0" collapsed="false">
      <c r="D59" s="117" t="s">
        <v>4957</v>
      </c>
      <c r="E59" s="118" t="n">
        <f aca="false">SUM(E58:AG58)</f>
        <v>1167123.24249592</v>
      </c>
      <c r="F59" s="118"/>
      <c r="G59" s="56"/>
      <c r="H59" s="56"/>
      <c r="I59" s="56"/>
      <c r="J59" s="56"/>
      <c r="K59" s="56"/>
      <c r="L59" s="56"/>
      <c r="M59" s="56"/>
      <c r="N59" s="56"/>
      <c r="O59" s="56"/>
      <c r="P59" s="56"/>
      <c r="Q59" s="56"/>
      <c r="R59" s="56"/>
      <c r="S59" s="56"/>
      <c r="T59" s="56"/>
      <c r="U59" s="56"/>
      <c r="V59" s="56"/>
    </row>
  </sheetData>
  <mergeCells count="2">
    <mergeCell ref="D36:V36"/>
    <mergeCell ref="E59:F59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781"/>
  <sheetViews>
    <sheetView showFormulas="false" showGridLines="true" showRowColHeaders="true" showZeros="true" rightToLeft="false" tabSelected="false" showOutlineSymbols="true" defaultGridColor="true" view="normal" topLeftCell="A118" colorId="64" zoomScale="85" zoomScaleNormal="85" zoomScalePageLayoutView="100" workbookViewId="0">
      <selection pane="topLeft" activeCell="C1" activeCellId="0" sqref="C1"/>
    </sheetView>
  </sheetViews>
  <sheetFormatPr defaultColWidth="8.76171875" defaultRowHeight="12.75" zeroHeight="false" outlineLevelRow="0" outlineLevelCol="0"/>
  <cols>
    <col collapsed="false" customWidth="true" hidden="false" outlineLevel="0" max="1" min="1" style="3" width="4.66"/>
    <col collapsed="false" customWidth="true" hidden="false" outlineLevel="0" max="2" min="2" style="3" width="74.98"/>
    <col collapsed="false" customWidth="true" hidden="false" outlineLevel="0" max="3" min="3" style="3" width="13.5"/>
    <col collapsed="false" customWidth="true" hidden="false" outlineLevel="0" max="4" min="4" style="3" width="30.16"/>
    <col collapsed="false" customWidth="true" hidden="false" outlineLevel="0" max="257" min="257" style="3" width="4.66"/>
    <col collapsed="false" customWidth="true" hidden="false" outlineLevel="0" max="258" min="258" style="3" width="74.98"/>
    <col collapsed="false" customWidth="true" hidden="false" outlineLevel="0" max="259" min="259" style="3" width="13.5"/>
    <col collapsed="false" customWidth="true" hidden="false" outlineLevel="0" max="260" min="260" style="3" width="30.16"/>
    <col collapsed="false" customWidth="true" hidden="false" outlineLevel="0" max="513" min="513" style="3" width="4.66"/>
    <col collapsed="false" customWidth="true" hidden="false" outlineLevel="0" max="514" min="514" style="3" width="74.98"/>
    <col collapsed="false" customWidth="true" hidden="false" outlineLevel="0" max="515" min="515" style="3" width="13.5"/>
    <col collapsed="false" customWidth="true" hidden="false" outlineLevel="0" max="516" min="516" style="3" width="30.16"/>
    <col collapsed="false" customWidth="true" hidden="false" outlineLevel="0" max="769" min="769" style="3" width="4.66"/>
    <col collapsed="false" customWidth="true" hidden="false" outlineLevel="0" max="770" min="770" style="3" width="74.98"/>
    <col collapsed="false" customWidth="true" hidden="false" outlineLevel="0" max="771" min="771" style="3" width="13.5"/>
    <col collapsed="false" customWidth="true" hidden="false" outlineLevel="0" max="772" min="772" style="3" width="30.16"/>
  </cols>
  <sheetData>
    <row r="1" customFormat="false" ht="45" hidden="false" customHeight="true" outlineLevel="0" collapsed="false">
      <c r="A1" s="3" t="s">
        <v>4958</v>
      </c>
      <c r="B1" s="119" t="s">
        <v>4959</v>
      </c>
      <c r="C1" s="120" t="s">
        <v>4960</v>
      </c>
      <c r="D1" s="120"/>
    </row>
    <row r="2" customFormat="false" ht="12.75" hidden="false" customHeight="true" outlineLevel="0" collapsed="false">
      <c r="A2" s="3" t="n">
        <v>1</v>
      </c>
      <c r="B2" s="121" t="s">
        <v>4961</v>
      </c>
      <c r="C2" s="120" t="s">
        <v>4962</v>
      </c>
      <c r="D2" s="120" t="n">
        <v>730</v>
      </c>
    </row>
    <row r="3" customFormat="false" ht="12.75" hidden="false" customHeight="true" outlineLevel="0" collapsed="false">
      <c r="A3" s="3" t="n">
        <v>2</v>
      </c>
      <c r="B3" s="121" t="s">
        <v>4963</v>
      </c>
      <c r="C3" s="120" t="s">
        <v>4964</v>
      </c>
      <c r="D3" s="120"/>
    </row>
    <row r="4" customFormat="false" ht="12.75" hidden="false" customHeight="true" outlineLevel="0" collapsed="false">
      <c r="A4" s="3" t="n">
        <v>3</v>
      </c>
      <c r="B4" s="121" t="s">
        <v>4965</v>
      </c>
      <c r="C4" s="120" t="s">
        <v>4966</v>
      </c>
      <c r="D4" s="120"/>
    </row>
    <row r="5" customFormat="false" ht="12.75" hidden="false" customHeight="true" outlineLevel="0" collapsed="false">
      <c r="A5" s="3" t="n">
        <v>4</v>
      </c>
      <c r="B5" s="121" t="s">
        <v>4967</v>
      </c>
      <c r="C5" s="120" t="s">
        <v>4968</v>
      </c>
      <c r="D5" s="120"/>
    </row>
    <row r="6" customFormat="false" ht="12.75" hidden="false" customHeight="true" outlineLevel="0" collapsed="false">
      <c r="A6" s="3" t="n">
        <v>5</v>
      </c>
      <c r="B6" s="121" t="s">
        <v>4969</v>
      </c>
      <c r="C6" s="120" t="s">
        <v>4970</v>
      </c>
      <c r="D6" s="120"/>
    </row>
    <row r="7" customFormat="false" ht="23.25" hidden="false" customHeight="true" outlineLevel="0" collapsed="false">
      <c r="A7" s="3" t="n">
        <v>6</v>
      </c>
      <c r="B7" s="121" t="s">
        <v>4971</v>
      </c>
      <c r="C7" s="120" t="s">
        <v>4972</v>
      </c>
      <c r="D7" s="122"/>
    </row>
    <row r="8" customFormat="false" ht="23.25" hidden="false" customHeight="true" outlineLevel="0" collapsed="false">
      <c r="A8" s="3" t="n">
        <v>7</v>
      </c>
      <c r="B8" s="121" t="s">
        <v>4973</v>
      </c>
      <c r="C8" s="120" t="s">
        <v>4974</v>
      </c>
      <c r="D8" s="122"/>
    </row>
    <row r="9" customFormat="false" ht="23.25" hidden="false" customHeight="true" outlineLevel="0" collapsed="false">
      <c r="A9" s="3" t="n">
        <v>8</v>
      </c>
      <c r="B9" s="121" t="s">
        <v>4975</v>
      </c>
      <c r="C9" s="120" t="s">
        <v>4976</v>
      </c>
      <c r="D9" s="122" t="n">
        <v>1</v>
      </c>
    </row>
    <row r="10" customFormat="false" ht="23.25" hidden="false" customHeight="true" outlineLevel="0" collapsed="false">
      <c r="A10" s="3" t="n">
        <v>9</v>
      </c>
      <c r="B10" s="121" t="s">
        <v>4977</v>
      </c>
      <c r="C10" s="120" t="s">
        <v>4978</v>
      </c>
      <c r="D10" s="122" t="n">
        <v>100</v>
      </c>
    </row>
    <row r="11" customFormat="false" ht="12.75" hidden="false" customHeight="true" outlineLevel="0" collapsed="false">
      <c r="A11" s="3" t="n">
        <v>10</v>
      </c>
      <c r="B11" s="121" t="s">
        <v>4979</v>
      </c>
      <c r="C11" s="120" t="s">
        <v>4980</v>
      </c>
      <c r="D11" s="122" t="n">
        <v>2</v>
      </c>
    </row>
    <row r="12" customFormat="false" ht="12.75" hidden="false" customHeight="true" outlineLevel="0" collapsed="false">
      <c r="A12" s="3" t="n">
        <v>11</v>
      </c>
      <c r="B12" s="121" t="s">
        <v>4981</v>
      </c>
      <c r="C12" s="120" t="s">
        <v>4982</v>
      </c>
      <c r="D12" s="122" t="n">
        <v>1</v>
      </c>
    </row>
    <row r="13" customFormat="false" ht="12.75" hidden="false" customHeight="true" outlineLevel="0" collapsed="false">
      <c r="A13" s="3" t="n">
        <v>12</v>
      </c>
      <c r="B13" s="121" t="s">
        <v>4983</v>
      </c>
      <c r="C13" s="120" t="s">
        <v>4984</v>
      </c>
      <c r="D13" s="122" t="n">
        <v>117342</v>
      </c>
    </row>
    <row r="14" customFormat="false" ht="12.75" hidden="false" customHeight="true" outlineLevel="0" collapsed="false">
      <c r="A14" s="3" t="n">
        <v>13</v>
      </c>
      <c r="B14" s="121" t="s">
        <v>4985</v>
      </c>
      <c r="C14" s="120" t="s">
        <v>4986</v>
      </c>
      <c r="D14" s="122"/>
    </row>
    <row r="15" customFormat="false" ht="12.75" hidden="false" customHeight="true" outlineLevel="0" collapsed="false">
      <c r="A15" s="3" t="n">
        <v>14</v>
      </c>
      <c r="B15" s="121" t="s">
        <v>4987</v>
      </c>
      <c r="C15" s="120" t="s">
        <v>4988</v>
      </c>
      <c r="D15" s="122"/>
    </row>
    <row r="16" customFormat="false" ht="12.75" hidden="false" customHeight="true" outlineLevel="0" collapsed="false">
      <c r="A16" s="3" t="n">
        <v>15</v>
      </c>
      <c r="B16" s="121" t="s">
        <v>4989</v>
      </c>
      <c r="C16" s="3" t="s">
        <v>4990</v>
      </c>
    </row>
    <row r="17" customFormat="false" ht="12.75" hidden="false" customHeight="true" outlineLevel="0" collapsed="false">
      <c r="B17" s="121"/>
      <c r="C17" s="3" t="s">
        <v>4991</v>
      </c>
    </row>
    <row r="18" customFormat="false" ht="12.75" hidden="false" customHeight="true" outlineLevel="0" collapsed="false">
      <c r="B18" s="121"/>
      <c r="C18" s="3" t="s">
        <v>4992</v>
      </c>
      <c r="D18" s="3" t="n">
        <v>15</v>
      </c>
    </row>
    <row r="19" customFormat="false" ht="12.75" hidden="false" customHeight="true" outlineLevel="0" collapsed="false">
      <c r="B19" s="121"/>
      <c r="C19" s="3" t="s">
        <v>4993</v>
      </c>
      <c r="D19" s="3" t="n">
        <v>247</v>
      </c>
    </row>
    <row r="20" customFormat="false" ht="12.75" hidden="false" customHeight="true" outlineLevel="0" collapsed="false">
      <c r="B20" s="121"/>
      <c r="C20" s="3" t="s">
        <v>4994</v>
      </c>
    </row>
    <row r="21" customFormat="false" ht="12.75" hidden="false" customHeight="true" outlineLevel="0" collapsed="false">
      <c r="B21" s="121"/>
      <c r="C21" s="3" t="s">
        <v>4995</v>
      </c>
    </row>
    <row r="22" customFormat="false" ht="12.75" hidden="false" customHeight="true" outlineLevel="0" collapsed="false">
      <c r="B22" s="121"/>
      <c r="C22" s="3" t="s">
        <v>4996</v>
      </c>
    </row>
    <row r="23" customFormat="false" ht="12.75" hidden="false" customHeight="true" outlineLevel="0" collapsed="false">
      <c r="B23" s="121"/>
      <c r="C23" s="3" t="s">
        <v>4997</v>
      </c>
    </row>
    <row r="24" customFormat="false" ht="12.75" hidden="false" customHeight="true" outlineLevel="0" collapsed="false">
      <c r="C24" s="3" t="s">
        <v>4998</v>
      </c>
    </row>
    <row r="25" customFormat="false" ht="12.75" hidden="false" customHeight="true" outlineLevel="0" collapsed="false">
      <c r="B25" s="3" t="s">
        <v>4989</v>
      </c>
      <c r="C25" s="3" t="s">
        <v>4999</v>
      </c>
      <c r="E25" s="3" t="s">
        <v>5000</v>
      </c>
    </row>
    <row r="26" customFormat="false" ht="12.75" hidden="false" customHeight="true" outlineLevel="0" collapsed="false">
      <c r="B26" s="3" t="s">
        <v>5001</v>
      </c>
      <c r="C26" s="3" t="s">
        <v>5002</v>
      </c>
      <c r="E26" s="3" t="s">
        <v>5003</v>
      </c>
    </row>
    <row r="27" customFormat="false" ht="12.75" hidden="false" customHeight="true" outlineLevel="0" collapsed="false">
      <c r="B27" s="3" t="s">
        <v>5004</v>
      </c>
      <c r="C27" s="3" t="s">
        <v>5005</v>
      </c>
      <c r="E27" s="3" t="s">
        <v>5003</v>
      </c>
    </row>
    <row r="28" customFormat="false" ht="12.75" hidden="false" customHeight="true" outlineLevel="0" collapsed="false">
      <c r="B28" s="3" t="s">
        <v>5006</v>
      </c>
      <c r="C28" s="3" t="s">
        <v>5007</v>
      </c>
      <c r="E28" s="3" t="s">
        <v>5003</v>
      </c>
    </row>
    <row r="29" customFormat="false" ht="12.75" hidden="false" customHeight="true" outlineLevel="0" collapsed="false">
      <c r="B29" s="3" t="s">
        <v>5008</v>
      </c>
      <c r="C29" s="3" t="s">
        <v>5009</v>
      </c>
      <c r="E29" s="3" t="s">
        <v>5003</v>
      </c>
    </row>
    <row r="30" customFormat="false" ht="12.75" hidden="false" customHeight="true" outlineLevel="0" collapsed="false">
      <c r="B30" s="3" t="s">
        <v>5010</v>
      </c>
      <c r="C30" s="3" t="s">
        <v>5011</v>
      </c>
      <c r="E30" s="3" t="s">
        <v>5003</v>
      </c>
    </row>
    <row r="31" customFormat="false" ht="12.75" hidden="false" customHeight="true" outlineLevel="0" collapsed="false">
      <c r="B31" s="3" t="s">
        <v>5012</v>
      </c>
      <c r="C31" s="3" t="s">
        <v>5013</v>
      </c>
      <c r="E31" s="3" t="s">
        <v>5003</v>
      </c>
    </row>
    <row r="32" customFormat="false" ht="12.75" hidden="false" customHeight="true" outlineLevel="0" collapsed="false">
      <c r="B32" s="3" t="s">
        <v>5014</v>
      </c>
      <c r="C32" s="3" t="s">
        <v>5015</v>
      </c>
      <c r="E32" s="3" t="s">
        <v>5003</v>
      </c>
    </row>
    <row r="33" customFormat="false" ht="12.75" hidden="false" customHeight="true" outlineLevel="0" collapsed="false">
      <c r="B33" s="3" t="s">
        <v>5016</v>
      </c>
      <c r="C33" s="3" t="s">
        <v>5017</v>
      </c>
      <c r="E33" s="3" t="s">
        <v>5018</v>
      </c>
    </row>
    <row r="34" customFormat="false" ht="12.75" hidden="false" customHeight="true" outlineLevel="0" collapsed="false">
      <c r="B34" s="3" t="s">
        <v>5019</v>
      </c>
      <c r="C34" s="3" t="s">
        <v>5020</v>
      </c>
      <c r="E34" s="3" t="s">
        <v>5021</v>
      </c>
    </row>
    <row r="35" customFormat="false" ht="12.75" hidden="false" customHeight="true" outlineLevel="0" collapsed="false">
      <c r="B35" s="3" t="s">
        <v>5022</v>
      </c>
      <c r="C35" s="3" t="s">
        <v>5023</v>
      </c>
      <c r="E35" s="3" t="s">
        <v>5021</v>
      </c>
    </row>
    <row r="36" customFormat="false" ht="12.75" hidden="false" customHeight="true" outlineLevel="0" collapsed="false">
      <c r="B36" s="3" t="s">
        <v>5024</v>
      </c>
      <c r="C36" s="3" t="s">
        <v>5025</v>
      </c>
      <c r="E36" s="3" t="s">
        <v>5021</v>
      </c>
    </row>
    <row r="37" customFormat="false" ht="12.75" hidden="false" customHeight="true" outlineLevel="0" collapsed="false">
      <c r="B37" s="3" t="s">
        <v>5026</v>
      </c>
      <c r="C37" s="3" t="s">
        <v>5027</v>
      </c>
      <c r="E37" s="3" t="s">
        <v>5021</v>
      </c>
    </row>
    <row r="38" customFormat="false" ht="12.75" hidden="false" customHeight="true" outlineLevel="0" collapsed="false">
      <c r="B38" s="3" t="s">
        <v>5028</v>
      </c>
      <c r="C38" s="3" t="s">
        <v>5029</v>
      </c>
      <c r="E38" s="3" t="s">
        <v>5021</v>
      </c>
    </row>
    <row r="39" customFormat="false" ht="12.75" hidden="false" customHeight="true" outlineLevel="0" collapsed="false">
      <c r="B39" s="3" t="s">
        <v>5030</v>
      </c>
      <c r="C39" s="3" t="s">
        <v>5031</v>
      </c>
      <c r="E39" s="3" t="s">
        <v>5021</v>
      </c>
    </row>
    <row r="40" customFormat="false" ht="12.75" hidden="false" customHeight="true" outlineLevel="0" collapsed="false">
      <c r="B40" s="3" t="s">
        <v>5032</v>
      </c>
      <c r="C40" s="3" t="s">
        <v>5033</v>
      </c>
      <c r="E40" s="3" t="s">
        <v>5034</v>
      </c>
    </row>
    <row r="41" customFormat="false" ht="12.75" hidden="false" customHeight="true" outlineLevel="0" collapsed="false">
      <c r="B41" s="3" t="s">
        <v>5035</v>
      </c>
      <c r="C41" s="3" t="s">
        <v>5036</v>
      </c>
      <c r="E41" s="3" t="s">
        <v>5034</v>
      </c>
    </row>
    <row r="42" customFormat="false" ht="12.75" hidden="false" customHeight="true" outlineLevel="0" collapsed="false">
      <c r="B42" s="3" t="s">
        <v>5037</v>
      </c>
      <c r="C42" s="3" t="s">
        <v>5038</v>
      </c>
      <c r="E42" s="3" t="s">
        <v>5034</v>
      </c>
    </row>
    <row r="43" customFormat="false" ht="12.75" hidden="false" customHeight="true" outlineLevel="0" collapsed="false">
      <c r="B43" s="3" t="s">
        <v>5039</v>
      </c>
      <c r="C43" s="3" t="s">
        <v>5040</v>
      </c>
      <c r="E43" s="3" t="s">
        <v>5034</v>
      </c>
    </row>
    <row r="44" customFormat="false" ht="12.75" hidden="false" customHeight="true" outlineLevel="0" collapsed="false">
      <c r="B44" s="3" t="s">
        <v>5041</v>
      </c>
      <c r="C44" s="3" t="s">
        <v>5042</v>
      </c>
      <c r="E44" s="3" t="s">
        <v>5034</v>
      </c>
    </row>
    <row r="45" customFormat="false" ht="12.75" hidden="false" customHeight="true" outlineLevel="0" collapsed="false">
      <c r="B45" s="3" t="s">
        <v>5043</v>
      </c>
      <c r="C45" s="3" t="s">
        <v>5044</v>
      </c>
      <c r="E45" s="3" t="s">
        <v>5034</v>
      </c>
    </row>
    <row r="46" customFormat="false" ht="12.75" hidden="false" customHeight="true" outlineLevel="0" collapsed="false">
      <c r="B46" s="3" t="s">
        <v>5045</v>
      </c>
      <c r="C46" s="3" t="s">
        <v>5046</v>
      </c>
      <c r="E46" s="3" t="s">
        <v>5034</v>
      </c>
    </row>
    <row r="47" customFormat="false" ht="12.75" hidden="false" customHeight="true" outlineLevel="0" collapsed="false">
      <c r="B47" s="3" t="s">
        <v>5047</v>
      </c>
      <c r="C47" s="3" t="s">
        <v>5048</v>
      </c>
      <c r="E47" s="3" t="s">
        <v>5034</v>
      </c>
    </row>
    <row r="48" customFormat="false" ht="12.75" hidden="false" customHeight="true" outlineLevel="0" collapsed="false">
      <c r="B48" s="3" t="s">
        <v>5049</v>
      </c>
      <c r="C48" s="3" t="s">
        <v>5050</v>
      </c>
      <c r="E48" s="3" t="s">
        <v>5034</v>
      </c>
    </row>
    <row r="49" customFormat="false" ht="12.75" hidden="false" customHeight="true" outlineLevel="0" collapsed="false">
      <c r="B49" s="3" t="s">
        <v>5051</v>
      </c>
      <c r="C49" s="3" t="s">
        <v>5052</v>
      </c>
      <c r="E49" s="3" t="s">
        <v>5034</v>
      </c>
    </row>
    <row r="50" customFormat="false" ht="12.75" hidden="false" customHeight="true" outlineLevel="0" collapsed="false">
      <c r="B50" s="3" t="s">
        <v>5053</v>
      </c>
      <c r="C50" s="3" t="s">
        <v>5054</v>
      </c>
      <c r="E50" s="3" t="s">
        <v>5034</v>
      </c>
    </row>
    <row r="51" customFormat="false" ht="12.75" hidden="false" customHeight="true" outlineLevel="0" collapsed="false">
      <c r="B51" s="3" t="s">
        <v>5055</v>
      </c>
      <c r="C51" s="3" t="s">
        <v>5056</v>
      </c>
      <c r="E51" s="3" t="s">
        <v>5034</v>
      </c>
    </row>
    <row r="52" customFormat="false" ht="12.75" hidden="false" customHeight="true" outlineLevel="0" collapsed="false">
      <c r="B52" s="3" t="s">
        <v>5057</v>
      </c>
      <c r="C52" s="3" t="s">
        <v>5058</v>
      </c>
      <c r="E52" s="3" t="s">
        <v>5034</v>
      </c>
    </row>
    <row r="53" customFormat="false" ht="12.75" hidden="false" customHeight="true" outlineLevel="0" collapsed="false">
      <c r="B53" s="3" t="s">
        <v>5059</v>
      </c>
      <c r="C53" s="3" t="s">
        <v>5060</v>
      </c>
      <c r="E53" s="3" t="s">
        <v>5034</v>
      </c>
    </row>
    <row r="54" customFormat="false" ht="12.75" hidden="false" customHeight="true" outlineLevel="0" collapsed="false">
      <c r="B54" s="3" t="s">
        <v>5061</v>
      </c>
      <c r="C54" s="3" t="s">
        <v>5062</v>
      </c>
      <c r="E54" s="3" t="s">
        <v>5034</v>
      </c>
    </row>
    <row r="55" customFormat="false" ht="12.75" hidden="false" customHeight="true" outlineLevel="0" collapsed="false">
      <c r="B55" s="3" t="s">
        <v>5063</v>
      </c>
      <c r="C55" s="3" t="s">
        <v>5064</v>
      </c>
      <c r="E55" s="3" t="s">
        <v>5034</v>
      </c>
    </row>
    <row r="56" customFormat="false" ht="12.75" hidden="false" customHeight="true" outlineLevel="0" collapsed="false">
      <c r="B56" s="3" t="s">
        <v>5065</v>
      </c>
      <c r="C56" s="3" t="s">
        <v>5066</v>
      </c>
      <c r="E56" s="3" t="s">
        <v>5034</v>
      </c>
    </row>
    <row r="57" customFormat="false" ht="12.75" hidden="false" customHeight="true" outlineLevel="0" collapsed="false">
      <c r="B57" s="3" t="s">
        <v>5067</v>
      </c>
      <c r="C57" s="3" t="s">
        <v>5068</v>
      </c>
      <c r="E57" s="3" t="s">
        <v>5034</v>
      </c>
    </row>
    <row r="58" customFormat="false" ht="12.75" hidden="false" customHeight="true" outlineLevel="0" collapsed="false">
      <c r="B58" s="3" t="s">
        <v>5069</v>
      </c>
      <c r="C58" s="3" t="s">
        <v>5070</v>
      </c>
      <c r="E58" s="3" t="s">
        <v>5034</v>
      </c>
    </row>
    <row r="59" customFormat="false" ht="12.75" hidden="false" customHeight="true" outlineLevel="0" collapsed="false">
      <c r="B59" s="3" t="s">
        <v>5071</v>
      </c>
      <c r="C59" s="3" t="s">
        <v>5072</v>
      </c>
      <c r="E59" s="3" t="s">
        <v>5034</v>
      </c>
    </row>
    <row r="60" customFormat="false" ht="12.75" hidden="false" customHeight="true" outlineLevel="0" collapsed="false">
      <c r="B60" s="3" t="s">
        <v>5073</v>
      </c>
      <c r="C60" s="3" t="s">
        <v>5074</v>
      </c>
      <c r="E60" s="3" t="s">
        <v>5034</v>
      </c>
    </row>
    <row r="61" customFormat="false" ht="12.75" hidden="false" customHeight="true" outlineLevel="0" collapsed="false">
      <c r="B61" s="3" t="s">
        <v>5075</v>
      </c>
      <c r="C61" s="3" t="s">
        <v>5076</v>
      </c>
      <c r="E61" s="3" t="s">
        <v>5034</v>
      </c>
    </row>
    <row r="62" customFormat="false" ht="12.75" hidden="false" customHeight="true" outlineLevel="0" collapsed="false">
      <c r="B62" s="3" t="s">
        <v>5077</v>
      </c>
      <c r="C62" s="3" t="s">
        <v>5078</v>
      </c>
      <c r="E62" s="3" t="s">
        <v>5034</v>
      </c>
    </row>
    <row r="63" customFormat="false" ht="12.75" hidden="false" customHeight="true" outlineLevel="0" collapsed="false">
      <c r="B63" s="3" t="s">
        <v>5079</v>
      </c>
      <c r="C63" s="3" t="s">
        <v>5080</v>
      </c>
      <c r="E63" s="3" t="s">
        <v>5034</v>
      </c>
    </row>
    <row r="64" customFormat="false" ht="12.75" hidden="false" customHeight="true" outlineLevel="0" collapsed="false">
      <c r="B64" s="3" t="s">
        <v>5081</v>
      </c>
      <c r="C64" s="3" t="s">
        <v>5082</v>
      </c>
      <c r="E64" s="3" t="s">
        <v>5034</v>
      </c>
    </row>
    <row r="65" customFormat="false" ht="12.75" hidden="false" customHeight="true" outlineLevel="0" collapsed="false">
      <c r="B65" s="3" t="s">
        <v>5083</v>
      </c>
      <c r="C65" s="3" t="s">
        <v>5084</v>
      </c>
      <c r="E65" s="3" t="s">
        <v>5034</v>
      </c>
    </row>
    <row r="66" customFormat="false" ht="12.75" hidden="false" customHeight="true" outlineLevel="0" collapsed="false">
      <c r="B66" s="3" t="s">
        <v>5085</v>
      </c>
      <c r="C66" s="3" t="s">
        <v>5086</v>
      </c>
      <c r="E66" s="3" t="s">
        <v>5034</v>
      </c>
    </row>
    <row r="67" customFormat="false" ht="12.75" hidden="false" customHeight="true" outlineLevel="0" collapsed="false">
      <c r="B67" s="3" t="s">
        <v>5087</v>
      </c>
      <c r="C67" s="3" t="s">
        <v>5088</v>
      </c>
      <c r="E67" s="3" t="s">
        <v>5034</v>
      </c>
    </row>
    <row r="68" customFormat="false" ht="12.75" hidden="false" customHeight="true" outlineLevel="0" collapsed="false">
      <c r="B68" s="3" t="s">
        <v>5089</v>
      </c>
      <c r="C68" s="3" t="s">
        <v>5090</v>
      </c>
      <c r="E68" s="3" t="s">
        <v>5034</v>
      </c>
    </row>
    <row r="69" customFormat="false" ht="12.75" hidden="false" customHeight="true" outlineLevel="0" collapsed="false">
      <c r="B69" s="3" t="s">
        <v>5091</v>
      </c>
      <c r="C69" s="3" t="s">
        <v>5092</v>
      </c>
      <c r="E69" s="3" t="s">
        <v>5034</v>
      </c>
    </row>
    <row r="70" customFormat="false" ht="12.75" hidden="false" customHeight="true" outlineLevel="0" collapsed="false">
      <c r="B70" s="3" t="s">
        <v>5093</v>
      </c>
      <c r="C70" s="3" t="s">
        <v>5094</v>
      </c>
      <c r="E70" s="3" t="s">
        <v>5034</v>
      </c>
    </row>
    <row r="71" customFormat="false" ht="12.75" hidden="false" customHeight="true" outlineLevel="0" collapsed="false">
      <c r="B71" s="3" t="s">
        <v>5095</v>
      </c>
      <c r="C71" s="3" t="s">
        <v>5096</v>
      </c>
      <c r="E71" s="3" t="s">
        <v>5034</v>
      </c>
    </row>
    <row r="72" customFormat="false" ht="12.75" hidden="false" customHeight="true" outlineLevel="0" collapsed="false">
      <c r="B72" s="3" t="s">
        <v>5097</v>
      </c>
      <c r="C72" s="3" t="s">
        <v>5098</v>
      </c>
      <c r="E72" s="3" t="s">
        <v>5099</v>
      </c>
    </row>
    <row r="73" customFormat="false" ht="12.75" hidden="false" customHeight="true" outlineLevel="0" collapsed="false">
      <c r="B73" s="3" t="s">
        <v>5100</v>
      </c>
      <c r="C73" s="3" t="s">
        <v>5101</v>
      </c>
      <c r="E73" s="3" t="s">
        <v>5099</v>
      </c>
    </row>
    <row r="74" customFormat="false" ht="12.75" hidden="false" customHeight="true" outlineLevel="0" collapsed="false">
      <c r="B74" s="3" t="s">
        <v>5102</v>
      </c>
      <c r="C74" s="3" t="s">
        <v>5103</v>
      </c>
      <c r="E74" s="3" t="s">
        <v>5099</v>
      </c>
    </row>
    <row r="75" customFormat="false" ht="12.75" hidden="false" customHeight="true" outlineLevel="0" collapsed="false">
      <c r="B75" s="3" t="s">
        <v>5104</v>
      </c>
      <c r="C75" s="3" t="s">
        <v>5105</v>
      </c>
      <c r="E75" s="3" t="s">
        <v>5099</v>
      </c>
    </row>
    <row r="76" customFormat="false" ht="12.75" hidden="false" customHeight="true" outlineLevel="0" collapsed="false">
      <c r="B76" s="3" t="s">
        <v>5106</v>
      </c>
      <c r="C76" s="3" t="s">
        <v>5107</v>
      </c>
      <c r="E76" s="3" t="s">
        <v>5099</v>
      </c>
    </row>
    <row r="77" customFormat="false" ht="12.75" hidden="false" customHeight="true" outlineLevel="0" collapsed="false">
      <c r="B77" s="3" t="s">
        <v>5108</v>
      </c>
      <c r="C77" s="3" t="s">
        <v>5109</v>
      </c>
      <c r="E77" s="3" t="s">
        <v>5099</v>
      </c>
    </row>
    <row r="78" customFormat="false" ht="12.75" hidden="false" customHeight="true" outlineLevel="0" collapsed="false">
      <c r="B78" s="3" t="s">
        <v>5110</v>
      </c>
      <c r="C78" s="3" t="s">
        <v>5111</v>
      </c>
      <c r="E78" s="3" t="s">
        <v>5112</v>
      </c>
    </row>
    <row r="79" customFormat="false" ht="12.75" hidden="false" customHeight="true" outlineLevel="0" collapsed="false">
      <c r="B79" s="3" t="s">
        <v>5113</v>
      </c>
      <c r="C79" s="3" t="s">
        <v>5114</v>
      </c>
      <c r="E79" s="3" t="s">
        <v>5112</v>
      </c>
    </row>
    <row r="80" customFormat="false" ht="12.75" hidden="false" customHeight="true" outlineLevel="0" collapsed="false">
      <c r="B80" s="3" t="s">
        <v>5115</v>
      </c>
      <c r="C80" s="3" t="s">
        <v>5116</v>
      </c>
      <c r="E80" s="3" t="s">
        <v>5112</v>
      </c>
    </row>
    <row r="81" customFormat="false" ht="12.75" hidden="false" customHeight="true" outlineLevel="0" collapsed="false">
      <c r="B81" s="3" t="s">
        <v>5117</v>
      </c>
      <c r="C81" s="3" t="s">
        <v>5118</v>
      </c>
      <c r="E81" s="3" t="s">
        <v>5112</v>
      </c>
    </row>
    <row r="82" customFormat="false" ht="12.75" hidden="false" customHeight="true" outlineLevel="0" collapsed="false">
      <c r="B82" s="3" t="s">
        <v>5119</v>
      </c>
      <c r="C82" s="3" t="s">
        <v>5120</v>
      </c>
      <c r="E82" s="3" t="s">
        <v>5112</v>
      </c>
    </row>
    <row r="83" customFormat="false" ht="12.75" hidden="false" customHeight="true" outlineLevel="0" collapsed="false">
      <c r="B83" s="3" t="s">
        <v>5121</v>
      </c>
      <c r="C83" s="3" t="s">
        <v>5122</v>
      </c>
      <c r="E83" s="3" t="s">
        <v>5123</v>
      </c>
    </row>
    <row r="84" customFormat="false" ht="12.75" hidden="false" customHeight="true" outlineLevel="0" collapsed="false">
      <c r="B84" s="3" t="s">
        <v>5124</v>
      </c>
      <c r="C84" s="3" t="s">
        <v>5125</v>
      </c>
      <c r="E84" s="3" t="s">
        <v>5123</v>
      </c>
    </row>
    <row r="85" customFormat="false" ht="12.75" hidden="false" customHeight="true" outlineLevel="0" collapsed="false">
      <c r="B85" s="3" t="s">
        <v>5126</v>
      </c>
      <c r="C85" s="3" t="s">
        <v>5127</v>
      </c>
      <c r="E85" s="3" t="s">
        <v>5123</v>
      </c>
    </row>
    <row r="86" customFormat="false" ht="12.75" hidden="false" customHeight="true" outlineLevel="0" collapsed="false">
      <c r="B86" s="3" t="s">
        <v>5128</v>
      </c>
      <c r="C86" s="3" t="s">
        <v>5129</v>
      </c>
      <c r="E86" s="3" t="s">
        <v>5123</v>
      </c>
    </row>
    <row r="87" customFormat="false" ht="12.75" hidden="false" customHeight="true" outlineLevel="0" collapsed="false">
      <c r="B87" s="3" t="s">
        <v>5130</v>
      </c>
      <c r="C87" s="3" t="s">
        <v>5131</v>
      </c>
      <c r="E87" s="3" t="s">
        <v>5123</v>
      </c>
    </row>
    <row r="88" customFormat="false" ht="12.75" hidden="false" customHeight="true" outlineLevel="0" collapsed="false">
      <c r="B88" s="3" t="s">
        <v>5132</v>
      </c>
      <c r="C88" s="3" t="s">
        <v>5133</v>
      </c>
      <c r="E88" s="3" t="s">
        <v>5123</v>
      </c>
    </row>
    <row r="89" customFormat="false" ht="12.75" hidden="false" customHeight="true" outlineLevel="0" collapsed="false">
      <c r="B89" s="3" t="s">
        <v>5134</v>
      </c>
      <c r="C89" s="3" t="s">
        <v>5135</v>
      </c>
      <c r="E89" s="3" t="s">
        <v>5123</v>
      </c>
    </row>
    <row r="90" customFormat="false" ht="12.75" hidden="false" customHeight="true" outlineLevel="0" collapsed="false">
      <c r="B90" s="3" t="s">
        <v>5136</v>
      </c>
      <c r="C90" s="3" t="s">
        <v>5137</v>
      </c>
      <c r="E90" s="3" t="s">
        <v>5123</v>
      </c>
    </row>
    <row r="91" customFormat="false" ht="12.75" hidden="false" customHeight="true" outlineLevel="0" collapsed="false">
      <c r="B91" s="3" t="s">
        <v>5138</v>
      </c>
      <c r="C91" s="3" t="s">
        <v>5139</v>
      </c>
      <c r="E91" s="3" t="s">
        <v>5123</v>
      </c>
    </row>
    <row r="92" customFormat="false" ht="12.75" hidden="false" customHeight="true" outlineLevel="0" collapsed="false">
      <c r="B92" s="3" t="s">
        <v>5140</v>
      </c>
      <c r="C92" s="3" t="s">
        <v>5141</v>
      </c>
      <c r="E92" s="3" t="s">
        <v>5123</v>
      </c>
    </row>
    <row r="93" customFormat="false" ht="12.75" hidden="false" customHeight="true" outlineLevel="0" collapsed="false">
      <c r="B93" s="3" t="s">
        <v>5142</v>
      </c>
      <c r="C93" s="3" t="s">
        <v>5143</v>
      </c>
      <c r="E93" s="3" t="s">
        <v>5123</v>
      </c>
    </row>
    <row r="94" customFormat="false" ht="12.75" hidden="false" customHeight="true" outlineLevel="0" collapsed="false">
      <c r="B94" s="3" t="s">
        <v>5144</v>
      </c>
      <c r="C94" s="3" t="s">
        <v>5145</v>
      </c>
      <c r="E94" s="3" t="s">
        <v>5146</v>
      </c>
    </row>
    <row r="95" customFormat="false" ht="12.75" hidden="false" customHeight="true" outlineLevel="0" collapsed="false">
      <c r="B95" s="3" t="s">
        <v>5147</v>
      </c>
      <c r="C95" s="3" t="s">
        <v>5148</v>
      </c>
      <c r="E95" s="3" t="s">
        <v>5146</v>
      </c>
    </row>
    <row r="96" customFormat="false" ht="12.75" hidden="false" customHeight="true" outlineLevel="0" collapsed="false">
      <c r="B96" s="3" t="s">
        <v>5149</v>
      </c>
      <c r="C96" s="3" t="s">
        <v>5150</v>
      </c>
      <c r="E96" s="3" t="s">
        <v>5146</v>
      </c>
    </row>
    <row r="97" customFormat="false" ht="12.75" hidden="false" customHeight="true" outlineLevel="0" collapsed="false">
      <c r="B97" s="3" t="s">
        <v>5151</v>
      </c>
      <c r="C97" s="3" t="s">
        <v>5152</v>
      </c>
      <c r="E97" s="3" t="s">
        <v>5153</v>
      </c>
    </row>
    <row r="98" customFormat="false" ht="12.75" hidden="false" customHeight="true" outlineLevel="0" collapsed="false">
      <c r="B98" s="3" t="s">
        <v>5154</v>
      </c>
      <c r="C98" s="3" t="s">
        <v>5155</v>
      </c>
      <c r="E98" s="3" t="s">
        <v>5153</v>
      </c>
    </row>
    <row r="99" customFormat="false" ht="12.75" hidden="false" customHeight="true" outlineLevel="0" collapsed="false">
      <c r="B99" s="3" t="s">
        <v>5156</v>
      </c>
      <c r="C99" s="3" t="s">
        <v>5157</v>
      </c>
      <c r="E99" s="3" t="s">
        <v>5158</v>
      </c>
    </row>
    <row r="100" customFormat="false" ht="12.75" hidden="false" customHeight="true" outlineLevel="0" collapsed="false">
      <c r="B100" s="3" t="s">
        <v>5159</v>
      </c>
      <c r="C100" s="3" t="s">
        <v>5160</v>
      </c>
      <c r="E100" s="3" t="s">
        <v>5158</v>
      </c>
    </row>
    <row r="101" customFormat="false" ht="12.75" hidden="false" customHeight="true" outlineLevel="0" collapsed="false">
      <c r="B101" s="3" t="s">
        <v>5161</v>
      </c>
      <c r="C101" s="3" t="s">
        <v>5162</v>
      </c>
      <c r="E101" s="3" t="s">
        <v>5163</v>
      </c>
    </row>
    <row r="102" customFormat="false" ht="12.75" hidden="false" customHeight="true" outlineLevel="0" collapsed="false">
      <c r="B102" s="3" t="s">
        <v>5164</v>
      </c>
      <c r="C102" s="3" t="s">
        <v>5165</v>
      </c>
      <c r="E102" s="3" t="s">
        <v>5163</v>
      </c>
    </row>
    <row r="103" customFormat="false" ht="12.75" hidden="false" customHeight="true" outlineLevel="0" collapsed="false">
      <c r="B103" s="3" t="s">
        <v>5166</v>
      </c>
      <c r="C103" s="3" t="s">
        <v>5167</v>
      </c>
      <c r="E103" s="3" t="s">
        <v>5163</v>
      </c>
    </row>
    <row r="104" customFormat="false" ht="12.75" hidden="false" customHeight="true" outlineLevel="0" collapsed="false">
      <c r="B104" s="3" t="s">
        <v>5168</v>
      </c>
      <c r="C104" s="3" t="s">
        <v>5169</v>
      </c>
      <c r="E104" s="3" t="s">
        <v>5170</v>
      </c>
    </row>
    <row r="105" customFormat="false" ht="12.75" hidden="false" customHeight="true" outlineLevel="0" collapsed="false">
      <c r="B105" s="3" t="s">
        <v>5171</v>
      </c>
      <c r="C105" s="3" t="s">
        <v>5172</v>
      </c>
      <c r="E105" s="3" t="s">
        <v>5170</v>
      </c>
    </row>
    <row r="106" customFormat="false" ht="12.75" hidden="false" customHeight="true" outlineLevel="0" collapsed="false">
      <c r="B106" s="3" t="s">
        <v>5173</v>
      </c>
      <c r="C106" s="3" t="s">
        <v>5174</v>
      </c>
      <c r="E106" s="3" t="s">
        <v>5175</v>
      </c>
    </row>
    <row r="107" customFormat="false" ht="12.75" hidden="false" customHeight="true" outlineLevel="0" collapsed="false">
      <c r="B107" s="3" t="s">
        <v>5176</v>
      </c>
      <c r="C107" s="3" t="s">
        <v>5177</v>
      </c>
      <c r="E107" s="3" t="s">
        <v>5178</v>
      </c>
    </row>
    <row r="108" customFormat="false" ht="12.75" hidden="false" customHeight="true" outlineLevel="0" collapsed="false">
      <c r="B108" s="3" t="s">
        <v>5179</v>
      </c>
      <c r="C108" s="3" t="s">
        <v>5180</v>
      </c>
      <c r="E108" s="3" t="s">
        <v>5178</v>
      </c>
    </row>
    <row r="109" customFormat="false" ht="12.75" hidden="false" customHeight="true" outlineLevel="0" collapsed="false">
      <c r="B109" s="3" t="s">
        <v>5181</v>
      </c>
      <c r="C109" s="3" t="s">
        <v>5182</v>
      </c>
      <c r="E109" s="3" t="s">
        <v>5178</v>
      </c>
    </row>
    <row r="110" customFormat="false" ht="12.75" hidden="false" customHeight="true" outlineLevel="0" collapsed="false">
      <c r="B110" s="3" t="s">
        <v>5183</v>
      </c>
      <c r="C110" s="3" t="s">
        <v>5184</v>
      </c>
      <c r="E110" s="3" t="s">
        <v>5178</v>
      </c>
    </row>
    <row r="111" customFormat="false" ht="12.75" hidden="false" customHeight="true" outlineLevel="0" collapsed="false">
      <c r="B111" s="3" t="s">
        <v>5185</v>
      </c>
      <c r="C111" s="3" t="s">
        <v>5186</v>
      </c>
      <c r="E111" s="3" t="s">
        <v>5187</v>
      </c>
    </row>
    <row r="112" customFormat="false" ht="12.75" hidden="false" customHeight="true" outlineLevel="0" collapsed="false">
      <c r="B112" s="3" t="s">
        <v>5188</v>
      </c>
      <c r="C112" s="3" t="s">
        <v>5189</v>
      </c>
      <c r="E112" s="3" t="s">
        <v>5187</v>
      </c>
    </row>
    <row r="113" customFormat="false" ht="12.75" hidden="false" customHeight="true" outlineLevel="0" collapsed="false">
      <c r="B113" s="3" t="s">
        <v>5190</v>
      </c>
      <c r="C113" s="3" t="s">
        <v>5191</v>
      </c>
      <c r="E113" s="3" t="s">
        <v>5192</v>
      </c>
    </row>
    <row r="114" customFormat="false" ht="12.75" hidden="false" customHeight="true" outlineLevel="0" collapsed="false">
      <c r="B114" s="3" t="s">
        <v>5193</v>
      </c>
      <c r="C114" s="3" t="s">
        <v>5194</v>
      </c>
      <c r="E114" s="3" t="s">
        <v>5192</v>
      </c>
    </row>
    <row r="115" customFormat="false" ht="12.75" hidden="false" customHeight="true" outlineLevel="0" collapsed="false">
      <c r="B115" s="3" t="s">
        <v>5195</v>
      </c>
      <c r="C115" s="3" t="s">
        <v>5196</v>
      </c>
      <c r="E115" s="3" t="s">
        <v>5192</v>
      </c>
    </row>
    <row r="116" customFormat="false" ht="12.75" hidden="false" customHeight="true" outlineLevel="0" collapsed="false">
      <c r="B116" s="3" t="s">
        <v>5197</v>
      </c>
      <c r="C116" s="3" t="s">
        <v>5198</v>
      </c>
      <c r="E116" s="3" t="s">
        <v>5199</v>
      </c>
    </row>
    <row r="117" customFormat="false" ht="12.75" hidden="false" customHeight="true" outlineLevel="0" collapsed="false">
      <c r="B117" s="3" t="s">
        <v>5200</v>
      </c>
      <c r="C117" s="3" t="s">
        <v>5201</v>
      </c>
      <c r="E117" s="3" t="s">
        <v>5199</v>
      </c>
    </row>
    <row r="118" customFormat="false" ht="12.75" hidden="false" customHeight="true" outlineLevel="0" collapsed="false">
      <c r="B118" s="3" t="s">
        <v>5202</v>
      </c>
      <c r="C118" s="3" t="s">
        <v>5203</v>
      </c>
      <c r="E118" s="3" t="s">
        <v>5199</v>
      </c>
    </row>
    <row r="119" customFormat="false" ht="12.75" hidden="false" customHeight="true" outlineLevel="0" collapsed="false">
      <c r="B119" s="3" t="s">
        <v>5204</v>
      </c>
      <c r="C119" s="3" t="s">
        <v>5205</v>
      </c>
      <c r="E119" s="3" t="s">
        <v>5199</v>
      </c>
    </row>
    <row r="120" customFormat="false" ht="12.75" hidden="false" customHeight="true" outlineLevel="0" collapsed="false">
      <c r="B120" s="3" t="s">
        <v>5206</v>
      </c>
      <c r="C120" s="3" t="s">
        <v>5207</v>
      </c>
      <c r="E120" s="3" t="s">
        <v>5199</v>
      </c>
    </row>
    <row r="121" customFormat="false" ht="12.75" hidden="false" customHeight="true" outlineLevel="0" collapsed="false">
      <c r="B121" s="3" t="s">
        <v>5208</v>
      </c>
      <c r="C121" s="3" t="s">
        <v>5209</v>
      </c>
      <c r="E121" s="3" t="s">
        <v>5199</v>
      </c>
    </row>
    <row r="122" customFormat="false" ht="12.75" hidden="false" customHeight="true" outlineLevel="0" collapsed="false">
      <c r="B122" s="3" t="s">
        <v>5210</v>
      </c>
      <c r="C122" s="3" t="s">
        <v>5211</v>
      </c>
      <c r="E122" s="3" t="s">
        <v>5199</v>
      </c>
    </row>
    <row r="123" customFormat="false" ht="12.75" hidden="false" customHeight="true" outlineLevel="0" collapsed="false">
      <c r="B123" s="3" t="s">
        <v>5212</v>
      </c>
      <c r="C123" s="3" t="s">
        <v>5213</v>
      </c>
      <c r="E123" s="3" t="s">
        <v>5199</v>
      </c>
    </row>
    <row r="124" customFormat="false" ht="12.75" hidden="false" customHeight="true" outlineLevel="0" collapsed="false">
      <c r="B124" s="3" t="s">
        <v>5214</v>
      </c>
      <c r="C124" s="3" t="s">
        <v>5215</v>
      </c>
      <c r="E124" s="3" t="s">
        <v>5199</v>
      </c>
    </row>
    <row r="125" customFormat="false" ht="12.75" hidden="false" customHeight="true" outlineLevel="0" collapsed="false">
      <c r="B125" s="3" t="s">
        <v>5216</v>
      </c>
      <c r="C125" s="3" t="s">
        <v>5217</v>
      </c>
      <c r="E125" s="3" t="s">
        <v>5199</v>
      </c>
    </row>
    <row r="126" customFormat="false" ht="12.75" hidden="false" customHeight="true" outlineLevel="0" collapsed="false">
      <c r="B126" s="3" t="s">
        <v>5218</v>
      </c>
      <c r="C126" s="3" t="s">
        <v>5219</v>
      </c>
      <c r="E126" s="3" t="s">
        <v>5199</v>
      </c>
    </row>
    <row r="127" customFormat="false" ht="12.75" hidden="false" customHeight="true" outlineLevel="0" collapsed="false">
      <c r="B127" s="3" t="s">
        <v>5220</v>
      </c>
      <c r="C127" s="3" t="s">
        <v>5221</v>
      </c>
      <c r="E127" s="3" t="s">
        <v>5199</v>
      </c>
    </row>
    <row r="128" customFormat="false" ht="12.75" hidden="false" customHeight="true" outlineLevel="0" collapsed="false">
      <c r="B128" s="3" t="s">
        <v>5222</v>
      </c>
      <c r="C128" s="3" t="s">
        <v>5223</v>
      </c>
      <c r="E128" s="3" t="s">
        <v>5199</v>
      </c>
    </row>
    <row r="129" customFormat="false" ht="12.75" hidden="false" customHeight="true" outlineLevel="0" collapsed="false">
      <c r="B129" s="3" t="s">
        <v>5224</v>
      </c>
      <c r="C129" s="3" t="s">
        <v>5225</v>
      </c>
      <c r="E129" s="3" t="s">
        <v>5199</v>
      </c>
    </row>
    <row r="130" customFormat="false" ht="12.75" hidden="false" customHeight="true" outlineLevel="0" collapsed="false">
      <c r="B130" s="3" t="s">
        <v>5226</v>
      </c>
      <c r="C130" s="3" t="s">
        <v>5227</v>
      </c>
      <c r="E130" s="3" t="s">
        <v>5199</v>
      </c>
    </row>
    <row r="131" customFormat="false" ht="12.75" hidden="false" customHeight="true" outlineLevel="0" collapsed="false">
      <c r="B131" s="3" t="s">
        <v>5228</v>
      </c>
      <c r="C131" s="3" t="s">
        <v>5229</v>
      </c>
      <c r="E131" s="3" t="s">
        <v>5199</v>
      </c>
    </row>
    <row r="132" customFormat="false" ht="12.75" hidden="false" customHeight="true" outlineLevel="0" collapsed="false">
      <c r="B132" s="3" t="s">
        <v>5230</v>
      </c>
      <c r="C132" s="3" t="s">
        <v>5231</v>
      </c>
      <c r="E132" s="3" t="s">
        <v>5199</v>
      </c>
    </row>
    <row r="133" customFormat="false" ht="12.75" hidden="false" customHeight="true" outlineLevel="0" collapsed="false">
      <c r="B133" s="3" t="s">
        <v>5232</v>
      </c>
      <c r="C133" s="3" t="s">
        <v>5233</v>
      </c>
      <c r="E133" s="3" t="s">
        <v>5199</v>
      </c>
    </row>
    <row r="134" customFormat="false" ht="12.75" hidden="false" customHeight="true" outlineLevel="0" collapsed="false">
      <c r="C134" s="3" t="s">
        <v>5234</v>
      </c>
    </row>
    <row r="135" customFormat="false" ht="12.75" hidden="false" customHeight="true" outlineLevel="0" collapsed="false">
      <c r="C135" s="3" t="s">
        <v>5235</v>
      </c>
    </row>
    <row r="136" customFormat="false" ht="12.75" hidden="false" customHeight="true" outlineLevel="0" collapsed="false">
      <c r="C136" s="3" t="s">
        <v>5236</v>
      </c>
    </row>
    <row r="137" customFormat="false" ht="12.75" hidden="false" customHeight="true" outlineLevel="0" collapsed="false">
      <c r="C137" s="3" t="s">
        <v>5237</v>
      </c>
    </row>
    <row r="138" customFormat="false" ht="12.75" hidden="false" customHeight="true" outlineLevel="0" collapsed="false">
      <c r="C138" s="3" t="s">
        <v>5238</v>
      </c>
    </row>
    <row r="139" customFormat="false" ht="12.75" hidden="false" customHeight="true" outlineLevel="0" collapsed="false">
      <c r="C139" s="3" t="s">
        <v>5239</v>
      </c>
    </row>
    <row r="140" customFormat="false" ht="12.75" hidden="false" customHeight="true" outlineLevel="0" collapsed="false">
      <c r="C140" s="3" t="s">
        <v>5240</v>
      </c>
    </row>
    <row r="141" customFormat="false" ht="12.75" hidden="false" customHeight="true" outlineLevel="0" collapsed="false">
      <c r="C141" s="3" t="s">
        <v>5241</v>
      </c>
    </row>
    <row r="142" customFormat="false" ht="12.75" hidden="false" customHeight="true" outlineLevel="0" collapsed="false">
      <c r="C142" s="3" t="s">
        <v>5242</v>
      </c>
    </row>
    <row r="143" customFormat="false" ht="12.75" hidden="false" customHeight="true" outlineLevel="0" collapsed="false">
      <c r="C143" s="3" t="s">
        <v>5243</v>
      </c>
    </row>
    <row r="144" customFormat="false" ht="12.75" hidden="false" customHeight="true" outlineLevel="0" collapsed="false">
      <c r="C144" s="3" t="s">
        <v>5244</v>
      </c>
    </row>
    <row r="145" customFormat="false" ht="12.75" hidden="false" customHeight="true" outlineLevel="0" collapsed="false">
      <c r="C145" s="3" t="s">
        <v>5245</v>
      </c>
    </row>
    <row r="146" customFormat="false" ht="12.75" hidden="false" customHeight="true" outlineLevel="0" collapsed="false">
      <c r="C146" s="3" t="s">
        <v>5246</v>
      </c>
    </row>
    <row r="147" customFormat="false" ht="12.75" hidden="false" customHeight="true" outlineLevel="0" collapsed="false">
      <c r="C147" s="3" t="s">
        <v>5247</v>
      </c>
    </row>
    <row r="148" customFormat="false" ht="12.75" hidden="false" customHeight="true" outlineLevel="0" collapsed="false">
      <c r="C148" s="3" t="s">
        <v>5248</v>
      </c>
    </row>
    <row r="149" customFormat="false" ht="12.75" hidden="false" customHeight="true" outlineLevel="0" collapsed="false">
      <c r="C149" s="3" t="s">
        <v>5249</v>
      </c>
    </row>
    <row r="150" customFormat="false" ht="12.75" hidden="false" customHeight="true" outlineLevel="0" collapsed="false">
      <c r="C150" s="3" t="s">
        <v>5250</v>
      </c>
    </row>
    <row r="151" customFormat="false" ht="12.75" hidden="false" customHeight="true" outlineLevel="0" collapsed="false">
      <c r="C151" s="3" t="s">
        <v>5251</v>
      </c>
    </row>
    <row r="152" customFormat="false" ht="12.75" hidden="false" customHeight="true" outlineLevel="0" collapsed="false">
      <c r="C152" s="3" t="s">
        <v>5252</v>
      </c>
    </row>
    <row r="153" customFormat="false" ht="12.75" hidden="false" customHeight="true" outlineLevel="0" collapsed="false">
      <c r="C153" s="3" t="s">
        <v>5253</v>
      </c>
    </row>
    <row r="154" customFormat="false" ht="12.75" hidden="false" customHeight="true" outlineLevel="0" collapsed="false">
      <c r="C154" s="3" t="s">
        <v>5254</v>
      </c>
    </row>
    <row r="155" customFormat="false" ht="12.75" hidden="false" customHeight="true" outlineLevel="0" collapsed="false">
      <c r="C155" s="3" t="s">
        <v>5255</v>
      </c>
    </row>
    <row r="156" customFormat="false" ht="12.75" hidden="false" customHeight="true" outlineLevel="0" collapsed="false">
      <c r="C156" s="3" t="s">
        <v>5256</v>
      </c>
    </row>
    <row r="157" customFormat="false" ht="12.75" hidden="false" customHeight="true" outlineLevel="0" collapsed="false">
      <c r="C157" s="3" t="s">
        <v>5257</v>
      </c>
    </row>
    <row r="158" customFormat="false" ht="12.75" hidden="false" customHeight="true" outlineLevel="0" collapsed="false">
      <c r="C158" s="3" t="s">
        <v>5258</v>
      </c>
    </row>
    <row r="159" customFormat="false" ht="12.75" hidden="false" customHeight="true" outlineLevel="0" collapsed="false">
      <c r="C159" s="3" t="s">
        <v>5259</v>
      </c>
    </row>
    <row r="160" customFormat="false" ht="12.75" hidden="false" customHeight="true" outlineLevel="0" collapsed="false">
      <c r="C160" s="3" t="s">
        <v>5260</v>
      </c>
    </row>
    <row r="161" customFormat="false" ht="12.75" hidden="false" customHeight="true" outlineLevel="0" collapsed="false">
      <c r="C161" s="3" t="s">
        <v>5261</v>
      </c>
    </row>
    <row r="162" customFormat="false" ht="12.75" hidden="false" customHeight="true" outlineLevel="0" collapsed="false">
      <c r="C162" s="3" t="s">
        <v>5262</v>
      </c>
    </row>
    <row r="163" customFormat="false" ht="12.75" hidden="false" customHeight="true" outlineLevel="0" collapsed="false">
      <c r="C163" s="3" t="s">
        <v>5263</v>
      </c>
    </row>
    <row r="164" customFormat="false" ht="12.75" hidden="false" customHeight="true" outlineLevel="0" collapsed="false">
      <c r="C164" s="3" t="s">
        <v>4805</v>
      </c>
    </row>
    <row r="165" customFormat="false" ht="12.75" hidden="false" customHeight="true" outlineLevel="0" collapsed="false">
      <c r="C165" s="3" t="s">
        <v>5264</v>
      </c>
    </row>
    <row r="166" customFormat="false" ht="12.75" hidden="false" customHeight="true" outlineLevel="0" collapsed="false">
      <c r="C166" s="3" t="s">
        <v>5265</v>
      </c>
    </row>
    <row r="167" customFormat="false" ht="12.75" hidden="false" customHeight="true" outlineLevel="0" collapsed="false">
      <c r="C167" s="3" t="s">
        <v>5266</v>
      </c>
    </row>
    <row r="168" customFormat="false" ht="12.75" hidden="false" customHeight="true" outlineLevel="0" collapsed="false">
      <c r="C168" s="3" t="s">
        <v>5267</v>
      </c>
    </row>
    <row r="169" customFormat="false" ht="12.75" hidden="false" customHeight="true" outlineLevel="0" collapsed="false">
      <c r="C169" s="3" t="s">
        <v>4813</v>
      </c>
    </row>
    <row r="170" customFormat="false" ht="12.75" hidden="false" customHeight="true" outlineLevel="0" collapsed="false">
      <c r="C170" s="3" t="s">
        <v>5268</v>
      </c>
    </row>
    <row r="171" customFormat="false" ht="12.75" hidden="false" customHeight="true" outlineLevel="0" collapsed="false">
      <c r="C171" s="3" t="s">
        <v>4807</v>
      </c>
    </row>
    <row r="172" customFormat="false" ht="12.75" hidden="false" customHeight="true" outlineLevel="0" collapsed="false">
      <c r="C172" s="3" t="s">
        <v>5269</v>
      </c>
    </row>
    <row r="173" customFormat="false" ht="12.75" hidden="false" customHeight="true" outlineLevel="0" collapsed="false">
      <c r="C173" s="3" t="s">
        <v>5270</v>
      </c>
    </row>
    <row r="174" customFormat="false" ht="12.75" hidden="false" customHeight="true" outlineLevel="0" collapsed="false">
      <c r="C174" s="3" t="s">
        <v>5271</v>
      </c>
    </row>
    <row r="175" customFormat="false" ht="12.75" hidden="false" customHeight="true" outlineLevel="0" collapsed="false">
      <c r="C175" s="3" t="s">
        <v>5272</v>
      </c>
    </row>
    <row r="176" customFormat="false" ht="12.75" hidden="false" customHeight="true" outlineLevel="0" collapsed="false">
      <c r="C176" s="3" t="s">
        <v>5273</v>
      </c>
    </row>
    <row r="177" customFormat="false" ht="12.75" hidden="false" customHeight="true" outlineLevel="0" collapsed="false">
      <c r="C177" s="3" t="s">
        <v>5274</v>
      </c>
    </row>
    <row r="178" customFormat="false" ht="12.75" hidden="false" customHeight="true" outlineLevel="0" collapsed="false">
      <c r="C178" s="3" t="s">
        <v>5275</v>
      </c>
    </row>
    <row r="179" customFormat="false" ht="12.75" hidden="false" customHeight="true" outlineLevel="0" collapsed="false">
      <c r="C179" s="3" t="s">
        <v>5276</v>
      </c>
    </row>
    <row r="180" customFormat="false" ht="12.75" hidden="false" customHeight="true" outlineLevel="0" collapsed="false">
      <c r="C180" s="3" t="s">
        <v>5277</v>
      </c>
    </row>
    <row r="181" customFormat="false" ht="12.75" hidden="false" customHeight="true" outlineLevel="0" collapsed="false">
      <c r="C181" s="3" t="s">
        <v>5278</v>
      </c>
    </row>
    <row r="182" customFormat="false" ht="12.75" hidden="false" customHeight="true" outlineLevel="0" collapsed="false">
      <c r="C182" s="3" t="s">
        <v>5279</v>
      </c>
    </row>
    <row r="183" customFormat="false" ht="12.75" hidden="false" customHeight="true" outlineLevel="0" collapsed="false">
      <c r="C183" s="3" t="s">
        <v>5280</v>
      </c>
    </row>
    <row r="184" customFormat="false" ht="12.75" hidden="false" customHeight="true" outlineLevel="0" collapsed="false">
      <c r="C184" s="3" t="s">
        <v>5281</v>
      </c>
    </row>
    <row r="185" customFormat="false" ht="12.75" hidden="false" customHeight="true" outlineLevel="0" collapsed="false">
      <c r="C185" s="3" t="s">
        <v>5282</v>
      </c>
    </row>
    <row r="186" customFormat="false" ht="12.75" hidden="false" customHeight="true" outlineLevel="0" collapsed="false">
      <c r="C186" s="3" t="s">
        <v>5283</v>
      </c>
    </row>
    <row r="187" customFormat="false" ht="12.75" hidden="false" customHeight="true" outlineLevel="0" collapsed="false">
      <c r="C187" s="3" t="s">
        <v>5284</v>
      </c>
    </row>
    <row r="188" customFormat="false" ht="12.75" hidden="false" customHeight="true" outlineLevel="0" collapsed="false">
      <c r="C188" s="3" t="s">
        <v>5285</v>
      </c>
    </row>
    <row r="189" customFormat="false" ht="12.75" hidden="false" customHeight="true" outlineLevel="0" collapsed="false">
      <c r="C189" s="3" t="s">
        <v>5286</v>
      </c>
    </row>
    <row r="190" customFormat="false" ht="12.75" hidden="false" customHeight="true" outlineLevel="0" collapsed="false">
      <c r="C190" s="3" t="s">
        <v>5287</v>
      </c>
    </row>
    <row r="191" customFormat="false" ht="12.75" hidden="false" customHeight="true" outlineLevel="0" collapsed="false">
      <c r="C191" s="3" t="s">
        <v>5288</v>
      </c>
    </row>
    <row r="192" customFormat="false" ht="12.75" hidden="false" customHeight="true" outlineLevel="0" collapsed="false">
      <c r="C192" s="3" t="s">
        <v>4815</v>
      </c>
    </row>
    <row r="193" customFormat="false" ht="12.75" hidden="false" customHeight="true" outlineLevel="0" collapsed="false">
      <c r="C193" s="3" t="s">
        <v>5289</v>
      </c>
      <c r="D193" s="3" t="n">
        <v>90</v>
      </c>
    </row>
    <row r="194" customFormat="false" ht="12.75" hidden="false" customHeight="true" outlineLevel="0" collapsed="false">
      <c r="C194" s="3" t="s">
        <v>5290</v>
      </c>
      <c r="D194" s="3" t="n">
        <v>10</v>
      </c>
    </row>
    <row r="195" customFormat="false" ht="12.75" hidden="false" customHeight="true" outlineLevel="0" collapsed="false">
      <c r="C195" s="3" t="s">
        <v>5291</v>
      </c>
    </row>
    <row r="196" customFormat="false" ht="12.75" hidden="false" customHeight="true" outlineLevel="0" collapsed="false">
      <c r="C196" s="3" t="s">
        <v>5292</v>
      </c>
      <c r="D196" s="3" t="n">
        <v>1</v>
      </c>
    </row>
    <row r="197" customFormat="false" ht="12.75" hidden="false" customHeight="true" outlineLevel="0" collapsed="false">
      <c r="C197" s="3" t="s">
        <v>5293</v>
      </c>
    </row>
    <row r="198" customFormat="false" ht="12.75" hidden="false" customHeight="true" outlineLevel="0" collapsed="false">
      <c r="C198" s="3" t="s">
        <v>5294</v>
      </c>
    </row>
    <row r="199" customFormat="false" ht="12.75" hidden="false" customHeight="true" outlineLevel="0" collapsed="false">
      <c r="C199" s="3" t="s">
        <v>5295</v>
      </c>
    </row>
    <row r="200" customFormat="false" ht="12.75" hidden="false" customHeight="true" outlineLevel="0" collapsed="false">
      <c r="C200" s="3" t="s">
        <v>5296</v>
      </c>
    </row>
    <row r="201" customFormat="false" ht="12.75" hidden="false" customHeight="true" outlineLevel="0" collapsed="false">
      <c r="C201" s="3" t="s">
        <v>5297</v>
      </c>
    </row>
    <row r="202" customFormat="false" ht="12.75" hidden="false" customHeight="true" outlineLevel="0" collapsed="false">
      <c r="C202" s="3" t="s">
        <v>5298</v>
      </c>
    </row>
    <row r="203" customFormat="false" ht="12.75" hidden="false" customHeight="true" outlineLevel="0" collapsed="false">
      <c r="C203" s="3" t="s">
        <v>4803</v>
      </c>
      <c r="D203" s="3" t="n">
        <v>90</v>
      </c>
    </row>
    <row r="204" customFormat="false" ht="12.75" hidden="false" customHeight="true" outlineLevel="0" collapsed="false">
      <c r="C204" s="3" t="s">
        <v>4777</v>
      </c>
    </row>
    <row r="205" customFormat="false" ht="12.75" hidden="false" customHeight="true" outlineLevel="0" collapsed="false">
      <c r="C205" s="3" t="s">
        <v>4819</v>
      </c>
      <c r="D205" s="3" t="n">
        <v>10</v>
      </c>
    </row>
    <row r="206" customFormat="false" ht="12.75" hidden="false" customHeight="true" outlineLevel="0" collapsed="false">
      <c r="C206" s="3" t="s">
        <v>5299</v>
      </c>
    </row>
    <row r="207" customFormat="false" ht="12.75" hidden="false" customHeight="true" outlineLevel="0" collapsed="false">
      <c r="C207" s="3" t="s">
        <v>5300</v>
      </c>
    </row>
    <row r="208" customFormat="false" ht="12.75" hidden="false" customHeight="true" outlineLevel="0" collapsed="false">
      <c r="C208" s="3" t="s">
        <v>5301</v>
      </c>
    </row>
    <row r="209" customFormat="false" ht="12.75" hidden="false" customHeight="true" outlineLevel="0" collapsed="false">
      <c r="C209" s="3" t="s">
        <v>5302</v>
      </c>
    </row>
    <row r="210" customFormat="false" ht="12.75" hidden="false" customHeight="true" outlineLevel="0" collapsed="false">
      <c r="C210" s="3" t="s">
        <v>5303</v>
      </c>
    </row>
    <row r="211" customFormat="false" ht="12.75" hidden="false" customHeight="true" outlineLevel="0" collapsed="false">
      <c r="C211" s="3" t="s">
        <v>5304</v>
      </c>
    </row>
    <row r="212" customFormat="false" ht="12.75" hidden="false" customHeight="true" outlineLevel="0" collapsed="false">
      <c r="C212" s="3" t="s">
        <v>5305</v>
      </c>
    </row>
    <row r="213" customFormat="false" ht="12.75" hidden="false" customHeight="true" outlineLevel="0" collapsed="false">
      <c r="C213" s="3" t="s">
        <v>5306</v>
      </c>
    </row>
    <row r="214" customFormat="false" ht="12.75" hidden="false" customHeight="true" outlineLevel="0" collapsed="false">
      <c r="C214" s="3" t="s">
        <v>5307</v>
      </c>
    </row>
    <row r="215" customFormat="false" ht="12.75" hidden="false" customHeight="true" outlineLevel="0" collapsed="false">
      <c r="C215" s="3" t="s">
        <v>5308</v>
      </c>
    </row>
    <row r="216" customFormat="false" ht="12.75" hidden="false" customHeight="true" outlineLevel="0" collapsed="false">
      <c r="C216" s="3" t="s">
        <v>5309</v>
      </c>
    </row>
    <row r="217" customFormat="false" ht="12.75" hidden="false" customHeight="true" outlineLevel="0" collapsed="false">
      <c r="C217" s="3" t="s">
        <v>5310</v>
      </c>
    </row>
    <row r="218" customFormat="false" ht="12.75" hidden="false" customHeight="true" outlineLevel="0" collapsed="false">
      <c r="C218" s="3" t="s">
        <v>5311</v>
      </c>
    </row>
    <row r="219" customFormat="false" ht="12.75" hidden="false" customHeight="true" outlineLevel="0" collapsed="false">
      <c r="C219" s="3" t="s">
        <v>5312</v>
      </c>
      <c r="D219" s="3" t="n">
        <v>100</v>
      </c>
    </row>
    <row r="220" customFormat="false" ht="12.75" hidden="false" customHeight="true" outlineLevel="0" collapsed="false">
      <c r="C220" s="3" t="s">
        <v>5313</v>
      </c>
    </row>
    <row r="221" customFormat="false" ht="12.75" hidden="false" customHeight="true" outlineLevel="0" collapsed="false">
      <c r="C221" s="3" t="s">
        <v>5314</v>
      </c>
    </row>
    <row r="222" customFormat="false" ht="12.75" hidden="false" customHeight="true" outlineLevel="0" collapsed="false">
      <c r="C222" s="3" t="s">
        <v>5315</v>
      </c>
    </row>
    <row r="223" customFormat="false" ht="12.75" hidden="false" customHeight="true" outlineLevel="0" collapsed="false">
      <c r="C223" s="3" t="s">
        <v>5316</v>
      </c>
      <c r="D223" s="3" t="n">
        <v>2</v>
      </c>
    </row>
    <row r="224" customFormat="false" ht="12.75" hidden="false" customHeight="true" outlineLevel="0" collapsed="false">
      <c r="C224" s="3" t="s">
        <v>5317</v>
      </c>
      <c r="D224" s="3" t="n">
        <v>494</v>
      </c>
    </row>
    <row r="225" customFormat="false" ht="12.75" hidden="false" customHeight="true" outlineLevel="0" collapsed="false">
      <c r="C225" s="3" t="s">
        <v>5318</v>
      </c>
      <c r="D225" s="3" t="n">
        <v>1</v>
      </c>
    </row>
    <row r="226" customFormat="false" ht="12.75" hidden="false" customHeight="true" outlineLevel="0" collapsed="false">
      <c r="C226" s="3" t="s">
        <v>5319</v>
      </c>
    </row>
    <row r="227" customFormat="false" ht="12.75" hidden="false" customHeight="true" outlineLevel="0" collapsed="false">
      <c r="C227" s="3" t="s">
        <v>5320</v>
      </c>
    </row>
    <row r="228" customFormat="false" ht="12.75" hidden="false" customHeight="true" outlineLevel="0" collapsed="false">
      <c r="C228" s="3" t="s">
        <v>5321</v>
      </c>
      <c r="D228" s="3" t="n">
        <v>100</v>
      </c>
    </row>
    <row r="229" customFormat="false" ht="12.75" hidden="false" customHeight="true" outlineLevel="0" collapsed="false">
      <c r="C229" s="3" t="s">
        <v>5322</v>
      </c>
    </row>
    <row r="230" customFormat="false" ht="12.75" hidden="false" customHeight="true" outlineLevel="0" collapsed="false">
      <c r="C230" s="3" t="s">
        <v>5323</v>
      </c>
    </row>
    <row r="231" customFormat="false" ht="12.75" hidden="false" customHeight="true" outlineLevel="0" collapsed="false">
      <c r="C231" s="3" t="s">
        <v>5324</v>
      </c>
    </row>
    <row r="232" customFormat="false" ht="12.75" hidden="false" customHeight="true" outlineLevel="0" collapsed="false">
      <c r="C232" s="3" t="s">
        <v>5325</v>
      </c>
      <c r="D232" s="3" t="n">
        <v>1</v>
      </c>
    </row>
    <row r="233" customFormat="false" ht="12.75" hidden="false" customHeight="true" outlineLevel="0" collapsed="false">
      <c r="C233" s="3" t="s">
        <v>5326</v>
      </c>
      <c r="D233" s="3" t="n">
        <v>1</v>
      </c>
    </row>
    <row r="234" customFormat="false" ht="12.75" hidden="false" customHeight="true" outlineLevel="0" collapsed="false">
      <c r="C234" s="3" t="s">
        <v>5327</v>
      </c>
    </row>
    <row r="235" customFormat="false" ht="12.75" hidden="false" customHeight="true" outlineLevel="0" collapsed="false">
      <c r="C235" s="3" t="s">
        <v>5328</v>
      </c>
    </row>
    <row r="236" customFormat="false" ht="12.75" hidden="false" customHeight="true" outlineLevel="0" collapsed="false">
      <c r="C236" s="3" t="s">
        <v>5329</v>
      </c>
    </row>
    <row r="237" customFormat="false" ht="12.75" hidden="false" customHeight="true" outlineLevel="0" collapsed="false">
      <c r="C237" s="3" t="s">
        <v>5330</v>
      </c>
      <c r="D237" s="3" t="n">
        <v>1894000</v>
      </c>
    </row>
    <row r="238" customFormat="false" ht="12.75" hidden="false" customHeight="true" outlineLevel="0" collapsed="false">
      <c r="C238" s="3" t="s">
        <v>5331</v>
      </c>
      <c r="D238" s="3" t="n">
        <v>8934000</v>
      </c>
    </row>
    <row r="239" customFormat="false" ht="12.75" hidden="false" customHeight="true" outlineLevel="0" collapsed="false">
      <c r="C239" s="3" t="s">
        <v>5332</v>
      </c>
    </row>
    <row r="240" customFormat="false" ht="12.75" hidden="false" customHeight="true" outlineLevel="0" collapsed="false">
      <c r="C240" s="3" t="s">
        <v>5333</v>
      </c>
    </row>
    <row r="241" customFormat="false" ht="12.75" hidden="false" customHeight="true" outlineLevel="0" collapsed="false">
      <c r="C241" s="3" t="s">
        <v>5334</v>
      </c>
    </row>
    <row r="242" customFormat="false" ht="12.75" hidden="false" customHeight="true" outlineLevel="0" collapsed="false">
      <c r="C242" s="3" t="s">
        <v>5335</v>
      </c>
    </row>
    <row r="243" customFormat="false" ht="12.75" hidden="false" customHeight="true" outlineLevel="0" collapsed="false">
      <c r="C243" s="3" t="s">
        <v>5336</v>
      </c>
    </row>
    <row r="244" customFormat="false" ht="12.75" hidden="false" customHeight="true" outlineLevel="0" collapsed="false">
      <c r="C244" s="3" t="s">
        <v>5337</v>
      </c>
    </row>
    <row r="245" customFormat="false" ht="12.75" hidden="false" customHeight="true" outlineLevel="0" collapsed="false">
      <c r="C245" s="3" t="s">
        <v>5338</v>
      </c>
    </row>
    <row r="246" customFormat="false" ht="12.75" hidden="false" customHeight="true" outlineLevel="0" collapsed="false">
      <c r="C246" s="3" t="s">
        <v>5339</v>
      </c>
    </row>
    <row r="247" customFormat="false" ht="12.75" hidden="false" customHeight="true" outlineLevel="0" collapsed="false">
      <c r="C247" s="3" t="s">
        <v>5340</v>
      </c>
      <c r="D247" s="3" t="n">
        <v>10</v>
      </c>
    </row>
    <row r="248" customFormat="false" ht="12.75" hidden="false" customHeight="true" outlineLevel="0" collapsed="false">
      <c r="C248" s="3" t="s">
        <v>5341</v>
      </c>
    </row>
    <row r="249" customFormat="false" ht="12.75" hidden="false" customHeight="true" outlineLevel="0" collapsed="false">
      <c r="C249" s="3" t="s">
        <v>5342</v>
      </c>
    </row>
    <row r="250" customFormat="false" ht="12.75" hidden="false" customHeight="true" outlineLevel="0" collapsed="false">
      <c r="C250" s="3" t="s">
        <v>5343</v>
      </c>
    </row>
    <row r="251" customFormat="false" ht="12.75" hidden="false" customHeight="true" outlineLevel="0" collapsed="false">
      <c r="C251" s="3" t="s">
        <v>5344</v>
      </c>
    </row>
    <row r="252" customFormat="false" ht="12.75" hidden="false" customHeight="true" outlineLevel="0" collapsed="false">
      <c r="C252" s="3" t="s">
        <v>5345</v>
      </c>
    </row>
    <row r="253" customFormat="false" ht="12.75" hidden="false" customHeight="true" outlineLevel="0" collapsed="false">
      <c r="C253" s="3" t="s">
        <v>5346</v>
      </c>
    </row>
    <row r="254" customFormat="false" ht="12.75" hidden="false" customHeight="true" outlineLevel="0" collapsed="false">
      <c r="C254" s="3" t="s">
        <v>5347</v>
      </c>
    </row>
    <row r="255" customFormat="false" ht="12.75" hidden="false" customHeight="true" outlineLevel="0" collapsed="false">
      <c r="C255" s="3" t="s">
        <v>5348</v>
      </c>
    </row>
    <row r="256" customFormat="false" ht="12.75" hidden="false" customHeight="true" outlineLevel="0" collapsed="false">
      <c r="C256" s="3" t="s">
        <v>5349</v>
      </c>
      <c r="D256" s="3" t="n">
        <v>51099000</v>
      </c>
    </row>
    <row r="257" customFormat="false" ht="12.75" hidden="false" customHeight="true" outlineLevel="0" collapsed="false">
      <c r="C257" s="3" t="s">
        <v>5350</v>
      </c>
    </row>
    <row r="258" customFormat="false" ht="12.75" hidden="false" customHeight="true" outlineLevel="0" collapsed="false">
      <c r="C258" s="3" t="s">
        <v>5351</v>
      </c>
    </row>
    <row r="259" customFormat="false" ht="12.75" hidden="false" customHeight="true" outlineLevel="0" collapsed="false">
      <c r="C259" s="3" t="s">
        <v>5352</v>
      </c>
    </row>
    <row r="260" customFormat="false" ht="12.75" hidden="false" customHeight="true" outlineLevel="0" collapsed="false">
      <c r="C260" s="3" t="s">
        <v>4673</v>
      </c>
      <c r="D260" s="3" t="n">
        <v>49251000</v>
      </c>
    </row>
    <row r="261" customFormat="false" ht="12.75" hidden="false" customHeight="true" outlineLevel="0" collapsed="false">
      <c r="C261" s="3" t="s">
        <v>5353</v>
      </c>
    </row>
    <row r="262" customFormat="false" ht="12.75" hidden="false" customHeight="true" outlineLevel="0" collapsed="false">
      <c r="C262" s="3" t="s">
        <v>5354</v>
      </c>
      <c r="D262" s="3" t="n">
        <v>8934000</v>
      </c>
    </row>
    <row r="263" customFormat="false" ht="12.75" hidden="false" customHeight="true" outlineLevel="0" collapsed="false">
      <c r="C263" s="3" t="s">
        <v>4728</v>
      </c>
    </row>
    <row r="264" customFormat="false" ht="12.75" hidden="false" customHeight="true" outlineLevel="0" collapsed="false">
      <c r="C264" s="3" t="s">
        <v>4730</v>
      </c>
      <c r="D264" s="3" t="n">
        <v>1894000</v>
      </c>
    </row>
    <row r="265" customFormat="false" ht="12.75" hidden="false" customHeight="true" outlineLevel="0" collapsed="false">
      <c r="C265" s="3" t="s">
        <v>5355</v>
      </c>
      <c r="D265" s="3" t="n">
        <v>8794400</v>
      </c>
    </row>
    <row r="266" customFormat="false" ht="12.75" hidden="false" customHeight="true" outlineLevel="0" collapsed="false">
      <c r="C266" s="3" t="s">
        <v>5356</v>
      </c>
      <c r="D266" s="3" t="n">
        <v>120000</v>
      </c>
    </row>
    <row r="267" customFormat="false" ht="12.75" hidden="false" customHeight="true" outlineLevel="0" collapsed="false">
      <c r="C267" s="3" t="s">
        <v>4732</v>
      </c>
      <c r="D267" s="3" t="n">
        <v>8674400</v>
      </c>
    </row>
    <row r="268" customFormat="false" ht="12.75" hidden="false" customHeight="true" outlineLevel="0" collapsed="false">
      <c r="C268" s="3" t="s">
        <v>5357</v>
      </c>
    </row>
    <row r="269" customFormat="false" ht="12.75" hidden="false" customHeight="true" outlineLevel="0" collapsed="false">
      <c r="C269" s="3" t="s">
        <v>4734</v>
      </c>
      <c r="D269" s="3" t="n">
        <v>840000</v>
      </c>
    </row>
    <row r="270" customFormat="false" ht="12.75" hidden="false" customHeight="true" outlineLevel="0" collapsed="false">
      <c r="C270" s="3" t="s">
        <v>5358</v>
      </c>
    </row>
    <row r="271" customFormat="false" ht="12.75" hidden="false" customHeight="true" outlineLevel="0" collapsed="false">
      <c r="C271" s="3" t="s">
        <v>5359</v>
      </c>
    </row>
    <row r="272" customFormat="false" ht="12.75" hidden="false" customHeight="true" outlineLevel="0" collapsed="false">
      <c r="C272" s="3" t="s">
        <v>5360</v>
      </c>
    </row>
    <row r="273" customFormat="false" ht="12.75" hidden="false" customHeight="true" outlineLevel="0" collapsed="false">
      <c r="C273" s="3" t="s">
        <v>5361</v>
      </c>
    </row>
    <row r="274" customFormat="false" ht="12.75" hidden="false" customHeight="true" outlineLevel="0" collapsed="false">
      <c r="C274" s="3" t="s">
        <v>5362</v>
      </c>
    </row>
    <row r="275" customFormat="false" ht="12.75" hidden="false" customHeight="true" outlineLevel="0" collapsed="false">
      <c r="C275" s="3" t="s">
        <v>5363</v>
      </c>
    </row>
    <row r="276" customFormat="false" ht="12.75" hidden="false" customHeight="true" outlineLevel="0" collapsed="false">
      <c r="C276" s="3" t="s">
        <v>4676</v>
      </c>
    </row>
    <row r="277" customFormat="false" ht="12.75" hidden="false" customHeight="true" outlineLevel="0" collapsed="false">
      <c r="C277" s="3" t="s">
        <v>5364</v>
      </c>
    </row>
    <row r="278" customFormat="false" ht="12.75" hidden="false" customHeight="true" outlineLevel="0" collapsed="false">
      <c r="C278" s="3" t="s">
        <v>5365</v>
      </c>
      <c r="D278" s="3" t="n">
        <v>1848000</v>
      </c>
    </row>
    <row r="279" customFormat="false" ht="12.75" hidden="false" customHeight="true" outlineLevel="0" collapsed="false">
      <c r="C279" s="3" t="s">
        <v>5366</v>
      </c>
    </row>
    <row r="280" customFormat="false" ht="12.75" hidden="false" customHeight="true" outlineLevel="0" collapsed="false">
      <c r="C280" s="3" t="s">
        <v>4740</v>
      </c>
    </row>
    <row r="281" customFormat="false" ht="12.75" hidden="false" customHeight="true" outlineLevel="0" collapsed="false">
      <c r="C281" s="3" t="s">
        <v>4742</v>
      </c>
    </row>
    <row r="282" customFormat="false" ht="12.75" hidden="false" customHeight="true" outlineLevel="0" collapsed="false">
      <c r="C282" s="3" t="s">
        <v>5367</v>
      </c>
    </row>
    <row r="283" customFormat="false" ht="12.75" hidden="false" customHeight="true" outlineLevel="0" collapsed="false">
      <c r="C283" s="3" t="s">
        <v>5368</v>
      </c>
    </row>
    <row r="284" customFormat="false" ht="12.75" hidden="false" customHeight="true" outlineLevel="0" collapsed="false">
      <c r="C284" s="3" t="s">
        <v>5369</v>
      </c>
    </row>
    <row r="285" customFormat="false" ht="12.75" hidden="false" customHeight="true" outlineLevel="0" collapsed="false">
      <c r="C285" s="3" t="s">
        <v>5370</v>
      </c>
    </row>
    <row r="286" customFormat="false" ht="12.75" hidden="false" customHeight="true" outlineLevel="0" collapsed="false">
      <c r="C286" s="3" t="s">
        <v>5371</v>
      </c>
    </row>
    <row r="287" customFormat="false" ht="12.75" hidden="false" customHeight="true" outlineLevel="0" collapsed="false">
      <c r="C287" s="3" t="s">
        <v>5372</v>
      </c>
    </row>
    <row r="288" customFormat="false" ht="12.75" hidden="false" customHeight="true" outlineLevel="0" collapsed="false">
      <c r="C288" s="3" t="s">
        <v>5373</v>
      </c>
    </row>
    <row r="289" customFormat="false" ht="12.75" hidden="false" customHeight="true" outlineLevel="0" collapsed="false">
      <c r="C289" s="3" t="s">
        <v>5374</v>
      </c>
    </row>
    <row r="290" customFormat="false" ht="12.75" hidden="false" customHeight="true" outlineLevel="0" collapsed="false">
      <c r="C290" s="3" t="s">
        <v>5375</v>
      </c>
    </row>
    <row r="291" customFormat="false" ht="12.75" hidden="false" customHeight="true" outlineLevel="0" collapsed="false">
      <c r="C291" s="3" t="s">
        <v>5376</v>
      </c>
    </row>
    <row r="292" customFormat="false" ht="12.75" hidden="false" customHeight="true" outlineLevel="0" collapsed="false">
      <c r="C292" s="3" t="s">
        <v>5377</v>
      </c>
    </row>
    <row r="293" customFormat="false" ht="12.75" hidden="false" customHeight="true" outlineLevel="0" collapsed="false">
      <c r="C293" s="3" t="s">
        <v>5378</v>
      </c>
    </row>
    <row r="294" customFormat="false" ht="12.75" hidden="false" customHeight="true" outlineLevel="0" collapsed="false">
      <c r="C294" s="3" t="s">
        <v>5379</v>
      </c>
    </row>
    <row r="295" customFormat="false" ht="12.75" hidden="false" customHeight="true" outlineLevel="0" collapsed="false">
      <c r="C295" s="3" t="s">
        <v>5380</v>
      </c>
    </row>
    <row r="296" customFormat="false" ht="12.75" hidden="false" customHeight="true" outlineLevel="0" collapsed="false">
      <c r="C296" s="3" t="s">
        <v>5381</v>
      </c>
    </row>
    <row r="297" customFormat="false" ht="12.75" hidden="false" customHeight="true" outlineLevel="0" collapsed="false">
      <c r="C297" s="3" t="s">
        <v>5382</v>
      </c>
    </row>
    <row r="298" customFormat="false" ht="12.75" hidden="false" customHeight="true" outlineLevel="0" collapsed="false">
      <c r="C298" s="3" t="s">
        <v>5383</v>
      </c>
    </row>
    <row r="299" customFormat="false" ht="12.75" hidden="false" customHeight="true" outlineLevel="0" collapsed="false">
      <c r="C299" s="3" t="s">
        <v>5384</v>
      </c>
    </row>
    <row r="300" customFormat="false" ht="12.75" hidden="false" customHeight="true" outlineLevel="0" collapsed="false">
      <c r="C300" s="3" t="s">
        <v>5385</v>
      </c>
    </row>
    <row r="301" customFormat="false" ht="12.75" hidden="false" customHeight="true" outlineLevel="0" collapsed="false">
      <c r="C301" s="3" t="s">
        <v>5386</v>
      </c>
    </row>
    <row r="302" customFormat="false" ht="12.75" hidden="false" customHeight="true" outlineLevel="0" collapsed="false">
      <c r="C302" s="3" t="s">
        <v>5387</v>
      </c>
    </row>
    <row r="303" customFormat="false" ht="12.75" hidden="false" customHeight="true" outlineLevel="0" collapsed="false">
      <c r="C303" s="3" t="s">
        <v>5388</v>
      </c>
    </row>
    <row r="304" customFormat="false" ht="12.75" hidden="false" customHeight="true" outlineLevel="0" collapsed="false">
      <c r="C304" s="3" t="s">
        <v>5389</v>
      </c>
    </row>
    <row r="305" customFormat="false" ht="12.75" hidden="false" customHeight="true" outlineLevel="0" collapsed="false">
      <c r="C305" s="3" t="s">
        <v>5390</v>
      </c>
    </row>
    <row r="306" customFormat="false" ht="12.75" hidden="false" customHeight="true" outlineLevel="0" collapsed="false">
      <c r="C306" s="3" t="s">
        <v>5391</v>
      </c>
    </row>
    <row r="307" customFormat="false" ht="12.75" hidden="false" customHeight="true" outlineLevel="0" collapsed="false">
      <c r="C307" s="3" t="s">
        <v>5392</v>
      </c>
    </row>
    <row r="308" customFormat="false" ht="12.75" hidden="false" customHeight="true" outlineLevel="0" collapsed="false">
      <c r="C308" s="3" t="s">
        <v>5393</v>
      </c>
    </row>
    <row r="309" customFormat="false" ht="12.75" hidden="false" customHeight="true" outlineLevel="0" collapsed="false">
      <c r="C309" s="3" t="s">
        <v>5394</v>
      </c>
    </row>
    <row r="310" customFormat="false" ht="12.75" hidden="false" customHeight="true" outlineLevel="0" collapsed="false">
      <c r="C310" s="3" t="s">
        <v>5395</v>
      </c>
    </row>
    <row r="311" customFormat="false" ht="12.75" hidden="false" customHeight="true" outlineLevel="0" collapsed="false">
      <c r="C311" s="3" t="s">
        <v>5396</v>
      </c>
    </row>
    <row r="312" customFormat="false" ht="12.75" hidden="false" customHeight="true" outlineLevel="0" collapsed="false">
      <c r="C312" s="3" t="s">
        <v>5397</v>
      </c>
    </row>
    <row r="313" customFormat="false" ht="12.75" hidden="false" customHeight="true" outlineLevel="0" collapsed="false">
      <c r="C313" s="3" t="s">
        <v>5398</v>
      </c>
    </row>
    <row r="314" customFormat="false" ht="12.75" hidden="false" customHeight="true" outlineLevel="0" collapsed="false">
      <c r="C314" s="3" t="s">
        <v>5399</v>
      </c>
    </row>
    <row r="315" customFormat="false" ht="12.75" hidden="false" customHeight="true" outlineLevel="0" collapsed="false">
      <c r="C315" s="3" t="s">
        <v>5400</v>
      </c>
    </row>
    <row r="316" customFormat="false" ht="12.75" hidden="false" customHeight="true" outlineLevel="0" collapsed="false">
      <c r="C316" s="3" t="s">
        <v>5401</v>
      </c>
    </row>
    <row r="317" customFormat="false" ht="12.75" hidden="false" customHeight="true" outlineLevel="0" collapsed="false">
      <c r="C317" s="3" t="s">
        <v>5402</v>
      </c>
    </row>
    <row r="318" customFormat="false" ht="12.75" hidden="false" customHeight="true" outlineLevel="0" collapsed="false">
      <c r="C318" s="3" t="s">
        <v>5403</v>
      </c>
    </row>
    <row r="319" customFormat="false" ht="12.75" hidden="false" customHeight="true" outlineLevel="0" collapsed="false">
      <c r="C319" s="3" t="s">
        <v>5404</v>
      </c>
    </row>
    <row r="320" customFormat="false" ht="12.75" hidden="false" customHeight="true" outlineLevel="0" collapsed="false">
      <c r="C320" s="3" t="s">
        <v>5405</v>
      </c>
    </row>
    <row r="321" customFormat="false" ht="12.75" hidden="false" customHeight="true" outlineLevel="0" collapsed="false">
      <c r="C321" s="3" t="s">
        <v>5406</v>
      </c>
    </row>
    <row r="322" customFormat="false" ht="12.75" hidden="false" customHeight="true" outlineLevel="0" collapsed="false">
      <c r="C322" s="3" t="s">
        <v>5407</v>
      </c>
    </row>
    <row r="323" customFormat="false" ht="12.75" hidden="false" customHeight="true" outlineLevel="0" collapsed="false">
      <c r="C323" s="3" t="s">
        <v>5408</v>
      </c>
    </row>
    <row r="324" customFormat="false" ht="12.75" hidden="false" customHeight="true" outlineLevel="0" collapsed="false">
      <c r="C324" s="3" t="s">
        <v>5409</v>
      </c>
    </row>
    <row r="325" customFormat="false" ht="12.75" hidden="false" customHeight="true" outlineLevel="0" collapsed="false">
      <c r="C325" s="3" t="s">
        <v>5410</v>
      </c>
    </row>
    <row r="326" customFormat="false" ht="12.75" hidden="false" customHeight="true" outlineLevel="0" collapsed="false">
      <c r="C326" s="3" t="s">
        <v>5411</v>
      </c>
    </row>
    <row r="327" customFormat="false" ht="12.75" hidden="false" customHeight="true" outlineLevel="0" collapsed="false">
      <c r="C327" s="3" t="s">
        <v>5412</v>
      </c>
    </row>
    <row r="328" customFormat="false" ht="12.75" hidden="false" customHeight="true" outlineLevel="0" collapsed="false">
      <c r="C328" s="3" t="s">
        <v>5413</v>
      </c>
    </row>
    <row r="329" customFormat="false" ht="12.75" hidden="false" customHeight="true" outlineLevel="0" collapsed="false">
      <c r="C329" s="3" t="s">
        <v>5414</v>
      </c>
    </row>
    <row r="330" customFormat="false" ht="12.75" hidden="false" customHeight="true" outlineLevel="0" collapsed="false">
      <c r="C330" s="3" t="s">
        <v>5415</v>
      </c>
    </row>
    <row r="331" customFormat="false" ht="12.75" hidden="false" customHeight="true" outlineLevel="0" collapsed="false">
      <c r="C331" s="3" t="s">
        <v>5416</v>
      </c>
      <c r="D331" s="3" t="n">
        <v>80</v>
      </c>
    </row>
    <row r="332" customFormat="false" ht="12.75" hidden="false" customHeight="true" outlineLevel="0" collapsed="false">
      <c r="C332" s="3" t="s">
        <v>5417</v>
      </c>
    </row>
    <row r="333" customFormat="false" ht="12.75" hidden="false" customHeight="true" outlineLevel="0" collapsed="false">
      <c r="C333" s="3" t="s">
        <v>5418</v>
      </c>
      <c r="D333" s="3" t="n">
        <v>20</v>
      </c>
    </row>
    <row r="334" customFormat="false" ht="12.75" hidden="false" customHeight="true" outlineLevel="0" collapsed="false">
      <c r="C334" s="3" t="s">
        <v>5419</v>
      </c>
    </row>
    <row r="335" customFormat="false" ht="12.75" hidden="false" customHeight="true" outlineLevel="0" collapsed="false">
      <c r="C335" s="3" t="s">
        <v>5420</v>
      </c>
    </row>
    <row r="336" customFormat="false" ht="12.75" hidden="false" customHeight="true" outlineLevel="0" collapsed="false">
      <c r="C336" s="3" t="s">
        <v>5421</v>
      </c>
    </row>
    <row r="337" customFormat="false" ht="12.75" hidden="false" customHeight="true" outlineLevel="0" collapsed="false">
      <c r="C337" s="3" t="s">
        <v>5422</v>
      </c>
    </row>
    <row r="338" customFormat="false" ht="12.75" hidden="false" customHeight="true" outlineLevel="0" collapsed="false">
      <c r="C338" s="3" t="s">
        <v>5423</v>
      </c>
    </row>
    <row r="339" customFormat="false" ht="12.75" hidden="false" customHeight="true" outlineLevel="0" collapsed="false">
      <c r="C339" s="3" t="s">
        <v>5424</v>
      </c>
    </row>
    <row r="340" customFormat="false" ht="12.75" hidden="false" customHeight="true" outlineLevel="0" collapsed="false">
      <c r="C340" s="3" t="s">
        <v>5425</v>
      </c>
    </row>
    <row r="341" customFormat="false" ht="12.75" hidden="false" customHeight="true" outlineLevel="0" collapsed="false">
      <c r="C341" s="3" t="s">
        <v>5426</v>
      </c>
    </row>
    <row r="342" customFormat="false" ht="12.75" hidden="false" customHeight="true" outlineLevel="0" collapsed="false">
      <c r="C342" s="3" t="s">
        <v>5427</v>
      </c>
    </row>
    <row r="343" customFormat="false" ht="12.75" hidden="false" customHeight="true" outlineLevel="0" collapsed="false">
      <c r="C343" s="3" t="s">
        <v>5428</v>
      </c>
    </row>
    <row r="344" customFormat="false" ht="12.75" hidden="false" customHeight="true" outlineLevel="0" collapsed="false">
      <c r="C344" s="3" t="s">
        <v>5429</v>
      </c>
    </row>
    <row r="345" customFormat="false" ht="12.75" hidden="false" customHeight="true" outlineLevel="0" collapsed="false">
      <c r="C345" s="3" t="s">
        <v>5430</v>
      </c>
    </row>
    <row r="346" customFormat="false" ht="12.75" hidden="false" customHeight="true" outlineLevel="0" collapsed="false">
      <c r="C346" s="3" t="s">
        <v>5431</v>
      </c>
    </row>
    <row r="347" customFormat="false" ht="12.75" hidden="false" customHeight="true" outlineLevel="0" collapsed="false">
      <c r="C347" s="3" t="s">
        <v>5432</v>
      </c>
    </row>
    <row r="348" customFormat="false" ht="12.75" hidden="false" customHeight="true" outlineLevel="0" collapsed="false">
      <c r="C348" s="3" t="s">
        <v>5433</v>
      </c>
    </row>
    <row r="349" customFormat="false" ht="12.75" hidden="false" customHeight="true" outlineLevel="0" collapsed="false">
      <c r="C349" s="3" t="s">
        <v>5434</v>
      </c>
    </row>
    <row r="350" customFormat="false" ht="12.75" hidden="false" customHeight="true" outlineLevel="0" collapsed="false">
      <c r="C350" s="3" t="s">
        <v>5435</v>
      </c>
    </row>
    <row r="351" customFormat="false" ht="12.75" hidden="false" customHeight="true" outlineLevel="0" collapsed="false">
      <c r="C351" s="3" t="s">
        <v>5436</v>
      </c>
    </row>
    <row r="352" customFormat="false" ht="12.75" hidden="false" customHeight="true" outlineLevel="0" collapsed="false">
      <c r="C352" s="3" t="s">
        <v>5437</v>
      </c>
    </row>
    <row r="353" customFormat="false" ht="12.75" hidden="false" customHeight="true" outlineLevel="0" collapsed="false">
      <c r="C353" s="3" t="s">
        <v>5438</v>
      </c>
    </row>
    <row r="354" customFormat="false" ht="12.75" hidden="false" customHeight="true" outlineLevel="0" collapsed="false">
      <c r="C354" s="3" t="s">
        <v>5439</v>
      </c>
    </row>
    <row r="355" customFormat="false" ht="12.75" hidden="false" customHeight="true" outlineLevel="0" collapsed="false">
      <c r="C355" s="3" t="s">
        <v>5440</v>
      </c>
    </row>
    <row r="356" customFormat="false" ht="12.75" hidden="false" customHeight="true" outlineLevel="0" collapsed="false">
      <c r="C356" s="3" t="s">
        <v>5441</v>
      </c>
    </row>
    <row r="357" customFormat="false" ht="12.75" hidden="false" customHeight="true" outlineLevel="0" collapsed="false">
      <c r="C357" s="3" t="s">
        <v>5442</v>
      </c>
    </row>
    <row r="358" customFormat="false" ht="12.75" hidden="false" customHeight="true" outlineLevel="0" collapsed="false">
      <c r="C358" s="3" t="s">
        <v>5443</v>
      </c>
    </row>
    <row r="359" customFormat="false" ht="12.75" hidden="false" customHeight="true" outlineLevel="0" collapsed="false">
      <c r="C359" s="3" t="s">
        <v>5444</v>
      </c>
    </row>
    <row r="360" customFormat="false" ht="12.75" hidden="false" customHeight="true" outlineLevel="0" collapsed="false">
      <c r="C360" s="3" t="s">
        <v>5445</v>
      </c>
    </row>
    <row r="361" customFormat="false" ht="12.75" hidden="false" customHeight="true" outlineLevel="0" collapsed="false">
      <c r="C361" s="3" t="s">
        <v>5446</v>
      </c>
    </row>
    <row r="362" customFormat="false" ht="12.75" hidden="false" customHeight="true" outlineLevel="0" collapsed="false">
      <c r="C362" s="3" t="s">
        <v>5447</v>
      </c>
    </row>
    <row r="363" customFormat="false" ht="12.75" hidden="false" customHeight="true" outlineLevel="0" collapsed="false">
      <c r="C363" s="3" t="s">
        <v>5448</v>
      </c>
    </row>
    <row r="364" customFormat="false" ht="12.75" hidden="false" customHeight="true" outlineLevel="0" collapsed="false">
      <c r="C364" s="3" t="s">
        <v>5449</v>
      </c>
    </row>
    <row r="365" customFormat="false" ht="12.75" hidden="false" customHeight="true" outlineLevel="0" collapsed="false">
      <c r="C365" s="3" t="s">
        <v>5450</v>
      </c>
    </row>
    <row r="366" customFormat="false" ht="12.75" hidden="false" customHeight="true" outlineLevel="0" collapsed="false">
      <c r="C366" s="3" t="s">
        <v>5451</v>
      </c>
    </row>
    <row r="367" customFormat="false" ht="12.75" hidden="false" customHeight="true" outlineLevel="0" collapsed="false">
      <c r="C367" s="3" t="s">
        <v>5452</v>
      </c>
    </row>
    <row r="368" customFormat="false" ht="12.75" hidden="false" customHeight="true" outlineLevel="0" collapsed="false">
      <c r="C368" s="3" t="s">
        <v>5453</v>
      </c>
    </row>
    <row r="369" customFormat="false" ht="12.75" hidden="false" customHeight="true" outlineLevel="0" collapsed="false">
      <c r="C369" s="3" t="s">
        <v>5454</v>
      </c>
    </row>
    <row r="370" customFormat="false" ht="12.75" hidden="false" customHeight="true" outlineLevel="0" collapsed="false">
      <c r="C370" s="3" t="s">
        <v>5455</v>
      </c>
    </row>
    <row r="371" customFormat="false" ht="12.75" hidden="false" customHeight="true" outlineLevel="0" collapsed="false">
      <c r="C371" s="3" t="s">
        <v>5456</v>
      </c>
    </row>
    <row r="372" customFormat="false" ht="12.75" hidden="false" customHeight="true" outlineLevel="0" collapsed="false">
      <c r="C372" s="3" t="s">
        <v>5457</v>
      </c>
    </row>
    <row r="373" customFormat="false" ht="12.75" hidden="false" customHeight="true" outlineLevel="0" collapsed="false">
      <c r="C373" s="3" t="s">
        <v>5458</v>
      </c>
    </row>
    <row r="374" customFormat="false" ht="12.75" hidden="false" customHeight="true" outlineLevel="0" collapsed="false">
      <c r="C374" s="3" t="s">
        <v>5459</v>
      </c>
    </row>
    <row r="375" customFormat="false" ht="12.75" hidden="false" customHeight="true" outlineLevel="0" collapsed="false">
      <c r="C375" s="3" t="s">
        <v>5460</v>
      </c>
    </row>
    <row r="376" customFormat="false" ht="12.75" hidden="false" customHeight="true" outlineLevel="0" collapsed="false">
      <c r="C376" s="3" t="s">
        <v>5461</v>
      </c>
    </row>
    <row r="377" customFormat="false" ht="12.75" hidden="false" customHeight="true" outlineLevel="0" collapsed="false">
      <c r="C377" s="3" t="s">
        <v>5462</v>
      </c>
    </row>
    <row r="378" customFormat="false" ht="12.75" hidden="false" customHeight="true" outlineLevel="0" collapsed="false">
      <c r="C378" s="3" t="s">
        <v>5463</v>
      </c>
    </row>
    <row r="379" customFormat="false" ht="12.75" hidden="false" customHeight="true" outlineLevel="0" collapsed="false">
      <c r="C379" s="3" t="s">
        <v>5464</v>
      </c>
    </row>
    <row r="380" customFormat="false" ht="12.75" hidden="false" customHeight="true" outlineLevel="0" collapsed="false">
      <c r="C380" s="3" t="s">
        <v>5465</v>
      </c>
    </row>
    <row r="381" customFormat="false" ht="12.75" hidden="false" customHeight="true" outlineLevel="0" collapsed="false">
      <c r="C381" s="3" t="s">
        <v>5466</v>
      </c>
    </row>
    <row r="382" customFormat="false" ht="12.75" hidden="false" customHeight="true" outlineLevel="0" collapsed="false">
      <c r="C382" s="3" t="s">
        <v>5467</v>
      </c>
    </row>
    <row r="383" customFormat="false" ht="12.75" hidden="false" customHeight="true" outlineLevel="0" collapsed="false">
      <c r="C383" s="3" t="s">
        <v>5468</v>
      </c>
    </row>
    <row r="384" customFormat="false" ht="12.75" hidden="false" customHeight="true" outlineLevel="0" collapsed="false">
      <c r="C384" s="3" t="s">
        <v>5469</v>
      </c>
    </row>
    <row r="385" customFormat="false" ht="12.75" hidden="false" customHeight="true" outlineLevel="0" collapsed="false">
      <c r="C385" s="3" t="s">
        <v>5470</v>
      </c>
    </row>
    <row r="386" customFormat="false" ht="12.75" hidden="false" customHeight="true" outlineLevel="0" collapsed="false">
      <c r="C386" s="3" t="s">
        <v>5471</v>
      </c>
    </row>
    <row r="387" customFormat="false" ht="12.75" hidden="false" customHeight="true" outlineLevel="0" collapsed="false">
      <c r="C387" s="3" t="s">
        <v>5472</v>
      </c>
    </row>
    <row r="388" customFormat="false" ht="12.75" hidden="false" customHeight="true" outlineLevel="0" collapsed="false">
      <c r="C388" s="3" t="s">
        <v>5473</v>
      </c>
    </row>
    <row r="389" customFormat="false" ht="12.75" hidden="false" customHeight="true" outlineLevel="0" collapsed="false">
      <c r="C389" s="3" t="s">
        <v>5474</v>
      </c>
    </row>
    <row r="390" customFormat="false" ht="12.75" hidden="false" customHeight="true" outlineLevel="0" collapsed="false">
      <c r="C390" s="3" t="s">
        <v>5475</v>
      </c>
    </row>
    <row r="391" customFormat="false" ht="12.75" hidden="false" customHeight="true" outlineLevel="0" collapsed="false">
      <c r="C391" s="3" t="s">
        <v>5476</v>
      </c>
    </row>
    <row r="392" customFormat="false" ht="12.75" hidden="false" customHeight="true" outlineLevel="0" collapsed="false">
      <c r="C392" s="3" t="s">
        <v>5477</v>
      </c>
    </row>
    <row r="393" customFormat="false" ht="12.75" hidden="false" customHeight="true" outlineLevel="0" collapsed="false">
      <c r="C393" s="3" t="s">
        <v>5478</v>
      </c>
    </row>
    <row r="394" customFormat="false" ht="12.75" hidden="false" customHeight="true" outlineLevel="0" collapsed="false">
      <c r="C394" s="3" t="s">
        <v>5479</v>
      </c>
    </row>
    <row r="395" customFormat="false" ht="12.75" hidden="false" customHeight="true" outlineLevel="0" collapsed="false">
      <c r="C395" s="3" t="s">
        <v>5480</v>
      </c>
    </row>
    <row r="396" customFormat="false" ht="12.75" hidden="false" customHeight="true" outlineLevel="0" collapsed="false">
      <c r="C396" s="3" t="s">
        <v>5481</v>
      </c>
    </row>
    <row r="397" customFormat="false" ht="12.75" hidden="false" customHeight="true" outlineLevel="0" collapsed="false">
      <c r="C397" s="3" t="s">
        <v>5482</v>
      </c>
    </row>
    <row r="398" customFormat="false" ht="12.75" hidden="false" customHeight="true" outlineLevel="0" collapsed="false">
      <c r="C398" s="3" t="s">
        <v>5483</v>
      </c>
    </row>
    <row r="399" customFormat="false" ht="12.75" hidden="false" customHeight="true" outlineLevel="0" collapsed="false">
      <c r="C399" s="3" t="s">
        <v>5484</v>
      </c>
    </row>
    <row r="400" customFormat="false" ht="12.75" hidden="false" customHeight="true" outlineLevel="0" collapsed="false">
      <c r="C400" s="3" t="s">
        <v>5485</v>
      </c>
    </row>
    <row r="401" customFormat="false" ht="12.75" hidden="false" customHeight="true" outlineLevel="0" collapsed="false">
      <c r="C401" s="3" t="s">
        <v>5486</v>
      </c>
    </row>
    <row r="402" customFormat="false" ht="12.75" hidden="false" customHeight="true" outlineLevel="0" collapsed="false">
      <c r="C402" s="3" t="s">
        <v>5487</v>
      </c>
    </row>
    <row r="403" customFormat="false" ht="12.75" hidden="false" customHeight="true" outlineLevel="0" collapsed="false">
      <c r="C403" s="3" t="s">
        <v>5488</v>
      </c>
    </row>
    <row r="404" customFormat="false" ht="12.75" hidden="false" customHeight="true" outlineLevel="0" collapsed="false">
      <c r="C404" s="3" t="s">
        <v>5489</v>
      </c>
    </row>
    <row r="405" customFormat="false" ht="12.75" hidden="false" customHeight="true" outlineLevel="0" collapsed="false">
      <c r="C405" s="3" t="s">
        <v>5490</v>
      </c>
    </row>
    <row r="406" customFormat="false" ht="12.75" hidden="false" customHeight="true" outlineLevel="0" collapsed="false">
      <c r="C406" s="3" t="s">
        <v>5491</v>
      </c>
    </row>
    <row r="407" customFormat="false" ht="12.75" hidden="false" customHeight="true" outlineLevel="0" collapsed="false">
      <c r="C407" s="3" t="s">
        <v>5492</v>
      </c>
    </row>
    <row r="408" customFormat="false" ht="12.75" hidden="false" customHeight="true" outlineLevel="0" collapsed="false">
      <c r="C408" s="3" t="s">
        <v>5493</v>
      </c>
    </row>
    <row r="409" customFormat="false" ht="12.75" hidden="false" customHeight="true" outlineLevel="0" collapsed="false">
      <c r="C409" s="3" t="s">
        <v>5494</v>
      </c>
    </row>
    <row r="410" customFormat="false" ht="12.75" hidden="false" customHeight="true" outlineLevel="0" collapsed="false">
      <c r="C410" s="3" t="s">
        <v>5495</v>
      </c>
    </row>
    <row r="411" customFormat="false" ht="12.75" hidden="false" customHeight="true" outlineLevel="0" collapsed="false">
      <c r="C411" s="3" t="s">
        <v>5496</v>
      </c>
    </row>
    <row r="412" customFormat="false" ht="12.75" hidden="false" customHeight="true" outlineLevel="0" collapsed="false">
      <c r="C412" s="3" t="s">
        <v>5497</v>
      </c>
    </row>
    <row r="413" customFormat="false" ht="12.75" hidden="false" customHeight="true" outlineLevel="0" collapsed="false">
      <c r="C413" s="3" t="s">
        <v>5498</v>
      </c>
    </row>
    <row r="414" customFormat="false" ht="12.75" hidden="false" customHeight="true" outlineLevel="0" collapsed="false">
      <c r="C414" s="3" t="s">
        <v>5499</v>
      </c>
    </row>
    <row r="415" customFormat="false" ht="12.75" hidden="false" customHeight="true" outlineLevel="0" collapsed="false">
      <c r="C415" s="3" t="s">
        <v>5500</v>
      </c>
    </row>
    <row r="416" customFormat="false" ht="12.75" hidden="false" customHeight="true" outlineLevel="0" collapsed="false">
      <c r="C416" s="3" t="s">
        <v>5501</v>
      </c>
    </row>
    <row r="417" customFormat="false" ht="12.75" hidden="false" customHeight="true" outlineLevel="0" collapsed="false">
      <c r="C417" s="3" t="s">
        <v>5502</v>
      </c>
    </row>
    <row r="418" customFormat="false" ht="12.75" hidden="false" customHeight="true" outlineLevel="0" collapsed="false">
      <c r="C418" s="3" t="s">
        <v>5503</v>
      </c>
    </row>
    <row r="419" customFormat="false" ht="12.75" hidden="false" customHeight="true" outlineLevel="0" collapsed="false">
      <c r="C419" s="3" t="s">
        <v>5504</v>
      </c>
    </row>
    <row r="420" customFormat="false" ht="12.75" hidden="false" customHeight="true" outlineLevel="0" collapsed="false">
      <c r="C420" s="3" t="s">
        <v>5505</v>
      </c>
    </row>
    <row r="421" customFormat="false" ht="12.75" hidden="false" customHeight="true" outlineLevel="0" collapsed="false">
      <c r="C421" s="3" t="s">
        <v>5506</v>
      </c>
    </row>
    <row r="422" customFormat="false" ht="12.75" hidden="false" customHeight="true" outlineLevel="0" collapsed="false">
      <c r="C422" s="3" t="s">
        <v>5507</v>
      </c>
    </row>
    <row r="423" customFormat="false" ht="12.75" hidden="false" customHeight="true" outlineLevel="0" collapsed="false">
      <c r="C423" s="3" t="s">
        <v>5508</v>
      </c>
    </row>
    <row r="424" customFormat="false" ht="12.75" hidden="false" customHeight="true" outlineLevel="0" collapsed="false">
      <c r="C424" s="3" t="s">
        <v>5509</v>
      </c>
    </row>
    <row r="425" customFormat="false" ht="12.75" hidden="false" customHeight="true" outlineLevel="0" collapsed="false">
      <c r="C425" s="3" t="s">
        <v>5510</v>
      </c>
    </row>
    <row r="426" customFormat="false" ht="12.75" hidden="false" customHeight="true" outlineLevel="0" collapsed="false">
      <c r="C426" s="3" t="s">
        <v>5511</v>
      </c>
    </row>
    <row r="427" customFormat="false" ht="12.75" hidden="false" customHeight="true" outlineLevel="0" collapsed="false">
      <c r="C427" s="3" t="s">
        <v>5512</v>
      </c>
    </row>
    <row r="428" customFormat="false" ht="12.75" hidden="false" customHeight="true" outlineLevel="0" collapsed="false">
      <c r="C428" s="3" t="s">
        <v>5513</v>
      </c>
    </row>
    <row r="429" customFormat="false" ht="12.75" hidden="false" customHeight="true" outlineLevel="0" collapsed="false">
      <c r="C429" s="3" t="s">
        <v>5514</v>
      </c>
    </row>
    <row r="430" customFormat="false" ht="12.75" hidden="false" customHeight="true" outlineLevel="0" collapsed="false">
      <c r="C430" s="3" t="s">
        <v>5515</v>
      </c>
    </row>
    <row r="431" customFormat="false" ht="12.75" hidden="false" customHeight="true" outlineLevel="0" collapsed="false">
      <c r="C431" s="3" t="s">
        <v>5516</v>
      </c>
    </row>
    <row r="432" customFormat="false" ht="12.75" hidden="false" customHeight="true" outlineLevel="0" collapsed="false">
      <c r="C432" s="3" t="s">
        <v>5517</v>
      </c>
    </row>
    <row r="433" customFormat="false" ht="12.75" hidden="false" customHeight="true" outlineLevel="0" collapsed="false">
      <c r="C433" s="3" t="s">
        <v>5518</v>
      </c>
    </row>
    <row r="434" customFormat="false" ht="12.75" hidden="false" customHeight="true" outlineLevel="0" collapsed="false">
      <c r="C434" s="3" t="s">
        <v>5519</v>
      </c>
    </row>
    <row r="435" customFormat="false" ht="12.75" hidden="false" customHeight="true" outlineLevel="0" collapsed="false">
      <c r="C435" s="3" t="s">
        <v>5520</v>
      </c>
    </row>
    <row r="436" customFormat="false" ht="12.75" hidden="false" customHeight="true" outlineLevel="0" collapsed="false">
      <c r="C436" s="3" t="s">
        <v>5521</v>
      </c>
    </row>
    <row r="437" customFormat="false" ht="12.75" hidden="false" customHeight="true" outlineLevel="0" collapsed="false">
      <c r="C437" s="3" t="s">
        <v>5522</v>
      </c>
    </row>
    <row r="438" customFormat="false" ht="12.75" hidden="false" customHeight="true" outlineLevel="0" collapsed="false">
      <c r="C438" s="3" t="s">
        <v>5523</v>
      </c>
    </row>
    <row r="439" customFormat="false" ht="12.75" hidden="false" customHeight="true" outlineLevel="0" collapsed="false">
      <c r="C439" s="3" t="s">
        <v>5524</v>
      </c>
    </row>
    <row r="440" customFormat="false" ht="12.75" hidden="false" customHeight="true" outlineLevel="0" collapsed="false">
      <c r="C440" s="3" t="s">
        <v>5525</v>
      </c>
    </row>
    <row r="441" customFormat="false" ht="12.75" hidden="false" customHeight="true" outlineLevel="0" collapsed="false">
      <c r="C441" s="3" t="s">
        <v>5526</v>
      </c>
    </row>
    <row r="442" customFormat="false" ht="12.75" hidden="false" customHeight="true" outlineLevel="0" collapsed="false">
      <c r="C442" s="3" t="s">
        <v>5527</v>
      </c>
    </row>
    <row r="443" customFormat="false" ht="12.75" hidden="false" customHeight="true" outlineLevel="0" collapsed="false">
      <c r="C443" s="3" t="s">
        <v>5528</v>
      </c>
    </row>
    <row r="444" customFormat="false" ht="12.75" hidden="false" customHeight="true" outlineLevel="0" collapsed="false">
      <c r="C444" s="3" t="s">
        <v>5529</v>
      </c>
    </row>
    <row r="445" customFormat="false" ht="12.75" hidden="false" customHeight="true" outlineLevel="0" collapsed="false">
      <c r="C445" s="3" t="s">
        <v>5530</v>
      </c>
    </row>
    <row r="446" customFormat="false" ht="12.75" hidden="false" customHeight="true" outlineLevel="0" collapsed="false">
      <c r="C446" s="3" t="s">
        <v>5531</v>
      </c>
    </row>
    <row r="447" customFormat="false" ht="12.75" hidden="false" customHeight="true" outlineLevel="0" collapsed="false">
      <c r="C447" s="3" t="s">
        <v>5532</v>
      </c>
    </row>
    <row r="448" customFormat="false" ht="12.75" hidden="false" customHeight="true" outlineLevel="0" collapsed="false">
      <c r="C448" s="3" t="s">
        <v>5533</v>
      </c>
    </row>
    <row r="449" customFormat="false" ht="12.75" hidden="false" customHeight="true" outlineLevel="0" collapsed="false">
      <c r="C449" s="3" t="s">
        <v>5534</v>
      </c>
    </row>
    <row r="450" customFormat="false" ht="12.75" hidden="false" customHeight="true" outlineLevel="0" collapsed="false">
      <c r="C450" s="3" t="s">
        <v>5535</v>
      </c>
    </row>
    <row r="451" customFormat="false" ht="12.75" hidden="false" customHeight="true" outlineLevel="0" collapsed="false">
      <c r="C451" s="3" t="s">
        <v>5536</v>
      </c>
    </row>
    <row r="452" customFormat="false" ht="12.75" hidden="false" customHeight="true" outlineLevel="0" collapsed="false">
      <c r="C452" s="3" t="s">
        <v>5537</v>
      </c>
    </row>
    <row r="453" customFormat="false" ht="12.75" hidden="false" customHeight="true" outlineLevel="0" collapsed="false">
      <c r="C453" s="3" t="s">
        <v>5538</v>
      </c>
    </row>
    <row r="454" customFormat="false" ht="12.75" hidden="false" customHeight="true" outlineLevel="0" collapsed="false">
      <c r="C454" s="3" t="s">
        <v>5539</v>
      </c>
    </row>
    <row r="455" customFormat="false" ht="12.75" hidden="false" customHeight="true" outlineLevel="0" collapsed="false">
      <c r="C455" s="3" t="s">
        <v>5540</v>
      </c>
    </row>
    <row r="456" customFormat="false" ht="12.75" hidden="false" customHeight="true" outlineLevel="0" collapsed="false">
      <c r="C456" s="3" t="s">
        <v>5541</v>
      </c>
    </row>
    <row r="457" customFormat="false" ht="12.75" hidden="false" customHeight="true" outlineLevel="0" collapsed="false">
      <c r="C457" s="3" t="s">
        <v>5542</v>
      </c>
    </row>
    <row r="458" customFormat="false" ht="12.75" hidden="false" customHeight="true" outlineLevel="0" collapsed="false">
      <c r="C458" s="3" t="s">
        <v>5543</v>
      </c>
    </row>
    <row r="459" customFormat="false" ht="12.75" hidden="false" customHeight="true" outlineLevel="0" collapsed="false">
      <c r="C459" s="3" t="s">
        <v>5544</v>
      </c>
    </row>
    <row r="460" customFormat="false" ht="12.75" hidden="false" customHeight="true" outlineLevel="0" collapsed="false">
      <c r="C460" s="3" t="s">
        <v>5545</v>
      </c>
    </row>
    <row r="461" customFormat="false" ht="12.75" hidden="false" customHeight="true" outlineLevel="0" collapsed="false">
      <c r="C461" s="3" t="s">
        <v>5546</v>
      </c>
    </row>
    <row r="462" customFormat="false" ht="12.75" hidden="false" customHeight="true" outlineLevel="0" collapsed="false">
      <c r="C462" s="3" t="s">
        <v>5547</v>
      </c>
    </row>
    <row r="463" customFormat="false" ht="12.75" hidden="false" customHeight="true" outlineLevel="0" collapsed="false">
      <c r="C463" s="3" t="s">
        <v>5548</v>
      </c>
    </row>
    <row r="464" customFormat="false" ht="12.75" hidden="false" customHeight="true" outlineLevel="0" collapsed="false">
      <c r="C464" s="3" t="s">
        <v>5549</v>
      </c>
    </row>
    <row r="465" customFormat="false" ht="12.75" hidden="false" customHeight="true" outlineLevel="0" collapsed="false">
      <c r="C465" s="3" t="s">
        <v>5550</v>
      </c>
    </row>
    <row r="466" customFormat="false" ht="12.75" hidden="false" customHeight="true" outlineLevel="0" collapsed="false">
      <c r="C466" s="3" t="s">
        <v>5551</v>
      </c>
    </row>
    <row r="467" customFormat="false" ht="12.75" hidden="false" customHeight="true" outlineLevel="0" collapsed="false">
      <c r="C467" s="3" t="s">
        <v>5552</v>
      </c>
    </row>
    <row r="468" customFormat="false" ht="12.75" hidden="false" customHeight="true" outlineLevel="0" collapsed="false">
      <c r="C468" s="3" t="s">
        <v>5553</v>
      </c>
    </row>
    <row r="469" customFormat="false" ht="12.75" hidden="false" customHeight="true" outlineLevel="0" collapsed="false">
      <c r="C469" s="3" t="s">
        <v>5554</v>
      </c>
    </row>
    <row r="470" customFormat="false" ht="12.75" hidden="false" customHeight="true" outlineLevel="0" collapsed="false">
      <c r="C470" s="3" t="s">
        <v>5555</v>
      </c>
    </row>
    <row r="471" customFormat="false" ht="12.75" hidden="false" customHeight="true" outlineLevel="0" collapsed="false">
      <c r="C471" s="3" t="s">
        <v>5556</v>
      </c>
    </row>
    <row r="472" customFormat="false" ht="12.75" hidden="false" customHeight="true" outlineLevel="0" collapsed="false">
      <c r="C472" s="3" t="s">
        <v>5557</v>
      </c>
    </row>
    <row r="473" customFormat="false" ht="12.75" hidden="false" customHeight="true" outlineLevel="0" collapsed="false">
      <c r="C473" s="3" t="s">
        <v>5558</v>
      </c>
    </row>
    <row r="474" customFormat="false" ht="12.75" hidden="false" customHeight="true" outlineLevel="0" collapsed="false">
      <c r="C474" s="3" t="s">
        <v>5559</v>
      </c>
    </row>
    <row r="475" customFormat="false" ht="12.75" hidden="false" customHeight="true" outlineLevel="0" collapsed="false">
      <c r="C475" s="3" t="s">
        <v>5560</v>
      </c>
    </row>
    <row r="476" customFormat="false" ht="12.75" hidden="false" customHeight="true" outlineLevel="0" collapsed="false">
      <c r="C476" s="3" t="s">
        <v>5561</v>
      </c>
    </row>
    <row r="477" customFormat="false" ht="12.75" hidden="false" customHeight="true" outlineLevel="0" collapsed="false">
      <c r="C477" s="3" t="s">
        <v>5562</v>
      </c>
    </row>
    <row r="478" customFormat="false" ht="12.75" hidden="false" customHeight="true" outlineLevel="0" collapsed="false">
      <c r="C478" s="3" t="s">
        <v>5563</v>
      </c>
    </row>
    <row r="479" customFormat="false" ht="12.75" hidden="false" customHeight="true" outlineLevel="0" collapsed="false">
      <c r="C479" s="3" t="s">
        <v>5564</v>
      </c>
    </row>
    <row r="480" customFormat="false" ht="12.75" hidden="false" customHeight="true" outlineLevel="0" collapsed="false">
      <c r="C480" s="3" t="s">
        <v>5565</v>
      </c>
    </row>
    <row r="481" customFormat="false" ht="12.75" hidden="false" customHeight="true" outlineLevel="0" collapsed="false">
      <c r="C481" s="3" t="s">
        <v>5566</v>
      </c>
    </row>
    <row r="482" customFormat="false" ht="12.75" hidden="false" customHeight="true" outlineLevel="0" collapsed="false">
      <c r="C482" s="3" t="s">
        <v>5567</v>
      </c>
    </row>
    <row r="483" customFormat="false" ht="12.75" hidden="false" customHeight="true" outlineLevel="0" collapsed="false">
      <c r="C483" s="3" t="s">
        <v>5568</v>
      </c>
    </row>
    <row r="484" customFormat="false" ht="12.75" hidden="false" customHeight="true" outlineLevel="0" collapsed="false">
      <c r="C484" s="3" t="s">
        <v>5569</v>
      </c>
    </row>
    <row r="485" customFormat="false" ht="12.75" hidden="false" customHeight="true" outlineLevel="0" collapsed="false">
      <c r="C485" s="3" t="s">
        <v>5570</v>
      </c>
    </row>
    <row r="486" customFormat="false" ht="12.75" hidden="false" customHeight="true" outlineLevel="0" collapsed="false">
      <c r="C486" s="3" t="s">
        <v>5571</v>
      </c>
    </row>
    <row r="487" customFormat="false" ht="12.75" hidden="false" customHeight="true" outlineLevel="0" collapsed="false">
      <c r="C487" s="3" t="s">
        <v>5572</v>
      </c>
    </row>
    <row r="488" customFormat="false" ht="12.75" hidden="false" customHeight="true" outlineLevel="0" collapsed="false">
      <c r="C488" s="3" t="s">
        <v>5573</v>
      </c>
    </row>
    <row r="489" customFormat="false" ht="12.75" hidden="false" customHeight="true" outlineLevel="0" collapsed="false">
      <c r="C489" s="3" t="s">
        <v>5574</v>
      </c>
    </row>
    <row r="490" customFormat="false" ht="12.75" hidden="false" customHeight="true" outlineLevel="0" collapsed="false">
      <c r="C490" s="3" t="s">
        <v>5575</v>
      </c>
    </row>
    <row r="491" customFormat="false" ht="12.75" hidden="false" customHeight="true" outlineLevel="0" collapsed="false">
      <c r="C491" s="3" t="s">
        <v>5576</v>
      </c>
    </row>
    <row r="492" customFormat="false" ht="12.75" hidden="false" customHeight="true" outlineLevel="0" collapsed="false">
      <c r="C492" s="3" t="s">
        <v>5577</v>
      </c>
    </row>
    <row r="493" customFormat="false" ht="12.75" hidden="false" customHeight="true" outlineLevel="0" collapsed="false">
      <c r="C493" s="3" t="s">
        <v>5578</v>
      </c>
    </row>
    <row r="494" customFormat="false" ht="12.75" hidden="false" customHeight="true" outlineLevel="0" collapsed="false">
      <c r="C494" s="3" t="s">
        <v>5579</v>
      </c>
    </row>
    <row r="495" customFormat="false" ht="12.75" hidden="false" customHeight="true" outlineLevel="0" collapsed="false">
      <c r="C495" s="3" t="s">
        <v>5580</v>
      </c>
    </row>
    <row r="496" customFormat="false" ht="12.75" hidden="false" customHeight="true" outlineLevel="0" collapsed="false">
      <c r="C496" s="3" t="s">
        <v>5581</v>
      </c>
    </row>
    <row r="497" customFormat="false" ht="12.75" hidden="false" customHeight="true" outlineLevel="0" collapsed="false">
      <c r="C497" s="3" t="s">
        <v>5582</v>
      </c>
    </row>
    <row r="498" customFormat="false" ht="12.75" hidden="false" customHeight="true" outlineLevel="0" collapsed="false">
      <c r="C498" s="3" t="s">
        <v>5583</v>
      </c>
    </row>
    <row r="499" customFormat="false" ht="12.75" hidden="false" customHeight="true" outlineLevel="0" collapsed="false">
      <c r="C499" s="3" t="s">
        <v>5584</v>
      </c>
    </row>
    <row r="500" customFormat="false" ht="12.75" hidden="false" customHeight="true" outlineLevel="0" collapsed="false">
      <c r="C500" s="3" t="s">
        <v>5585</v>
      </c>
    </row>
    <row r="501" customFormat="false" ht="12.75" hidden="false" customHeight="true" outlineLevel="0" collapsed="false">
      <c r="C501" s="3" t="s">
        <v>5586</v>
      </c>
    </row>
    <row r="502" customFormat="false" ht="12.75" hidden="false" customHeight="true" outlineLevel="0" collapsed="false">
      <c r="C502" s="3" t="s">
        <v>5587</v>
      </c>
    </row>
    <row r="503" customFormat="false" ht="12.75" hidden="false" customHeight="true" outlineLevel="0" collapsed="false">
      <c r="C503" s="3" t="s">
        <v>5588</v>
      </c>
    </row>
    <row r="504" customFormat="false" ht="12.75" hidden="false" customHeight="true" outlineLevel="0" collapsed="false">
      <c r="C504" s="3" t="s">
        <v>5589</v>
      </c>
    </row>
    <row r="505" customFormat="false" ht="12.75" hidden="false" customHeight="true" outlineLevel="0" collapsed="false">
      <c r="C505" s="3" t="s">
        <v>5590</v>
      </c>
    </row>
    <row r="506" customFormat="false" ht="12.75" hidden="false" customHeight="true" outlineLevel="0" collapsed="false">
      <c r="C506" s="3" t="s">
        <v>5591</v>
      </c>
    </row>
    <row r="507" customFormat="false" ht="12.75" hidden="false" customHeight="true" outlineLevel="0" collapsed="false">
      <c r="C507" s="3" t="s">
        <v>5592</v>
      </c>
    </row>
    <row r="508" customFormat="false" ht="12.75" hidden="false" customHeight="true" outlineLevel="0" collapsed="false">
      <c r="C508" s="3" t="s">
        <v>5593</v>
      </c>
    </row>
    <row r="509" customFormat="false" ht="12.75" hidden="false" customHeight="true" outlineLevel="0" collapsed="false">
      <c r="C509" s="3" t="s">
        <v>5594</v>
      </c>
    </row>
    <row r="510" customFormat="false" ht="12.75" hidden="false" customHeight="true" outlineLevel="0" collapsed="false">
      <c r="C510" s="3" t="s">
        <v>5595</v>
      </c>
    </row>
    <row r="511" customFormat="false" ht="12.75" hidden="false" customHeight="true" outlineLevel="0" collapsed="false">
      <c r="C511" s="3" t="s">
        <v>5596</v>
      </c>
    </row>
    <row r="512" customFormat="false" ht="12.75" hidden="false" customHeight="true" outlineLevel="0" collapsed="false">
      <c r="C512" s="3" t="s">
        <v>5597</v>
      </c>
    </row>
    <row r="513" customFormat="false" ht="12.75" hidden="false" customHeight="true" outlineLevel="0" collapsed="false">
      <c r="C513" s="3" t="s">
        <v>5598</v>
      </c>
    </row>
    <row r="514" customFormat="false" ht="12.75" hidden="false" customHeight="true" outlineLevel="0" collapsed="false">
      <c r="C514" s="3" t="s">
        <v>5599</v>
      </c>
    </row>
    <row r="515" customFormat="false" ht="12.75" hidden="false" customHeight="true" outlineLevel="0" collapsed="false">
      <c r="C515" s="3" t="s">
        <v>5600</v>
      </c>
    </row>
    <row r="516" customFormat="false" ht="12.75" hidden="false" customHeight="true" outlineLevel="0" collapsed="false">
      <c r="C516" s="3" t="s">
        <v>5601</v>
      </c>
    </row>
    <row r="517" customFormat="false" ht="12.75" hidden="false" customHeight="true" outlineLevel="0" collapsed="false">
      <c r="C517" s="3" t="s">
        <v>5602</v>
      </c>
    </row>
    <row r="518" customFormat="false" ht="12.75" hidden="false" customHeight="true" outlineLevel="0" collapsed="false">
      <c r="C518" s="3" t="s">
        <v>5603</v>
      </c>
    </row>
    <row r="519" customFormat="false" ht="12.75" hidden="false" customHeight="true" outlineLevel="0" collapsed="false">
      <c r="C519" s="3" t="s">
        <v>5604</v>
      </c>
    </row>
    <row r="520" customFormat="false" ht="12.75" hidden="false" customHeight="true" outlineLevel="0" collapsed="false">
      <c r="C520" s="3" t="s">
        <v>5605</v>
      </c>
    </row>
    <row r="521" customFormat="false" ht="12.75" hidden="false" customHeight="true" outlineLevel="0" collapsed="false">
      <c r="C521" s="3" t="s">
        <v>5606</v>
      </c>
    </row>
    <row r="522" customFormat="false" ht="12.75" hidden="false" customHeight="true" outlineLevel="0" collapsed="false">
      <c r="C522" s="3" t="s">
        <v>5607</v>
      </c>
    </row>
    <row r="523" customFormat="false" ht="12.75" hidden="false" customHeight="true" outlineLevel="0" collapsed="false">
      <c r="C523" s="3" t="s">
        <v>5608</v>
      </c>
    </row>
    <row r="524" customFormat="false" ht="12.75" hidden="false" customHeight="true" outlineLevel="0" collapsed="false">
      <c r="C524" s="3" t="s">
        <v>5609</v>
      </c>
    </row>
    <row r="525" customFormat="false" ht="12.75" hidden="false" customHeight="true" outlineLevel="0" collapsed="false">
      <c r="C525" s="3" t="s">
        <v>5610</v>
      </c>
    </row>
    <row r="526" customFormat="false" ht="12.75" hidden="false" customHeight="true" outlineLevel="0" collapsed="false">
      <c r="C526" s="3" t="s">
        <v>5611</v>
      </c>
    </row>
    <row r="527" customFormat="false" ht="12.75" hidden="false" customHeight="true" outlineLevel="0" collapsed="false">
      <c r="C527" s="3" t="s">
        <v>5612</v>
      </c>
    </row>
    <row r="528" customFormat="false" ht="12.75" hidden="false" customHeight="true" outlineLevel="0" collapsed="false">
      <c r="C528" s="3" t="s">
        <v>5613</v>
      </c>
    </row>
    <row r="529" customFormat="false" ht="12.75" hidden="false" customHeight="true" outlineLevel="0" collapsed="false">
      <c r="C529" s="3" t="s">
        <v>5614</v>
      </c>
    </row>
    <row r="530" customFormat="false" ht="12.75" hidden="false" customHeight="true" outlineLevel="0" collapsed="false">
      <c r="C530" s="3" t="s">
        <v>5615</v>
      </c>
    </row>
    <row r="531" customFormat="false" ht="12.75" hidden="false" customHeight="true" outlineLevel="0" collapsed="false">
      <c r="C531" s="3" t="s">
        <v>5616</v>
      </c>
    </row>
    <row r="532" customFormat="false" ht="12.75" hidden="false" customHeight="true" outlineLevel="0" collapsed="false">
      <c r="C532" s="3" t="s">
        <v>5617</v>
      </c>
    </row>
    <row r="533" customFormat="false" ht="12.75" hidden="false" customHeight="true" outlineLevel="0" collapsed="false">
      <c r="C533" s="3" t="s">
        <v>5618</v>
      </c>
    </row>
    <row r="534" customFormat="false" ht="12.75" hidden="false" customHeight="true" outlineLevel="0" collapsed="false">
      <c r="C534" s="3" t="s">
        <v>5619</v>
      </c>
    </row>
    <row r="535" customFormat="false" ht="12.75" hidden="false" customHeight="true" outlineLevel="0" collapsed="false">
      <c r="C535" s="3" t="s">
        <v>5620</v>
      </c>
    </row>
    <row r="536" customFormat="false" ht="12.75" hidden="false" customHeight="true" outlineLevel="0" collapsed="false">
      <c r="C536" s="3" t="s">
        <v>5621</v>
      </c>
    </row>
    <row r="537" customFormat="false" ht="12.75" hidden="false" customHeight="true" outlineLevel="0" collapsed="false">
      <c r="C537" s="3" t="s">
        <v>5622</v>
      </c>
    </row>
    <row r="538" customFormat="false" ht="12.75" hidden="false" customHeight="true" outlineLevel="0" collapsed="false">
      <c r="C538" s="3" t="s">
        <v>5623</v>
      </c>
    </row>
    <row r="539" customFormat="false" ht="12.75" hidden="false" customHeight="true" outlineLevel="0" collapsed="false">
      <c r="C539" s="3" t="s">
        <v>5624</v>
      </c>
    </row>
    <row r="540" customFormat="false" ht="12.75" hidden="false" customHeight="true" outlineLevel="0" collapsed="false">
      <c r="C540" s="3" t="s">
        <v>5625</v>
      </c>
    </row>
    <row r="541" customFormat="false" ht="12.75" hidden="false" customHeight="true" outlineLevel="0" collapsed="false">
      <c r="C541" s="3" t="s">
        <v>5626</v>
      </c>
    </row>
    <row r="542" customFormat="false" ht="12.75" hidden="false" customHeight="true" outlineLevel="0" collapsed="false">
      <c r="C542" s="3" t="s">
        <v>5627</v>
      </c>
    </row>
    <row r="543" customFormat="false" ht="12.75" hidden="false" customHeight="true" outlineLevel="0" collapsed="false">
      <c r="C543" s="3" t="s">
        <v>5628</v>
      </c>
    </row>
    <row r="544" customFormat="false" ht="12.75" hidden="false" customHeight="true" outlineLevel="0" collapsed="false">
      <c r="C544" s="3" t="s">
        <v>5629</v>
      </c>
    </row>
    <row r="545" customFormat="false" ht="12.75" hidden="false" customHeight="true" outlineLevel="0" collapsed="false">
      <c r="C545" s="3" t="s">
        <v>5630</v>
      </c>
    </row>
    <row r="546" customFormat="false" ht="12.75" hidden="false" customHeight="true" outlineLevel="0" collapsed="false">
      <c r="C546" s="3" t="s">
        <v>5631</v>
      </c>
    </row>
    <row r="547" customFormat="false" ht="12.75" hidden="false" customHeight="true" outlineLevel="0" collapsed="false">
      <c r="C547" s="3" t="s">
        <v>5632</v>
      </c>
    </row>
    <row r="548" customFormat="false" ht="12.75" hidden="false" customHeight="true" outlineLevel="0" collapsed="false">
      <c r="C548" s="3" t="s">
        <v>5633</v>
      </c>
    </row>
    <row r="549" customFormat="false" ht="12.75" hidden="false" customHeight="true" outlineLevel="0" collapsed="false">
      <c r="C549" s="3" t="s">
        <v>5634</v>
      </c>
    </row>
    <row r="550" customFormat="false" ht="12.75" hidden="false" customHeight="true" outlineLevel="0" collapsed="false">
      <c r="C550" s="3" t="s">
        <v>5635</v>
      </c>
    </row>
    <row r="551" customFormat="false" ht="12.75" hidden="false" customHeight="true" outlineLevel="0" collapsed="false">
      <c r="C551" s="3" t="s">
        <v>5636</v>
      </c>
    </row>
    <row r="552" customFormat="false" ht="12.75" hidden="false" customHeight="true" outlineLevel="0" collapsed="false">
      <c r="C552" s="3" t="s">
        <v>5637</v>
      </c>
    </row>
    <row r="553" customFormat="false" ht="12.75" hidden="false" customHeight="true" outlineLevel="0" collapsed="false">
      <c r="C553" s="3" t="s">
        <v>5638</v>
      </c>
    </row>
    <row r="554" customFormat="false" ht="12.75" hidden="false" customHeight="true" outlineLevel="0" collapsed="false">
      <c r="C554" s="3" t="s">
        <v>5639</v>
      </c>
    </row>
    <row r="555" customFormat="false" ht="12.75" hidden="false" customHeight="true" outlineLevel="0" collapsed="false">
      <c r="C555" s="3" t="s">
        <v>5640</v>
      </c>
    </row>
    <row r="556" customFormat="false" ht="12.75" hidden="false" customHeight="true" outlineLevel="0" collapsed="false">
      <c r="C556" s="3" t="s">
        <v>5641</v>
      </c>
    </row>
    <row r="557" customFormat="false" ht="12.75" hidden="false" customHeight="true" outlineLevel="0" collapsed="false">
      <c r="C557" s="3" t="s">
        <v>5642</v>
      </c>
    </row>
    <row r="558" customFormat="false" ht="12.75" hidden="false" customHeight="true" outlineLevel="0" collapsed="false">
      <c r="C558" s="3" t="s">
        <v>5643</v>
      </c>
    </row>
    <row r="559" customFormat="false" ht="12.75" hidden="false" customHeight="true" outlineLevel="0" collapsed="false">
      <c r="C559" s="3" t="s">
        <v>5644</v>
      </c>
    </row>
    <row r="560" customFormat="false" ht="12.75" hidden="false" customHeight="true" outlineLevel="0" collapsed="false">
      <c r="C560" s="3" t="s">
        <v>5645</v>
      </c>
    </row>
    <row r="561" customFormat="false" ht="12.75" hidden="false" customHeight="true" outlineLevel="0" collapsed="false">
      <c r="C561" s="3" t="s">
        <v>5646</v>
      </c>
    </row>
    <row r="562" customFormat="false" ht="12.75" hidden="false" customHeight="true" outlineLevel="0" collapsed="false">
      <c r="C562" s="3" t="s">
        <v>5647</v>
      </c>
    </row>
    <row r="563" customFormat="false" ht="12.75" hidden="false" customHeight="true" outlineLevel="0" collapsed="false">
      <c r="C563" s="3" t="s">
        <v>5648</v>
      </c>
    </row>
    <row r="564" customFormat="false" ht="12.75" hidden="false" customHeight="true" outlineLevel="0" collapsed="false">
      <c r="C564" s="3" t="s">
        <v>5649</v>
      </c>
    </row>
    <row r="565" customFormat="false" ht="12.75" hidden="false" customHeight="true" outlineLevel="0" collapsed="false">
      <c r="C565" s="3" t="s">
        <v>5650</v>
      </c>
    </row>
    <row r="566" customFormat="false" ht="12.75" hidden="false" customHeight="true" outlineLevel="0" collapsed="false">
      <c r="C566" s="3" t="s">
        <v>5651</v>
      </c>
    </row>
    <row r="567" customFormat="false" ht="12.75" hidden="false" customHeight="true" outlineLevel="0" collapsed="false">
      <c r="C567" s="3" t="s">
        <v>5652</v>
      </c>
    </row>
    <row r="568" customFormat="false" ht="12.75" hidden="false" customHeight="true" outlineLevel="0" collapsed="false">
      <c r="C568" s="3" t="s">
        <v>5653</v>
      </c>
    </row>
    <row r="569" customFormat="false" ht="12.75" hidden="false" customHeight="true" outlineLevel="0" collapsed="false">
      <c r="C569" s="3" t="s">
        <v>5654</v>
      </c>
    </row>
    <row r="570" customFormat="false" ht="12.75" hidden="false" customHeight="true" outlineLevel="0" collapsed="false">
      <c r="C570" s="3" t="s">
        <v>5655</v>
      </c>
    </row>
    <row r="571" customFormat="false" ht="12.75" hidden="false" customHeight="true" outlineLevel="0" collapsed="false">
      <c r="C571" s="3" t="s">
        <v>5656</v>
      </c>
    </row>
    <row r="572" customFormat="false" ht="12.75" hidden="false" customHeight="true" outlineLevel="0" collapsed="false">
      <c r="C572" s="3" t="s">
        <v>5657</v>
      </c>
    </row>
    <row r="573" customFormat="false" ht="12.75" hidden="false" customHeight="true" outlineLevel="0" collapsed="false">
      <c r="C573" s="3" t="s">
        <v>5658</v>
      </c>
    </row>
    <row r="574" customFormat="false" ht="12.75" hidden="false" customHeight="true" outlineLevel="0" collapsed="false">
      <c r="C574" s="3" t="s">
        <v>5659</v>
      </c>
    </row>
    <row r="575" customFormat="false" ht="12.75" hidden="false" customHeight="true" outlineLevel="0" collapsed="false">
      <c r="C575" s="3" t="s">
        <v>5660</v>
      </c>
    </row>
    <row r="576" customFormat="false" ht="12.75" hidden="false" customHeight="true" outlineLevel="0" collapsed="false">
      <c r="C576" s="3" t="s">
        <v>5661</v>
      </c>
    </row>
    <row r="577" customFormat="false" ht="12.75" hidden="false" customHeight="true" outlineLevel="0" collapsed="false">
      <c r="C577" s="3" t="s">
        <v>5662</v>
      </c>
    </row>
    <row r="578" customFormat="false" ht="12.75" hidden="false" customHeight="true" outlineLevel="0" collapsed="false">
      <c r="C578" s="3" t="s">
        <v>5663</v>
      </c>
    </row>
    <row r="579" customFormat="false" ht="12.75" hidden="false" customHeight="true" outlineLevel="0" collapsed="false">
      <c r="C579" s="3" t="s">
        <v>5664</v>
      </c>
    </row>
    <row r="580" customFormat="false" ht="12.75" hidden="false" customHeight="true" outlineLevel="0" collapsed="false">
      <c r="C580" s="3" t="s">
        <v>5665</v>
      </c>
    </row>
    <row r="581" customFormat="false" ht="12.75" hidden="false" customHeight="true" outlineLevel="0" collapsed="false">
      <c r="C581" s="3" t="s">
        <v>5666</v>
      </c>
    </row>
    <row r="582" customFormat="false" ht="12.75" hidden="false" customHeight="true" outlineLevel="0" collapsed="false">
      <c r="C582" s="3" t="s">
        <v>5667</v>
      </c>
    </row>
    <row r="583" customFormat="false" ht="12.75" hidden="false" customHeight="true" outlineLevel="0" collapsed="false">
      <c r="C583" s="3" t="s">
        <v>5668</v>
      </c>
    </row>
    <row r="584" customFormat="false" ht="12.75" hidden="false" customHeight="true" outlineLevel="0" collapsed="false">
      <c r="C584" s="3" t="s">
        <v>5669</v>
      </c>
    </row>
    <row r="585" customFormat="false" ht="12.75" hidden="false" customHeight="true" outlineLevel="0" collapsed="false">
      <c r="C585" s="3" t="s">
        <v>5670</v>
      </c>
    </row>
    <row r="586" customFormat="false" ht="12.75" hidden="false" customHeight="true" outlineLevel="0" collapsed="false">
      <c r="C586" s="3" t="s">
        <v>5671</v>
      </c>
    </row>
    <row r="587" customFormat="false" ht="12.75" hidden="false" customHeight="true" outlineLevel="0" collapsed="false">
      <c r="C587" s="3" t="s">
        <v>5672</v>
      </c>
    </row>
    <row r="588" customFormat="false" ht="12.75" hidden="false" customHeight="true" outlineLevel="0" collapsed="false">
      <c r="C588" s="3" t="s">
        <v>5673</v>
      </c>
    </row>
    <row r="589" customFormat="false" ht="12.75" hidden="false" customHeight="true" outlineLevel="0" collapsed="false">
      <c r="C589" s="3" t="s">
        <v>5674</v>
      </c>
    </row>
    <row r="590" customFormat="false" ht="12.75" hidden="false" customHeight="true" outlineLevel="0" collapsed="false">
      <c r="C590" s="3" t="s">
        <v>5675</v>
      </c>
    </row>
    <row r="591" customFormat="false" ht="12.75" hidden="false" customHeight="true" outlineLevel="0" collapsed="false">
      <c r="C591" s="3" t="s">
        <v>5676</v>
      </c>
    </row>
    <row r="592" customFormat="false" ht="12.75" hidden="false" customHeight="true" outlineLevel="0" collapsed="false">
      <c r="C592" s="3" t="s">
        <v>5677</v>
      </c>
    </row>
    <row r="593" customFormat="false" ht="12.75" hidden="false" customHeight="true" outlineLevel="0" collapsed="false">
      <c r="C593" s="3" t="s">
        <v>5678</v>
      </c>
    </row>
    <row r="594" customFormat="false" ht="12.75" hidden="false" customHeight="true" outlineLevel="0" collapsed="false">
      <c r="C594" s="3" t="s">
        <v>5679</v>
      </c>
    </row>
    <row r="595" customFormat="false" ht="12.75" hidden="false" customHeight="true" outlineLevel="0" collapsed="false">
      <c r="C595" s="3" t="s">
        <v>5680</v>
      </c>
    </row>
    <row r="596" customFormat="false" ht="12.75" hidden="false" customHeight="true" outlineLevel="0" collapsed="false">
      <c r="C596" s="3" t="s">
        <v>5681</v>
      </c>
    </row>
    <row r="597" customFormat="false" ht="12.75" hidden="false" customHeight="true" outlineLevel="0" collapsed="false">
      <c r="C597" s="3" t="s">
        <v>5682</v>
      </c>
    </row>
    <row r="598" customFormat="false" ht="12.75" hidden="false" customHeight="true" outlineLevel="0" collapsed="false">
      <c r="C598" s="3" t="s">
        <v>5683</v>
      </c>
    </row>
    <row r="599" customFormat="false" ht="12.75" hidden="false" customHeight="true" outlineLevel="0" collapsed="false">
      <c r="C599" s="3" t="s">
        <v>5684</v>
      </c>
    </row>
    <row r="600" customFormat="false" ht="12.75" hidden="false" customHeight="true" outlineLevel="0" collapsed="false">
      <c r="C600" s="3" t="s">
        <v>5685</v>
      </c>
    </row>
    <row r="601" customFormat="false" ht="12.75" hidden="false" customHeight="true" outlineLevel="0" collapsed="false">
      <c r="C601" s="3" t="s">
        <v>5686</v>
      </c>
    </row>
    <row r="602" customFormat="false" ht="12.75" hidden="false" customHeight="true" outlineLevel="0" collapsed="false">
      <c r="C602" s="3" t="s">
        <v>5687</v>
      </c>
    </row>
    <row r="603" customFormat="false" ht="12.75" hidden="false" customHeight="true" outlineLevel="0" collapsed="false">
      <c r="C603" s="3" t="s">
        <v>5688</v>
      </c>
    </row>
    <row r="604" customFormat="false" ht="12.75" hidden="false" customHeight="true" outlineLevel="0" collapsed="false">
      <c r="C604" s="3" t="s">
        <v>5689</v>
      </c>
    </row>
    <row r="605" customFormat="false" ht="12.75" hidden="false" customHeight="true" outlineLevel="0" collapsed="false">
      <c r="C605" s="3" t="s">
        <v>5690</v>
      </c>
    </row>
    <row r="606" customFormat="false" ht="12.75" hidden="false" customHeight="true" outlineLevel="0" collapsed="false">
      <c r="C606" s="3" t="s">
        <v>5691</v>
      </c>
    </row>
    <row r="607" customFormat="false" ht="12.75" hidden="false" customHeight="true" outlineLevel="0" collapsed="false">
      <c r="C607" s="3" t="s">
        <v>5692</v>
      </c>
    </row>
    <row r="608" customFormat="false" ht="12.75" hidden="false" customHeight="true" outlineLevel="0" collapsed="false">
      <c r="C608" s="3" t="s">
        <v>5693</v>
      </c>
    </row>
    <row r="609" customFormat="false" ht="12.75" hidden="false" customHeight="true" outlineLevel="0" collapsed="false">
      <c r="C609" s="3" t="s">
        <v>5694</v>
      </c>
    </row>
    <row r="610" customFormat="false" ht="12.75" hidden="false" customHeight="true" outlineLevel="0" collapsed="false">
      <c r="C610" s="3" t="s">
        <v>5695</v>
      </c>
    </row>
    <row r="611" customFormat="false" ht="12.75" hidden="false" customHeight="true" outlineLevel="0" collapsed="false">
      <c r="C611" s="3" t="s">
        <v>5696</v>
      </c>
    </row>
    <row r="612" customFormat="false" ht="12.75" hidden="false" customHeight="true" outlineLevel="0" collapsed="false">
      <c r="C612" s="3" t="s">
        <v>5697</v>
      </c>
    </row>
    <row r="613" customFormat="false" ht="12.75" hidden="false" customHeight="true" outlineLevel="0" collapsed="false">
      <c r="C613" s="3" t="s">
        <v>5698</v>
      </c>
    </row>
    <row r="614" customFormat="false" ht="12.75" hidden="false" customHeight="true" outlineLevel="0" collapsed="false">
      <c r="C614" s="3" t="s">
        <v>5699</v>
      </c>
    </row>
    <row r="615" customFormat="false" ht="12.75" hidden="false" customHeight="true" outlineLevel="0" collapsed="false">
      <c r="C615" s="3" t="s">
        <v>5700</v>
      </c>
    </row>
    <row r="616" customFormat="false" ht="12.75" hidden="false" customHeight="true" outlineLevel="0" collapsed="false">
      <c r="C616" s="3" t="s">
        <v>5701</v>
      </c>
    </row>
    <row r="617" customFormat="false" ht="12.75" hidden="false" customHeight="true" outlineLevel="0" collapsed="false">
      <c r="C617" s="3" t="s">
        <v>5702</v>
      </c>
    </row>
    <row r="618" customFormat="false" ht="12.75" hidden="false" customHeight="true" outlineLevel="0" collapsed="false">
      <c r="C618" s="3" t="s">
        <v>5703</v>
      </c>
    </row>
    <row r="619" customFormat="false" ht="12.75" hidden="false" customHeight="true" outlineLevel="0" collapsed="false">
      <c r="C619" s="3" t="s">
        <v>5704</v>
      </c>
    </row>
    <row r="620" customFormat="false" ht="12.75" hidden="false" customHeight="true" outlineLevel="0" collapsed="false">
      <c r="C620" s="3" t="s">
        <v>5705</v>
      </c>
    </row>
    <row r="621" customFormat="false" ht="12.75" hidden="false" customHeight="true" outlineLevel="0" collapsed="false">
      <c r="C621" s="3" t="s">
        <v>5706</v>
      </c>
    </row>
    <row r="622" customFormat="false" ht="12.75" hidden="false" customHeight="true" outlineLevel="0" collapsed="false">
      <c r="C622" s="3" t="s">
        <v>5707</v>
      </c>
    </row>
    <row r="623" customFormat="false" ht="12.75" hidden="false" customHeight="true" outlineLevel="0" collapsed="false">
      <c r="C623" s="3" t="s">
        <v>5708</v>
      </c>
    </row>
    <row r="624" customFormat="false" ht="12.75" hidden="false" customHeight="true" outlineLevel="0" collapsed="false">
      <c r="C624" s="3" t="s">
        <v>5709</v>
      </c>
    </row>
    <row r="625" customFormat="false" ht="12.75" hidden="false" customHeight="true" outlineLevel="0" collapsed="false">
      <c r="C625" s="3" t="s">
        <v>5710</v>
      </c>
    </row>
    <row r="626" customFormat="false" ht="12.75" hidden="false" customHeight="true" outlineLevel="0" collapsed="false">
      <c r="C626" s="3" t="s">
        <v>5711</v>
      </c>
    </row>
    <row r="627" customFormat="false" ht="12.75" hidden="false" customHeight="true" outlineLevel="0" collapsed="false">
      <c r="C627" s="3" t="s">
        <v>5712</v>
      </c>
    </row>
    <row r="628" customFormat="false" ht="12.75" hidden="false" customHeight="true" outlineLevel="0" collapsed="false">
      <c r="C628" s="3" t="s">
        <v>5713</v>
      </c>
    </row>
    <row r="629" customFormat="false" ht="12.75" hidden="false" customHeight="true" outlineLevel="0" collapsed="false">
      <c r="C629" s="3" t="s">
        <v>5714</v>
      </c>
    </row>
    <row r="630" customFormat="false" ht="12.75" hidden="false" customHeight="true" outlineLevel="0" collapsed="false">
      <c r="C630" s="3" t="s">
        <v>5715</v>
      </c>
    </row>
    <row r="631" customFormat="false" ht="12.75" hidden="false" customHeight="true" outlineLevel="0" collapsed="false">
      <c r="C631" s="3" t="s">
        <v>5716</v>
      </c>
    </row>
    <row r="632" customFormat="false" ht="12.75" hidden="false" customHeight="true" outlineLevel="0" collapsed="false">
      <c r="C632" s="3" t="s">
        <v>5717</v>
      </c>
    </row>
    <row r="633" customFormat="false" ht="12.75" hidden="false" customHeight="true" outlineLevel="0" collapsed="false">
      <c r="C633" s="3" t="s">
        <v>5718</v>
      </c>
    </row>
    <row r="634" customFormat="false" ht="12.75" hidden="false" customHeight="true" outlineLevel="0" collapsed="false">
      <c r="C634" s="3" t="s">
        <v>5719</v>
      </c>
    </row>
    <row r="635" customFormat="false" ht="12.75" hidden="false" customHeight="true" outlineLevel="0" collapsed="false">
      <c r="C635" s="3" t="s">
        <v>5720</v>
      </c>
    </row>
    <row r="636" customFormat="false" ht="12.75" hidden="false" customHeight="true" outlineLevel="0" collapsed="false">
      <c r="C636" s="3" t="s">
        <v>5721</v>
      </c>
    </row>
    <row r="637" customFormat="false" ht="12.75" hidden="false" customHeight="true" outlineLevel="0" collapsed="false">
      <c r="C637" s="3" t="s">
        <v>5722</v>
      </c>
    </row>
    <row r="638" customFormat="false" ht="12.75" hidden="false" customHeight="true" outlineLevel="0" collapsed="false">
      <c r="C638" s="3" t="s">
        <v>5723</v>
      </c>
    </row>
    <row r="639" customFormat="false" ht="12.75" hidden="false" customHeight="true" outlineLevel="0" collapsed="false">
      <c r="C639" s="3" t="s">
        <v>5724</v>
      </c>
    </row>
    <row r="640" customFormat="false" ht="12.75" hidden="false" customHeight="true" outlineLevel="0" collapsed="false">
      <c r="C640" s="3" t="s">
        <v>5725</v>
      </c>
    </row>
    <row r="641" customFormat="false" ht="12.75" hidden="false" customHeight="true" outlineLevel="0" collapsed="false">
      <c r="C641" s="3" t="s">
        <v>5726</v>
      </c>
    </row>
    <row r="642" customFormat="false" ht="12.75" hidden="false" customHeight="true" outlineLevel="0" collapsed="false">
      <c r="C642" s="3" t="s">
        <v>5727</v>
      </c>
    </row>
    <row r="643" customFormat="false" ht="12.75" hidden="false" customHeight="true" outlineLevel="0" collapsed="false">
      <c r="C643" s="3" t="s">
        <v>5728</v>
      </c>
    </row>
    <row r="644" customFormat="false" ht="12.75" hidden="false" customHeight="true" outlineLevel="0" collapsed="false">
      <c r="C644" s="3" t="s">
        <v>5729</v>
      </c>
    </row>
    <row r="645" customFormat="false" ht="12.75" hidden="false" customHeight="true" outlineLevel="0" collapsed="false">
      <c r="C645" s="3" t="s">
        <v>5730</v>
      </c>
    </row>
    <row r="646" customFormat="false" ht="12.75" hidden="false" customHeight="true" outlineLevel="0" collapsed="false">
      <c r="C646" s="3" t="s">
        <v>5731</v>
      </c>
    </row>
    <row r="647" customFormat="false" ht="12.75" hidden="false" customHeight="true" outlineLevel="0" collapsed="false">
      <c r="C647" s="3" t="s">
        <v>5732</v>
      </c>
    </row>
    <row r="648" customFormat="false" ht="12.75" hidden="false" customHeight="true" outlineLevel="0" collapsed="false">
      <c r="C648" s="3" t="s">
        <v>5733</v>
      </c>
    </row>
    <row r="649" customFormat="false" ht="12.75" hidden="false" customHeight="true" outlineLevel="0" collapsed="false">
      <c r="C649" s="3" t="s">
        <v>5734</v>
      </c>
    </row>
    <row r="650" customFormat="false" ht="12.75" hidden="false" customHeight="true" outlineLevel="0" collapsed="false">
      <c r="C650" s="3" t="s">
        <v>5735</v>
      </c>
    </row>
    <row r="651" customFormat="false" ht="12.75" hidden="false" customHeight="true" outlineLevel="0" collapsed="false">
      <c r="C651" s="3" t="s">
        <v>5736</v>
      </c>
    </row>
    <row r="652" customFormat="false" ht="12.75" hidden="false" customHeight="true" outlineLevel="0" collapsed="false">
      <c r="C652" s="3" t="s">
        <v>5737</v>
      </c>
    </row>
    <row r="653" customFormat="false" ht="12.75" hidden="false" customHeight="true" outlineLevel="0" collapsed="false">
      <c r="C653" s="3" t="s">
        <v>5738</v>
      </c>
    </row>
    <row r="654" customFormat="false" ht="12.75" hidden="false" customHeight="true" outlineLevel="0" collapsed="false">
      <c r="C654" s="3" t="s">
        <v>5739</v>
      </c>
    </row>
    <row r="655" customFormat="false" ht="12.75" hidden="false" customHeight="true" outlineLevel="0" collapsed="false">
      <c r="C655" s="3" t="s">
        <v>5740</v>
      </c>
    </row>
    <row r="656" customFormat="false" ht="12.75" hidden="false" customHeight="true" outlineLevel="0" collapsed="false">
      <c r="C656" s="3" t="s">
        <v>5741</v>
      </c>
    </row>
    <row r="657" customFormat="false" ht="12.75" hidden="false" customHeight="true" outlineLevel="0" collapsed="false">
      <c r="C657" s="3" t="s">
        <v>5742</v>
      </c>
    </row>
    <row r="658" customFormat="false" ht="12.75" hidden="false" customHeight="true" outlineLevel="0" collapsed="false">
      <c r="C658" s="3" t="s">
        <v>5743</v>
      </c>
    </row>
    <row r="659" customFormat="false" ht="12.75" hidden="false" customHeight="true" outlineLevel="0" collapsed="false">
      <c r="C659" s="3" t="s">
        <v>5744</v>
      </c>
    </row>
    <row r="660" customFormat="false" ht="12.75" hidden="false" customHeight="true" outlineLevel="0" collapsed="false">
      <c r="C660" s="3" t="s">
        <v>5745</v>
      </c>
    </row>
    <row r="661" customFormat="false" ht="12.75" hidden="false" customHeight="true" outlineLevel="0" collapsed="false">
      <c r="C661" s="3" t="s">
        <v>5746</v>
      </c>
    </row>
    <row r="662" customFormat="false" ht="12.75" hidden="false" customHeight="true" outlineLevel="0" collapsed="false">
      <c r="C662" s="3" t="s">
        <v>5747</v>
      </c>
    </row>
    <row r="663" customFormat="false" ht="12.75" hidden="false" customHeight="true" outlineLevel="0" collapsed="false">
      <c r="C663" s="3" t="s">
        <v>5748</v>
      </c>
    </row>
    <row r="664" customFormat="false" ht="12.75" hidden="false" customHeight="true" outlineLevel="0" collapsed="false">
      <c r="C664" s="3" t="s">
        <v>5749</v>
      </c>
    </row>
    <row r="665" customFormat="false" ht="12.75" hidden="false" customHeight="true" outlineLevel="0" collapsed="false">
      <c r="C665" s="3" t="s">
        <v>5750</v>
      </c>
    </row>
    <row r="666" customFormat="false" ht="12.75" hidden="false" customHeight="true" outlineLevel="0" collapsed="false">
      <c r="C666" s="3" t="s">
        <v>5751</v>
      </c>
    </row>
    <row r="667" customFormat="false" ht="12.75" hidden="false" customHeight="true" outlineLevel="0" collapsed="false">
      <c r="C667" s="3" t="s">
        <v>5752</v>
      </c>
    </row>
    <row r="668" customFormat="false" ht="12.75" hidden="false" customHeight="true" outlineLevel="0" collapsed="false">
      <c r="C668" s="3" t="s">
        <v>5753</v>
      </c>
    </row>
    <row r="669" customFormat="false" ht="12.75" hidden="false" customHeight="true" outlineLevel="0" collapsed="false">
      <c r="C669" s="3" t="s">
        <v>5754</v>
      </c>
    </row>
    <row r="670" customFormat="false" ht="12.75" hidden="false" customHeight="true" outlineLevel="0" collapsed="false">
      <c r="C670" s="3" t="s">
        <v>5755</v>
      </c>
    </row>
    <row r="671" customFormat="false" ht="12.75" hidden="false" customHeight="true" outlineLevel="0" collapsed="false">
      <c r="C671" s="3" t="s">
        <v>5756</v>
      </c>
    </row>
    <row r="672" customFormat="false" ht="12.75" hidden="false" customHeight="true" outlineLevel="0" collapsed="false">
      <c r="C672" s="3" t="s">
        <v>5757</v>
      </c>
    </row>
    <row r="673" customFormat="false" ht="12.75" hidden="false" customHeight="true" outlineLevel="0" collapsed="false">
      <c r="C673" s="3" t="s">
        <v>5758</v>
      </c>
    </row>
    <row r="674" customFormat="false" ht="12.75" hidden="false" customHeight="true" outlineLevel="0" collapsed="false">
      <c r="C674" s="3" t="s">
        <v>5759</v>
      </c>
    </row>
    <row r="675" customFormat="false" ht="12.75" hidden="false" customHeight="true" outlineLevel="0" collapsed="false">
      <c r="C675" s="3" t="s">
        <v>5760</v>
      </c>
    </row>
    <row r="676" customFormat="false" ht="12.75" hidden="false" customHeight="true" outlineLevel="0" collapsed="false">
      <c r="C676" s="3" t="s">
        <v>5761</v>
      </c>
    </row>
    <row r="677" customFormat="false" ht="12.75" hidden="false" customHeight="true" outlineLevel="0" collapsed="false">
      <c r="C677" s="3" t="s">
        <v>5762</v>
      </c>
    </row>
    <row r="678" customFormat="false" ht="12.75" hidden="false" customHeight="true" outlineLevel="0" collapsed="false">
      <c r="C678" s="3" t="s">
        <v>5763</v>
      </c>
    </row>
    <row r="679" customFormat="false" ht="12.75" hidden="false" customHeight="true" outlineLevel="0" collapsed="false">
      <c r="C679" s="3" t="s">
        <v>5764</v>
      </c>
    </row>
    <row r="680" customFormat="false" ht="12.75" hidden="false" customHeight="true" outlineLevel="0" collapsed="false">
      <c r="C680" s="3" t="s">
        <v>5765</v>
      </c>
    </row>
    <row r="681" customFormat="false" ht="12.75" hidden="false" customHeight="true" outlineLevel="0" collapsed="false">
      <c r="C681" s="3" t="s">
        <v>5766</v>
      </c>
    </row>
    <row r="682" customFormat="false" ht="12.75" hidden="false" customHeight="true" outlineLevel="0" collapsed="false">
      <c r="C682" s="3" t="s">
        <v>5767</v>
      </c>
    </row>
    <row r="683" customFormat="false" ht="12.75" hidden="false" customHeight="true" outlineLevel="0" collapsed="false">
      <c r="C683" s="3" t="s">
        <v>5768</v>
      </c>
    </row>
    <row r="684" customFormat="false" ht="12.75" hidden="false" customHeight="true" outlineLevel="0" collapsed="false">
      <c r="C684" s="3" t="s">
        <v>5769</v>
      </c>
    </row>
    <row r="685" customFormat="false" ht="12.75" hidden="false" customHeight="true" outlineLevel="0" collapsed="false">
      <c r="C685" s="3" t="s">
        <v>5770</v>
      </c>
    </row>
    <row r="686" customFormat="false" ht="12.75" hidden="false" customHeight="true" outlineLevel="0" collapsed="false">
      <c r="C686" s="3" t="s">
        <v>5771</v>
      </c>
    </row>
    <row r="687" customFormat="false" ht="12.75" hidden="false" customHeight="true" outlineLevel="0" collapsed="false">
      <c r="C687" s="3" t="s">
        <v>5772</v>
      </c>
    </row>
    <row r="688" customFormat="false" ht="12.75" hidden="false" customHeight="true" outlineLevel="0" collapsed="false">
      <c r="C688" s="3" t="s">
        <v>5773</v>
      </c>
    </row>
    <row r="689" customFormat="false" ht="12.75" hidden="false" customHeight="true" outlineLevel="0" collapsed="false">
      <c r="C689" s="3" t="s">
        <v>5774</v>
      </c>
    </row>
    <row r="690" customFormat="false" ht="12.75" hidden="false" customHeight="true" outlineLevel="0" collapsed="false">
      <c r="C690" s="3" t="s">
        <v>5775</v>
      </c>
    </row>
    <row r="691" customFormat="false" ht="12.75" hidden="false" customHeight="true" outlineLevel="0" collapsed="false">
      <c r="C691" s="3" t="s">
        <v>5776</v>
      </c>
    </row>
    <row r="692" customFormat="false" ht="12.75" hidden="false" customHeight="true" outlineLevel="0" collapsed="false">
      <c r="C692" s="3" t="s">
        <v>5777</v>
      </c>
    </row>
    <row r="693" customFormat="false" ht="12.75" hidden="false" customHeight="true" outlineLevel="0" collapsed="false">
      <c r="C693" s="3" t="s">
        <v>5778</v>
      </c>
    </row>
    <row r="694" customFormat="false" ht="12.75" hidden="false" customHeight="true" outlineLevel="0" collapsed="false">
      <c r="C694" s="3" t="s">
        <v>5779</v>
      </c>
    </row>
    <row r="695" customFormat="false" ht="12.75" hidden="false" customHeight="true" outlineLevel="0" collapsed="false">
      <c r="C695" s="3" t="s">
        <v>5780</v>
      </c>
    </row>
    <row r="696" customFormat="false" ht="12.75" hidden="false" customHeight="true" outlineLevel="0" collapsed="false">
      <c r="C696" s="3" t="s">
        <v>5781</v>
      </c>
    </row>
    <row r="697" customFormat="false" ht="12.75" hidden="false" customHeight="true" outlineLevel="0" collapsed="false">
      <c r="C697" s="3" t="s">
        <v>5782</v>
      </c>
    </row>
    <row r="698" customFormat="false" ht="12.75" hidden="false" customHeight="true" outlineLevel="0" collapsed="false">
      <c r="C698" s="3" t="s">
        <v>5783</v>
      </c>
    </row>
    <row r="699" customFormat="false" ht="12.75" hidden="false" customHeight="true" outlineLevel="0" collapsed="false">
      <c r="C699" s="3" t="s">
        <v>5784</v>
      </c>
    </row>
    <row r="700" customFormat="false" ht="12.75" hidden="false" customHeight="true" outlineLevel="0" collapsed="false">
      <c r="C700" s="3" t="s">
        <v>5785</v>
      </c>
    </row>
    <row r="701" customFormat="false" ht="12.75" hidden="false" customHeight="true" outlineLevel="0" collapsed="false">
      <c r="C701" s="3" t="s">
        <v>5786</v>
      </c>
    </row>
    <row r="702" customFormat="false" ht="12.75" hidden="false" customHeight="true" outlineLevel="0" collapsed="false">
      <c r="C702" s="3" t="s">
        <v>5787</v>
      </c>
    </row>
    <row r="703" customFormat="false" ht="12.75" hidden="false" customHeight="true" outlineLevel="0" collapsed="false">
      <c r="C703" s="3" t="s">
        <v>5788</v>
      </c>
    </row>
    <row r="704" customFormat="false" ht="12.75" hidden="false" customHeight="true" outlineLevel="0" collapsed="false">
      <c r="C704" s="3" t="s">
        <v>5789</v>
      </c>
    </row>
    <row r="705" customFormat="false" ht="12.75" hidden="false" customHeight="true" outlineLevel="0" collapsed="false">
      <c r="C705" s="3" t="s">
        <v>5790</v>
      </c>
    </row>
    <row r="706" customFormat="false" ht="12.75" hidden="false" customHeight="true" outlineLevel="0" collapsed="false">
      <c r="C706" s="3" t="s">
        <v>5791</v>
      </c>
    </row>
    <row r="707" customFormat="false" ht="12.75" hidden="false" customHeight="true" outlineLevel="0" collapsed="false">
      <c r="C707" s="3" t="s">
        <v>5792</v>
      </c>
    </row>
    <row r="708" customFormat="false" ht="12.75" hidden="false" customHeight="true" outlineLevel="0" collapsed="false">
      <c r="C708" s="3" t="s">
        <v>5793</v>
      </c>
    </row>
    <row r="709" customFormat="false" ht="12.75" hidden="false" customHeight="true" outlineLevel="0" collapsed="false">
      <c r="C709" s="3" t="s">
        <v>5794</v>
      </c>
    </row>
    <row r="710" customFormat="false" ht="12.75" hidden="false" customHeight="true" outlineLevel="0" collapsed="false">
      <c r="C710" s="3" t="s">
        <v>5795</v>
      </c>
    </row>
    <row r="711" customFormat="false" ht="12.75" hidden="false" customHeight="true" outlineLevel="0" collapsed="false">
      <c r="C711" s="3" t="s">
        <v>5796</v>
      </c>
    </row>
    <row r="712" customFormat="false" ht="12.75" hidden="false" customHeight="true" outlineLevel="0" collapsed="false">
      <c r="C712" s="3" t="s">
        <v>5797</v>
      </c>
    </row>
    <row r="713" customFormat="false" ht="12.75" hidden="false" customHeight="true" outlineLevel="0" collapsed="false">
      <c r="C713" s="3" t="s">
        <v>5798</v>
      </c>
    </row>
    <row r="714" customFormat="false" ht="12.75" hidden="false" customHeight="true" outlineLevel="0" collapsed="false">
      <c r="C714" s="3" t="s">
        <v>5799</v>
      </c>
    </row>
    <row r="715" customFormat="false" ht="12.75" hidden="false" customHeight="true" outlineLevel="0" collapsed="false">
      <c r="C715" s="3" t="s">
        <v>5800</v>
      </c>
    </row>
    <row r="716" customFormat="false" ht="12.75" hidden="false" customHeight="true" outlineLevel="0" collapsed="false">
      <c r="C716" s="3" t="s">
        <v>5801</v>
      </c>
    </row>
    <row r="717" customFormat="false" ht="12.75" hidden="false" customHeight="true" outlineLevel="0" collapsed="false">
      <c r="C717" s="3" t="s">
        <v>5802</v>
      </c>
    </row>
    <row r="718" customFormat="false" ht="12.75" hidden="false" customHeight="true" outlineLevel="0" collapsed="false">
      <c r="C718" s="3" t="s">
        <v>5803</v>
      </c>
    </row>
    <row r="719" customFormat="false" ht="12.75" hidden="false" customHeight="true" outlineLevel="0" collapsed="false">
      <c r="C719" s="3" t="s">
        <v>5804</v>
      </c>
    </row>
    <row r="720" customFormat="false" ht="12.75" hidden="false" customHeight="true" outlineLevel="0" collapsed="false">
      <c r="C720" s="3" t="s">
        <v>5805</v>
      </c>
    </row>
    <row r="721" customFormat="false" ht="12.75" hidden="false" customHeight="true" outlineLevel="0" collapsed="false">
      <c r="C721" s="3" t="s">
        <v>5806</v>
      </c>
    </row>
    <row r="722" customFormat="false" ht="12.75" hidden="false" customHeight="true" outlineLevel="0" collapsed="false">
      <c r="C722" s="3" t="s">
        <v>5807</v>
      </c>
    </row>
    <row r="723" customFormat="false" ht="12.75" hidden="false" customHeight="true" outlineLevel="0" collapsed="false">
      <c r="C723" s="3" t="s">
        <v>5808</v>
      </c>
    </row>
    <row r="724" customFormat="false" ht="12.75" hidden="false" customHeight="true" outlineLevel="0" collapsed="false">
      <c r="C724" s="3" t="s">
        <v>5809</v>
      </c>
    </row>
    <row r="725" customFormat="false" ht="12.75" hidden="false" customHeight="true" outlineLevel="0" collapsed="false">
      <c r="C725" s="3" t="s">
        <v>5810</v>
      </c>
    </row>
    <row r="726" customFormat="false" ht="12.75" hidden="false" customHeight="true" outlineLevel="0" collapsed="false">
      <c r="C726" s="3" t="s">
        <v>5811</v>
      </c>
    </row>
    <row r="727" customFormat="false" ht="12.75" hidden="false" customHeight="true" outlineLevel="0" collapsed="false">
      <c r="C727" s="3" t="s">
        <v>5812</v>
      </c>
    </row>
    <row r="728" customFormat="false" ht="12.75" hidden="false" customHeight="true" outlineLevel="0" collapsed="false">
      <c r="C728" s="3" t="s">
        <v>5813</v>
      </c>
    </row>
    <row r="729" customFormat="false" ht="12.75" hidden="false" customHeight="true" outlineLevel="0" collapsed="false">
      <c r="C729" s="3" t="s">
        <v>5814</v>
      </c>
    </row>
    <row r="730" customFormat="false" ht="12.75" hidden="false" customHeight="true" outlineLevel="0" collapsed="false">
      <c r="C730" s="3" t="s">
        <v>5815</v>
      </c>
    </row>
    <row r="731" customFormat="false" ht="12.75" hidden="false" customHeight="true" outlineLevel="0" collapsed="false">
      <c r="C731" s="3" t="s">
        <v>5816</v>
      </c>
    </row>
    <row r="732" customFormat="false" ht="12.75" hidden="false" customHeight="true" outlineLevel="0" collapsed="false">
      <c r="C732" s="3" t="s">
        <v>5817</v>
      </c>
    </row>
    <row r="733" customFormat="false" ht="12.75" hidden="false" customHeight="true" outlineLevel="0" collapsed="false">
      <c r="C733" s="3" t="s">
        <v>5818</v>
      </c>
    </row>
    <row r="734" customFormat="false" ht="12.75" hidden="false" customHeight="true" outlineLevel="0" collapsed="false">
      <c r="C734" s="3" t="s">
        <v>5819</v>
      </c>
    </row>
    <row r="735" customFormat="false" ht="12.75" hidden="false" customHeight="true" outlineLevel="0" collapsed="false">
      <c r="C735" s="3" t="s">
        <v>5820</v>
      </c>
    </row>
    <row r="736" customFormat="false" ht="12.75" hidden="false" customHeight="true" outlineLevel="0" collapsed="false">
      <c r="C736" s="3" t="s">
        <v>5821</v>
      </c>
    </row>
    <row r="737" customFormat="false" ht="12.75" hidden="false" customHeight="true" outlineLevel="0" collapsed="false">
      <c r="C737" s="3" t="s">
        <v>5822</v>
      </c>
    </row>
    <row r="738" customFormat="false" ht="12.75" hidden="false" customHeight="true" outlineLevel="0" collapsed="false">
      <c r="C738" s="3" t="s">
        <v>5823</v>
      </c>
    </row>
    <row r="739" customFormat="false" ht="12.75" hidden="false" customHeight="true" outlineLevel="0" collapsed="false">
      <c r="C739" s="3" t="s">
        <v>5824</v>
      </c>
    </row>
    <row r="740" customFormat="false" ht="12.75" hidden="false" customHeight="true" outlineLevel="0" collapsed="false">
      <c r="C740" s="3" t="s">
        <v>5825</v>
      </c>
    </row>
    <row r="741" customFormat="false" ht="12.75" hidden="false" customHeight="true" outlineLevel="0" collapsed="false">
      <c r="C741" s="3" t="s">
        <v>5826</v>
      </c>
    </row>
    <row r="742" customFormat="false" ht="12.75" hidden="false" customHeight="true" outlineLevel="0" collapsed="false">
      <c r="C742" s="3" t="s">
        <v>5827</v>
      </c>
    </row>
    <row r="743" customFormat="false" ht="12.75" hidden="false" customHeight="true" outlineLevel="0" collapsed="false">
      <c r="C743" s="3" t="s">
        <v>5828</v>
      </c>
    </row>
    <row r="744" customFormat="false" ht="12.75" hidden="false" customHeight="true" outlineLevel="0" collapsed="false">
      <c r="C744" s="3" t="s">
        <v>5829</v>
      </c>
    </row>
    <row r="745" customFormat="false" ht="12.75" hidden="false" customHeight="true" outlineLevel="0" collapsed="false">
      <c r="C745" s="3" t="s">
        <v>5830</v>
      </c>
    </row>
    <row r="746" customFormat="false" ht="12.75" hidden="false" customHeight="true" outlineLevel="0" collapsed="false">
      <c r="C746" s="3" t="s">
        <v>5831</v>
      </c>
    </row>
    <row r="747" customFormat="false" ht="12.75" hidden="false" customHeight="true" outlineLevel="0" collapsed="false">
      <c r="C747" s="3" t="s">
        <v>5832</v>
      </c>
    </row>
    <row r="748" customFormat="false" ht="12.75" hidden="false" customHeight="true" outlineLevel="0" collapsed="false">
      <c r="C748" s="3" t="s">
        <v>5833</v>
      </c>
    </row>
    <row r="749" customFormat="false" ht="12.75" hidden="false" customHeight="true" outlineLevel="0" collapsed="false">
      <c r="C749" s="3" t="s">
        <v>5834</v>
      </c>
    </row>
    <row r="750" customFormat="false" ht="12.75" hidden="false" customHeight="true" outlineLevel="0" collapsed="false">
      <c r="C750" s="3" t="s">
        <v>5835</v>
      </c>
    </row>
    <row r="751" customFormat="false" ht="12.75" hidden="false" customHeight="true" outlineLevel="0" collapsed="false">
      <c r="C751" s="3" t="s">
        <v>5836</v>
      </c>
    </row>
    <row r="752" customFormat="false" ht="12.75" hidden="false" customHeight="true" outlineLevel="0" collapsed="false">
      <c r="C752" s="3" t="s">
        <v>5837</v>
      </c>
    </row>
    <row r="753" customFormat="false" ht="12.75" hidden="false" customHeight="true" outlineLevel="0" collapsed="false">
      <c r="C753" s="3" t="s">
        <v>5838</v>
      </c>
    </row>
    <row r="754" customFormat="false" ht="12.75" hidden="false" customHeight="true" outlineLevel="0" collapsed="false">
      <c r="C754" s="3" t="s">
        <v>5839</v>
      </c>
    </row>
    <row r="755" customFormat="false" ht="12.75" hidden="false" customHeight="true" outlineLevel="0" collapsed="false">
      <c r="C755" s="3" t="s">
        <v>5840</v>
      </c>
    </row>
    <row r="756" customFormat="false" ht="12.75" hidden="false" customHeight="true" outlineLevel="0" collapsed="false">
      <c r="C756" s="3" t="s">
        <v>5841</v>
      </c>
    </row>
    <row r="757" customFormat="false" ht="12.75" hidden="false" customHeight="true" outlineLevel="0" collapsed="false">
      <c r="C757" s="3" t="s">
        <v>5842</v>
      </c>
    </row>
    <row r="758" customFormat="false" ht="12.75" hidden="false" customHeight="true" outlineLevel="0" collapsed="false">
      <c r="C758" s="3" t="s">
        <v>5843</v>
      </c>
    </row>
    <row r="759" customFormat="false" ht="12.75" hidden="false" customHeight="true" outlineLevel="0" collapsed="false">
      <c r="C759" s="3" t="s">
        <v>5844</v>
      </c>
    </row>
    <row r="760" customFormat="false" ht="12.75" hidden="false" customHeight="true" outlineLevel="0" collapsed="false">
      <c r="C760" s="3" t="s">
        <v>5845</v>
      </c>
    </row>
    <row r="761" customFormat="false" ht="12.75" hidden="false" customHeight="true" outlineLevel="0" collapsed="false">
      <c r="C761" s="3" t="s">
        <v>5846</v>
      </c>
    </row>
    <row r="762" customFormat="false" ht="12.75" hidden="false" customHeight="true" outlineLevel="0" collapsed="false">
      <c r="C762" s="3" t="s">
        <v>5847</v>
      </c>
    </row>
    <row r="763" customFormat="false" ht="12.75" hidden="false" customHeight="true" outlineLevel="0" collapsed="false">
      <c r="C763" s="3" t="s">
        <v>5848</v>
      </c>
    </row>
    <row r="764" customFormat="false" ht="12.75" hidden="false" customHeight="true" outlineLevel="0" collapsed="false">
      <c r="C764" s="3" t="s">
        <v>5849</v>
      </c>
    </row>
    <row r="765" customFormat="false" ht="12.75" hidden="false" customHeight="true" outlineLevel="0" collapsed="false">
      <c r="C765" s="3" t="s">
        <v>5850</v>
      </c>
    </row>
    <row r="766" customFormat="false" ht="12.75" hidden="false" customHeight="true" outlineLevel="0" collapsed="false">
      <c r="C766" s="3" t="s">
        <v>5851</v>
      </c>
    </row>
    <row r="767" customFormat="false" ht="12.75" hidden="false" customHeight="true" outlineLevel="0" collapsed="false">
      <c r="C767" s="3" t="s">
        <v>5852</v>
      </c>
    </row>
    <row r="768" customFormat="false" ht="12.75" hidden="false" customHeight="true" outlineLevel="0" collapsed="false">
      <c r="C768" s="3" t="s">
        <v>5853</v>
      </c>
    </row>
    <row r="769" customFormat="false" ht="12.75" hidden="false" customHeight="true" outlineLevel="0" collapsed="false">
      <c r="C769" s="3" t="s">
        <v>5854</v>
      </c>
    </row>
    <row r="770" customFormat="false" ht="12.75" hidden="false" customHeight="true" outlineLevel="0" collapsed="false">
      <c r="C770" s="3" t="s">
        <v>5855</v>
      </c>
    </row>
    <row r="771" customFormat="false" ht="12.75" hidden="false" customHeight="true" outlineLevel="0" collapsed="false">
      <c r="C771" s="3" t="s">
        <v>5856</v>
      </c>
    </row>
    <row r="772" customFormat="false" ht="12.75" hidden="false" customHeight="true" outlineLevel="0" collapsed="false">
      <c r="C772" s="3" t="s">
        <v>5857</v>
      </c>
    </row>
    <row r="773" customFormat="false" ht="12.75" hidden="false" customHeight="true" outlineLevel="0" collapsed="false">
      <c r="C773" s="3" t="s">
        <v>5858</v>
      </c>
    </row>
    <row r="774" customFormat="false" ht="12.75" hidden="false" customHeight="true" outlineLevel="0" collapsed="false">
      <c r="C774" s="3" t="s">
        <v>5859</v>
      </c>
    </row>
    <row r="775" customFormat="false" ht="12.75" hidden="false" customHeight="true" outlineLevel="0" collapsed="false">
      <c r="C775" s="3" t="s">
        <v>5860</v>
      </c>
    </row>
    <row r="776" customFormat="false" ht="12.75" hidden="false" customHeight="true" outlineLevel="0" collapsed="false">
      <c r="C776" s="3" t="s">
        <v>5861</v>
      </c>
    </row>
    <row r="777" customFormat="false" ht="12.75" hidden="false" customHeight="true" outlineLevel="0" collapsed="false">
      <c r="C777" s="3" t="s">
        <v>5862</v>
      </c>
    </row>
    <row r="778" customFormat="false" ht="12.75" hidden="false" customHeight="true" outlineLevel="0" collapsed="false">
      <c r="C778" s="3" t="s">
        <v>5863</v>
      </c>
    </row>
    <row r="779" customFormat="false" ht="12.75" hidden="false" customHeight="true" outlineLevel="0" collapsed="false">
      <c r="C779" s="3" t="s">
        <v>5864</v>
      </c>
    </row>
    <row r="780" customFormat="false" ht="12.75" hidden="false" customHeight="true" outlineLevel="0" collapsed="false">
      <c r="C780" s="3" t="s">
        <v>5865</v>
      </c>
    </row>
    <row r="781" customFormat="false" ht="12.75" hidden="false" customHeight="true" outlineLevel="0" collapsed="false">
      <c r="C781" s="3" t="s">
        <v>5866</v>
      </c>
    </row>
    <row r="782" customFormat="false" ht="12.75" hidden="false" customHeight="true" outlineLevel="0" collapsed="false">
      <c r="C782" s="3" t="s">
        <v>5867</v>
      </c>
    </row>
    <row r="783" customFormat="false" ht="12.75" hidden="false" customHeight="true" outlineLevel="0" collapsed="false">
      <c r="C783" s="3" t="s">
        <v>5868</v>
      </c>
    </row>
    <row r="784" customFormat="false" ht="12.75" hidden="false" customHeight="true" outlineLevel="0" collapsed="false">
      <c r="C784" s="3" t="s">
        <v>5869</v>
      </c>
    </row>
    <row r="785" customFormat="false" ht="12.75" hidden="false" customHeight="true" outlineLevel="0" collapsed="false">
      <c r="C785" s="3" t="s">
        <v>5870</v>
      </c>
    </row>
    <row r="786" customFormat="false" ht="12.75" hidden="false" customHeight="true" outlineLevel="0" collapsed="false">
      <c r="C786" s="3" t="s">
        <v>5871</v>
      </c>
    </row>
    <row r="787" customFormat="false" ht="12.75" hidden="false" customHeight="true" outlineLevel="0" collapsed="false">
      <c r="C787" s="3" t="s">
        <v>5872</v>
      </c>
    </row>
    <row r="788" customFormat="false" ht="12.75" hidden="false" customHeight="true" outlineLevel="0" collapsed="false">
      <c r="C788" s="3" t="s">
        <v>5873</v>
      </c>
    </row>
    <row r="789" customFormat="false" ht="12.75" hidden="false" customHeight="true" outlineLevel="0" collapsed="false">
      <c r="C789" s="3" t="s">
        <v>5874</v>
      </c>
    </row>
    <row r="790" customFormat="false" ht="12.75" hidden="false" customHeight="true" outlineLevel="0" collapsed="false">
      <c r="C790" s="3" t="s">
        <v>5875</v>
      </c>
    </row>
    <row r="791" customFormat="false" ht="12.75" hidden="false" customHeight="true" outlineLevel="0" collapsed="false">
      <c r="C791" s="3" t="s">
        <v>5876</v>
      </c>
    </row>
    <row r="792" customFormat="false" ht="12.75" hidden="false" customHeight="true" outlineLevel="0" collapsed="false">
      <c r="C792" s="3" t="s">
        <v>5877</v>
      </c>
    </row>
    <row r="793" customFormat="false" ht="12.75" hidden="false" customHeight="true" outlineLevel="0" collapsed="false">
      <c r="C793" s="3" t="s">
        <v>5878</v>
      </c>
    </row>
    <row r="794" customFormat="false" ht="12.75" hidden="false" customHeight="true" outlineLevel="0" collapsed="false">
      <c r="C794" s="3" t="s">
        <v>5879</v>
      </c>
    </row>
    <row r="795" customFormat="false" ht="12.75" hidden="false" customHeight="true" outlineLevel="0" collapsed="false">
      <c r="C795" s="3" t="s">
        <v>5880</v>
      </c>
    </row>
    <row r="796" customFormat="false" ht="12.75" hidden="false" customHeight="true" outlineLevel="0" collapsed="false">
      <c r="C796" s="3" t="s">
        <v>5881</v>
      </c>
    </row>
    <row r="797" customFormat="false" ht="12.75" hidden="false" customHeight="true" outlineLevel="0" collapsed="false">
      <c r="C797" s="3" t="s">
        <v>5882</v>
      </c>
    </row>
    <row r="798" customFormat="false" ht="12.75" hidden="false" customHeight="true" outlineLevel="0" collapsed="false">
      <c r="C798" s="3" t="s">
        <v>5883</v>
      </c>
    </row>
    <row r="799" customFormat="false" ht="12.75" hidden="false" customHeight="true" outlineLevel="0" collapsed="false">
      <c r="C799" s="3" t="s">
        <v>5884</v>
      </c>
    </row>
    <row r="800" customFormat="false" ht="12.75" hidden="false" customHeight="true" outlineLevel="0" collapsed="false">
      <c r="C800" s="3" t="s">
        <v>5885</v>
      </c>
    </row>
    <row r="801" customFormat="false" ht="12.75" hidden="false" customHeight="true" outlineLevel="0" collapsed="false">
      <c r="C801" s="3" t="s">
        <v>5886</v>
      </c>
    </row>
    <row r="802" customFormat="false" ht="12.75" hidden="false" customHeight="true" outlineLevel="0" collapsed="false">
      <c r="C802" s="3" t="s">
        <v>5887</v>
      </c>
    </row>
    <row r="803" customFormat="false" ht="12.75" hidden="false" customHeight="true" outlineLevel="0" collapsed="false">
      <c r="C803" s="3" t="s">
        <v>5888</v>
      </c>
    </row>
    <row r="804" customFormat="false" ht="12.75" hidden="false" customHeight="true" outlineLevel="0" collapsed="false">
      <c r="C804" s="3" t="s">
        <v>5889</v>
      </c>
    </row>
    <row r="805" customFormat="false" ht="12.75" hidden="false" customHeight="true" outlineLevel="0" collapsed="false">
      <c r="C805" s="3" t="s">
        <v>5890</v>
      </c>
    </row>
    <row r="806" customFormat="false" ht="12.75" hidden="false" customHeight="true" outlineLevel="0" collapsed="false">
      <c r="C806" s="3" t="s">
        <v>5891</v>
      </c>
    </row>
    <row r="807" customFormat="false" ht="12.75" hidden="false" customHeight="true" outlineLevel="0" collapsed="false">
      <c r="C807" s="3" t="s">
        <v>5892</v>
      </c>
    </row>
    <row r="808" customFormat="false" ht="12.75" hidden="false" customHeight="true" outlineLevel="0" collapsed="false">
      <c r="C808" s="3" t="s">
        <v>5893</v>
      </c>
    </row>
    <row r="809" customFormat="false" ht="12.75" hidden="false" customHeight="true" outlineLevel="0" collapsed="false">
      <c r="C809" s="3" t="s">
        <v>5894</v>
      </c>
    </row>
    <row r="810" customFormat="false" ht="12.75" hidden="false" customHeight="true" outlineLevel="0" collapsed="false">
      <c r="C810" s="3" t="s">
        <v>5895</v>
      </c>
    </row>
    <row r="811" customFormat="false" ht="12.75" hidden="false" customHeight="true" outlineLevel="0" collapsed="false">
      <c r="C811" s="3" t="s">
        <v>5896</v>
      </c>
    </row>
    <row r="812" customFormat="false" ht="12.75" hidden="false" customHeight="true" outlineLevel="0" collapsed="false">
      <c r="C812" s="3" t="s">
        <v>5897</v>
      </c>
    </row>
    <row r="813" customFormat="false" ht="12.75" hidden="false" customHeight="true" outlineLevel="0" collapsed="false">
      <c r="C813" s="3" t="s">
        <v>5898</v>
      </c>
    </row>
    <row r="814" customFormat="false" ht="12.75" hidden="false" customHeight="true" outlineLevel="0" collapsed="false">
      <c r="C814" s="3" t="s">
        <v>5899</v>
      </c>
    </row>
    <row r="815" customFormat="false" ht="12.75" hidden="false" customHeight="true" outlineLevel="0" collapsed="false">
      <c r="C815" s="3" t="s">
        <v>5900</v>
      </c>
    </row>
    <row r="816" customFormat="false" ht="12.75" hidden="false" customHeight="true" outlineLevel="0" collapsed="false">
      <c r="C816" s="3" t="s">
        <v>5901</v>
      </c>
    </row>
    <row r="817" customFormat="false" ht="12.75" hidden="false" customHeight="true" outlineLevel="0" collapsed="false">
      <c r="C817" s="3" t="s">
        <v>5902</v>
      </c>
    </row>
    <row r="818" customFormat="false" ht="12.75" hidden="false" customHeight="true" outlineLevel="0" collapsed="false">
      <c r="C818" s="3" t="s">
        <v>5903</v>
      </c>
    </row>
    <row r="819" customFormat="false" ht="12.75" hidden="false" customHeight="true" outlineLevel="0" collapsed="false">
      <c r="C819" s="3" t="s">
        <v>5904</v>
      </c>
    </row>
    <row r="820" customFormat="false" ht="12.75" hidden="false" customHeight="true" outlineLevel="0" collapsed="false">
      <c r="C820" s="3" t="s">
        <v>5905</v>
      </c>
    </row>
    <row r="821" customFormat="false" ht="12.75" hidden="false" customHeight="true" outlineLevel="0" collapsed="false">
      <c r="C821" s="3" t="s">
        <v>5906</v>
      </c>
    </row>
    <row r="822" customFormat="false" ht="12.75" hidden="false" customHeight="true" outlineLevel="0" collapsed="false">
      <c r="C822" s="3" t="s">
        <v>5907</v>
      </c>
    </row>
    <row r="823" customFormat="false" ht="12.75" hidden="false" customHeight="true" outlineLevel="0" collapsed="false">
      <c r="C823" s="3" t="s">
        <v>5908</v>
      </c>
    </row>
    <row r="824" customFormat="false" ht="12.75" hidden="false" customHeight="true" outlineLevel="0" collapsed="false">
      <c r="C824" s="3" t="s">
        <v>5909</v>
      </c>
    </row>
    <row r="825" customFormat="false" ht="12.75" hidden="false" customHeight="true" outlineLevel="0" collapsed="false">
      <c r="C825" s="3" t="s">
        <v>5910</v>
      </c>
    </row>
    <row r="826" customFormat="false" ht="12.75" hidden="false" customHeight="true" outlineLevel="0" collapsed="false">
      <c r="C826" s="3" t="s">
        <v>5911</v>
      </c>
    </row>
    <row r="827" customFormat="false" ht="12.75" hidden="false" customHeight="true" outlineLevel="0" collapsed="false">
      <c r="C827" s="3" t="s">
        <v>5912</v>
      </c>
    </row>
    <row r="828" customFormat="false" ht="12.75" hidden="false" customHeight="true" outlineLevel="0" collapsed="false">
      <c r="C828" s="3" t="s">
        <v>5913</v>
      </c>
    </row>
    <row r="829" customFormat="false" ht="12.75" hidden="false" customHeight="true" outlineLevel="0" collapsed="false">
      <c r="C829" s="3" t="s">
        <v>5914</v>
      </c>
    </row>
    <row r="830" customFormat="false" ht="12.75" hidden="false" customHeight="true" outlineLevel="0" collapsed="false">
      <c r="C830" s="3" t="s">
        <v>5915</v>
      </c>
    </row>
    <row r="831" customFormat="false" ht="12.75" hidden="false" customHeight="true" outlineLevel="0" collapsed="false">
      <c r="C831" s="3" t="s">
        <v>5916</v>
      </c>
    </row>
    <row r="832" customFormat="false" ht="12.75" hidden="false" customHeight="true" outlineLevel="0" collapsed="false">
      <c r="C832" s="3" t="s">
        <v>5917</v>
      </c>
    </row>
    <row r="833" customFormat="false" ht="12.75" hidden="false" customHeight="true" outlineLevel="0" collapsed="false">
      <c r="C833" s="3" t="s">
        <v>5918</v>
      </c>
    </row>
    <row r="834" customFormat="false" ht="12.75" hidden="false" customHeight="true" outlineLevel="0" collapsed="false">
      <c r="C834" s="3" t="s">
        <v>5919</v>
      </c>
    </row>
    <row r="835" customFormat="false" ht="12.75" hidden="false" customHeight="true" outlineLevel="0" collapsed="false">
      <c r="C835" s="3" t="s">
        <v>5920</v>
      </c>
    </row>
    <row r="836" customFormat="false" ht="12.75" hidden="false" customHeight="true" outlineLevel="0" collapsed="false">
      <c r="C836" s="3" t="s">
        <v>5921</v>
      </c>
    </row>
    <row r="837" customFormat="false" ht="12.75" hidden="false" customHeight="true" outlineLevel="0" collapsed="false">
      <c r="C837" s="3" t="s">
        <v>5922</v>
      </c>
    </row>
    <row r="838" customFormat="false" ht="12.75" hidden="false" customHeight="true" outlineLevel="0" collapsed="false">
      <c r="C838" s="3" t="s">
        <v>5923</v>
      </c>
    </row>
    <row r="839" customFormat="false" ht="12.75" hidden="false" customHeight="true" outlineLevel="0" collapsed="false">
      <c r="C839" s="3" t="s">
        <v>5924</v>
      </c>
    </row>
    <row r="840" customFormat="false" ht="12.75" hidden="false" customHeight="true" outlineLevel="0" collapsed="false">
      <c r="C840" s="3" t="s">
        <v>5925</v>
      </c>
    </row>
    <row r="841" customFormat="false" ht="12.75" hidden="false" customHeight="true" outlineLevel="0" collapsed="false">
      <c r="C841" s="3" t="s">
        <v>5926</v>
      </c>
    </row>
    <row r="842" customFormat="false" ht="12.75" hidden="false" customHeight="true" outlineLevel="0" collapsed="false">
      <c r="C842" s="3" t="s">
        <v>5927</v>
      </c>
    </row>
    <row r="843" customFormat="false" ht="12.75" hidden="false" customHeight="true" outlineLevel="0" collapsed="false">
      <c r="C843" s="3" t="s">
        <v>5928</v>
      </c>
    </row>
    <row r="844" customFormat="false" ht="12.75" hidden="false" customHeight="true" outlineLevel="0" collapsed="false">
      <c r="C844" s="3" t="s">
        <v>5929</v>
      </c>
    </row>
    <row r="845" customFormat="false" ht="12.75" hidden="false" customHeight="true" outlineLevel="0" collapsed="false">
      <c r="C845" s="3" t="s">
        <v>5930</v>
      </c>
    </row>
    <row r="846" customFormat="false" ht="12.75" hidden="false" customHeight="true" outlineLevel="0" collapsed="false">
      <c r="C846" s="3" t="s">
        <v>5931</v>
      </c>
    </row>
    <row r="847" customFormat="false" ht="12.75" hidden="false" customHeight="true" outlineLevel="0" collapsed="false">
      <c r="C847" s="3" t="s">
        <v>5932</v>
      </c>
    </row>
    <row r="848" customFormat="false" ht="12.75" hidden="false" customHeight="true" outlineLevel="0" collapsed="false">
      <c r="C848" s="3" t="s">
        <v>5933</v>
      </c>
    </row>
    <row r="849" customFormat="false" ht="12.75" hidden="false" customHeight="true" outlineLevel="0" collapsed="false">
      <c r="C849" s="3" t="s">
        <v>5934</v>
      </c>
    </row>
    <row r="850" customFormat="false" ht="12.75" hidden="false" customHeight="true" outlineLevel="0" collapsed="false">
      <c r="C850" s="3" t="s">
        <v>5935</v>
      </c>
    </row>
    <row r="851" customFormat="false" ht="12.75" hidden="false" customHeight="true" outlineLevel="0" collapsed="false">
      <c r="C851" s="3" t="s">
        <v>5936</v>
      </c>
    </row>
    <row r="852" customFormat="false" ht="12.75" hidden="false" customHeight="true" outlineLevel="0" collapsed="false">
      <c r="C852" s="3" t="s">
        <v>5937</v>
      </c>
    </row>
    <row r="853" customFormat="false" ht="12.75" hidden="false" customHeight="true" outlineLevel="0" collapsed="false">
      <c r="C853" s="3" t="s">
        <v>5938</v>
      </c>
    </row>
    <row r="854" customFormat="false" ht="12.75" hidden="false" customHeight="true" outlineLevel="0" collapsed="false">
      <c r="C854" s="3" t="s">
        <v>5939</v>
      </c>
    </row>
    <row r="855" customFormat="false" ht="12.75" hidden="false" customHeight="true" outlineLevel="0" collapsed="false">
      <c r="C855" s="3" t="s">
        <v>5940</v>
      </c>
    </row>
    <row r="856" customFormat="false" ht="12.75" hidden="false" customHeight="true" outlineLevel="0" collapsed="false">
      <c r="C856" s="3" t="s">
        <v>5941</v>
      </c>
    </row>
    <row r="857" customFormat="false" ht="12.75" hidden="false" customHeight="true" outlineLevel="0" collapsed="false">
      <c r="C857" s="3" t="s">
        <v>5942</v>
      </c>
    </row>
    <row r="858" customFormat="false" ht="12.75" hidden="false" customHeight="true" outlineLevel="0" collapsed="false">
      <c r="C858" s="3" t="s">
        <v>5943</v>
      </c>
    </row>
    <row r="859" customFormat="false" ht="12.75" hidden="false" customHeight="true" outlineLevel="0" collapsed="false">
      <c r="C859" s="3" t="s">
        <v>5944</v>
      </c>
    </row>
    <row r="860" customFormat="false" ht="12.75" hidden="false" customHeight="true" outlineLevel="0" collapsed="false">
      <c r="C860" s="3" t="s">
        <v>5945</v>
      </c>
    </row>
    <row r="861" customFormat="false" ht="12.75" hidden="false" customHeight="true" outlineLevel="0" collapsed="false">
      <c r="C861" s="3" t="s">
        <v>5946</v>
      </c>
    </row>
    <row r="862" customFormat="false" ht="12.75" hidden="false" customHeight="true" outlineLevel="0" collapsed="false">
      <c r="C862" s="3" t="s">
        <v>5947</v>
      </c>
    </row>
    <row r="863" customFormat="false" ht="12.75" hidden="false" customHeight="true" outlineLevel="0" collapsed="false">
      <c r="C863" s="3" t="s">
        <v>5948</v>
      </c>
    </row>
    <row r="864" customFormat="false" ht="12.75" hidden="false" customHeight="true" outlineLevel="0" collapsed="false">
      <c r="C864" s="3" t="s">
        <v>5949</v>
      </c>
    </row>
    <row r="865" customFormat="false" ht="12.75" hidden="false" customHeight="true" outlineLevel="0" collapsed="false">
      <c r="C865" s="3" t="s">
        <v>5950</v>
      </c>
    </row>
    <row r="866" customFormat="false" ht="12.75" hidden="false" customHeight="true" outlineLevel="0" collapsed="false">
      <c r="C866" s="3" t="s">
        <v>5951</v>
      </c>
    </row>
    <row r="867" customFormat="false" ht="12.75" hidden="false" customHeight="true" outlineLevel="0" collapsed="false">
      <c r="C867" s="3" t="s">
        <v>5952</v>
      </c>
    </row>
    <row r="868" customFormat="false" ht="12.75" hidden="false" customHeight="true" outlineLevel="0" collapsed="false">
      <c r="C868" s="3" t="s">
        <v>5953</v>
      </c>
    </row>
    <row r="869" customFormat="false" ht="12.75" hidden="false" customHeight="true" outlineLevel="0" collapsed="false">
      <c r="C869" s="3" t="s">
        <v>5954</v>
      </c>
    </row>
    <row r="870" customFormat="false" ht="12.75" hidden="false" customHeight="true" outlineLevel="0" collapsed="false">
      <c r="C870" s="3" t="s">
        <v>5955</v>
      </c>
    </row>
    <row r="871" customFormat="false" ht="12.75" hidden="false" customHeight="true" outlineLevel="0" collapsed="false">
      <c r="C871" s="3" t="s">
        <v>5956</v>
      </c>
    </row>
    <row r="872" customFormat="false" ht="12.75" hidden="false" customHeight="true" outlineLevel="0" collapsed="false">
      <c r="C872" s="3" t="s">
        <v>5957</v>
      </c>
    </row>
    <row r="873" customFormat="false" ht="12.75" hidden="false" customHeight="true" outlineLevel="0" collapsed="false">
      <c r="C873" s="3" t="s">
        <v>5958</v>
      </c>
    </row>
    <row r="874" customFormat="false" ht="12.75" hidden="false" customHeight="true" outlineLevel="0" collapsed="false">
      <c r="C874" s="3" t="s">
        <v>5959</v>
      </c>
    </row>
    <row r="875" customFormat="false" ht="12.75" hidden="false" customHeight="true" outlineLevel="0" collapsed="false">
      <c r="C875" s="3" t="s">
        <v>5960</v>
      </c>
    </row>
    <row r="876" customFormat="false" ht="12.75" hidden="false" customHeight="true" outlineLevel="0" collapsed="false">
      <c r="C876" s="3" t="s">
        <v>5961</v>
      </c>
    </row>
    <row r="877" customFormat="false" ht="12.75" hidden="false" customHeight="true" outlineLevel="0" collapsed="false">
      <c r="C877" s="3" t="s">
        <v>5962</v>
      </c>
    </row>
    <row r="878" customFormat="false" ht="12.75" hidden="false" customHeight="true" outlineLevel="0" collapsed="false">
      <c r="C878" s="3" t="s">
        <v>5963</v>
      </c>
    </row>
    <row r="879" customFormat="false" ht="12.75" hidden="false" customHeight="true" outlineLevel="0" collapsed="false">
      <c r="C879" s="3" t="s">
        <v>5964</v>
      </c>
    </row>
    <row r="880" customFormat="false" ht="12.75" hidden="false" customHeight="true" outlineLevel="0" collapsed="false">
      <c r="C880" s="3" t="s">
        <v>5965</v>
      </c>
    </row>
    <row r="881" customFormat="false" ht="12.75" hidden="false" customHeight="true" outlineLevel="0" collapsed="false">
      <c r="C881" s="3" t="s">
        <v>5966</v>
      </c>
    </row>
    <row r="882" customFormat="false" ht="12.75" hidden="false" customHeight="true" outlineLevel="0" collapsed="false">
      <c r="C882" s="3" t="s">
        <v>5967</v>
      </c>
    </row>
    <row r="883" customFormat="false" ht="12.75" hidden="false" customHeight="true" outlineLevel="0" collapsed="false">
      <c r="C883" s="3" t="s">
        <v>5968</v>
      </c>
    </row>
    <row r="884" customFormat="false" ht="12.75" hidden="false" customHeight="true" outlineLevel="0" collapsed="false">
      <c r="C884" s="3" t="s">
        <v>5969</v>
      </c>
    </row>
    <row r="885" customFormat="false" ht="12.75" hidden="false" customHeight="true" outlineLevel="0" collapsed="false">
      <c r="C885" s="3" t="s">
        <v>5970</v>
      </c>
    </row>
    <row r="886" customFormat="false" ht="12.75" hidden="false" customHeight="true" outlineLevel="0" collapsed="false">
      <c r="C886" s="3" t="s">
        <v>5971</v>
      </c>
    </row>
    <row r="887" customFormat="false" ht="12.75" hidden="false" customHeight="true" outlineLevel="0" collapsed="false">
      <c r="C887" s="3" t="s">
        <v>5972</v>
      </c>
    </row>
    <row r="888" customFormat="false" ht="12.75" hidden="false" customHeight="true" outlineLevel="0" collapsed="false">
      <c r="C888" s="3" t="s">
        <v>5973</v>
      </c>
    </row>
    <row r="889" customFormat="false" ht="12.75" hidden="false" customHeight="true" outlineLevel="0" collapsed="false">
      <c r="C889" s="3" t="s">
        <v>5974</v>
      </c>
    </row>
    <row r="890" customFormat="false" ht="12.75" hidden="false" customHeight="true" outlineLevel="0" collapsed="false">
      <c r="C890" s="3" t="s">
        <v>5975</v>
      </c>
    </row>
    <row r="891" customFormat="false" ht="12.75" hidden="false" customHeight="true" outlineLevel="0" collapsed="false">
      <c r="C891" s="3" t="s">
        <v>5976</v>
      </c>
    </row>
    <row r="892" customFormat="false" ht="12.75" hidden="false" customHeight="true" outlineLevel="0" collapsed="false">
      <c r="C892" s="3" t="s">
        <v>5977</v>
      </c>
    </row>
    <row r="893" customFormat="false" ht="12.75" hidden="false" customHeight="true" outlineLevel="0" collapsed="false">
      <c r="C893" s="3" t="s">
        <v>5978</v>
      </c>
    </row>
    <row r="894" customFormat="false" ht="12.75" hidden="false" customHeight="true" outlineLevel="0" collapsed="false">
      <c r="C894" s="3" t="s">
        <v>5979</v>
      </c>
    </row>
    <row r="895" customFormat="false" ht="12.75" hidden="false" customHeight="true" outlineLevel="0" collapsed="false">
      <c r="C895" s="3" t="s">
        <v>5980</v>
      </c>
    </row>
    <row r="896" customFormat="false" ht="12.75" hidden="false" customHeight="true" outlineLevel="0" collapsed="false">
      <c r="C896" s="3" t="s">
        <v>5981</v>
      </c>
    </row>
    <row r="897" customFormat="false" ht="12.75" hidden="false" customHeight="true" outlineLevel="0" collapsed="false">
      <c r="C897" s="3" t="s">
        <v>5982</v>
      </c>
    </row>
    <row r="898" customFormat="false" ht="12.75" hidden="false" customHeight="true" outlineLevel="0" collapsed="false">
      <c r="C898" s="3" t="s">
        <v>5983</v>
      </c>
    </row>
    <row r="899" customFormat="false" ht="12.75" hidden="false" customHeight="true" outlineLevel="0" collapsed="false">
      <c r="C899" s="3" t="s">
        <v>5984</v>
      </c>
    </row>
    <row r="900" customFormat="false" ht="12.75" hidden="false" customHeight="true" outlineLevel="0" collapsed="false">
      <c r="C900" s="3" t="s">
        <v>5985</v>
      </c>
    </row>
    <row r="901" customFormat="false" ht="12.75" hidden="false" customHeight="true" outlineLevel="0" collapsed="false">
      <c r="C901" s="3" t="s">
        <v>5986</v>
      </c>
    </row>
    <row r="902" customFormat="false" ht="12.75" hidden="false" customHeight="true" outlineLevel="0" collapsed="false">
      <c r="C902" s="3" t="s">
        <v>5987</v>
      </c>
    </row>
    <row r="903" customFormat="false" ht="12.75" hidden="false" customHeight="true" outlineLevel="0" collapsed="false">
      <c r="C903" s="3" t="s">
        <v>5988</v>
      </c>
    </row>
    <row r="904" customFormat="false" ht="12.75" hidden="false" customHeight="true" outlineLevel="0" collapsed="false">
      <c r="C904" s="3" t="s">
        <v>5989</v>
      </c>
    </row>
    <row r="905" customFormat="false" ht="12.75" hidden="false" customHeight="true" outlineLevel="0" collapsed="false">
      <c r="C905" s="3" t="s">
        <v>5990</v>
      </c>
    </row>
    <row r="906" customFormat="false" ht="12.75" hidden="false" customHeight="true" outlineLevel="0" collapsed="false">
      <c r="C906" s="3" t="s">
        <v>5991</v>
      </c>
    </row>
    <row r="907" customFormat="false" ht="12.75" hidden="false" customHeight="true" outlineLevel="0" collapsed="false">
      <c r="C907" s="3" t="s">
        <v>5992</v>
      </c>
    </row>
    <row r="908" customFormat="false" ht="12.75" hidden="false" customHeight="true" outlineLevel="0" collapsed="false">
      <c r="C908" s="3" t="s">
        <v>5993</v>
      </c>
    </row>
    <row r="909" customFormat="false" ht="12.75" hidden="false" customHeight="true" outlineLevel="0" collapsed="false">
      <c r="C909" s="3" t="s">
        <v>5994</v>
      </c>
    </row>
    <row r="910" customFormat="false" ht="12.75" hidden="false" customHeight="true" outlineLevel="0" collapsed="false">
      <c r="C910" s="3" t="s">
        <v>5995</v>
      </c>
    </row>
    <row r="911" customFormat="false" ht="12.75" hidden="false" customHeight="true" outlineLevel="0" collapsed="false">
      <c r="C911" s="3" t="s">
        <v>5996</v>
      </c>
    </row>
    <row r="912" customFormat="false" ht="12.75" hidden="false" customHeight="true" outlineLevel="0" collapsed="false">
      <c r="C912" s="3" t="s">
        <v>5997</v>
      </c>
    </row>
    <row r="913" customFormat="false" ht="12.75" hidden="false" customHeight="true" outlineLevel="0" collapsed="false">
      <c r="C913" s="3" t="s">
        <v>5998</v>
      </c>
    </row>
    <row r="914" customFormat="false" ht="12.75" hidden="false" customHeight="true" outlineLevel="0" collapsed="false">
      <c r="C914" s="3" t="s">
        <v>5999</v>
      </c>
    </row>
    <row r="915" customFormat="false" ht="12.75" hidden="false" customHeight="true" outlineLevel="0" collapsed="false">
      <c r="C915" s="3" t="s">
        <v>6000</v>
      </c>
    </row>
    <row r="916" customFormat="false" ht="12.75" hidden="false" customHeight="true" outlineLevel="0" collapsed="false">
      <c r="C916" s="3" t="s">
        <v>6001</v>
      </c>
    </row>
    <row r="917" customFormat="false" ht="12.75" hidden="false" customHeight="true" outlineLevel="0" collapsed="false">
      <c r="C917" s="3" t="s">
        <v>6002</v>
      </c>
    </row>
    <row r="918" customFormat="false" ht="12.75" hidden="false" customHeight="true" outlineLevel="0" collapsed="false">
      <c r="C918" s="3" t="s">
        <v>6003</v>
      </c>
    </row>
    <row r="919" customFormat="false" ht="12.75" hidden="false" customHeight="true" outlineLevel="0" collapsed="false">
      <c r="C919" s="3" t="s">
        <v>6004</v>
      </c>
    </row>
    <row r="920" customFormat="false" ht="12.75" hidden="false" customHeight="true" outlineLevel="0" collapsed="false">
      <c r="C920" s="3" t="s">
        <v>6005</v>
      </c>
    </row>
    <row r="921" customFormat="false" ht="12.75" hidden="false" customHeight="true" outlineLevel="0" collapsed="false">
      <c r="C921" s="3" t="s">
        <v>6006</v>
      </c>
    </row>
    <row r="922" customFormat="false" ht="12.75" hidden="false" customHeight="true" outlineLevel="0" collapsed="false">
      <c r="C922" s="3" t="s">
        <v>6007</v>
      </c>
    </row>
    <row r="923" customFormat="false" ht="12.75" hidden="false" customHeight="true" outlineLevel="0" collapsed="false">
      <c r="C923" s="3" t="s">
        <v>6008</v>
      </c>
    </row>
    <row r="924" customFormat="false" ht="12.75" hidden="false" customHeight="true" outlineLevel="0" collapsed="false">
      <c r="C924" s="3" t="s">
        <v>6009</v>
      </c>
    </row>
    <row r="925" customFormat="false" ht="12.75" hidden="false" customHeight="true" outlineLevel="0" collapsed="false">
      <c r="C925" s="3" t="s">
        <v>6010</v>
      </c>
    </row>
    <row r="926" customFormat="false" ht="12.75" hidden="false" customHeight="true" outlineLevel="0" collapsed="false">
      <c r="C926" s="3" t="s">
        <v>6011</v>
      </c>
    </row>
    <row r="927" customFormat="false" ht="12.75" hidden="false" customHeight="true" outlineLevel="0" collapsed="false">
      <c r="C927" s="3" t="s">
        <v>6012</v>
      </c>
    </row>
    <row r="928" customFormat="false" ht="12.75" hidden="false" customHeight="true" outlineLevel="0" collapsed="false">
      <c r="C928" s="3" t="s">
        <v>6013</v>
      </c>
    </row>
    <row r="929" customFormat="false" ht="12.75" hidden="false" customHeight="true" outlineLevel="0" collapsed="false">
      <c r="C929" s="3" t="s">
        <v>6014</v>
      </c>
    </row>
    <row r="930" customFormat="false" ht="12.75" hidden="false" customHeight="true" outlineLevel="0" collapsed="false">
      <c r="C930" s="3" t="s">
        <v>6015</v>
      </c>
    </row>
    <row r="931" customFormat="false" ht="12.75" hidden="false" customHeight="true" outlineLevel="0" collapsed="false">
      <c r="C931" s="3" t="s">
        <v>6016</v>
      </c>
    </row>
    <row r="932" customFormat="false" ht="12.75" hidden="false" customHeight="true" outlineLevel="0" collapsed="false">
      <c r="C932" s="3" t="s">
        <v>6017</v>
      </c>
    </row>
    <row r="933" customFormat="false" ht="12.75" hidden="false" customHeight="true" outlineLevel="0" collapsed="false">
      <c r="C933" s="3" t="s">
        <v>6018</v>
      </c>
    </row>
    <row r="934" customFormat="false" ht="12.75" hidden="false" customHeight="true" outlineLevel="0" collapsed="false">
      <c r="C934" s="3" t="s">
        <v>6019</v>
      </c>
    </row>
    <row r="935" customFormat="false" ht="12.75" hidden="false" customHeight="true" outlineLevel="0" collapsed="false">
      <c r="C935" s="3" t="s">
        <v>6020</v>
      </c>
    </row>
    <row r="936" customFormat="false" ht="12.75" hidden="false" customHeight="true" outlineLevel="0" collapsed="false">
      <c r="C936" s="3" t="s">
        <v>6021</v>
      </c>
    </row>
    <row r="937" customFormat="false" ht="12.75" hidden="false" customHeight="true" outlineLevel="0" collapsed="false">
      <c r="C937" s="3" t="s">
        <v>6022</v>
      </c>
    </row>
    <row r="938" customFormat="false" ht="12.75" hidden="false" customHeight="true" outlineLevel="0" collapsed="false">
      <c r="C938" s="3" t="s">
        <v>6023</v>
      </c>
    </row>
    <row r="939" customFormat="false" ht="12.75" hidden="false" customHeight="true" outlineLevel="0" collapsed="false">
      <c r="C939" s="3" t="s">
        <v>6024</v>
      </c>
    </row>
    <row r="940" customFormat="false" ht="12.75" hidden="false" customHeight="true" outlineLevel="0" collapsed="false">
      <c r="C940" s="3" t="s">
        <v>6025</v>
      </c>
    </row>
    <row r="941" customFormat="false" ht="12.75" hidden="false" customHeight="true" outlineLevel="0" collapsed="false">
      <c r="C941" s="3" t="s">
        <v>6026</v>
      </c>
    </row>
    <row r="942" customFormat="false" ht="12.75" hidden="false" customHeight="true" outlineLevel="0" collapsed="false">
      <c r="C942" s="3" t="s">
        <v>6027</v>
      </c>
    </row>
    <row r="943" customFormat="false" ht="12.75" hidden="false" customHeight="true" outlineLevel="0" collapsed="false">
      <c r="C943" s="3" t="s">
        <v>6028</v>
      </c>
    </row>
    <row r="944" customFormat="false" ht="12.75" hidden="false" customHeight="true" outlineLevel="0" collapsed="false">
      <c r="C944" s="3" t="s">
        <v>6029</v>
      </c>
    </row>
    <row r="945" customFormat="false" ht="12.75" hidden="false" customHeight="true" outlineLevel="0" collapsed="false">
      <c r="C945" s="3" t="s">
        <v>6030</v>
      </c>
    </row>
    <row r="946" customFormat="false" ht="12.75" hidden="false" customHeight="true" outlineLevel="0" collapsed="false">
      <c r="C946" s="3" t="s">
        <v>6031</v>
      </c>
    </row>
    <row r="947" customFormat="false" ht="12.75" hidden="false" customHeight="true" outlineLevel="0" collapsed="false">
      <c r="C947" s="3" t="s">
        <v>6032</v>
      </c>
    </row>
    <row r="948" customFormat="false" ht="12.75" hidden="false" customHeight="true" outlineLevel="0" collapsed="false">
      <c r="C948" s="3" t="s">
        <v>6033</v>
      </c>
    </row>
    <row r="949" customFormat="false" ht="12.75" hidden="false" customHeight="true" outlineLevel="0" collapsed="false">
      <c r="C949" s="3" t="s">
        <v>6034</v>
      </c>
    </row>
    <row r="950" customFormat="false" ht="12.75" hidden="false" customHeight="true" outlineLevel="0" collapsed="false">
      <c r="C950" s="3" t="s">
        <v>6035</v>
      </c>
    </row>
    <row r="951" customFormat="false" ht="12.75" hidden="false" customHeight="true" outlineLevel="0" collapsed="false">
      <c r="C951" s="3" t="s">
        <v>6036</v>
      </c>
    </row>
    <row r="952" customFormat="false" ht="12.75" hidden="false" customHeight="true" outlineLevel="0" collapsed="false">
      <c r="C952" s="3" t="s">
        <v>6037</v>
      </c>
    </row>
    <row r="953" customFormat="false" ht="12.75" hidden="false" customHeight="true" outlineLevel="0" collapsed="false">
      <c r="C953" s="3" t="s">
        <v>6038</v>
      </c>
    </row>
    <row r="954" customFormat="false" ht="12.75" hidden="false" customHeight="true" outlineLevel="0" collapsed="false">
      <c r="C954" s="3" t="s">
        <v>6039</v>
      </c>
    </row>
    <row r="955" customFormat="false" ht="12.75" hidden="false" customHeight="true" outlineLevel="0" collapsed="false">
      <c r="C955" s="3" t="s">
        <v>6040</v>
      </c>
    </row>
    <row r="956" customFormat="false" ht="12.75" hidden="false" customHeight="true" outlineLevel="0" collapsed="false">
      <c r="C956" s="3" t="s">
        <v>6041</v>
      </c>
    </row>
    <row r="957" customFormat="false" ht="12.75" hidden="false" customHeight="true" outlineLevel="0" collapsed="false">
      <c r="C957" s="3" t="s">
        <v>6042</v>
      </c>
    </row>
    <row r="958" customFormat="false" ht="12.75" hidden="false" customHeight="true" outlineLevel="0" collapsed="false">
      <c r="C958" s="3" t="s">
        <v>6043</v>
      </c>
    </row>
    <row r="959" customFormat="false" ht="12.75" hidden="false" customHeight="true" outlineLevel="0" collapsed="false">
      <c r="C959" s="3" t="s">
        <v>6044</v>
      </c>
    </row>
    <row r="960" customFormat="false" ht="12.75" hidden="false" customHeight="true" outlineLevel="0" collapsed="false">
      <c r="C960" s="3" t="s">
        <v>6045</v>
      </c>
    </row>
    <row r="961" customFormat="false" ht="12.75" hidden="false" customHeight="true" outlineLevel="0" collapsed="false">
      <c r="C961" s="3" t="s">
        <v>6046</v>
      </c>
    </row>
    <row r="962" customFormat="false" ht="12.75" hidden="false" customHeight="true" outlineLevel="0" collapsed="false">
      <c r="C962" s="3" t="s">
        <v>6047</v>
      </c>
    </row>
    <row r="963" customFormat="false" ht="12.75" hidden="false" customHeight="true" outlineLevel="0" collapsed="false">
      <c r="C963" s="3" t="s">
        <v>6048</v>
      </c>
    </row>
    <row r="964" customFormat="false" ht="12.75" hidden="false" customHeight="true" outlineLevel="0" collapsed="false">
      <c r="C964" s="3" t="s">
        <v>6049</v>
      </c>
    </row>
    <row r="965" customFormat="false" ht="12.75" hidden="false" customHeight="true" outlineLevel="0" collapsed="false">
      <c r="C965" s="3" t="s">
        <v>6050</v>
      </c>
    </row>
    <row r="966" customFormat="false" ht="12.75" hidden="false" customHeight="true" outlineLevel="0" collapsed="false">
      <c r="C966" s="3" t="s">
        <v>6051</v>
      </c>
    </row>
    <row r="967" customFormat="false" ht="12.75" hidden="false" customHeight="true" outlineLevel="0" collapsed="false">
      <c r="C967" s="3" t="s">
        <v>6052</v>
      </c>
    </row>
    <row r="968" customFormat="false" ht="12.75" hidden="false" customHeight="true" outlineLevel="0" collapsed="false">
      <c r="C968" s="3" t="s">
        <v>6053</v>
      </c>
    </row>
    <row r="969" customFormat="false" ht="12.75" hidden="false" customHeight="true" outlineLevel="0" collapsed="false">
      <c r="C969" s="3" t="s">
        <v>6054</v>
      </c>
    </row>
    <row r="970" customFormat="false" ht="12.75" hidden="false" customHeight="true" outlineLevel="0" collapsed="false">
      <c r="C970" s="3" t="s">
        <v>6055</v>
      </c>
    </row>
    <row r="971" customFormat="false" ht="12.75" hidden="false" customHeight="true" outlineLevel="0" collapsed="false">
      <c r="C971" s="3" t="s">
        <v>6056</v>
      </c>
    </row>
    <row r="972" customFormat="false" ht="12.75" hidden="false" customHeight="true" outlineLevel="0" collapsed="false">
      <c r="C972" s="3" t="s">
        <v>6057</v>
      </c>
    </row>
    <row r="973" customFormat="false" ht="12.75" hidden="false" customHeight="true" outlineLevel="0" collapsed="false">
      <c r="C973" s="3" t="s">
        <v>6058</v>
      </c>
    </row>
    <row r="974" customFormat="false" ht="12.75" hidden="false" customHeight="true" outlineLevel="0" collapsed="false">
      <c r="C974" s="3" t="s">
        <v>6059</v>
      </c>
    </row>
    <row r="975" customFormat="false" ht="12.75" hidden="false" customHeight="true" outlineLevel="0" collapsed="false">
      <c r="C975" s="3" t="s">
        <v>6060</v>
      </c>
    </row>
    <row r="976" customFormat="false" ht="12.75" hidden="false" customHeight="true" outlineLevel="0" collapsed="false">
      <c r="C976" s="3" t="s">
        <v>6061</v>
      </c>
    </row>
    <row r="977" customFormat="false" ht="12.75" hidden="false" customHeight="true" outlineLevel="0" collapsed="false">
      <c r="C977" s="3" t="s">
        <v>6062</v>
      </c>
    </row>
    <row r="978" customFormat="false" ht="12.75" hidden="false" customHeight="true" outlineLevel="0" collapsed="false">
      <c r="C978" s="3" t="s">
        <v>6063</v>
      </c>
    </row>
    <row r="979" customFormat="false" ht="12.75" hidden="false" customHeight="true" outlineLevel="0" collapsed="false">
      <c r="C979" s="3" t="s">
        <v>6064</v>
      </c>
    </row>
    <row r="980" customFormat="false" ht="12.75" hidden="false" customHeight="true" outlineLevel="0" collapsed="false">
      <c r="C980" s="3" t="s">
        <v>6065</v>
      </c>
    </row>
    <row r="981" customFormat="false" ht="12.75" hidden="false" customHeight="true" outlineLevel="0" collapsed="false">
      <c r="C981" s="3" t="s">
        <v>6066</v>
      </c>
    </row>
    <row r="982" customFormat="false" ht="12.75" hidden="false" customHeight="true" outlineLevel="0" collapsed="false">
      <c r="C982" s="3" t="s">
        <v>6067</v>
      </c>
    </row>
    <row r="983" customFormat="false" ht="12.75" hidden="false" customHeight="true" outlineLevel="0" collapsed="false">
      <c r="C983" s="3" t="s">
        <v>6068</v>
      </c>
    </row>
    <row r="984" customFormat="false" ht="12.75" hidden="false" customHeight="true" outlineLevel="0" collapsed="false">
      <c r="C984" s="3" t="s">
        <v>6069</v>
      </c>
    </row>
    <row r="985" customFormat="false" ht="12.75" hidden="false" customHeight="true" outlineLevel="0" collapsed="false">
      <c r="C985" s="3" t="s">
        <v>6070</v>
      </c>
    </row>
    <row r="986" customFormat="false" ht="12.75" hidden="false" customHeight="true" outlineLevel="0" collapsed="false">
      <c r="C986" s="3" t="s">
        <v>6071</v>
      </c>
    </row>
    <row r="987" customFormat="false" ht="12.75" hidden="false" customHeight="true" outlineLevel="0" collapsed="false">
      <c r="C987" s="3" t="s">
        <v>6072</v>
      </c>
    </row>
    <row r="988" customFormat="false" ht="12.75" hidden="false" customHeight="true" outlineLevel="0" collapsed="false">
      <c r="C988" s="3" t="s">
        <v>6073</v>
      </c>
    </row>
    <row r="989" customFormat="false" ht="12.75" hidden="false" customHeight="true" outlineLevel="0" collapsed="false">
      <c r="C989" s="3" t="s">
        <v>6074</v>
      </c>
    </row>
    <row r="990" customFormat="false" ht="12.75" hidden="false" customHeight="true" outlineLevel="0" collapsed="false">
      <c r="C990" s="3" t="s">
        <v>6075</v>
      </c>
    </row>
    <row r="991" customFormat="false" ht="12.75" hidden="false" customHeight="true" outlineLevel="0" collapsed="false">
      <c r="C991" s="3" t="s">
        <v>6076</v>
      </c>
    </row>
    <row r="992" customFormat="false" ht="12.75" hidden="false" customHeight="true" outlineLevel="0" collapsed="false">
      <c r="C992" s="3" t="s">
        <v>6077</v>
      </c>
    </row>
    <row r="993" customFormat="false" ht="12.75" hidden="false" customHeight="true" outlineLevel="0" collapsed="false">
      <c r="C993" s="3" t="s">
        <v>6078</v>
      </c>
    </row>
    <row r="994" customFormat="false" ht="12.75" hidden="false" customHeight="true" outlineLevel="0" collapsed="false">
      <c r="C994" s="3" t="s">
        <v>6079</v>
      </c>
    </row>
    <row r="995" customFormat="false" ht="12.75" hidden="false" customHeight="true" outlineLevel="0" collapsed="false">
      <c r="C995" s="3" t="s">
        <v>6080</v>
      </c>
    </row>
    <row r="996" customFormat="false" ht="12.75" hidden="false" customHeight="true" outlineLevel="0" collapsed="false">
      <c r="C996" s="3" t="s">
        <v>6081</v>
      </c>
    </row>
    <row r="997" customFormat="false" ht="12.75" hidden="false" customHeight="true" outlineLevel="0" collapsed="false">
      <c r="C997" s="3" t="s">
        <v>6082</v>
      </c>
    </row>
    <row r="998" customFormat="false" ht="12.75" hidden="false" customHeight="true" outlineLevel="0" collapsed="false">
      <c r="C998" s="3" t="s">
        <v>6083</v>
      </c>
    </row>
    <row r="999" customFormat="false" ht="12.75" hidden="false" customHeight="true" outlineLevel="0" collapsed="false">
      <c r="C999" s="3" t="s">
        <v>6084</v>
      </c>
    </row>
    <row r="1000" customFormat="false" ht="12.75" hidden="false" customHeight="true" outlineLevel="0" collapsed="false">
      <c r="C1000" s="3" t="s">
        <v>6085</v>
      </c>
    </row>
    <row r="1001" customFormat="false" ht="12.75" hidden="false" customHeight="true" outlineLevel="0" collapsed="false">
      <c r="C1001" s="3" t="s">
        <v>6086</v>
      </c>
    </row>
    <row r="1002" customFormat="false" ht="12.75" hidden="false" customHeight="true" outlineLevel="0" collapsed="false">
      <c r="C1002" s="3" t="s">
        <v>6087</v>
      </c>
    </row>
    <row r="1003" customFormat="false" ht="12.75" hidden="false" customHeight="true" outlineLevel="0" collapsed="false">
      <c r="C1003" s="3" t="s">
        <v>6088</v>
      </c>
    </row>
    <row r="1004" customFormat="false" ht="12.75" hidden="false" customHeight="true" outlineLevel="0" collapsed="false">
      <c r="C1004" s="3" t="s">
        <v>6089</v>
      </c>
    </row>
    <row r="1005" customFormat="false" ht="12.75" hidden="false" customHeight="true" outlineLevel="0" collapsed="false">
      <c r="C1005" s="3" t="s">
        <v>6090</v>
      </c>
    </row>
    <row r="1006" customFormat="false" ht="12.75" hidden="false" customHeight="true" outlineLevel="0" collapsed="false">
      <c r="C1006" s="3" t="s">
        <v>6091</v>
      </c>
    </row>
    <row r="1007" customFormat="false" ht="12.75" hidden="false" customHeight="true" outlineLevel="0" collapsed="false">
      <c r="C1007" s="3" t="s">
        <v>6092</v>
      </c>
    </row>
    <row r="1008" customFormat="false" ht="12.75" hidden="false" customHeight="true" outlineLevel="0" collapsed="false">
      <c r="C1008" s="3" t="s">
        <v>6093</v>
      </c>
    </row>
    <row r="1009" customFormat="false" ht="12.75" hidden="false" customHeight="true" outlineLevel="0" collapsed="false">
      <c r="C1009" s="3" t="s">
        <v>6094</v>
      </c>
    </row>
    <row r="1010" customFormat="false" ht="12.75" hidden="false" customHeight="true" outlineLevel="0" collapsed="false">
      <c r="C1010" s="3" t="s">
        <v>6095</v>
      </c>
    </row>
    <row r="1011" customFormat="false" ht="12.75" hidden="false" customHeight="true" outlineLevel="0" collapsed="false">
      <c r="C1011" s="3" t="s">
        <v>6096</v>
      </c>
    </row>
    <row r="1012" customFormat="false" ht="12.75" hidden="false" customHeight="true" outlineLevel="0" collapsed="false">
      <c r="C1012" s="3" t="s">
        <v>6097</v>
      </c>
    </row>
    <row r="1013" customFormat="false" ht="12.75" hidden="false" customHeight="true" outlineLevel="0" collapsed="false">
      <c r="C1013" s="3" t="s">
        <v>6098</v>
      </c>
    </row>
    <row r="1014" customFormat="false" ht="12.75" hidden="false" customHeight="true" outlineLevel="0" collapsed="false">
      <c r="C1014" s="3" t="s">
        <v>6099</v>
      </c>
    </row>
    <row r="1015" customFormat="false" ht="12.75" hidden="false" customHeight="true" outlineLevel="0" collapsed="false">
      <c r="C1015" s="3" t="s">
        <v>6100</v>
      </c>
    </row>
    <row r="1016" customFormat="false" ht="12.75" hidden="false" customHeight="true" outlineLevel="0" collapsed="false">
      <c r="C1016" s="3" t="s">
        <v>6101</v>
      </c>
    </row>
    <row r="1017" customFormat="false" ht="12.75" hidden="false" customHeight="true" outlineLevel="0" collapsed="false">
      <c r="C1017" s="3" t="s">
        <v>6102</v>
      </c>
    </row>
    <row r="1018" customFormat="false" ht="12.75" hidden="false" customHeight="true" outlineLevel="0" collapsed="false">
      <c r="C1018" s="3" t="s">
        <v>6103</v>
      </c>
    </row>
    <row r="1019" customFormat="false" ht="12.75" hidden="false" customHeight="true" outlineLevel="0" collapsed="false">
      <c r="C1019" s="3" t="s">
        <v>6104</v>
      </c>
    </row>
    <row r="1020" customFormat="false" ht="12.75" hidden="false" customHeight="true" outlineLevel="0" collapsed="false">
      <c r="C1020" s="3" t="s">
        <v>6105</v>
      </c>
    </row>
    <row r="1021" customFormat="false" ht="12.75" hidden="false" customHeight="true" outlineLevel="0" collapsed="false">
      <c r="C1021" s="3" t="s">
        <v>6106</v>
      </c>
    </row>
    <row r="1022" customFormat="false" ht="12.75" hidden="false" customHeight="true" outlineLevel="0" collapsed="false">
      <c r="C1022" s="3" t="s">
        <v>6107</v>
      </c>
    </row>
    <row r="1023" customFormat="false" ht="12.75" hidden="false" customHeight="true" outlineLevel="0" collapsed="false">
      <c r="C1023" s="3" t="s">
        <v>6108</v>
      </c>
    </row>
    <row r="1024" customFormat="false" ht="12.75" hidden="false" customHeight="true" outlineLevel="0" collapsed="false">
      <c r="C1024" s="3" t="s">
        <v>6109</v>
      </c>
    </row>
    <row r="1025" customFormat="false" ht="12.75" hidden="false" customHeight="true" outlineLevel="0" collapsed="false">
      <c r="C1025" s="3" t="s">
        <v>6110</v>
      </c>
    </row>
    <row r="1026" customFormat="false" ht="12.75" hidden="false" customHeight="true" outlineLevel="0" collapsed="false">
      <c r="C1026" s="3" t="s">
        <v>6111</v>
      </c>
    </row>
    <row r="1027" customFormat="false" ht="12.75" hidden="false" customHeight="true" outlineLevel="0" collapsed="false">
      <c r="C1027" s="3" t="s">
        <v>6112</v>
      </c>
    </row>
    <row r="1028" customFormat="false" ht="12.75" hidden="false" customHeight="true" outlineLevel="0" collapsed="false">
      <c r="C1028" s="3" t="s">
        <v>6113</v>
      </c>
    </row>
    <row r="1029" customFormat="false" ht="12.75" hidden="false" customHeight="true" outlineLevel="0" collapsed="false">
      <c r="C1029" s="3" t="s">
        <v>6114</v>
      </c>
    </row>
    <row r="1030" customFormat="false" ht="12.75" hidden="false" customHeight="true" outlineLevel="0" collapsed="false">
      <c r="C1030" s="3" t="s">
        <v>6115</v>
      </c>
    </row>
    <row r="1031" customFormat="false" ht="12.75" hidden="false" customHeight="true" outlineLevel="0" collapsed="false">
      <c r="C1031" s="3" t="s">
        <v>6116</v>
      </c>
    </row>
    <row r="1032" customFormat="false" ht="12.75" hidden="false" customHeight="true" outlineLevel="0" collapsed="false">
      <c r="C1032" s="3" t="s">
        <v>6117</v>
      </c>
    </row>
    <row r="1033" customFormat="false" ht="12.75" hidden="false" customHeight="true" outlineLevel="0" collapsed="false">
      <c r="C1033" s="3" t="s">
        <v>6118</v>
      </c>
    </row>
    <row r="1034" customFormat="false" ht="12.75" hidden="false" customHeight="true" outlineLevel="0" collapsed="false">
      <c r="C1034" s="3" t="s">
        <v>6119</v>
      </c>
    </row>
    <row r="1035" customFormat="false" ht="12.75" hidden="false" customHeight="true" outlineLevel="0" collapsed="false">
      <c r="C1035" s="3" t="s">
        <v>6120</v>
      </c>
    </row>
    <row r="1036" customFormat="false" ht="12.75" hidden="false" customHeight="true" outlineLevel="0" collapsed="false">
      <c r="C1036" s="3" t="s">
        <v>6121</v>
      </c>
    </row>
    <row r="1037" customFormat="false" ht="12.75" hidden="false" customHeight="true" outlineLevel="0" collapsed="false">
      <c r="C1037" s="3" t="s">
        <v>6122</v>
      </c>
    </row>
    <row r="1038" customFormat="false" ht="12.75" hidden="false" customHeight="true" outlineLevel="0" collapsed="false">
      <c r="C1038" s="3" t="s">
        <v>6123</v>
      </c>
    </row>
    <row r="1039" customFormat="false" ht="12.75" hidden="false" customHeight="true" outlineLevel="0" collapsed="false">
      <c r="C1039" s="3" t="s">
        <v>6124</v>
      </c>
    </row>
    <row r="1040" customFormat="false" ht="12.75" hidden="false" customHeight="true" outlineLevel="0" collapsed="false">
      <c r="C1040" s="3" t="s">
        <v>6125</v>
      </c>
    </row>
    <row r="1041" customFormat="false" ht="12.75" hidden="false" customHeight="true" outlineLevel="0" collapsed="false">
      <c r="C1041" s="3" t="s">
        <v>6126</v>
      </c>
    </row>
    <row r="1042" customFormat="false" ht="12.75" hidden="false" customHeight="true" outlineLevel="0" collapsed="false">
      <c r="C1042" s="3" t="s">
        <v>6127</v>
      </c>
    </row>
    <row r="1043" customFormat="false" ht="12.75" hidden="false" customHeight="true" outlineLevel="0" collapsed="false">
      <c r="C1043" s="3" t="s">
        <v>6128</v>
      </c>
    </row>
    <row r="1044" customFormat="false" ht="12.75" hidden="false" customHeight="true" outlineLevel="0" collapsed="false">
      <c r="C1044" s="3" t="s">
        <v>6129</v>
      </c>
    </row>
    <row r="1045" customFormat="false" ht="12.75" hidden="false" customHeight="true" outlineLevel="0" collapsed="false">
      <c r="C1045" s="3" t="s">
        <v>6130</v>
      </c>
    </row>
    <row r="1046" customFormat="false" ht="12.75" hidden="false" customHeight="true" outlineLevel="0" collapsed="false">
      <c r="C1046" s="3" t="s">
        <v>6131</v>
      </c>
    </row>
    <row r="1047" customFormat="false" ht="12.75" hidden="false" customHeight="true" outlineLevel="0" collapsed="false">
      <c r="C1047" s="3" t="s">
        <v>6132</v>
      </c>
    </row>
    <row r="1048" customFormat="false" ht="12.75" hidden="false" customHeight="true" outlineLevel="0" collapsed="false">
      <c r="C1048" s="3" t="s">
        <v>6133</v>
      </c>
    </row>
    <row r="1049" customFormat="false" ht="12.75" hidden="false" customHeight="true" outlineLevel="0" collapsed="false">
      <c r="C1049" s="3" t="s">
        <v>6134</v>
      </c>
    </row>
    <row r="1050" customFormat="false" ht="12.75" hidden="false" customHeight="true" outlineLevel="0" collapsed="false">
      <c r="C1050" s="3" t="s">
        <v>6135</v>
      </c>
    </row>
    <row r="1051" customFormat="false" ht="12.75" hidden="false" customHeight="true" outlineLevel="0" collapsed="false">
      <c r="C1051" s="3" t="s">
        <v>6136</v>
      </c>
    </row>
    <row r="1052" customFormat="false" ht="12.75" hidden="false" customHeight="true" outlineLevel="0" collapsed="false">
      <c r="C1052" s="3" t="s">
        <v>6137</v>
      </c>
    </row>
    <row r="1053" customFormat="false" ht="12.75" hidden="false" customHeight="true" outlineLevel="0" collapsed="false">
      <c r="C1053" s="3" t="s">
        <v>6138</v>
      </c>
    </row>
    <row r="1054" customFormat="false" ht="12.75" hidden="false" customHeight="true" outlineLevel="0" collapsed="false">
      <c r="C1054" s="3" t="s">
        <v>6139</v>
      </c>
    </row>
    <row r="1055" customFormat="false" ht="12.75" hidden="false" customHeight="true" outlineLevel="0" collapsed="false">
      <c r="C1055" s="3" t="s">
        <v>6140</v>
      </c>
    </row>
    <row r="1056" customFormat="false" ht="12.75" hidden="false" customHeight="true" outlineLevel="0" collapsed="false">
      <c r="C1056" s="3" t="s">
        <v>6141</v>
      </c>
    </row>
    <row r="1057" customFormat="false" ht="12.75" hidden="false" customHeight="true" outlineLevel="0" collapsed="false">
      <c r="C1057" s="3" t="s">
        <v>6142</v>
      </c>
    </row>
    <row r="1058" customFormat="false" ht="12.75" hidden="false" customHeight="true" outlineLevel="0" collapsed="false">
      <c r="C1058" s="3" t="s">
        <v>6143</v>
      </c>
    </row>
    <row r="1059" customFormat="false" ht="12.75" hidden="false" customHeight="true" outlineLevel="0" collapsed="false">
      <c r="C1059" s="3" t="s">
        <v>6144</v>
      </c>
    </row>
    <row r="1060" customFormat="false" ht="12.75" hidden="false" customHeight="true" outlineLevel="0" collapsed="false">
      <c r="C1060" s="3" t="s">
        <v>6145</v>
      </c>
    </row>
    <row r="1061" customFormat="false" ht="12.75" hidden="false" customHeight="true" outlineLevel="0" collapsed="false">
      <c r="C1061" s="3" t="s">
        <v>6146</v>
      </c>
    </row>
    <row r="1062" customFormat="false" ht="12.75" hidden="false" customHeight="true" outlineLevel="0" collapsed="false">
      <c r="C1062" s="3" t="s">
        <v>6147</v>
      </c>
    </row>
    <row r="1063" customFormat="false" ht="12.75" hidden="false" customHeight="true" outlineLevel="0" collapsed="false">
      <c r="C1063" s="3" t="s">
        <v>6148</v>
      </c>
    </row>
    <row r="1064" customFormat="false" ht="12.75" hidden="false" customHeight="true" outlineLevel="0" collapsed="false">
      <c r="C1064" s="3" t="s">
        <v>6149</v>
      </c>
    </row>
    <row r="1065" customFormat="false" ht="12.75" hidden="false" customHeight="true" outlineLevel="0" collapsed="false">
      <c r="C1065" s="3" t="s">
        <v>6150</v>
      </c>
    </row>
    <row r="1066" customFormat="false" ht="12.75" hidden="false" customHeight="true" outlineLevel="0" collapsed="false">
      <c r="C1066" s="3" t="s">
        <v>6151</v>
      </c>
    </row>
    <row r="1067" customFormat="false" ht="12.75" hidden="false" customHeight="true" outlineLevel="0" collapsed="false">
      <c r="C1067" s="3" t="s">
        <v>6152</v>
      </c>
    </row>
    <row r="1068" customFormat="false" ht="12.75" hidden="false" customHeight="true" outlineLevel="0" collapsed="false">
      <c r="C1068" s="3" t="s">
        <v>6153</v>
      </c>
    </row>
    <row r="1069" customFormat="false" ht="12.75" hidden="false" customHeight="true" outlineLevel="0" collapsed="false">
      <c r="C1069" s="3" t="s">
        <v>6154</v>
      </c>
    </row>
    <row r="1070" customFormat="false" ht="12.75" hidden="false" customHeight="true" outlineLevel="0" collapsed="false">
      <c r="C1070" s="3" t="s">
        <v>6155</v>
      </c>
    </row>
    <row r="1071" customFormat="false" ht="12.75" hidden="false" customHeight="true" outlineLevel="0" collapsed="false">
      <c r="C1071" s="3" t="s">
        <v>6156</v>
      </c>
    </row>
    <row r="1072" customFormat="false" ht="12.75" hidden="false" customHeight="true" outlineLevel="0" collapsed="false">
      <c r="C1072" s="3" t="s">
        <v>6157</v>
      </c>
    </row>
    <row r="1073" customFormat="false" ht="12.75" hidden="false" customHeight="true" outlineLevel="0" collapsed="false">
      <c r="C1073" s="3" t="s">
        <v>6158</v>
      </c>
    </row>
    <row r="1074" customFormat="false" ht="12.75" hidden="false" customHeight="true" outlineLevel="0" collapsed="false">
      <c r="C1074" s="3" t="s">
        <v>6159</v>
      </c>
    </row>
    <row r="1075" customFormat="false" ht="12.75" hidden="false" customHeight="true" outlineLevel="0" collapsed="false">
      <c r="C1075" s="3" t="s">
        <v>6160</v>
      </c>
    </row>
    <row r="1076" customFormat="false" ht="12.75" hidden="false" customHeight="true" outlineLevel="0" collapsed="false">
      <c r="C1076" s="3" t="s">
        <v>6161</v>
      </c>
    </row>
    <row r="1077" customFormat="false" ht="12.75" hidden="false" customHeight="true" outlineLevel="0" collapsed="false">
      <c r="C1077" s="3" t="s">
        <v>6162</v>
      </c>
    </row>
    <row r="1078" customFormat="false" ht="12.75" hidden="false" customHeight="true" outlineLevel="0" collapsed="false">
      <c r="C1078" s="3" t="s">
        <v>6163</v>
      </c>
    </row>
    <row r="1079" customFormat="false" ht="12.75" hidden="false" customHeight="true" outlineLevel="0" collapsed="false">
      <c r="C1079" s="3" t="s">
        <v>6164</v>
      </c>
    </row>
    <row r="1080" customFormat="false" ht="12.75" hidden="false" customHeight="true" outlineLevel="0" collapsed="false">
      <c r="C1080" s="3" t="s">
        <v>6165</v>
      </c>
    </row>
    <row r="1081" customFormat="false" ht="12.75" hidden="false" customHeight="true" outlineLevel="0" collapsed="false">
      <c r="C1081" s="3" t="s">
        <v>6166</v>
      </c>
    </row>
    <row r="1082" customFormat="false" ht="12.75" hidden="false" customHeight="true" outlineLevel="0" collapsed="false">
      <c r="C1082" s="3" t="s">
        <v>6167</v>
      </c>
    </row>
    <row r="1083" customFormat="false" ht="12.75" hidden="false" customHeight="true" outlineLevel="0" collapsed="false">
      <c r="C1083" s="3" t="s">
        <v>6168</v>
      </c>
    </row>
    <row r="1084" customFormat="false" ht="12.75" hidden="false" customHeight="true" outlineLevel="0" collapsed="false">
      <c r="C1084" s="3" t="s">
        <v>6169</v>
      </c>
    </row>
    <row r="1085" customFormat="false" ht="12.75" hidden="false" customHeight="true" outlineLevel="0" collapsed="false">
      <c r="C1085" s="3" t="s">
        <v>6170</v>
      </c>
    </row>
    <row r="1086" customFormat="false" ht="12.75" hidden="false" customHeight="true" outlineLevel="0" collapsed="false">
      <c r="C1086" s="3" t="s">
        <v>6171</v>
      </c>
    </row>
    <row r="1087" customFormat="false" ht="12.75" hidden="false" customHeight="true" outlineLevel="0" collapsed="false">
      <c r="C1087" s="3" t="s">
        <v>6172</v>
      </c>
    </row>
    <row r="1088" customFormat="false" ht="12.75" hidden="false" customHeight="true" outlineLevel="0" collapsed="false">
      <c r="C1088" s="3" t="s">
        <v>6173</v>
      </c>
    </row>
    <row r="1089" customFormat="false" ht="12.75" hidden="false" customHeight="true" outlineLevel="0" collapsed="false">
      <c r="C1089" s="3" t="s">
        <v>6174</v>
      </c>
    </row>
    <row r="1090" customFormat="false" ht="12.75" hidden="false" customHeight="true" outlineLevel="0" collapsed="false">
      <c r="C1090" s="3" t="s">
        <v>6175</v>
      </c>
    </row>
    <row r="1091" customFormat="false" ht="12.75" hidden="false" customHeight="true" outlineLevel="0" collapsed="false">
      <c r="C1091" s="3" t="s">
        <v>6176</v>
      </c>
    </row>
    <row r="1092" customFormat="false" ht="12.75" hidden="false" customHeight="true" outlineLevel="0" collapsed="false">
      <c r="C1092" s="3" t="s">
        <v>6177</v>
      </c>
    </row>
    <row r="1093" customFormat="false" ht="12.75" hidden="false" customHeight="true" outlineLevel="0" collapsed="false">
      <c r="C1093" s="3" t="s">
        <v>6178</v>
      </c>
    </row>
    <row r="1094" customFormat="false" ht="12.75" hidden="false" customHeight="true" outlineLevel="0" collapsed="false">
      <c r="C1094" s="3" t="s">
        <v>6179</v>
      </c>
    </row>
    <row r="1095" customFormat="false" ht="12.75" hidden="false" customHeight="true" outlineLevel="0" collapsed="false">
      <c r="C1095" s="3" t="s">
        <v>6180</v>
      </c>
    </row>
    <row r="1096" customFormat="false" ht="12.75" hidden="false" customHeight="true" outlineLevel="0" collapsed="false">
      <c r="C1096" s="3" t="s">
        <v>6181</v>
      </c>
    </row>
    <row r="1097" customFormat="false" ht="12.75" hidden="false" customHeight="true" outlineLevel="0" collapsed="false">
      <c r="C1097" s="3" t="s">
        <v>6182</v>
      </c>
    </row>
    <row r="1098" customFormat="false" ht="12.75" hidden="false" customHeight="true" outlineLevel="0" collapsed="false">
      <c r="C1098" s="3" t="s">
        <v>6183</v>
      </c>
    </row>
    <row r="1099" customFormat="false" ht="12.75" hidden="false" customHeight="true" outlineLevel="0" collapsed="false">
      <c r="C1099" s="3" t="s">
        <v>6184</v>
      </c>
    </row>
    <row r="1100" customFormat="false" ht="12.75" hidden="false" customHeight="true" outlineLevel="0" collapsed="false">
      <c r="C1100" s="3" t="s">
        <v>6185</v>
      </c>
    </row>
    <row r="1101" customFormat="false" ht="12.75" hidden="false" customHeight="true" outlineLevel="0" collapsed="false">
      <c r="C1101" s="3" t="s">
        <v>6186</v>
      </c>
    </row>
    <row r="1102" customFormat="false" ht="12.75" hidden="false" customHeight="true" outlineLevel="0" collapsed="false">
      <c r="C1102" s="3" t="s">
        <v>6187</v>
      </c>
    </row>
    <row r="1103" customFormat="false" ht="12.75" hidden="false" customHeight="true" outlineLevel="0" collapsed="false">
      <c r="C1103" s="3" t="s">
        <v>6188</v>
      </c>
    </row>
    <row r="1104" customFormat="false" ht="12.75" hidden="false" customHeight="true" outlineLevel="0" collapsed="false">
      <c r="C1104" s="3" t="s">
        <v>6189</v>
      </c>
    </row>
    <row r="1105" customFormat="false" ht="12.75" hidden="false" customHeight="true" outlineLevel="0" collapsed="false">
      <c r="C1105" s="3" t="s">
        <v>6190</v>
      </c>
    </row>
    <row r="1106" customFormat="false" ht="12.75" hidden="false" customHeight="true" outlineLevel="0" collapsed="false">
      <c r="C1106" s="3" t="s">
        <v>6191</v>
      </c>
    </row>
    <row r="1107" customFormat="false" ht="12.75" hidden="false" customHeight="true" outlineLevel="0" collapsed="false">
      <c r="C1107" s="3" t="s">
        <v>6192</v>
      </c>
    </row>
    <row r="1108" customFormat="false" ht="12.75" hidden="false" customHeight="true" outlineLevel="0" collapsed="false">
      <c r="C1108" s="3" t="s">
        <v>6193</v>
      </c>
    </row>
    <row r="1109" customFormat="false" ht="12.75" hidden="false" customHeight="true" outlineLevel="0" collapsed="false">
      <c r="C1109" s="3" t="s">
        <v>6194</v>
      </c>
    </row>
    <row r="1110" customFormat="false" ht="12.75" hidden="false" customHeight="true" outlineLevel="0" collapsed="false">
      <c r="C1110" s="3" t="s">
        <v>6195</v>
      </c>
    </row>
    <row r="1111" customFormat="false" ht="12.75" hidden="false" customHeight="true" outlineLevel="0" collapsed="false">
      <c r="C1111" s="3" t="s">
        <v>6196</v>
      </c>
    </row>
    <row r="1112" customFormat="false" ht="12.75" hidden="false" customHeight="true" outlineLevel="0" collapsed="false">
      <c r="C1112" s="3" t="s">
        <v>6197</v>
      </c>
    </row>
    <row r="1113" customFormat="false" ht="12.75" hidden="false" customHeight="true" outlineLevel="0" collapsed="false">
      <c r="C1113" s="3" t="s">
        <v>6198</v>
      </c>
    </row>
    <row r="1114" customFormat="false" ht="12.75" hidden="false" customHeight="true" outlineLevel="0" collapsed="false">
      <c r="C1114" s="3" t="s">
        <v>6199</v>
      </c>
    </row>
    <row r="1115" customFormat="false" ht="12.75" hidden="false" customHeight="true" outlineLevel="0" collapsed="false">
      <c r="C1115" s="3" t="s">
        <v>6200</v>
      </c>
    </row>
    <row r="1116" customFormat="false" ht="12.75" hidden="false" customHeight="true" outlineLevel="0" collapsed="false">
      <c r="C1116" s="3" t="s">
        <v>6201</v>
      </c>
    </row>
    <row r="1117" customFormat="false" ht="12.75" hidden="false" customHeight="true" outlineLevel="0" collapsed="false">
      <c r="C1117" s="3" t="s">
        <v>6202</v>
      </c>
    </row>
    <row r="1118" customFormat="false" ht="12.75" hidden="false" customHeight="true" outlineLevel="0" collapsed="false">
      <c r="C1118" s="3" t="s">
        <v>6203</v>
      </c>
    </row>
    <row r="1119" customFormat="false" ht="12.75" hidden="false" customHeight="true" outlineLevel="0" collapsed="false">
      <c r="C1119" s="3" t="s">
        <v>6204</v>
      </c>
    </row>
    <row r="1120" customFormat="false" ht="12.75" hidden="false" customHeight="true" outlineLevel="0" collapsed="false">
      <c r="C1120" s="3" t="s">
        <v>6205</v>
      </c>
    </row>
    <row r="1121" customFormat="false" ht="12.75" hidden="false" customHeight="true" outlineLevel="0" collapsed="false">
      <c r="C1121" s="3" t="s">
        <v>6206</v>
      </c>
    </row>
    <row r="1122" customFormat="false" ht="12.75" hidden="false" customHeight="true" outlineLevel="0" collapsed="false">
      <c r="C1122" s="3" t="s">
        <v>6207</v>
      </c>
    </row>
    <row r="1123" customFormat="false" ht="12.75" hidden="false" customHeight="true" outlineLevel="0" collapsed="false">
      <c r="C1123" s="3" t="s">
        <v>6208</v>
      </c>
    </row>
    <row r="1124" customFormat="false" ht="12.75" hidden="false" customHeight="true" outlineLevel="0" collapsed="false">
      <c r="C1124" s="3" t="s">
        <v>6209</v>
      </c>
    </row>
    <row r="1125" customFormat="false" ht="12.75" hidden="false" customHeight="true" outlineLevel="0" collapsed="false">
      <c r="C1125" s="3" t="s">
        <v>6210</v>
      </c>
    </row>
    <row r="1126" customFormat="false" ht="12.75" hidden="false" customHeight="true" outlineLevel="0" collapsed="false">
      <c r="C1126" s="3" t="s">
        <v>6211</v>
      </c>
    </row>
    <row r="1127" customFormat="false" ht="12.75" hidden="false" customHeight="true" outlineLevel="0" collapsed="false">
      <c r="C1127" s="3" t="s">
        <v>6212</v>
      </c>
    </row>
    <row r="1128" customFormat="false" ht="12.75" hidden="false" customHeight="true" outlineLevel="0" collapsed="false">
      <c r="C1128" s="3" t="s">
        <v>6213</v>
      </c>
    </row>
    <row r="1129" customFormat="false" ht="12.75" hidden="false" customHeight="true" outlineLevel="0" collapsed="false">
      <c r="C1129" s="3" t="s">
        <v>6214</v>
      </c>
    </row>
    <row r="1130" customFormat="false" ht="12.75" hidden="false" customHeight="true" outlineLevel="0" collapsed="false">
      <c r="C1130" s="3" t="s">
        <v>6215</v>
      </c>
    </row>
    <row r="1131" customFormat="false" ht="12.75" hidden="false" customHeight="true" outlineLevel="0" collapsed="false">
      <c r="C1131" s="3" t="s">
        <v>6216</v>
      </c>
    </row>
    <row r="1132" customFormat="false" ht="12.75" hidden="false" customHeight="true" outlineLevel="0" collapsed="false">
      <c r="C1132" s="3" t="s">
        <v>6217</v>
      </c>
    </row>
    <row r="1133" customFormat="false" ht="12.75" hidden="false" customHeight="true" outlineLevel="0" collapsed="false">
      <c r="C1133" s="3" t="s">
        <v>6218</v>
      </c>
    </row>
    <row r="1134" customFormat="false" ht="12.75" hidden="false" customHeight="true" outlineLevel="0" collapsed="false">
      <c r="C1134" s="3" t="s">
        <v>6219</v>
      </c>
    </row>
    <row r="1135" customFormat="false" ht="12.75" hidden="false" customHeight="true" outlineLevel="0" collapsed="false">
      <c r="C1135" s="3" t="s">
        <v>6220</v>
      </c>
    </row>
    <row r="1136" customFormat="false" ht="12.75" hidden="false" customHeight="true" outlineLevel="0" collapsed="false">
      <c r="C1136" s="3" t="s">
        <v>6221</v>
      </c>
    </row>
    <row r="1137" customFormat="false" ht="12.75" hidden="false" customHeight="true" outlineLevel="0" collapsed="false">
      <c r="C1137" s="3" t="s">
        <v>6222</v>
      </c>
    </row>
    <row r="1138" customFormat="false" ht="12.75" hidden="false" customHeight="true" outlineLevel="0" collapsed="false">
      <c r="C1138" s="3" t="s">
        <v>6223</v>
      </c>
    </row>
    <row r="1139" customFormat="false" ht="12.75" hidden="false" customHeight="true" outlineLevel="0" collapsed="false">
      <c r="C1139" s="3" t="s">
        <v>6224</v>
      </c>
    </row>
    <row r="1140" customFormat="false" ht="12.75" hidden="false" customHeight="true" outlineLevel="0" collapsed="false">
      <c r="C1140" s="3" t="s">
        <v>6225</v>
      </c>
    </row>
    <row r="1141" customFormat="false" ht="12.75" hidden="false" customHeight="true" outlineLevel="0" collapsed="false">
      <c r="C1141" s="3" t="s">
        <v>6226</v>
      </c>
    </row>
    <row r="1142" customFormat="false" ht="12.75" hidden="false" customHeight="true" outlineLevel="0" collapsed="false">
      <c r="C1142" s="3" t="s">
        <v>6227</v>
      </c>
    </row>
    <row r="1143" customFormat="false" ht="12.75" hidden="false" customHeight="true" outlineLevel="0" collapsed="false">
      <c r="C1143" s="3" t="s">
        <v>6228</v>
      </c>
    </row>
    <row r="1144" customFormat="false" ht="12.75" hidden="false" customHeight="true" outlineLevel="0" collapsed="false">
      <c r="C1144" s="3" t="s">
        <v>6229</v>
      </c>
    </row>
    <row r="1145" customFormat="false" ht="12.75" hidden="false" customHeight="true" outlineLevel="0" collapsed="false">
      <c r="C1145" s="3" t="s">
        <v>6230</v>
      </c>
    </row>
    <row r="1146" customFormat="false" ht="12.75" hidden="false" customHeight="true" outlineLevel="0" collapsed="false">
      <c r="C1146" s="3" t="s">
        <v>6231</v>
      </c>
    </row>
    <row r="1147" customFormat="false" ht="12.75" hidden="false" customHeight="true" outlineLevel="0" collapsed="false">
      <c r="C1147" s="3" t="s">
        <v>6232</v>
      </c>
    </row>
    <row r="1148" customFormat="false" ht="12.75" hidden="false" customHeight="true" outlineLevel="0" collapsed="false">
      <c r="C1148" s="3" t="s">
        <v>6233</v>
      </c>
    </row>
    <row r="1149" customFormat="false" ht="12.75" hidden="false" customHeight="true" outlineLevel="0" collapsed="false">
      <c r="C1149" s="3" t="s">
        <v>6234</v>
      </c>
    </row>
    <row r="1150" customFormat="false" ht="12.75" hidden="false" customHeight="true" outlineLevel="0" collapsed="false">
      <c r="C1150" s="3" t="s">
        <v>6235</v>
      </c>
    </row>
    <row r="1151" customFormat="false" ht="12.75" hidden="false" customHeight="true" outlineLevel="0" collapsed="false">
      <c r="C1151" s="3" t="s">
        <v>6236</v>
      </c>
    </row>
    <row r="1152" customFormat="false" ht="12.75" hidden="false" customHeight="true" outlineLevel="0" collapsed="false">
      <c r="C1152" s="3" t="s">
        <v>6237</v>
      </c>
    </row>
    <row r="1153" customFormat="false" ht="12.75" hidden="false" customHeight="true" outlineLevel="0" collapsed="false">
      <c r="C1153" s="3" t="s">
        <v>6238</v>
      </c>
    </row>
    <row r="1154" customFormat="false" ht="12.75" hidden="false" customHeight="true" outlineLevel="0" collapsed="false">
      <c r="C1154" s="3" t="s">
        <v>6239</v>
      </c>
    </row>
    <row r="1155" customFormat="false" ht="12.75" hidden="false" customHeight="true" outlineLevel="0" collapsed="false">
      <c r="C1155" s="3" t="s">
        <v>6240</v>
      </c>
    </row>
    <row r="1156" customFormat="false" ht="12.75" hidden="false" customHeight="true" outlineLevel="0" collapsed="false">
      <c r="C1156" s="3" t="s">
        <v>6241</v>
      </c>
    </row>
    <row r="1157" customFormat="false" ht="12.75" hidden="false" customHeight="true" outlineLevel="0" collapsed="false">
      <c r="C1157" s="3" t="s">
        <v>6242</v>
      </c>
    </row>
    <row r="1158" customFormat="false" ht="12.75" hidden="false" customHeight="true" outlineLevel="0" collapsed="false">
      <c r="C1158" s="3" t="s">
        <v>6243</v>
      </c>
    </row>
    <row r="1159" customFormat="false" ht="12.75" hidden="false" customHeight="true" outlineLevel="0" collapsed="false">
      <c r="C1159" s="3" t="s">
        <v>6244</v>
      </c>
    </row>
    <row r="1160" customFormat="false" ht="12.75" hidden="false" customHeight="true" outlineLevel="0" collapsed="false">
      <c r="C1160" s="3" t="s">
        <v>6245</v>
      </c>
    </row>
    <row r="1161" customFormat="false" ht="12.75" hidden="false" customHeight="true" outlineLevel="0" collapsed="false">
      <c r="C1161" s="3" t="s">
        <v>6246</v>
      </c>
    </row>
    <row r="1162" customFormat="false" ht="12.75" hidden="false" customHeight="true" outlineLevel="0" collapsed="false">
      <c r="C1162" s="3" t="s">
        <v>6247</v>
      </c>
    </row>
    <row r="1163" customFormat="false" ht="12.75" hidden="false" customHeight="true" outlineLevel="0" collapsed="false">
      <c r="C1163" s="3" t="s">
        <v>6248</v>
      </c>
    </row>
    <row r="1164" customFormat="false" ht="12.75" hidden="false" customHeight="true" outlineLevel="0" collapsed="false">
      <c r="C1164" s="3" t="s">
        <v>6249</v>
      </c>
    </row>
    <row r="1165" customFormat="false" ht="12.75" hidden="false" customHeight="true" outlineLevel="0" collapsed="false">
      <c r="C1165" s="3" t="s">
        <v>6250</v>
      </c>
    </row>
    <row r="1166" customFormat="false" ht="12.75" hidden="false" customHeight="true" outlineLevel="0" collapsed="false">
      <c r="C1166" s="3" t="s">
        <v>6251</v>
      </c>
    </row>
    <row r="1167" customFormat="false" ht="12.75" hidden="false" customHeight="true" outlineLevel="0" collapsed="false">
      <c r="C1167" s="3" t="s">
        <v>6252</v>
      </c>
    </row>
    <row r="1168" customFormat="false" ht="12.75" hidden="false" customHeight="true" outlineLevel="0" collapsed="false">
      <c r="C1168" s="3" t="s">
        <v>6253</v>
      </c>
    </row>
    <row r="1169" customFormat="false" ht="12.75" hidden="false" customHeight="true" outlineLevel="0" collapsed="false">
      <c r="C1169" s="3" t="s">
        <v>6254</v>
      </c>
    </row>
    <row r="1170" customFormat="false" ht="12.75" hidden="false" customHeight="true" outlineLevel="0" collapsed="false">
      <c r="C1170" s="3" t="s">
        <v>6255</v>
      </c>
    </row>
    <row r="1171" customFormat="false" ht="12.75" hidden="false" customHeight="true" outlineLevel="0" collapsed="false">
      <c r="C1171" s="3" t="s">
        <v>6256</v>
      </c>
    </row>
    <row r="1172" customFormat="false" ht="12.75" hidden="false" customHeight="true" outlineLevel="0" collapsed="false">
      <c r="C1172" s="3" t="s">
        <v>6257</v>
      </c>
    </row>
    <row r="1173" customFormat="false" ht="12.75" hidden="false" customHeight="true" outlineLevel="0" collapsed="false">
      <c r="C1173" s="3" t="s">
        <v>6258</v>
      </c>
    </row>
    <row r="1174" customFormat="false" ht="12.75" hidden="false" customHeight="true" outlineLevel="0" collapsed="false">
      <c r="C1174" s="3" t="s">
        <v>6259</v>
      </c>
    </row>
    <row r="1175" customFormat="false" ht="12.75" hidden="false" customHeight="true" outlineLevel="0" collapsed="false">
      <c r="C1175" s="3" t="s">
        <v>6260</v>
      </c>
    </row>
    <row r="1176" customFormat="false" ht="12.75" hidden="false" customHeight="true" outlineLevel="0" collapsed="false">
      <c r="C1176" s="3" t="s">
        <v>6261</v>
      </c>
    </row>
    <row r="1177" customFormat="false" ht="12.75" hidden="false" customHeight="true" outlineLevel="0" collapsed="false">
      <c r="C1177" s="3" t="s">
        <v>6262</v>
      </c>
    </row>
    <row r="1178" customFormat="false" ht="12.75" hidden="false" customHeight="true" outlineLevel="0" collapsed="false">
      <c r="C1178" s="3" t="s">
        <v>6263</v>
      </c>
    </row>
    <row r="1179" customFormat="false" ht="12.75" hidden="false" customHeight="true" outlineLevel="0" collapsed="false">
      <c r="C1179" s="3" t="s">
        <v>6264</v>
      </c>
    </row>
    <row r="1180" customFormat="false" ht="12.75" hidden="false" customHeight="true" outlineLevel="0" collapsed="false">
      <c r="C1180" s="3" t="s">
        <v>6265</v>
      </c>
    </row>
    <row r="1181" customFormat="false" ht="12.75" hidden="false" customHeight="true" outlineLevel="0" collapsed="false">
      <c r="C1181" s="3" t="s">
        <v>6266</v>
      </c>
    </row>
    <row r="1182" customFormat="false" ht="12.75" hidden="false" customHeight="true" outlineLevel="0" collapsed="false">
      <c r="C1182" s="3" t="s">
        <v>6267</v>
      </c>
    </row>
    <row r="1183" customFormat="false" ht="12.75" hidden="false" customHeight="true" outlineLevel="0" collapsed="false">
      <c r="C1183" s="3" t="s">
        <v>6268</v>
      </c>
    </row>
    <row r="1184" customFormat="false" ht="12.75" hidden="false" customHeight="true" outlineLevel="0" collapsed="false">
      <c r="C1184" s="3" t="s">
        <v>6269</v>
      </c>
    </row>
    <row r="1185" customFormat="false" ht="12.75" hidden="false" customHeight="true" outlineLevel="0" collapsed="false">
      <c r="C1185" s="3" t="s">
        <v>6270</v>
      </c>
    </row>
    <row r="1186" customFormat="false" ht="12.75" hidden="false" customHeight="true" outlineLevel="0" collapsed="false">
      <c r="C1186" s="3" t="s">
        <v>6271</v>
      </c>
    </row>
    <row r="1187" customFormat="false" ht="12.75" hidden="false" customHeight="true" outlineLevel="0" collapsed="false">
      <c r="C1187" s="3" t="s">
        <v>6272</v>
      </c>
    </row>
    <row r="1188" customFormat="false" ht="12.75" hidden="false" customHeight="true" outlineLevel="0" collapsed="false">
      <c r="C1188" s="3" t="s">
        <v>6273</v>
      </c>
    </row>
    <row r="1189" customFormat="false" ht="12.75" hidden="false" customHeight="true" outlineLevel="0" collapsed="false">
      <c r="C1189" s="3" t="s">
        <v>6274</v>
      </c>
    </row>
    <row r="1190" customFormat="false" ht="12.75" hidden="false" customHeight="true" outlineLevel="0" collapsed="false">
      <c r="C1190" s="3" t="s">
        <v>6275</v>
      </c>
    </row>
    <row r="1191" customFormat="false" ht="12.75" hidden="false" customHeight="true" outlineLevel="0" collapsed="false">
      <c r="C1191" s="3" t="s">
        <v>6276</v>
      </c>
    </row>
    <row r="1192" customFormat="false" ht="12.75" hidden="false" customHeight="true" outlineLevel="0" collapsed="false">
      <c r="C1192" s="3" t="s">
        <v>6277</v>
      </c>
    </row>
    <row r="1193" customFormat="false" ht="12.75" hidden="false" customHeight="true" outlineLevel="0" collapsed="false">
      <c r="C1193" s="3" t="s">
        <v>6278</v>
      </c>
    </row>
    <row r="1194" customFormat="false" ht="12.75" hidden="false" customHeight="true" outlineLevel="0" collapsed="false">
      <c r="C1194" s="3" t="s">
        <v>6279</v>
      </c>
    </row>
    <row r="1195" customFormat="false" ht="12.75" hidden="false" customHeight="true" outlineLevel="0" collapsed="false">
      <c r="C1195" s="3" t="s">
        <v>6280</v>
      </c>
    </row>
    <row r="1196" customFormat="false" ht="12.75" hidden="false" customHeight="true" outlineLevel="0" collapsed="false">
      <c r="C1196" s="3" t="s">
        <v>6281</v>
      </c>
    </row>
    <row r="1197" customFormat="false" ht="12.75" hidden="false" customHeight="true" outlineLevel="0" collapsed="false">
      <c r="C1197" s="3" t="s">
        <v>6282</v>
      </c>
    </row>
    <row r="1198" customFormat="false" ht="12.75" hidden="false" customHeight="true" outlineLevel="0" collapsed="false">
      <c r="C1198" s="3" t="s">
        <v>6283</v>
      </c>
    </row>
    <row r="1199" customFormat="false" ht="12.75" hidden="false" customHeight="true" outlineLevel="0" collapsed="false">
      <c r="C1199" s="3" t="s">
        <v>6284</v>
      </c>
    </row>
    <row r="1200" customFormat="false" ht="12.75" hidden="false" customHeight="true" outlineLevel="0" collapsed="false">
      <c r="C1200" s="3" t="s">
        <v>6285</v>
      </c>
    </row>
    <row r="1201" customFormat="false" ht="12.75" hidden="false" customHeight="true" outlineLevel="0" collapsed="false">
      <c r="C1201" s="3" t="s">
        <v>6286</v>
      </c>
    </row>
    <row r="1202" customFormat="false" ht="12.75" hidden="false" customHeight="true" outlineLevel="0" collapsed="false">
      <c r="C1202" s="3" t="s">
        <v>6287</v>
      </c>
    </row>
    <row r="1203" customFormat="false" ht="12.75" hidden="false" customHeight="true" outlineLevel="0" collapsed="false">
      <c r="C1203" s="3" t="s">
        <v>6288</v>
      </c>
    </row>
    <row r="1204" customFormat="false" ht="12.75" hidden="false" customHeight="true" outlineLevel="0" collapsed="false">
      <c r="C1204" s="3" t="s">
        <v>6289</v>
      </c>
    </row>
    <row r="1205" customFormat="false" ht="12.75" hidden="false" customHeight="true" outlineLevel="0" collapsed="false">
      <c r="C1205" s="3" t="s">
        <v>6290</v>
      </c>
    </row>
    <row r="1206" customFormat="false" ht="12.75" hidden="false" customHeight="true" outlineLevel="0" collapsed="false">
      <c r="C1206" s="3" t="s">
        <v>6291</v>
      </c>
    </row>
    <row r="1207" customFormat="false" ht="12.75" hidden="false" customHeight="true" outlineLevel="0" collapsed="false">
      <c r="C1207" s="3" t="s">
        <v>6292</v>
      </c>
    </row>
    <row r="1208" customFormat="false" ht="12.75" hidden="false" customHeight="true" outlineLevel="0" collapsed="false">
      <c r="C1208" s="3" t="s">
        <v>6293</v>
      </c>
    </row>
    <row r="1209" customFormat="false" ht="12.75" hidden="false" customHeight="true" outlineLevel="0" collapsed="false">
      <c r="C1209" s="3" t="s">
        <v>6294</v>
      </c>
    </row>
    <row r="1210" customFormat="false" ht="12.75" hidden="false" customHeight="true" outlineLevel="0" collapsed="false">
      <c r="C1210" s="3" t="s">
        <v>6295</v>
      </c>
    </row>
    <row r="1211" customFormat="false" ht="12.75" hidden="false" customHeight="true" outlineLevel="0" collapsed="false">
      <c r="C1211" s="3" t="s">
        <v>6296</v>
      </c>
    </row>
    <row r="1212" customFormat="false" ht="12.75" hidden="false" customHeight="true" outlineLevel="0" collapsed="false">
      <c r="C1212" s="3" t="s">
        <v>6297</v>
      </c>
    </row>
    <row r="1213" customFormat="false" ht="12.75" hidden="false" customHeight="true" outlineLevel="0" collapsed="false">
      <c r="C1213" s="3" t="s">
        <v>6298</v>
      </c>
    </row>
    <row r="1214" customFormat="false" ht="12.75" hidden="false" customHeight="true" outlineLevel="0" collapsed="false">
      <c r="C1214" s="3" t="s">
        <v>6299</v>
      </c>
    </row>
    <row r="1215" customFormat="false" ht="12.75" hidden="false" customHeight="true" outlineLevel="0" collapsed="false">
      <c r="C1215" s="3" t="s">
        <v>6300</v>
      </c>
    </row>
    <row r="1216" customFormat="false" ht="12.75" hidden="false" customHeight="true" outlineLevel="0" collapsed="false">
      <c r="C1216" s="3" t="s">
        <v>6301</v>
      </c>
    </row>
    <row r="1217" customFormat="false" ht="12.75" hidden="false" customHeight="true" outlineLevel="0" collapsed="false">
      <c r="C1217" s="3" t="s">
        <v>6302</v>
      </c>
    </row>
    <row r="1218" customFormat="false" ht="12.75" hidden="false" customHeight="true" outlineLevel="0" collapsed="false">
      <c r="C1218" s="3" t="s">
        <v>6303</v>
      </c>
    </row>
    <row r="1219" customFormat="false" ht="12.75" hidden="false" customHeight="true" outlineLevel="0" collapsed="false">
      <c r="C1219" s="3" t="s">
        <v>6304</v>
      </c>
    </row>
    <row r="1220" customFormat="false" ht="12.75" hidden="false" customHeight="true" outlineLevel="0" collapsed="false">
      <c r="C1220" s="3" t="s">
        <v>6305</v>
      </c>
    </row>
    <row r="1221" customFormat="false" ht="12.75" hidden="false" customHeight="true" outlineLevel="0" collapsed="false">
      <c r="C1221" s="3" t="s">
        <v>6306</v>
      </c>
    </row>
    <row r="1222" customFormat="false" ht="12.75" hidden="false" customHeight="true" outlineLevel="0" collapsed="false">
      <c r="C1222" s="3" t="s">
        <v>6307</v>
      </c>
    </row>
    <row r="1223" customFormat="false" ht="12.75" hidden="false" customHeight="true" outlineLevel="0" collapsed="false">
      <c r="C1223" s="3" t="s">
        <v>6308</v>
      </c>
    </row>
    <row r="1224" customFormat="false" ht="12.75" hidden="false" customHeight="true" outlineLevel="0" collapsed="false">
      <c r="C1224" s="3" t="s">
        <v>6309</v>
      </c>
    </row>
    <row r="1225" customFormat="false" ht="12.75" hidden="false" customHeight="true" outlineLevel="0" collapsed="false">
      <c r="C1225" s="3" t="s">
        <v>6310</v>
      </c>
    </row>
    <row r="1226" customFormat="false" ht="12.75" hidden="false" customHeight="true" outlineLevel="0" collapsed="false">
      <c r="C1226" s="3" t="s">
        <v>6311</v>
      </c>
    </row>
    <row r="1227" customFormat="false" ht="12.75" hidden="false" customHeight="true" outlineLevel="0" collapsed="false">
      <c r="C1227" s="3" t="s">
        <v>6312</v>
      </c>
    </row>
    <row r="1228" customFormat="false" ht="12.75" hidden="false" customHeight="true" outlineLevel="0" collapsed="false">
      <c r="C1228" s="3" t="s">
        <v>6313</v>
      </c>
    </row>
    <row r="1229" customFormat="false" ht="12.75" hidden="false" customHeight="true" outlineLevel="0" collapsed="false">
      <c r="C1229" s="3" t="s">
        <v>6314</v>
      </c>
    </row>
    <row r="1230" customFormat="false" ht="12.75" hidden="false" customHeight="true" outlineLevel="0" collapsed="false">
      <c r="C1230" s="3" t="s">
        <v>6315</v>
      </c>
    </row>
    <row r="1231" customFormat="false" ht="12.75" hidden="false" customHeight="true" outlineLevel="0" collapsed="false">
      <c r="C1231" s="3" t="s">
        <v>6316</v>
      </c>
    </row>
    <row r="1232" customFormat="false" ht="12.75" hidden="false" customHeight="true" outlineLevel="0" collapsed="false">
      <c r="C1232" s="3" t="s">
        <v>6317</v>
      </c>
    </row>
    <row r="1233" customFormat="false" ht="12.75" hidden="false" customHeight="true" outlineLevel="0" collapsed="false">
      <c r="C1233" s="3" t="s">
        <v>6318</v>
      </c>
    </row>
    <row r="1234" customFormat="false" ht="12.75" hidden="false" customHeight="true" outlineLevel="0" collapsed="false">
      <c r="C1234" s="3" t="s">
        <v>6319</v>
      </c>
    </row>
    <row r="1235" customFormat="false" ht="12.75" hidden="false" customHeight="true" outlineLevel="0" collapsed="false">
      <c r="C1235" s="3" t="s">
        <v>6320</v>
      </c>
    </row>
    <row r="1236" customFormat="false" ht="12.75" hidden="false" customHeight="true" outlineLevel="0" collapsed="false">
      <c r="C1236" s="3" t="s">
        <v>6321</v>
      </c>
    </row>
    <row r="1237" customFormat="false" ht="12.75" hidden="false" customHeight="true" outlineLevel="0" collapsed="false">
      <c r="C1237" s="3" t="s">
        <v>6322</v>
      </c>
    </row>
    <row r="1238" customFormat="false" ht="12.75" hidden="false" customHeight="true" outlineLevel="0" collapsed="false">
      <c r="C1238" s="3" t="s">
        <v>6323</v>
      </c>
    </row>
    <row r="1239" customFormat="false" ht="12.75" hidden="false" customHeight="true" outlineLevel="0" collapsed="false">
      <c r="C1239" s="3" t="s">
        <v>6324</v>
      </c>
    </row>
    <row r="1240" customFormat="false" ht="12.75" hidden="false" customHeight="true" outlineLevel="0" collapsed="false">
      <c r="C1240" s="3" t="s">
        <v>6325</v>
      </c>
    </row>
    <row r="1241" customFormat="false" ht="12.75" hidden="false" customHeight="true" outlineLevel="0" collapsed="false">
      <c r="C1241" s="3" t="s">
        <v>6326</v>
      </c>
    </row>
    <row r="1242" customFormat="false" ht="12.75" hidden="false" customHeight="true" outlineLevel="0" collapsed="false">
      <c r="C1242" s="3" t="s">
        <v>6327</v>
      </c>
    </row>
    <row r="1243" customFormat="false" ht="12.75" hidden="false" customHeight="true" outlineLevel="0" collapsed="false">
      <c r="C1243" s="3" t="s">
        <v>6328</v>
      </c>
    </row>
    <row r="1244" customFormat="false" ht="12.75" hidden="false" customHeight="true" outlineLevel="0" collapsed="false">
      <c r="C1244" s="3" t="s">
        <v>6329</v>
      </c>
    </row>
    <row r="1245" customFormat="false" ht="12.75" hidden="false" customHeight="true" outlineLevel="0" collapsed="false">
      <c r="C1245" s="3" t="s">
        <v>6330</v>
      </c>
    </row>
    <row r="1246" customFormat="false" ht="12.75" hidden="false" customHeight="true" outlineLevel="0" collapsed="false">
      <c r="C1246" s="3" t="s">
        <v>6331</v>
      </c>
    </row>
    <row r="1247" customFormat="false" ht="12.75" hidden="false" customHeight="true" outlineLevel="0" collapsed="false">
      <c r="C1247" s="3" t="s">
        <v>6332</v>
      </c>
    </row>
    <row r="1248" customFormat="false" ht="12.75" hidden="false" customHeight="true" outlineLevel="0" collapsed="false">
      <c r="C1248" s="3" t="s">
        <v>6333</v>
      </c>
    </row>
    <row r="1249" customFormat="false" ht="12.75" hidden="false" customHeight="true" outlineLevel="0" collapsed="false">
      <c r="C1249" s="3" t="s">
        <v>6334</v>
      </c>
    </row>
    <row r="1250" customFormat="false" ht="12.75" hidden="false" customHeight="true" outlineLevel="0" collapsed="false">
      <c r="C1250" s="3" t="s">
        <v>6335</v>
      </c>
    </row>
    <row r="1251" customFormat="false" ht="12.75" hidden="false" customHeight="true" outlineLevel="0" collapsed="false">
      <c r="C1251" s="3" t="s">
        <v>6336</v>
      </c>
    </row>
    <row r="1252" customFormat="false" ht="12.75" hidden="false" customHeight="true" outlineLevel="0" collapsed="false">
      <c r="C1252" s="3" t="s">
        <v>6337</v>
      </c>
    </row>
    <row r="1253" customFormat="false" ht="12.75" hidden="false" customHeight="true" outlineLevel="0" collapsed="false">
      <c r="C1253" s="3" t="s">
        <v>6338</v>
      </c>
    </row>
    <row r="1254" customFormat="false" ht="12.75" hidden="false" customHeight="true" outlineLevel="0" collapsed="false">
      <c r="C1254" s="3" t="s">
        <v>6339</v>
      </c>
    </row>
    <row r="1255" customFormat="false" ht="12.75" hidden="false" customHeight="true" outlineLevel="0" collapsed="false">
      <c r="C1255" s="3" t="s">
        <v>6340</v>
      </c>
    </row>
    <row r="1256" customFormat="false" ht="12.75" hidden="false" customHeight="true" outlineLevel="0" collapsed="false">
      <c r="C1256" s="3" t="s">
        <v>6341</v>
      </c>
    </row>
    <row r="1257" customFormat="false" ht="12.75" hidden="false" customHeight="true" outlineLevel="0" collapsed="false">
      <c r="C1257" s="3" t="s">
        <v>6342</v>
      </c>
    </row>
    <row r="1258" customFormat="false" ht="12.75" hidden="false" customHeight="true" outlineLevel="0" collapsed="false">
      <c r="C1258" s="3" t="s">
        <v>6343</v>
      </c>
    </row>
    <row r="1259" customFormat="false" ht="12.75" hidden="false" customHeight="true" outlineLevel="0" collapsed="false">
      <c r="C1259" s="3" t="s">
        <v>6344</v>
      </c>
    </row>
    <row r="1260" customFormat="false" ht="12.75" hidden="false" customHeight="true" outlineLevel="0" collapsed="false">
      <c r="C1260" s="3" t="s">
        <v>6345</v>
      </c>
    </row>
    <row r="1261" customFormat="false" ht="12.75" hidden="false" customHeight="true" outlineLevel="0" collapsed="false">
      <c r="C1261" s="3" t="s">
        <v>6346</v>
      </c>
    </row>
    <row r="1262" customFormat="false" ht="12.75" hidden="false" customHeight="true" outlineLevel="0" collapsed="false">
      <c r="C1262" s="3" t="s">
        <v>6347</v>
      </c>
    </row>
    <row r="1263" customFormat="false" ht="12.75" hidden="false" customHeight="true" outlineLevel="0" collapsed="false">
      <c r="C1263" s="3" t="s">
        <v>6348</v>
      </c>
    </row>
    <row r="1264" customFormat="false" ht="12.75" hidden="false" customHeight="true" outlineLevel="0" collapsed="false">
      <c r="C1264" s="3" t="s">
        <v>6349</v>
      </c>
    </row>
    <row r="1265" customFormat="false" ht="12.75" hidden="false" customHeight="true" outlineLevel="0" collapsed="false">
      <c r="C1265" s="3" t="s">
        <v>6350</v>
      </c>
    </row>
    <row r="1266" customFormat="false" ht="12.75" hidden="false" customHeight="true" outlineLevel="0" collapsed="false">
      <c r="C1266" s="3" t="s">
        <v>6351</v>
      </c>
    </row>
    <row r="1267" customFormat="false" ht="12.75" hidden="false" customHeight="true" outlineLevel="0" collapsed="false">
      <c r="C1267" s="3" t="s">
        <v>6352</v>
      </c>
    </row>
    <row r="1268" customFormat="false" ht="12.75" hidden="false" customHeight="true" outlineLevel="0" collapsed="false">
      <c r="C1268" s="3" t="s">
        <v>6353</v>
      </c>
    </row>
    <row r="1269" customFormat="false" ht="12.75" hidden="false" customHeight="true" outlineLevel="0" collapsed="false">
      <c r="C1269" s="3" t="s">
        <v>6354</v>
      </c>
    </row>
    <row r="1270" customFormat="false" ht="12.75" hidden="false" customHeight="true" outlineLevel="0" collapsed="false">
      <c r="C1270" s="3" t="s">
        <v>6355</v>
      </c>
    </row>
    <row r="1271" customFormat="false" ht="12.75" hidden="false" customHeight="true" outlineLevel="0" collapsed="false">
      <c r="C1271" s="3" t="s">
        <v>6356</v>
      </c>
    </row>
    <row r="1272" customFormat="false" ht="12.75" hidden="false" customHeight="true" outlineLevel="0" collapsed="false">
      <c r="C1272" s="3" t="s">
        <v>6357</v>
      </c>
    </row>
    <row r="1273" customFormat="false" ht="12.75" hidden="false" customHeight="true" outlineLevel="0" collapsed="false">
      <c r="C1273" s="3" t="s">
        <v>6358</v>
      </c>
    </row>
    <row r="1274" customFormat="false" ht="12.75" hidden="false" customHeight="true" outlineLevel="0" collapsed="false">
      <c r="C1274" s="3" t="s">
        <v>6359</v>
      </c>
    </row>
    <row r="1275" customFormat="false" ht="12.75" hidden="false" customHeight="true" outlineLevel="0" collapsed="false">
      <c r="C1275" s="3" t="s">
        <v>6360</v>
      </c>
    </row>
    <row r="1276" customFormat="false" ht="12.75" hidden="false" customHeight="true" outlineLevel="0" collapsed="false">
      <c r="C1276" s="3" t="s">
        <v>6361</v>
      </c>
    </row>
    <row r="1277" customFormat="false" ht="12.75" hidden="false" customHeight="true" outlineLevel="0" collapsed="false">
      <c r="C1277" s="3" t="s">
        <v>6362</v>
      </c>
    </row>
    <row r="1278" customFormat="false" ht="12.75" hidden="false" customHeight="true" outlineLevel="0" collapsed="false">
      <c r="C1278" s="3" t="s">
        <v>6363</v>
      </c>
    </row>
    <row r="1279" customFormat="false" ht="12.75" hidden="false" customHeight="true" outlineLevel="0" collapsed="false">
      <c r="C1279" s="3" t="s">
        <v>6364</v>
      </c>
    </row>
    <row r="1280" customFormat="false" ht="12.75" hidden="false" customHeight="true" outlineLevel="0" collapsed="false">
      <c r="C1280" s="3" t="s">
        <v>6365</v>
      </c>
    </row>
    <row r="1281" customFormat="false" ht="12.75" hidden="false" customHeight="true" outlineLevel="0" collapsed="false">
      <c r="C1281" s="3" t="s">
        <v>6366</v>
      </c>
    </row>
    <row r="1282" customFormat="false" ht="12.75" hidden="false" customHeight="true" outlineLevel="0" collapsed="false">
      <c r="C1282" s="3" t="s">
        <v>6367</v>
      </c>
    </row>
    <row r="1283" customFormat="false" ht="12.75" hidden="false" customHeight="true" outlineLevel="0" collapsed="false">
      <c r="C1283" s="3" t="s">
        <v>6368</v>
      </c>
    </row>
    <row r="1284" customFormat="false" ht="12.75" hidden="false" customHeight="true" outlineLevel="0" collapsed="false">
      <c r="C1284" s="3" t="s">
        <v>6369</v>
      </c>
    </row>
    <row r="1285" customFormat="false" ht="12.75" hidden="false" customHeight="true" outlineLevel="0" collapsed="false">
      <c r="C1285" s="3" t="s">
        <v>6370</v>
      </c>
    </row>
    <row r="1286" customFormat="false" ht="12.75" hidden="false" customHeight="true" outlineLevel="0" collapsed="false">
      <c r="C1286" s="3" t="s">
        <v>6371</v>
      </c>
    </row>
    <row r="1287" customFormat="false" ht="12.75" hidden="false" customHeight="true" outlineLevel="0" collapsed="false">
      <c r="C1287" s="3" t="s">
        <v>6372</v>
      </c>
    </row>
    <row r="1288" customFormat="false" ht="12.75" hidden="false" customHeight="true" outlineLevel="0" collapsed="false">
      <c r="C1288" s="3" t="s">
        <v>6373</v>
      </c>
    </row>
    <row r="1289" customFormat="false" ht="12.75" hidden="false" customHeight="true" outlineLevel="0" collapsed="false">
      <c r="C1289" s="3" t="s">
        <v>6374</v>
      </c>
    </row>
    <row r="1290" customFormat="false" ht="12.75" hidden="false" customHeight="true" outlineLevel="0" collapsed="false">
      <c r="C1290" s="3" t="s">
        <v>6375</v>
      </c>
    </row>
    <row r="1291" customFormat="false" ht="12.75" hidden="false" customHeight="true" outlineLevel="0" collapsed="false">
      <c r="C1291" s="3" t="s">
        <v>6376</v>
      </c>
    </row>
    <row r="1292" customFormat="false" ht="12.75" hidden="false" customHeight="true" outlineLevel="0" collapsed="false">
      <c r="C1292" s="3" t="s">
        <v>6377</v>
      </c>
    </row>
    <row r="1293" customFormat="false" ht="12.75" hidden="false" customHeight="true" outlineLevel="0" collapsed="false">
      <c r="C1293" s="3" t="s">
        <v>6378</v>
      </c>
    </row>
    <row r="1294" customFormat="false" ht="12.75" hidden="false" customHeight="true" outlineLevel="0" collapsed="false">
      <c r="C1294" s="3" t="s">
        <v>6379</v>
      </c>
    </row>
    <row r="1295" customFormat="false" ht="12.75" hidden="false" customHeight="true" outlineLevel="0" collapsed="false">
      <c r="C1295" s="3" t="s">
        <v>6380</v>
      </c>
    </row>
    <row r="1296" customFormat="false" ht="12.75" hidden="false" customHeight="true" outlineLevel="0" collapsed="false">
      <c r="C1296" s="3" t="s">
        <v>6381</v>
      </c>
    </row>
    <row r="1297" customFormat="false" ht="12.75" hidden="false" customHeight="true" outlineLevel="0" collapsed="false">
      <c r="C1297" s="3" t="s">
        <v>6382</v>
      </c>
    </row>
    <row r="1298" customFormat="false" ht="12.75" hidden="false" customHeight="true" outlineLevel="0" collapsed="false">
      <c r="C1298" s="3" t="s">
        <v>6383</v>
      </c>
    </row>
    <row r="1299" customFormat="false" ht="12.75" hidden="false" customHeight="true" outlineLevel="0" collapsed="false">
      <c r="C1299" s="3" t="s">
        <v>6384</v>
      </c>
    </row>
    <row r="1300" customFormat="false" ht="12.75" hidden="false" customHeight="true" outlineLevel="0" collapsed="false">
      <c r="C1300" s="3" t="s">
        <v>6385</v>
      </c>
    </row>
    <row r="1301" customFormat="false" ht="12.75" hidden="false" customHeight="true" outlineLevel="0" collapsed="false">
      <c r="C1301" s="3" t="s">
        <v>6386</v>
      </c>
    </row>
    <row r="1302" customFormat="false" ht="12.75" hidden="false" customHeight="true" outlineLevel="0" collapsed="false">
      <c r="C1302" s="3" t="s">
        <v>6387</v>
      </c>
    </row>
    <row r="1303" customFormat="false" ht="12.75" hidden="false" customHeight="true" outlineLevel="0" collapsed="false">
      <c r="C1303" s="3" t="s">
        <v>6388</v>
      </c>
    </row>
    <row r="1304" customFormat="false" ht="12.75" hidden="false" customHeight="true" outlineLevel="0" collapsed="false">
      <c r="C1304" s="3" t="s">
        <v>6389</v>
      </c>
    </row>
    <row r="1305" customFormat="false" ht="12.75" hidden="false" customHeight="true" outlineLevel="0" collapsed="false">
      <c r="C1305" s="3" t="s">
        <v>6390</v>
      </c>
    </row>
    <row r="1306" customFormat="false" ht="12.75" hidden="false" customHeight="true" outlineLevel="0" collapsed="false">
      <c r="C1306" s="3" t="s">
        <v>6391</v>
      </c>
    </row>
    <row r="1307" customFormat="false" ht="12.75" hidden="false" customHeight="true" outlineLevel="0" collapsed="false">
      <c r="C1307" s="3" t="s">
        <v>6392</v>
      </c>
    </row>
    <row r="1308" customFormat="false" ht="12.75" hidden="false" customHeight="true" outlineLevel="0" collapsed="false">
      <c r="C1308" s="3" t="s">
        <v>6393</v>
      </c>
    </row>
    <row r="1309" customFormat="false" ht="12.75" hidden="false" customHeight="true" outlineLevel="0" collapsed="false">
      <c r="C1309" s="3" t="s">
        <v>6394</v>
      </c>
    </row>
    <row r="1310" customFormat="false" ht="12.75" hidden="false" customHeight="true" outlineLevel="0" collapsed="false">
      <c r="C1310" s="3" t="s">
        <v>6395</v>
      </c>
    </row>
    <row r="1311" customFormat="false" ht="12.75" hidden="false" customHeight="true" outlineLevel="0" collapsed="false">
      <c r="C1311" s="3" t="s">
        <v>6396</v>
      </c>
    </row>
    <row r="1312" customFormat="false" ht="12.75" hidden="false" customHeight="true" outlineLevel="0" collapsed="false">
      <c r="C1312" s="3" t="s">
        <v>6397</v>
      </c>
    </row>
    <row r="1313" customFormat="false" ht="12.75" hidden="false" customHeight="true" outlineLevel="0" collapsed="false">
      <c r="C1313" s="3" t="s">
        <v>6398</v>
      </c>
    </row>
    <row r="1314" customFormat="false" ht="12.75" hidden="false" customHeight="true" outlineLevel="0" collapsed="false">
      <c r="C1314" s="3" t="s">
        <v>6399</v>
      </c>
    </row>
    <row r="1315" customFormat="false" ht="12.75" hidden="false" customHeight="true" outlineLevel="0" collapsed="false">
      <c r="C1315" s="3" t="s">
        <v>6400</v>
      </c>
    </row>
    <row r="1316" customFormat="false" ht="12.75" hidden="false" customHeight="true" outlineLevel="0" collapsed="false">
      <c r="C1316" s="3" t="s">
        <v>6401</v>
      </c>
    </row>
    <row r="1317" customFormat="false" ht="12.75" hidden="false" customHeight="true" outlineLevel="0" collapsed="false">
      <c r="C1317" s="3" t="s">
        <v>6402</v>
      </c>
    </row>
    <row r="1318" customFormat="false" ht="12.75" hidden="false" customHeight="true" outlineLevel="0" collapsed="false">
      <c r="C1318" s="3" t="s">
        <v>6403</v>
      </c>
    </row>
    <row r="1319" customFormat="false" ht="12.75" hidden="false" customHeight="true" outlineLevel="0" collapsed="false">
      <c r="C1319" s="3" t="s">
        <v>6404</v>
      </c>
    </row>
    <row r="1320" customFormat="false" ht="12.75" hidden="false" customHeight="true" outlineLevel="0" collapsed="false">
      <c r="C1320" s="3" t="s">
        <v>6405</v>
      </c>
    </row>
    <row r="1321" customFormat="false" ht="12.75" hidden="false" customHeight="true" outlineLevel="0" collapsed="false">
      <c r="C1321" s="3" t="s">
        <v>6406</v>
      </c>
    </row>
    <row r="1322" customFormat="false" ht="12.75" hidden="false" customHeight="true" outlineLevel="0" collapsed="false">
      <c r="C1322" s="3" t="s">
        <v>6407</v>
      </c>
    </row>
    <row r="1323" customFormat="false" ht="12.75" hidden="false" customHeight="true" outlineLevel="0" collapsed="false">
      <c r="C1323" s="3" t="s">
        <v>6408</v>
      </c>
    </row>
    <row r="1324" customFormat="false" ht="12.75" hidden="false" customHeight="true" outlineLevel="0" collapsed="false">
      <c r="C1324" s="3" t="s">
        <v>6409</v>
      </c>
    </row>
    <row r="1325" customFormat="false" ht="12.75" hidden="false" customHeight="true" outlineLevel="0" collapsed="false">
      <c r="C1325" s="3" t="s">
        <v>6410</v>
      </c>
    </row>
    <row r="1326" customFormat="false" ht="12.75" hidden="false" customHeight="true" outlineLevel="0" collapsed="false">
      <c r="C1326" s="3" t="s">
        <v>6411</v>
      </c>
    </row>
    <row r="1327" customFormat="false" ht="12.75" hidden="false" customHeight="true" outlineLevel="0" collapsed="false">
      <c r="C1327" s="3" t="s">
        <v>6412</v>
      </c>
    </row>
    <row r="1328" customFormat="false" ht="12.75" hidden="false" customHeight="true" outlineLevel="0" collapsed="false">
      <c r="C1328" s="3" t="s">
        <v>6413</v>
      </c>
    </row>
    <row r="1329" customFormat="false" ht="12.75" hidden="false" customHeight="true" outlineLevel="0" collapsed="false">
      <c r="C1329" s="3" t="s">
        <v>6414</v>
      </c>
    </row>
    <row r="1330" customFormat="false" ht="12.75" hidden="false" customHeight="true" outlineLevel="0" collapsed="false">
      <c r="C1330" s="3" t="s">
        <v>6415</v>
      </c>
    </row>
    <row r="1331" customFormat="false" ht="12.75" hidden="false" customHeight="true" outlineLevel="0" collapsed="false">
      <c r="C1331" s="3" t="s">
        <v>6416</v>
      </c>
    </row>
    <row r="1332" customFormat="false" ht="12.75" hidden="false" customHeight="true" outlineLevel="0" collapsed="false">
      <c r="C1332" s="3" t="s">
        <v>6417</v>
      </c>
    </row>
    <row r="1333" customFormat="false" ht="12.75" hidden="false" customHeight="true" outlineLevel="0" collapsed="false">
      <c r="C1333" s="3" t="s">
        <v>6418</v>
      </c>
    </row>
    <row r="1334" customFormat="false" ht="12.75" hidden="false" customHeight="true" outlineLevel="0" collapsed="false">
      <c r="C1334" s="3" t="s">
        <v>6419</v>
      </c>
    </row>
    <row r="1335" customFormat="false" ht="12.75" hidden="false" customHeight="true" outlineLevel="0" collapsed="false">
      <c r="C1335" s="3" t="s">
        <v>6420</v>
      </c>
    </row>
    <row r="1336" customFormat="false" ht="12.75" hidden="false" customHeight="true" outlineLevel="0" collapsed="false">
      <c r="C1336" s="3" t="s">
        <v>6421</v>
      </c>
    </row>
    <row r="1337" customFormat="false" ht="12.75" hidden="false" customHeight="true" outlineLevel="0" collapsed="false">
      <c r="C1337" s="3" t="s">
        <v>6422</v>
      </c>
    </row>
    <row r="1338" customFormat="false" ht="12.75" hidden="false" customHeight="true" outlineLevel="0" collapsed="false">
      <c r="C1338" s="3" t="s">
        <v>6423</v>
      </c>
    </row>
    <row r="1339" customFormat="false" ht="12.75" hidden="false" customHeight="true" outlineLevel="0" collapsed="false">
      <c r="C1339" s="3" t="s">
        <v>6424</v>
      </c>
    </row>
    <row r="1340" customFormat="false" ht="12.75" hidden="false" customHeight="true" outlineLevel="0" collapsed="false">
      <c r="C1340" s="3" t="s">
        <v>6425</v>
      </c>
    </row>
    <row r="1341" customFormat="false" ht="12.75" hidden="false" customHeight="true" outlineLevel="0" collapsed="false">
      <c r="C1341" s="3" t="s">
        <v>6426</v>
      </c>
    </row>
    <row r="1342" customFormat="false" ht="12.75" hidden="false" customHeight="true" outlineLevel="0" collapsed="false">
      <c r="C1342" s="3" t="s">
        <v>6427</v>
      </c>
    </row>
    <row r="1343" customFormat="false" ht="12.75" hidden="false" customHeight="true" outlineLevel="0" collapsed="false">
      <c r="C1343" s="3" t="s">
        <v>6428</v>
      </c>
    </row>
    <row r="1344" customFormat="false" ht="12.75" hidden="false" customHeight="true" outlineLevel="0" collapsed="false">
      <c r="C1344" s="3" t="s">
        <v>6429</v>
      </c>
    </row>
    <row r="1345" customFormat="false" ht="12.75" hidden="false" customHeight="true" outlineLevel="0" collapsed="false">
      <c r="C1345" s="3" t="s">
        <v>6430</v>
      </c>
    </row>
    <row r="1346" customFormat="false" ht="12.75" hidden="false" customHeight="true" outlineLevel="0" collapsed="false">
      <c r="C1346" s="3" t="s">
        <v>6431</v>
      </c>
    </row>
    <row r="1347" customFormat="false" ht="12.75" hidden="false" customHeight="true" outlineLevel="0" collapsed="false">
      <c r="C1347" s="3" t="s">
        <v>6432</v>
      </c>
    </row>
    <row r="1348" customFormat="false" ht="12.75" hidden="false" customHeight="true" outlineLevel="0" collapsed="false">
      <c r="C1348" s="3" t="s">
        <v>6433</v>
      </c>
    </row>
    <row r="1349" customFormat="false" ht="12.75" hidden="false" customHeight="true" outlineLevel="0" collapsed="false">
      <c r="C1349" s="3" t="s">
        <v>6434</v>
      </c>
    </row>
    <row r="1350" customFormat="false" ht="12.75" hidden="false" customHeight="true" outlineLevel="0" collapsed="false">
      <c r="C1350" s="3" t="s">
        <v>6435</v>
      </c>
    </row>
    <row r="1351" customFormat="false" ht="12.75" hidden="false" customHeight="true" outlineLevel="0" collapsed="false">
      <c r="C1351" s="3" t="s">
        <v>6436</v>
      </c>
    </row>
    <row r="1352" customFormat="false" ht="12.75" hidden="false" customHeight="true" outlineLevel="0" collapsed="false">
      <c r="C1352" s="3" t="s">
        <v>6437</v>
      </c>
    </row>
    <row r="1353" customFormat="false" ht="12.75" hidden="false" customHeight="true" outlineLevel="0" collapsed="false">
      <c r="C1353" s="3" t="s">
        <v>6438</v>
      </c>
    </row>
    <row r="1354" customFormat="false" ht="12.75" hidden="false" customHeight="true" outlineLevel="0" collapsed="false">
      <c r="C1354" s="3" t="s">
        <v>6439</v>
      </c>
    </row>
    <row r="1355" customFormat="false" ht="12.75" hidden="false" customHeight="true" outlineLevel="0" collapsed="false">
      <c r="C1355" s="3" t="s">
        <v>6440</v>
      </c>
    </row>
    <row r="1356" customFormat="false" ht="12.75" hidden="false" customHeight="true" outlineLevel="0" collapsed="false">
      <c r="C1356" s="3" t="s">
        <v>6441</v>
      </c>
    </row>
    <row r="1357" customFormat="false" ht="12.75" hidden="false" customHeight="true" outlineLevel="0" collapsed="false">
      <c r="C1357" s="3" t="s">
        <v>6442</v>
      </c>
    </row>
    <row r="1358" customFormat="false" ht="12.75" hidden="false" customHeight="true" outlineLevel="0" collapsed="false">
      <c r="C1358" s="3" t="s">
        <v>6443</v>
      </c>
    </row>
    <row r="1359" customFormat="false" ht="12.75" hidden="false" customHeight="true" outlineLevel="0" collapsed="false">
      <c r="C1359" s="3" t="s">
        <v>6444</v>
      </c>
    </row>
    <row r="1360" customFormat="false" ht="12.75" hidden="false" customHeight="true" outlineLevel="0" collapsed="false">
      <c r="C1360" s="3" t="s">
        <v>6445</v>
      </c>
    </row>
    <row r="1361" customFormat="false" ht="12.75" hidden="false" customHeight="true" outlineLevel="0" collapsed="false">
      <c r="C1361" s="3" t="s">
        <v>6446</v>
      </c>
    </row>
    <row r="1362" customFormat="false" ht="12.75" hidden="false" customHeight="true" outlineLevel="0" collapsed="false">
      <c r="C1362" s="3" t="s">
        <v>6447</v>
      </c>
    </row>
    <row r="1363" customFormat="false" ht="12.75" hidden="false" customHeight="true" outlineLevel="0" collapsed="false">
      <c r="C1363" s="3" t="s">
        <v>6448</v>
      </c>
    </row>
    <row r="1364" customFormat="false" ht="12.75" hidden="false" customHeight="true" outlineLevel="0" collapsed="false">
      <c r="C1364" s="3" t="s">
        <v>6449</v>
      </c>
    </row>
    <row r="1365" customFormat="false" ht="12.75" hidden="false" customHeight="true" outlineLevel="0" collapsed="false">
      <c r="C1365" s="3" t="s">
        <v>6450</v>
      </c>
    </row>
    <row r="1366" customFormat="false" ht="12.75" hidden="false" customHeight="true" outlineLevel="0" collapsed="false">
      <c r="C1366" s="3" t="s">
        <v>6451</v>
      </c>
    </row>
    <row r="1367" customFormat="false" ht="12.75" hidden="false" customHeight="true" outlineLevel="0" collapsed="false">
      <c r="C1367" s="3" t="s">
        <v>6452</v>
      </c>
    </row>
    <row r="1368" customFormat="false" ht="12.75" hidden="false" customHeight="true" outlineLevel="0" collapsed="false">
      <c r="C1368" s="3" t="s">
        <v>6453</v>
      </c>
    </row>
    <row r="1369" customFormat="false" ht="12.75" hidden="false" customHeight="true" outlineLevel="0" collapsed="false">
      <c r="C1369" s="3" t="s">
        <v>6454</v>
      </c>
    </row>
    <row r="1370" customFormat="false" ht="12.75" hidden="false" customHeight="true" outlineLevel="0" collapsed="false">
      <c r="C1370" s="3" t="s">
        <v>6455</v>
      </c>
    </row>
    <row r="1371" customFormat="false" ht="12.75" hidden="false" customHeight="true" outlineLevel="0" collapsed="false">
      <c r="C1371" s="3" t="s">
        <v>6456</v>
      </c>
    </row>
    <row r="1372" customFormat="false" ht="12.75" hidden="false" customHeight="true" outlineLevel="0" collapsed="false">
      <c r="C1372" s="3" t="s">
        <v>6457</v>
      </c>
    </row>
    <row r="1373" customFormat="false" ht="12.75" hidden="false" customHeight="true" outlineLevel="0" collapsed="false">
      <c r="C1373" s="3" t="s">
        <v>6458</v>
      </c>
    </row>
    <row r="1374" customFormat="false" ht="12.75" hidden="false" customHeight="true" outlineLevel="0" collapsed="false">
      <c r="C1374" s="3" t="s">
        <v>6459</v>
      </c>
    </row>
    <row r="1375" customFormat="false" ht="12.75" hidden="false" customHeight="true" outlineLevel="0" collapsed="false">
      <c r="C1375" s="3" t="s">
        <v>6460</v>
      </c>
    </row>
    <row r="1376" customFormat="false" ht="12.75" hidden="false" customHeight="true" outlineLevel="0" collapsed="false">
      <c r="C1376" s="3" t="s">
        <v>6461</v>
      </c>
    </row>
    <row r="1377" customFormat="false" ht="12.75" hidden="false" customHeight="true" outlineLevel="0" collapsed="false">
      <c r="C1377" s="3" t="s">
        <v>6462</v>
      </c>
    </row>
    <row r="1378" customFormat="false" ht="12.75" hidden="false" customHeight="true" outlineLevel="0" collapsed="false">
      <c r="C1378" s="3" t="s">
        <v>6463</v>
      </c>
    </row>
    <row r="1379" customFormat="false" ht="12.75" hidden="false" customHeight="true" outlineLevel="0" collapsed="false">
      <c r="C1379" s="3" t="s">
        <v>6464</v>
      </c>
    </row>
    <row r="1380" customFormat="false" ht="12.75" hidden="false" customHeight="true" outlineLevel="0" collapsed="false">
      <c r="C1380" s="3" t="s">
        <v>6465</v>
      </c>
    </row>
    <row r="1381" customFormat="false" ht="12.75" hidden="false" customHeight="true" outlineLevel="0" collapsed="false">
      <c r="C1381" s="3" t="s">
        <v>6466</v>
      </c>
    </row>
    <row r="1382" customFormat="false" ht="12.75" hidden="false" customHeight="true" outlineLevel="0" collapsed="false">
      <c r="C1382" s="3" t="s">
        <v>6467</v>
      </c>
    </row>
    <row r="1383" customFormat="false" ht="12.75" hidden="false" customHeight="true" outlineLevel="0" collapsed="false">
      <c r="C1383" s="3" t="s">
        <v>6468</v>
      </c>
    </row>
    <row r="1384" customFormat="false" ht="12.75" hidden="false" customHeight="true" outlineLevel="0" collapsed="false">
      <c r="C1384" s="3" t="s">
        <v>6469</v>
      </c>
    </row>
    <row r="1385" customFormat="false" ht="12.75" hidden="false" customHeight="true" outlineLevel="0" collapsed="false">
      <c r="C1385" s="3" t="s">
        <v>6470</v>
      </c>
    </row>
    <row r="1386" customFormat="false" ht="12.75" hidden="false" customHeight="true" outlineLevel="0" collapsed="false">
      <c r="C1386" s="3" t="s">
        <v>6471</v>
      </c>
    </row>
    <row r="1387" customFormat="false" ht="12.75" hidden="false" customHeight="true" outlineLevel="0" collapsed="false">
      <c r="C1387" s="3" t="s">
        <v>6472</v>
      </c>
    </row>
    <row r="1388" customFormat="false" ht="12.75" hidden="false" customHeight="true" outlineLevel="0" collapsed="false">
      <c r="C1388" s="3" t="s">
        <v>6473</v>
      </c>
    </row>
    <row r="1389" customFormat="false" ht="12.75" hidden="false" customHeight="true" outlineLevel="0" collapsed="false">
      <c r="C1389" s="3" t="s">
        <v>6474</v>
      </c>
    </row>
    <row r="1390" customFormat="false" ht="12.75" hidden="false" customHeight="true" outlineLevel="0" collapsed="false">
      <c r="C1390" s="3" t="s">
        <v>6475</v>
      </c>
    </row>
    <row r="1391" customFormat="false" ht="12.75" hidden="false" customHeight="true" outlineLevel="0" collapsed="false">
      <c r="C1391" s="3" t="s">
        <v>6476</v>
      </c>
    </row>
    <row r="1392" customFormat="false" ht="12.75" hidden="false" customHeight="true" outlineLevel="0" collapsed="false">
      <c r="C1392" s="3" t="s">
        <v>6477</v>
      </c>
    </row>
    <row r="1393" customFormat="false" ht="12.75" hidden="false" customHeight="true" outlineLevel="0" collapsed="false">
      <c r="C1393" s="3" t="s">
        <v>6478</v>
      </c>
    </row>
    <row r="1394" customFormat="false" ht="12.75" hidden="false" customHeight="true" outlineLevel="0" collapsed="false">
      <c r="C1394" s="3" t="s">
        <v>6479</v>
      </c>
    </row>
    <row r="1395" customFormat="false" ht="12.75" hidden="false" customHeight="true" outlineLevel="0" collapsed="false">
      <c r="C1395" s="3" t="s">
        <v>6480</v>
      </c>
    </row>
    <row r="1396" customFormat="false" ht="12.75" hidden="false" customHeight="true" outlineLevel="0" collapsed="false">
      <c r="C1396" s="3" t="s">
        <v>6481</v>
      </c>
    </row>
    <row r="1397" customFormat="false" ht="12.75" hidden="false" customHeight="true" outlineLevel="0" collapsed="false">
      <c r="C1397" s="3" t="s">
        <v>6482</v>
      </c>
    </row>
    <row r="1398" customFormat="false" ht="12.75" hidden="false" customHeight="true" outlineLevel="0" collapsed="false">
      <c r="C1398" s="3" t="s">
        <v>6483</v>
      </c>
    </row>
    <row r="1399" customFormat="false" ht="12.75" hidden="false" customHeight="true" outlineLevel="0" collapsed="false">
      <c r="C1399" s="3" t="s">
        <v>6484</v>
      </c>
    </row>
    <row r="1400" customFormat="false" ht="12.75" hidden="false" customHeight="true" outlineLevel="0" collapsed="false">
      <c r="C1400" s="3" t="s">
        <v>6485</v>
      </c>
    </row>
    <row r="1401" customFormat="false" ht="12.75" hidden="false" customHeight="true" outlineLevel="0" collapsed="false">
      <c r="C1401" s="3" t="s">
        <v>6486</v>
      </c>
    </row>
    <row r="1402" customFormat="false" ht="12.75" hidden="false" customHeight="true" outlineLevel="0" collapsed="false">
      <c r="C1402" s="3" t="s">
        <v>6487</v>
      </c>
    </row>
    <row r="1403" customFormat="false" ht="12.75" hidden="false" customHeight="true" outlineLevel="0" collapsed="false">
      <c r="C1403" s="3" t="s">
        <v>6488</v>
      </c>
    </row>
    <row r="1404" customFormat="false" ht="12.75" hidden="false" customHeight="true" outlineLevel="0" collapsed="false">
      <c r="C1404" s="3" t="s">
        <v>6489</v>
      </c>
    </row>
    <row r="1405" customFormat="false" ht="12.75" hidden="false" customHeight="true" outlineLevel="0" collapsed="false">
      <c r="C1405" s="3" t="s">
        <v>6490</v>
      </c>
    </row>
    <row r="1406" customFormat="false" ht="12.75" hidden="false" customHeight="true" outlineLevel="0" collapsed="false">
      <c r="C1406" s="3" t="s">
        <v>6491</v>
      </c>
    </row>
    <row r="1407" customFormat="false" ht="12.75" hidden="false" customHeight="true" outlineLevel="0" collapsed="false">
      <c r="C1407" s="3" t="s">
        <v>6492</v>
      </c>
    </row>
    <row r="1408" customFormat="false" ht="12.75" hidden="false" customHeight="true" outlineLevel="0" collapsed="false">
      <c r="C1408" s="3" t="s">
        <v>6493</v>
      </c>
    </row>
    <row r="1409" customFormat="false" ht="12.75" hidden="false" customHeight="true" outlineLevel="0" collapsed="false">
      <c r="C1409" s="3" t="s">
        <v>6494</v>
      </c>
    </row>
    <row r="1410" customFormat="false" ht="12.75" hidden="false" customHeight="true" outlineLevel="0" collapsed="false">
      <c r="C1410" s="3" t="s">
        <v>6495</v>
      </c>
    </row>
    <row r="1411" customFormat="false" ht="12.75" hidden="false" customHeight="true" outlineLevel="0" collapsed="false">
      <c r="C1411" s="3" t="s">
        <v>6496</v>
      </c>
    </row>
    <row r="1412" customFormat="false" ht="12.75" hidden="false" customHeight="true" outlineLevel="0" collapsed="false">
      <c r="C1412" s="3" t="s">
        <v>6497</v>
      </c>
    </row>
    <row r="1413" customFormat="false" ht="12.75" hidden="false" customHeight="true" outlineLevel="0" collapsed="false">
      <c r="C1413" s="3" t="s">
        <v>6498</v>
      </c>
    </row>
    <row r="1414" customFormat="false" ht="12.75" hidden="false" customHeight="true" outlineLevel="0" collapsed="false">
      <c r="C1414" s="3" t="s">
        <v>6499</v>
      </c>
    </row>
    <row r="1415" customFormat="false" ht="12.75" hidden="false" customHeight="true" outlineLevel="0" collapsed="false">
      <c r="C1415" s="3" t="s">
        <v>6500</v>
      </c>
    </row>
    <row r="1416" customFormat="false" ht="12.75" hidden="false" customHeight="true" outlineLevel="0" collapsed="false">
      <c r="C1416" s="3" t="s">
        <v>6501</v>
      </c>
    </row>
    <row r="1417" customFormat="false" ht="12.75" hidden="false" customHeight="true" outlineLevel="0" collapsed="false">
      <c r="C1417" s="3" t="s">
        <v>6502</v>
      </c>
    </row>
    <row r="1418" customFormat="false" ht="12.75" hidden="false" customHeight="true" outlineLevel="0" collapsed="false">
      <c r="C1418" s="3" t="s">
        <v>6503</v>
      </c>
    </row>
    <row r="1419" customFormat="false" ht="12.75" hidden="false" customHeight="true" outlineLevel="0" collapsed="false">
      <c r="C1419" s="3" t="s">
        <v>6504</v>
      </c>
    </row>
    <row r="1420" customFormat="false" ht="12.75" hidden="false" customHeight="true" outlineLevel="0" collapsed="false">
      <c r="C1420" s="3" t="s">
        <v>6505</v>
      </c>
    </row>
    <row r="1421" customFormat="false" ht="12.75" hidden="false" customHeight="true" outlineLevel="0" collapsed="false">
      <c r="C1421" s="3" t="s">
        <v>6506</v>
      </c>
    </row>
    <row r="1422" customFormat="false" ht="12.75" hidden="false" customHeight="true" outlineLevel="0" collapsed="false">
      <c r="C1422" s="3" t="s">
        <v>6507</v>
      </c>
    </row>
    <row r="1423" customFormat="false" ht="12.75" hidden="false" customHeight="true" outlineLevel="0" collapsed="false">
      <c r="C1423" s="3" t="s">
        <v>6508</v>
      </c>
    </row>
    <row r="1424" customFormat="false" ht="12.75" hidden="false" customHeight="true" outlineLevel="0" collapsed="false">
      <c r="C1424" s="3" t="s">
        <v>6509</v>
      </c>
    </row>
    <row r="1425" customFormat="false" ht="12.75" hidden="false" customHeight="true" outlineLevel="0" collapsed="false">
      <c r="C1425" s="3" t="s">
        <v>6510</v>
      </c>
    </row>
    <row r="1426" customFormat="false" ht="12.75" hidden="false" customHeight="true" outlineLevel="0" collapsed="false">
      <c r="C1426" s="3" t="s">
        <v>6511</v>
      </c>
    </row>
    <row r="1427" customFormat="false" ht="12.75" hidden="false" customHeight="true" outlineLevel="0" collapsed="false">
      <c r="C1427" s="3" t="s">
        <v>6512</v>
      </c>
    </row>
    <row r="1428" customFormat="false" ht="12.75" hidden="false" customHeight="true" outlineLevel="0" collapsed="false">
      <c r="C1428" s="3" t="s">
        <v>6513</v>
      </c>
    </row>
    <row r="1429" customFormat="false" ht="12.75" hidden="false" customHeight="true" outlineLevel="0" collapsed="false">
      <c r="C1429" s="3" t="s">
        <v>6514</v>
      </c>
    </row>
    <row r="1430" customFormat="false" ht="12.75" hidden="false" customHeight="true" outlineLevel="0" collapsed="false">
      <c r="C1430" s="3" t="s">
        <v>6515</v>
      </c>
    </row>
    <row r="1431" customFormat="false" ht="12.75" hidden="false" customHeight="true" outlineLevel="0" collapsed="false">
      <c r="C1431" s="3" t="s">
        <v>6516</v>
      </c>
    </row>
    <row r="1432" customFormat="false" ht="12.75" hidden="false" customHeight="true" outlineLevel="0" collapsed="false">
      <c r="C1432" s="3" t="s">
        <v>6517</v>
      </c>
    </row>
    <row r="1433" customFormat="false" ht="12.75" hidden="false" customHeight="true" outlineLevel="0" collapsed="false">
      <c r="C1433" s="3" t="s">
        <v>6518</v>
      </c>
    </row>
    <row r="1434" customFormat="false" ht="12.75" hidden="false" customHeight="true" outlineLevel="0" collapsed="false">
      <c r="C1434" s="3" t="s">
        <v>6519</v>
      </c>
    </row>
    <row r="1435" customFormat="false" ht="12.75" hidden="false" customHeight="true" outlineLevel="0" collapsed="false">
      <c r="C1435" s="3" t="s">
        <v>6520</v>
      </c>
    </row>
    <row r="1436" customFormat="false" ht="12.75" hidden="false" customHeight="true" outlineLevel="0" collapsed="false">
      <c r="C1436" s="3" t="s">
        <v>6521</v>
      </c>
    </row>
    <row r="1437" customFormat="false" ht="12.75" hidden="false" customHeight="true" outlineLevel="0" collapsed="false">
      <c r="C1437" s="3" t="s">
        <v>6522</v>
      </c>
    </row>
    <row r="1438" customFormat="false" ht="12.75" hidden="false" customHeight="true" outlineLevel="0" collapsed="false">
      <c r="C1438" s="3" t="s">
        <v>6523</v>
      </c>
    </row>
    <row r="1439" customFormat="false" ht="12.75" hidden="false" customHeight="true" outlineLevel="0" collapsed="false">
      <c r="C1439" s="3" t="s">
        <v>6524</v>
      </c>
    </row>
    <row r="1440" customFormat="false" ht="12.75" hidden="false" customHeight="true" outlineLevel="0" collapsed="false">
      <c r="C1440" s="3" t="s">
        <v>6525</v>
      </c>
    </row>
    <row r="1441" customFormat="false" ht="12.75" hidden="false" customHeight="true" outlineLevel="0" collapsed="false">
      <c r="C1441" s="3" t="s">
        <v>6526</v>
      </c>
    </row>
    <row r="1442" customFormat="false" ht="12.75" hidden="false" customHeight="true" outlineLevel="0" collapsed="false">
      <c r="C1442" s="3" t="s">
        <v>6527</v>
      </c>
    </row>
    <row r="1443" customFormat="false" ht="12.75" hidden="false" customHeight="true" outlineLevel="0" collapsed="false">
      <c r="C1443" s="3" t="s">
        <v>6528</v>
      </c>
    </row>
    <row r="1444" customFormat="false" ht="12.75" hidden="false" customHeight="true" outlineLevel="0" collapsed="false">
      <c r="C1444" s="3" t="s">
        <v>6529</v>
      </c>
    </row>
    <row r="1445" customFormat="false" ht="12.75" hidden="false" customHeight="true" outlineLevel="0" collapsed="false">
      <c r="C1445" s="3" t="s">
        <v>6530</v>
      </c>
    </row>
    <row r="1446" customFormat="false" ht="12.75" hidden="false" customHeight="true" outlineLevel="0" collapsed="false">
      <c r="C1446" s="3" t="s">
        <v>6531</v>
      </c>
    </row>
    <row r="1447" customFormat="false" ht="12.75" hidden="false" customHeight="true" outlineLevel="0" collapsed="false">
      <c r="C1447" s="3" t="s">
        <v>6532</v>
      </c>
    </row>
    <row r="1448" customFormat="false" ht="12.75" hidden="false" customHeight="true" outlineLevel="0" collapsed="false">
      <c r="C1448" s="3" t="s">
        <v>6533</v>
      </c>
    </row>
    <row r="1449" customFormat="false" ht="12.75" hidden="false" customHeight="true" outlineLevel="0" collapsed="false">
      <c r="C1449" s="3" t="s">
        <v>6534</v>
      </c>
    </row>
    <row r="1450" customFormat="false" ht="12.75" hidden="false" customHeight="true" outlineLevel="0" collapsed="false">
      <c r="C1450" s="3" t="s">
        <v>6535</v>
      </c>
    </row>
    <row r="1451" customFormat="false" ht="12.75" hidden="false" customHeight="true" outlineLevel="0" collapsed="false">
      <c r="C1451" s="3" t="s">
        <v>6536</v>
      </c>
    </row>
    <row r="1452" customFormat="false" ht="12.75" hidden="false" customHeight="true" outlineLevel="0" collapsed="false">
      <c r="C1452" s="3" t="s">
        <v>6537</v>
      </c>
    </row>
    <row r="1453" customFormat="false" ht="12.75" hidden="false" customHeight="true" outlineLevel="0" collapsed="false">
      <c r="C1453" s="3" t="s">
        <v>6538</v>
      </c>
    </row>
    <row r="1454" customFormat="false" ht="12.75" hidden="false" customHeight="true" outlineLevel="0" collapsed="false">
      <c r="C1454" s="3" t="s">
        <v>6539</v>
      </c>
    </row>
    <row r="1455" customFormat="false" ht="12.75" hidden="false" customHeight="true" outlineLevel="0" collapsed="false">
      <c r="C1455" s="3" t="s">
        <v>6540</v>
      </c>
    </row>
    <row r="1456" customFormat="false" ht="12.75" hidden="false" customHeight="true" outlineLevel="0" collapsed="false">
      <c r="C1456" s="3" t="s">
        <v>6541</v>
      </c>
    </row>
    <row r="1457" customFormat="false" ht="12.75" hidden="false" customHeight="true" outlineLevel="0" collapsed="false">
      <c r="C1457" s="3" t="s">
        <v>6542</v>
      </c>
    </row>
    <row r="1458" customFormat="false" ht="12.75" hidden="false" customHeight="true" outlineLevel="0" collapsed="false">
      <c r="C1458" s="3" t="s">
        <v>6543</v>
      </c>
    </row>
    <row r="1459" customFormat="false" ht="12.75" hidden="false" customHeight="true" outlineLevel="0" collapsed="false">
      <c r="C1459" s="3" t="s">
        <v>6544</v>
      </c>
    </row>
    <row r="1460" customFormat="false" ht="12.75" hidden="false" customHeight="true" outlineLevel="0" collapsed="false">
      <c r="C1460" s="3" t="s">
        <v>6545</v>
      </c>
    </row>
    <row r="1461" customFormat="false" ht="12.75" hidden="false" customHeight="true" outlineLevel="0" collapsed="false">
      <c r="C1461" s="3" t="s">
        <v>6546</v>
      </c>
    </row>
    <row r="1462" customFormat="false" ht="12.75" hidden="false" customHeight="true" outlineLevel="0" collapsed="false">
      <c r="C1462" s="3" t="s">
        <v>6547</v>
      </c>
    </row>
    <row r="1463" customFormat="false" ht="12.75" hidden="false" customHeight="true" outlineLevel="0" collapsed="false">
      <c r="C1463" s="3" t="s">
        <v>6548</v>
      </c>
    </row>
    <row r="1464" customFormat="false" ht="12.75" hidden="false" customHeight="true" outlineLevel="0" collapsed="false">
      <c r="C1464" s="3" t="s">
        <v>6549</v>
      </c>
    </row>
    <row r="1465" customFormat="false" ht="12.75" hidden="false" customHeight="true" outlineLevel="0" collapsed="false">
      <c r="C1465" s="3" t="s">
        <v>6550</v>
      </c>
    </row>
    <row r="1466" customFormat="false" ht="12.75" hidden="false" customHeight="true" outlineLevel="0" collapsed="false">
      <c r="C1466" s="3" t="s">
        <v>6551</v>
      </c>
    </row>
    <row r="1467" customFormat="false" ht="12.75" hidden="false" customHeight="true" outlineLevel="0" collapsed="false">
      <c r="C1467" s="3" t="s">
        <v>6552</v>
      </c>
    </row>
    <row r="1468" customFormat="false" ht="12.75" hidden="false" customHeight="true" outlineLevel="0" collapsed="false">
      <c r="C1468" s="3" t="s">
        <v>6553</v>
      </c>
    </row>
    <row r="1469" customFormat="false" ht="12.75" hidden="false" customHeight="true" outlineLevel="0" collapsed="false">
      <c r="C1469" s="3" t="s">
        <v>6554</v>
      </c>
    </row>
    <row r="1470" customFormat="false" ht="12.75" hidden="false" customHeight="true" outlineLevel="0" collapsed="false">
      <c r="C1470" s="3" t="s">
        <v>6555</v>
      </c>
    </row>
    <row r="1471" customFormat="false" ht="12.75" hidden="false" customHeight="true" outlineLevel="0" collapsed="false">
      <c r="C1471" s="3" t="s">
        <v>6556</v>
      </c>
    </row>
    <row r="1472" customFormat="false" ht="12.75" hidden="false" customHeight="true" outlineLevel="0" collapsed="false">
      <c r="C1472" s="3" t="s">
        <v>6557</v>
      </c>
    </row>
    <row r="1473" customFormat="false" ht="12.75" hidden="false" customHeight="true" outlineLevel="0" collapsed="false">
      <c r="C1473" s="3" t="s">
        <v>6558</v>
      </c>
    </row>
    <row r="1474" customFormat="false" ht="12.75" hidden="false" customHeight="true" outlineLevel="0" collapsed="false">
      <c r="C1474" s="3" t="s">
        <v>6559</v>
      </c>
    </row>
    <row r="1475" customFormat="false" ht="12.75" hidden="false" customHeight="true" outlineLevel="0" collapsed="false">
      <c r="C1475" s="3" t="s">
        <v>6560</v>
      </c>
    </row>
    <row r="1476" customFormat="false" ht="12.75" hidden="false" customHeight="true" outlineLevel="0" collapsed="false">
      <c r="C1476" s="3" t="s">
        <v>6561</v>
      </c>
    </row>
    <row r="1477" customFormat="false" ht="12.75" hidden="false" customHeight="true" outlineLevel="0" collapsed="false">
      <c r="C1477" s="3" t="s">
        <v>6562</v>
      </c>
    </row>
    <row r="1478" customFormat="false" ht="12.75" hidden="false" customHeight="true" outlineLevel="0" collapsed="false">
      <c r="C1478" s="3" t="s">
        <v>6563</v>
      </c>
    </row>
    <row r="1479" customFormat="false" ht="12.75" hidden="false" customHeight="true" outlineLevel="0" collapsed="false">
      <c r="C1479" s="3" t="s">
        <v>6564</v>
      </c>
    </row>
    <row r="1480" customFormat="false" ht="12.75" hidden="false" customHeight="true" outlineLevel="0" collapsed="false">
      <c r="C1480" s="3" t="s">
        <v>6565</v>
      </c>
    </row>
    <row r="1481" customFormat="false" ht="12.75" hidden="false" customHeight="true" outlineLevel="0" collapsed="false">
      <c r="C1481" s="3" t="s">
        <v>6566</v>
      </c>
    </row>
    <row r="1482" customFormat="false" ht="12.75" hidden="false" customHeight="true" outlineLevel="0" collapsed="false">
      <c r="C1482" s="3" t="s">
        <v>6567</v>
      </c>
    </row>
    <row r="1483" customFormat="false" ht="12.75" hidden="false" customHeight="true" outlineLevel="0" collapsed="false">
      <c r="C1483" s="3" t="s">
        <v>6568</v>
      </c>
    </row>
    <row r="1484" customFormat="false" ht="12.75" hidden="false" customHeight="true" outlineLevel="0" collapsed="false">
      <c r="C1484" s="3" t="s">
        <v>6569</v>
      </c>
    </row>
    <row r="1485" customFormat="false" ht="12.75" hidden="false" customHeight="true" outlineLevel="0" collapsed="false">
      <c r="C1485" s="3" t="s">
        <v>6570</v>
      </c>
    </row>
    <row r="1486" customFormat="false" ht="12.75" hidden="false" customHeight="true" outlineLevel="0" collapsed="false">
      <c r="C1486" s="3" t="s">
        <v>6571</v>
      </c>
    </row>
    <row r="1487" customFormat="false" ht="12.75" hidden="false" customHeight="true" outlineLevel="0" collapsed="false">
      <c r="C1487" s="3" t="s">
        <v>6572</v>
      </c>
    </row>
    <row r="1488" customFormat="false" ht="12.75" hidden="false" customHeight="true" outlineLevel="0" collapsed="false">
      <c r="C1488" s="3" t="s">
        <v>6573</v>
      </c>
    </row>
    <row r="1489" customFormat="false" ht="12.75" hidden="false" customHeight="true" outlineLevel="0" collapsed="false">
      <c r="C1489" s="3" t="s">
        <v>6574</v>
      </c>
    </row>
    <row r="1490" customFormat="false" ht="12.75" hidden="false" customHeight="true" outlineLevel="0" collapsed="false">
      <c r="C1490" s="3" t="s">
        <v>6575</v>
      </c>
    </row>
    <row r="1491" customFormat="false" ht="12.75" hidden="false" customHeight="true" outlineLevel="0" collapsed="false">
      <c r="C1491" s="3" t="s">
        <v>6576</v>
      </c>
    </row>
    <row r="1492" customFormat="false" ht="12.75" hidden="false" customHeight="true" outlineLevel="0" collapsed="false">
      <c r="C1492" s="3" t="s">
        <v>6577</v>
      </c>
    </row>
    <row r="1493" customFormat="false" ht="12.75" hidden="false" customHeight="true" outlineLevel="0" collapsed="false">
      <c r="C1493" s="3" t="s">
        <v>6578</v>
      </c>
    </row>
    <row r="1494" customFormat="false" ht="12.75" hidden="false" customHeight="true" outlineLevel="0" collapsed="false">
      <c r="C1494" s="3" t="s">
        <v>6579</v>
      </c>
    </row>
    <row r="1495" customFormat="false" ht="12.75" hidden="false" customHeight="true" outlineLevel="0" collapsed="false">
      <c r="C1495" s="3" t="s">
        <v>6580</v>
      </c>
    </row>
    <row r="1496" customFormat="false" ht="12.75" hidden="false" customHeight="true" outlineLevel="0" collapsed="false">
      <c r="C1496" s="3" t="s">
        <v>6581</v>
      </c>
    </row>
    <row r="1497" customFormat="false" ht="12.75" hidden="false" customHeight="true" outlineLevel="0" collapsed="false">
      <c r="C1497" s="3" t="s">
        <v>6582</v>
      </c>
    </row>
    <row r="1498" customFormat="false" ht="12.75" hidden="false" customHeight="true" outlineLevel="0" collapsed="false">
      <c r="C1498" s="3" t="s">
        <v>6583</v>
      </c>
    </row>
    <row r="1499" customFormat="false" ht="12.75" hidden="false" customHeight="true" outlineLevel="0" collapsed="false">
      <c r="C1499" s="3" t="s">
        <v>6584</v>
      </c>
    </row>
    <row r="1500" customFormat="false" ht="12.75" hidden="false" customHeight="true" outlineLevel="0" collapsed="false">
      <c r="C1500" s="3" t="s">
        <v>6585</v>
      </c>
    </row>
    <row r="1501" customFormat="false" ht="12.75" hidden="false" customHeight="true" outlineLevel="0" collapsed="false">
      <c r="C1501" s="3" t="s">
        <v>6586</v>
      </c>
    </row>
    <row r="1502" customFormat="false" ht="12.75" hidden="false" customHeight="true" outlineLevel="0" collapsed="false">
      <c r="C1502" s="3" t="s">
        <v>6587</v>
      </c>
    </row>
    <row r="1503" customFormat="false" ht="12.75" hidden="false" customHeight="true" outlineLevel="0" collapsed="false">
      <c r="C1503" s="3" t="s">
        <v>6588</v>
      </c>
    </row>
    <row r="1504" customFormat="false" ht="12.75" hidden="false" customHeight="true" outlineLevel="0" collapsed="false">
      <c r="C1504" s="3" t="s">
        <v>6589</v>
      </c>
    </row>
    <row r="1505" customFormat="false" ht="12.75" hidden="false" customHeight="true" outlineLevel="0" collapsed="false">
      <c r="C1505" s="3" t="s">
        <v>6590</v>
      </c>
    </row>
    <row r="1506" customFormat="false" ht="12.75" hidden="false" customHeight="true" outlineLevel="0" collapsed="false">
      <c r="C1506" s="3" t="s">
        <v>6591</v>
      </c>
    </row>
    <row r="1507" customFormat="false" ht="12.75" hidden="false" customHeight="true" outlineLevel="0" collapsed="false">
      <c r="C1507" s="3" t="s">
        <v>6592</v>
      </c>
    </row>
    <row r="1508" customFormat="false" ht="12.75" hidden="false" customHeight="true" outlineLevel="0" collapsed="false">
      <c r="C1508" s="3" t="s">
        <v>6593</v>
      </c>
    </row>
    <row r="1509" customFormat="false" ht="12.75" hidden="false" customHeight="true" outlineLevel="0" collapsed="false">
      <c r="C1509" s="3" t="s">
        <v>6594</v>
      </c>
    </row>
    <row r="1510" customFormat="false" ht="12.75" hidden="false" customHeight="true" outlineLevel="0" collapsed="false">
      <c r="C1510" s="3" t="s">
        <v>6595</v>
      </c>
    </row>
    <row r="1511" customFormat="false" ht="12.75" hidden="false" customHeight="true" outlineLevel="0" collapsed="false">
      <c r="C1511" s="3" t="s">
        <v>6596</v>
      </c>
    </row>
    <row r="1512" customFormat="false" ht="12.75" hidden="false" customHeight="true" outlineLevel="0" collapsed="false">
      <c r="C1512" s="3" t="s">
        <v>6597</v>
      </c>
    </row>
    <row r="1513" customFormat="false" ht="12.75" hidden="false" customHeight="true" outlineLevel="0" collapsed="false">
      <c r="C1513" s="3" t="s">
        <v>6598</v>
      </c>
    </row>
    <row r="1514" customFormat="false" ht="12.75" hidden="false" customHeight="true" outlineLevel="0" collapsed="false">
      <c r="C1514" s="3" t="s">
        <v>6599</v>
      </c>
    </row>
    <row r="1515" customFormat="false" ht="12.75" hidden="false" customHeight="true" outlineLevel="0" collapsed="false">
      <c r="C1515" s="3" t="s">
        <v>6600</v>
      </c>
    </row>
    <row r="1516" customFormat="false" ht="12.75" hidden="false" customHeight="true" outlineLevel="0" collapsed="false">
      <c r="C1516" s="3" t="s">
        <v>6601</v>
      </c>
    </row>
    <row r="1517" customFormat="false" ht="12.75" hidden="false" customHeight="true" outlineLevel="0" collapsed="false">
      <c r="C1517" s="3" t="s">
        <v>6602</v>
      </c>
    </row>
    <row r="1518" customFormat="false" ht="12.75" hidden="false" customHeight="true" outlineLevel="0" collapsed="false">
      <c r="C1518" s="3" t="s">
        <v>6603</v>
      </c>
    </row>
    <row r="1519" customFormat="false" ht="12.75" hidden="false" customHeight="true" outlineLevel="0" collapsed="false">
      <c r="C1519" s="3" t="s">
        <v>6604</v>
      </c>
    </row>
    <row r="1520" customFormat="false" ht="12.75" hidden="false" customHeight="true" outlineLevel="0" collapsed="false">
      <c r="C1520" s="3" t="s">
        <v>6605</v>
      </c>
    </row>
    <row r="1521" customFormat="false" ht="12.75" hidden="false" customHeight="true" outlineLevel="0" collapsed="false">
      <c r="C1521" s="3" t="s">
        <v>6606</v>
      </c>
    </row>
    <row r="1522" customFormat="false" ht="12.75" hidden="false" customHeight="true" outlineLevel="0" collapsed="false">
      <c r="C1522" s="3" t="s">
        <v>6607</v>
      </c>
    </row>
    <row r="1523" customFormat="false" ht="12.75" hidden="false" customHeight="true" outlineLevel="0" collapsed="false">
      <c r="C1523" s="3" t="s">
        <v>6608</v>
      </c>
    </row>
    <row r="1524" customFormat="false" ht="12.75" hidden="false" customHeight="true" outlineLevel="0" collapsed="false">
      <c r="C1524" s="3" t="s">
        <v>6609</v>
      </c>
    </row>
    <row r="1525" customFormat="false" ht="12.75" hidden="false" customHeight="true" outlineLevel="0" collapsed="false">
      <c r="C1525" s="3" t="s">
        <v>6610</v>
      </c>
    </row>
    <row r="1526" customFormat="false" ht="12.75" hidden="false" customHeight="true" outlineLevel="0" collapsed="false">
      <c r="C1526" s="3" t="s">
        <v>6611</v>
      </c>
    </row>
    <row r="1527" customFormat="false" ht="12.75" hidden="false" customHeight="true" outlineLevel="0" collapsed="false">
      <c r="C1527" s="3" t="s">
        <v>6612</v>
      </c>
    </row>
    <row r="1528" customFormat="false" ht="12.75" hidden="false" customHeight="true" outlineLevel="0" collapsed="false">
      <c r="C1528" s="3" t="s">
        <v>6613</v>
      </c>
    </row>
    <row r="1529" customFormat="false" ht="12.75" hidden="false" customHeight="true" outlineLevel="0" collapsed="false">
      <c r="C1529" s="3" t="s">
        <v>6614</v>
      </c>
    </row>
    <row r="1530" customFormat="false" ht="12.75" hidden="false" customHeight="true" outlineLevel="0" collapsed="false">
      <c r="C1530" s="3" t="s">
        <v>6615</v>
      </c>
    </row>
    <row r="1531" customFormat="false" ht="12.75" hidden="false" customHeight="true" outlineLevel="0" collapsed="false">
      <c r="C1531" s="3" t="s">
        <v>6616</v>
      </c>
    </row>
    <row r="1532" customFormat="false" ht="12.75" hidden="false" customHeight="true" outlineLevel="0" collapsed="false">
      <c r="C1532" s="3" t="s">
        <v>6617</v>
      </c>
    </row>
    <row r="1533" customFormat="false" ht="12.75" hidden="false" customHeight="true" outlineLevel="0" collapsed="false">
      <c r="C1533" s="3" t="s">
        <v>6618</v>
      </c>
    </row>
    <row r="1534" customFormat="false" ht="12.75" hidden="false" customHeight="true" outlineLevel="0" collapsed="false">
      <c r="C1534" s="3" t="s">
        <v>6619</v>
      </c>
    </row>
    <row r="1535" customFormat="false" ht="12.75" hidden="false" customHeight="true" outlineLevel="0" collapsed="false">
      <c r="C1535" s="3" t="s">
        <v>6620</v>
      </c>
    </row>
    <row r="1536" customFormat="false" ht="12.75" hidden="false" customHeight="true" outlineLevel="0" collapsed="false">
      <c r="C1536" s="3" t="s">
        <v>6621</v>
      </c>
    </row>
    <row r="1537" customFormat="false" ht="12.75" hidden="false" customHeight="true" outlineLevel="0" collapsed="false">
      <c r="C1537" s="3" t="s">
        <v>6622</v>
      </c>
    </row>
    <row r="1538" customFormat="false" ht="12.75" hidden="false" customHeight="true" outlineLevel="0" collapsed="false">
      <c r="C1538" s="3" t="s">
        <v>6623</v>
      </c>
    </row>
    <row r="1539" customFormat="false" ht="12.75" hidden="false" customHeight="true" outlineLevel="0" collapsed="false">
      <c r="C1539" s="3" t="s">
        <v>6624</v>
      </c>
    </row>
    <row r="1540" customFormat="false" ht="12.75" hidden="false" customHeight="true" outlineLevel="0" collapsed="false">
      <c r="C1540" s="3" t="s">
        <v>6625</v>
      </c>
    </row>
    <row r="1541" customFormat="false" ht="12.75" hidden="false" customHeight="true" outlineLevel="0" collapsed="false">
      <c r="C1541" s="3" t="s">
        <v>6626</v>
      </c>
    </row>
    <row r="1542" customFormat="false" ht="12.75" hidden="false" customHeight="true" outlineLevel="0" collapsed="false">
      <c r="C1542" s="3" t="s">
        <v>6627</v>
      </c>
    </row>
    <row r="1543" customFormat="false" ht="12.75" hidden="false" customHeight="true" outlineLevel="0" collapsed="false">
      <c r="C1543" s="3" t="s">
        <v>6628</v>
      </c>
    </row>
    <row r="1544" customFormat="false" ht="12.75" hidden="false" customHeight="true" outlineLevel="0" collapsed="false">
      <c r="C1544" s="3" t="s">
        <v>6629</v>
      </c>
    </row>
    <row r="1545" customFormat="false" ht="12.75" hidden="false" customHeight="true" outlineLevel="0" collapsed="false">
      <c r="C1545" s="3" t="s">
        <v>6630</v>
      </c>
    </row>
    <row r="1546" customFormat="false" ht="12.75" hidden="false" customHeight="true" outlineLevel="0" collapsed="false">
      <c r="C1546" s="3" t="s">
        <v>6631</v>
      </c>
    </row>
    <row r="1547" customFormat="false" ht="12.75" hidden="false" customHeight="true" outlineLevel="0" collapsed="false">
      <c r="C1547" s="3" t="s">
        <v>6632</v>
      </c>
    </row>
    <row r="1548" customFormat="false" ht="12.75" hidden="false" customHeight="true" outlineLevel="0" collapsed="false">
      <c r="C1548" s="3" t="s">
        <v>6633</v>
      </c>
    </row>
    <row r="1549" customFormat="false" ht="12.75" hidden="false" customHeight="true" outlineLevel="0" collapsed="false">
      <c r="C1549" s="3" t="s">
        <v>6634</v>
      </c>
    </row>
    <row r="1550" customFormat="false" ht="12.75" hidden="false" customHeight="true" outlineLevel="0" collapsed="false">
      <c r="C1550" s="3" t="s">
        <v>6635</v>
      </c>
    </row>
    <row r="1551" customFormat="false" ht="12.75" hidden="false" customHeight="true" outlineLevel="0" collapsed="false">
      <c r="C1551" s="3" t="s">
        <v>6636</v>
      </c>
    </row>
    <row r="1552" customFormat="false" ht="12.75" hidden="false" customHeight="true" outlineLevel="0" collapsed="false">
      <c r="C1552" s="3" t="s">
        <v>6637</v>
      </c>
    </row>
    <row r="1553" customFormat="false" ht="12.75" hidden="false" customHeight="true" outlineLevel="0" collapsed="false">
      <c r="C1553" s="3" t="s">
        <v>6638</v>
      </c>
    </row>
    <row r="1554" customFormat="false" ht="12.75" hidden="false" customHeight="true" outlineLevel="0" collapsed="false">
      <c r="C1554" s="3" t="s">
        <v>6639</v>
      </c>
    </row>
    <row r="1555" customFormat="false" ht="12.75" hidden="false" customHeight="true" outlineLevel="0" collapsed="false">
      <c r="C1555" s="3" t="s">
        <v>6640</v>
      </c>
    </row>
    <row r="1556" customFormat="false" ht="12.75" hidden="false" customHeight="true" outlineLevel="0" collapsed="false">
      <c r="C1556" s="3" t="s">
        <v>6641</v>
      </c>
    </row>
    <row r="1557" customFormat="false" ht="12.75" hidden="false" customHeight="true" outlineLevel="0" collapsed="false">
      <c r="C1557" s="3" t="s">
        <v>6642</v>
      </c>
    </row>
    <row r="1558" customFormat="false" ht="12.75" hidden="false" customHeight="true" outlineLevel="0" collapsed="false">
      <c r="C1558" s="3" t="s">
        <v>6643</v>
      </c>
    </row>
    <row r="1559" customFormat="false" ht="12.75" hidden="false" customHeight="true" outlineLevel="0" collapsed="false">
      <c r="C1559" s="3" t="s">
        <v>6644</v>
      </c>
    </row>
    <row r="1560" customFormat="false" ht="12.75" hidden="false" customHeight="true" outlineLevel="0" collapsed="false">
      <c r="C1560" s="3" t="s">
        <v>6645</v>
      </c>
    </row>
    <row r="1561" customFormat="false" ht="12.75" hidden="false" customHeight="true" outlineLevel="0" collapsed="false">
      <c r="C1561" s="3" t="s">
        <v>6646</v>
      </c>
    </row>
    <row r="1562" customFormat="false" ht="12.75" hidden="false" customHeight="true" outlineLevel="0" collapsed="false">
      <c r="C1562" s="3" t="s">
        <v>6647</v>
      </c>
    </row>
    <row r="1563" customFormat="false" ht="12.75" hidden="false" customHeight="true" outlineLevel="0" collapsed="false">
      <c r="C1563" s="3" t="s">
        <v>6648</v>
      </c>
    </row>
    <row r="1564" customFormat="false" ht="12.75" hidden="false" customHeight="true" outlineLevel="0" collapsed="false">
      <c r="C1564" s="3" t="s">
        <v>6649</v>
      </c>
    </row>
    <row r="1565" customFormat="false" ht="12.75" hidden="false" customHeight="true" outlineLevel="0" collapsed="false">
      <c r="C1565" s="3" t="s">
        <v>6650</v>
      </c>
    </row>
    <row r="1566" customFormat="false" ht="12.75" hidden="false" customHeight="true" outlineLevel="0" collapsed="false">
      <c r="C1566" s="3" t="s">
        <v>6651</v>
      </c>
    </row>
    <row r="1567" customFormat="false" ht="12.75" hidden="false" customHeight="true" outlineLevel="0" collapsed="false">
      <c r="C1567" s="3" t="s">
        <v>6652</v>
      </c>
    </row>
    <row r="1568" customFormat="false" ht="12.75" hidden="false" customHeight="true" outlineLevel="0" collapsed="false">
      <c r="C1568" s="3" t="s">
        <v>6653</v>
      </c>
    </row>
    <row r="1569" customFormat="false" ht="12.75" hidden="false" customHeight="true" outlineLevel="0" collapsed="false">
      <c r="C1569" s="3" t="s">
        <v>6654</v>
      </c>
    </row>
    <row r="1570" customFormat="false" ht="12.75" hidden="false" customHeight="true" outlineLevel="0" collapsed="false">
      <c r="C1570" s="3" t="s">
        <v>6655</v>
      </c>
    </row>
    <row r="1571" customFormat="false" ht="12.75" hidden="false" customHeight="true" outlineLevel="0" collapsed="false">
      <c r="C1571" s="3" t="s">
        <v>6656</v>
      </c>
    </row>
    <row r="1572" customFormat="false" ht="12.75" hidden="false" customHeight="true" outlineLevel="0" collapsed="false">
      <c r="C1572" s="3" t="s">
        <v>6657</v>
      </c>
    </row>
    <row r="1573" customFormat="false" ht="12.75" hidden="false" customHeight="true" outlineLevel="0" collapsed="false">
      <c r="C1573" s="3" t="s">
        <v>6658</v>
      </c>
    </row>
    <row r="1574" customFormat="false" ht="12.75" hidden="false" customHeight="true" outlineLevel="0" collapsed="false">
      <c r="C1574" s="3" t="s">
        <v>6659</v>
      </c>
    </row>
    <row r="1575" customFormat="false" ht="12.75" hidden="false" customHeight="true" outlineLevel="0" collapsed="false">
      <c r="C1575" s="3" t="s">
        <v>6660</v>
      </c>
    </row>
    <row r="1576" customFormat="false" ht="12.75" hidden="false" customHeight="true" outlineLevel="0" collapsed="false">
      <c r="C1576" s="3" t="s">
        <v>6661</v>
      </c>
    </row>
    <row r="1577" customFormat="false" ht="12.75" hidden="false" customHeight="true" outlineLevel="0" collapsed="false">
      <c r="C1577" s="3" t="s">
        <v>6662</v>
      </c>
    </row>
    <row r="1578" customFormat="false" ht="12.75" hidden="false" customHeight="true" outlineLevel="0" collapsed="false">
      <c r="C1578" s="3" t="s">
        <v>6663</v>
      </c>
    </row>
    <row r="1579" customFormat="false" ht="12.75" hidden="false" customHeight="true" outlineLevel="0" collapsed="false">
      <c r="C1579" s="3" t="s">
        <v>6664</v>
      </c>
    </row>
    <row r="1580" customFormat="false" ht="12.75" hidden="false" customHeight="true" outlineLevel="0" collapsed="false">
      <c r="C1580" s="3" t="s">
        <v>6665</v>
      </c>
    </row>
    <row r="1581" customFormat="false" ht="12.75" hidden="false" customHeight="true" outlineLevel="0" collapsed="false">
      <c r="C1581" s="3" t="s">
        <v>6666</v>
      </c>
    </row>
    <row r="1582" customFormat="false" ht="12.75" hidden="false" customHeight="true" outlineLevel="0" collapsed="false">
      <c r="C1582" s="3" t="s">
        <v>6667</v>
      </c>
    </row>
    <row r="1583" customFormat="false" ht="12.75" hidden="false" customHeight="true" outlineLevel="0" collapsed="false">
      <c r="C1583" s="3" t="s">
        <v>6668</v>
      </c>
    </row>
    <row r="1584" customFormat="false" ht="12.75" hidden="false" customHeight="true" outlineLevel="0" collapsed="false">
      <c r="C1584" s="3" t="s">
        <v>6669</v>
      </c>
    </row>
    <row r="1585" customFormat="false" ht="12.75" hidden="false" customHeight="true" outlineLevel="0" collapsed="false">
      <c r="C1585" s="3" t="s">
        <v>6670</v>
      </c>
    </row>
    <row r="1586" customFormat="false" ht="12.75" hidden="false" customHeight="true" outlineLevel="0" collapsed="false">
      <c r="C1586" s="3" t="s">
        <v>6671</v>
      </c>
    </row>
    <row r="1587" customFormat="false" ht="12.75" hidden="false" customHeight="true" outlineLevel="0" collapsed="false">
      <c r="C1587" s="3" t="s">
        <v>6672</v>
      </c>
    </row>
    <row r="1588" customFormat="false" ht="12.75" hidden="false" customHeight="true" outlineLevel="0" collapsed="false">
      <c r="C1588" s="3" t="s">
        <v>6673</v>
      </c>
    </row>
    <row r="1589" customFormat="false" ht="12.75" hidden="false" customHeight="true" outlineLevel="0" collapsed="false">
      <c r="C1589" s="3" t="s">
        <v>6674</v>
      </c>
    </row>
    <row r="1590" customFormat="false" ht="12.75" hidden="false" customHeight="true" outlineLevel="0" collapsed="false">
      <c r="C1590" s="3" t="s">
        <v>6675</v>
      </c>
    </row>
    <row r="1591" customFormat="false" ht="12.75" hidden="false" customHeight="true" outlineLevel="0" collapsed="false">
      <c r="C1591" s="3" t="s">
        <v>6676</v>
      </c>
    </row>
    <row r="1592" customFormat="false" ht="12.75" hidden="false" customHeight="true" outlineLevel="0" collapsed="false">
      <c r="C1592" s="3" t="s">
        <v>6677</v>
      </c>
    </row>
    <row r="1593" customFormat="false" ht="12.75" hidden="false" customHeight="true" outlineLevel="0" collapsed="false">
      <c r="C1593" s="3" t="s">
        <v>6678</v>
      </c>
    </row>
    <row r="1594" customFormat="false" ht="12.75" hidden="false" customHeight="true" outlineLevel="0" collapsed="false">
      <c r="C1594" s="3" t="s">
        <v>6679</v>
      </c>
    </row>
    <row r="1595" customFormat="false" ht="12.75" hidden="false" customHeight="true" outlineLevel="0" collapsed="false">
      <c r="C1595" s="3" t="s">
        <v>6680</v>
      </c>
    </row>
    <row r="1596" customFormat="false" ht="12.75" hidden="false" customHeight="true" outlineLevel="0" collapsed="false">
      <c r="C1596" s="3" t="s">
        <v>6681</v>
      </c>
    </row>
    <row r="1597" customFormat="false" ht="12.75" hidden="false" customHeight="true" outlineLevel="0" collapsed="false">
      <c r="C1597" s="3" t="s">
        <v>6682</v>
      </c>
    </row>
    <row r="1598" customFormat="false" ht="12.75" hidden="false" customHeight="true" outlineLevel="0" collapsed="false">
      <c r="C1598" s="3" t="s">
        <v>6683</v>
      </c>
    </row>
    <row r="1599" customFormat="false" ht="12.75" hidden="false" customHeight="true" outlineLevel="0" collapsed="false">
      <c r="C1599" s="3" t="s">
        <v>6684</v>
      </c>
    </row>
    <row r="1600" customFormat="false" ht="12.75" hidden="false" customHeight="true" outlineLevel="0" collapsed="false">
      <c r="C1600" s="3" t="s">
        <v>6685</v>
      </c>
    </row>
    <row r="1601" customFormat="false" ht="12.75" hidden="false" customHeight="true" outlineLevel="0" collapsed="false">
      <c r="C1601" s="3" t="s">
        <v>6686</v>
      </c>
    </row>
    <row r="1602" customFormat="false" ht="12.75" hidden="false" customHeight="true" outlineLevel="0" collapsed="false">
      <c r="C1602" s="3" t="s">
        <v>6687</v>
      </c>
    </row>
    <row r="1603" customFormat="false" ht="12.75" hidden="false" customHeight="true" outlineLevel="0" collapsed="false">
      <c r="C1603" s="3" t="s">
        <v>6688</v>
      </c>
    </row>
    <row r="1604" customFormat="false" ht="12.75" hidden="false" customHeight="true" outlineLevel="0" collapsed="false">
      <c r="C1604" s="3" t="s">
        <v>6689</v>
      </c>
    </row>
    <row r="1605" customFormat="false" ht="12.75" hidden="false" customHeight="true" outlineLevel="0" collapsed="false">
      <c r="C1605" s="3" t="s">
        <v>6690</v>
      </c>
    </row>
    <row r="1606" customFormat="false" ht="12.75" hidden="false" customHeight="true" outlineLevel="0" collapsed="false">
      <c r="C1606" s="3" t="s">
        <v>6691</v>
      </c>
    </row>
    <row r="1607" customFormat="false" ht="12.75" hidden="false" customHeight="true" outlineLevel="0" collapsed="false">
      <c r="C1607" s="3" t="s">
        <v>6692</v>
      </c>
    </row>
    <row r="1608" customFormat="false" ht="12.75" hidden="false" customHeight="true" outlineLevel="0" collapsed="false">
      <c r="C1608" s="3" t="s">
        <v>6693</v>
      </c>
    </row>
    <row r="1609" customFormat="false" ht="12.75" hidden="false" customHeight="true" outlineLevel="0" collapsed="false">
      <c r="C1609" s="3" t="s">
        <v>6694</v>
      </c>
    </row>
    <row r="1610" customFormat="false" ht="12.75" hidden="false" customHeight="true" outlineLevel="0" collapsed="false">
      <c r="C1610" s="3" t="s">
        <v>6695</v>
      </c>
    </row>
    <row r="1611" customFormat="false" ht="12.75" hidden="false" customHeight="true" outlineLevel="0" collapsed="false">
      <c r="C1611" s="3" t="s">
        <v>6696</v>
      </c>
    </row>
    <row r="1612" customFormat="false" ht="12.75" hidden="false" customHeight="true" outlineLevel="0" collapsed="false">
      <c r="C1612" s="3" t="s">
        <v>6697</v>
      </c>
    </row>
    <row r="1613" customFormat="false" ht="12.75" hidden="false" customHeight="true" outlineLevel="0" collapsed="false">
      <c r="C1613" s="3" t="s">
        <v>6698</v>
      </c>
    </row>
    <row r="1614" customFormat="false" ht="12.75" hidden="false" customHeight="true" outlineLevel="0" collapsed="false">
      <c r="C1614" s="3" t="s">
        <v>6699</v>
      </c>
    </row>
    <row r="1615" customFormat="false" ht="12.75" hidden="false" customHeight="true" outlineLevel="0" collapsed="false">
      <c r="C1615" s="3" t="s">
        <v>6700</v>
      </c>
    </row>
    <row r="1616" customFormat="false" ht="12.75" hidden="false" customHeight="true" outlineLevel="0" collapsed="false">
      <c r="C1616" s="3" t="s">
        <v>6701</v>
      </c>
    </row>
    <row r="1617" customFormat="false" ht="12.75" hidden="false" customHeight="true" outlineLevel="0" collapsed="false">
      <c r="C1617" s="3" t="s">
        <v>6702</v>
      </c>
    </row>
    <row r="1618" customFormat="false" ht="12.75" hidden="false" customHeight="true" outlineLevel="0" collapsed="false">
      <c r="C1618" s="3" t="s">
        <v>6703</v>
      </c>
    </row>
    <row r="1619" customFormat="false" ht="12.75" hidden="false" customHeight="true" outlineLevel="0" collapsed="false">
      <c r="C1619" s="3" t="s">
        <v>6704</v>
      </c>
    </row>
    <row r="1620" customFormat="false" ht="12.75" hidden="false" customHeight="true" outlineLevel="0" collapsed="false">
      <c r="C1620" s="3" t="s">
        <v>6705</v>
      </c>
    </row>
    <row r="1621" customFormat="false" ht="12.75" hidden="false" customHeight="true" outlineLevel="0" collapsed="false">
      <c r="C1621" s="3" t="s">
        <v>6706</v>
      </c>
    </row>
    <row r="1622" customFormat="false" ht="12.75" hidden="false" customHeight="true" outlineLevel="0" collapsed="false">
      <c r="C1622" s="3" t="s">
        <v>6707</v>
      </c>
    </row>
    <row r="1623" customFormat="false" ht="12.75" hidden="false" customHeight="true" outlineLevel="0" collapsed="false">
      <c r="C1623" s="3" t="s">
        <v>6708</v>
      </c>
    </row>
    <row r="1624" customFormat="false" ht="12.75" hidden="false" customHeight="true" outlineLevel="0" collapsed="false">
      <c r="C1624" s="3" t="s">
        <v>6709</v>
      </c>
    </row>
    <row r="1625" customFormat="false" ht="12.75" hidden="false" customHeight="true" outlineLevel="0" collapsed="false">
      <c r="C1625" s="3" t="s">
        <v>6710</v>
      </c>
    </row>
    <row r="1626" customFormat="false" ht="12.75" hidden="false" customHeight="true" outlineLevel="0" collapsed="false">
      <c r="C1626" s="3" t="s">
        <v>6711</v>
      </c>
    </row>
    <row r="1627" customFormat="false" ht="12.75" hidden="false" customHeight="true" outlineLevel="0" collapsed="false">
      <c r="C1627" s="3" t="s">
        <v>6712</v>
      </c>
    </row>
    <row r="1628" customFormat="false" ht="12.75" hidden="false" customHeight="true" outlineLevel="0" collapsed="false">
      <c r="C1628" s="3" t="s">
        <v>6713</v>
      </c>
    </row>
    <row r="1629" customFormat="false" ht="12.75" hidden="false" customHeight="true" outlineLevel="0" collapsed="false">
      <c r="C1629" s="3" t="s">
        <v>6714</v>
      </c>
    </row>
    <row r="1630" customFormat="false" ht="12.75" hidden="false" customHeight="true" outlineLevel="0" collapsed="false">
      <c r="C1630" s="3" t="s">
        <v>6715</v>
      </c>
    </row>
    <row r="1631" customFormat="false" ht="12.75" hidden="false" customHeight="true" outlineLevel="0" collapsed="false">
      <c r="C1631" s="3" t="s">
        <v>6716</v>
      </c>
    </row>
    <row r="1632" customFormat="false" ht="12.75" hidden="false" customHeight="true" outlineLevel="0" collapsed="false">
      <c r="C1632" s="3" t="s">
        <v>6717</v>
      </c>
    </row>
    <row r="1633" customFormat="false" ht="12.75" hidden="false" customHeight="true" outlineLevel="0" collapsed="false">
      <c r="C1633" s="3" t="s">
        <v>6718</v>
      </c>
    </row>
    <row r="1634" customFormat="false" ht="12.75" hidden="false" customHeight="true" outlineLevel="0" collapsed="false">
      <c r="C1634" s="3" t="s">
        <v>6719</v>
      </c>
    </row>
    <row r="1635" customFormat="false" ht="12.75" hidden="false" customHeight="true" outlineLevel="0" collapsed="false">
      <c r="C1635" s="3" t="s">
        <v>6720</v>
      </c>
    </row>
    <row r="1636" customFormat="false" ht="12.75" hidden="false" customHeight="true" outlineLevel="0" collapsed="false">
      <c r="C1636" s="3" t="s">
        <v>6721</v>
      </c>
    </row>
    <row r="1637" customFormat="false" ht="12.75" hidden="false" customHeight="true" outlineLevel="0" collapsed="false">
      <c r="C1637" s="3" t="s">
        <v>6722</v>
      </c>
    </row>
    <row r="1638" customFormat="false" ht="12.75" hidden="false" customHeight="true" outlineLevel="0" collapsed="false">
      <c r="C1638" s="3" t="s">
        <v>6723</v>
      </c>
    </row>
    <row r="1639" customFormat="false" ht="12.75" hidden="false" customHeight="true" outlineLevel="0" collapsed="false">
      <c r="C1639" s="3" t="s">
        <v>6724</v>
      </c>
    </row>
    <row r="1640" customFormat="false" ht="12.75" hidden="false" customHeight="true" outlineLevel="0" collapsed="false">
      <c r="C1640" s="3" t="s">
        <v>6725</v>
      </c>
    </row>
    <row r="1641" customFormat="false" ht="12.75" hidden="false" customHeight="true" outlineLevel="0" collapsed="false">
      <c r="C1641" s="3" t="s">
        <v>6726</v>
      </c>
    </row>
    <row r="1642" customFormat="false" ht="12.75" hidden="false" customHeight="true" outlineLevel="0" collapsed="false">
      <c r="C1642" s="3" t="s">
        <v>6727</v>
      </c>
    </row>
    <row r="1643" customFormat="false" ht="12.75" hidden="false" customHeight="true" outlineLevel="0" collapsed="false">
      <c r="C1643" s="3" t="s">
        <v>6728</v>
      </c>
    </row>
    <row r="1644" customFormat="false" ht="12.75" hidden="false" customHeight="true" outlineLevel="0" collapsed="false">
      <c r="C1644" s="3" t="s">
        <v>6729</v>
      </c>
    </row>
    <row r="1645" customFormat="false" ht="12.75" hidden="false" customHeight="true" outlineLevel="0" collapsed="false">
      <c r="C1645" s="3" t="s">
        <v>6730</v>
      </c>
    </row>
    <row r="1646" customFormat="false" ht="12.75" hidden="false" customHeight="true" outlineLevel="0" collapsed="false">
      <c r="C1646" s="3" t="s">
        <v>6731</v>
      </c>
    </row>
    <row r="1647" customFormat="false" ht="12.75" hidden="false" customHeight="true" outlineLevel="0" collapsed="false">
      <c r="C1647" s="3" t="s">
        <v>6732</v>
      </c>
    </row>
    <row r="1648" customFormat="false" ht="12.75" hidden="false" customHeight="true" outlineLevel="0" collapsed="false">
      <c r="C1648" s="3" t="s">
        <v>6733</v>
      </c>
    </row>
    <row r="1649" customFormat="false" ht="12.75" hidden="false" customHeight="true" outlineLevel="0" collapsed="false">
      <c r="C1649" s="3" t="s">
        <v>6734</v>
      </c>
    </row>
    <row r="1650" customFormat="false" ht="12.75" hidden="false" customHeight="true" outlineLevel="0" collapsed="false">
      <c r="C1650" s="3" t="s">
        <v>6735</v>
      </c>
    </row>
    <row r="1651" customFormat="false" ht="12.75" hidden="false" customHeight="true" outlineLevel="0" collapsed="false">
      <c r="C1651" s="3" t="s">
        <v>6736</v>
      </c>
    </row>
    <row r="1652" customFormat="false" ht="12.75" hidden="false" customHeight="true" outlineLevel="0" collapsed="false">
      <c r="C1652" s="3" t="s">
        <v>6737</v>
      </c>
    </row>
    <row r="1653" customFormat="false" ht="12.75" hidden="false" customHeight="true" outlineLevel="0" collapsed="false">
      <c r="C1653" s="3" t="s">
        <v>6738</v>
      </c>
    </row>
    <row r="1654" customFormat="false" ht="12.75" hidden="false" customHeight="true" outlineLevel="0" collapsed="false">
      <c r="C1654" s="3" t="s">
        <v>6739</v>
      </c>
    </row>
    <row r="1655" customFormat="false" ht="12.75" hidden="false" customHeight="true" outlineLevel="0" collapsed="false">
      <c r="C1655" s="3" t="s">
        <v>6740</v>
      </c>
    </row>
    <row r="1656" customFormat="false" ht="12.75" hidden="false" customHeight="true" outlineLevel="0" collapsed="false">
      <c r="C1656" s="3" t="s">
        <v>6741</v>
      </c>
    </row>
    <row r="1657" customFormat="false" ht="12.75" hidden="false" customHeight="true" outlineLevel="0" collapsed="false">
      <c r="C1657" s="3" t="s">
        <v>6742</v>
      </c>
    </row>
    <row r="1658" customFormat="false" ht="12.75" hidden="false" customHeight="true" outlineLevel="0" collapsed="false">
      <c r="C1658" s="3" t="s">
        <v>6743</v>
      </c>
    </row>
    <row r="1659" customFormat="false" ht="12.75" hidden="false" customHeight="true" outlineLevel="0" collapsed="false">
      <c r="C1659" s="3" t="s">
        <v>6744</v>
      </c>
    </row>
    <row r="1660" customFormat="false" ht="12.75" hidden="false" customHeight="true" outlineLevel="0" collapsed="false">
      <c r="C1660" s="3" t="s">
        <v>6745</v>
      </c>
    </row>
    <row r="1661" customFormat="false" ht="12.75" hidden="false" customHeight="true" outlineLevel="0" collapsed="false">
      <c r="C1661" s="3" t="s">
        <v>6746</v>
      </c>
    </row>
    <row r="1662" customFormat="false" ht="12.75" hidden="false" customHeight="true" outlineLevel="0" collapsed="false">
      <c r="C1662" s="3" t="s">
        <v>6747</v>
      </c>
    </row>
    <row r="1663" customFormat="false" ht="12.75" hidden="false" customHeight="true" outlineLevel="0" collapsed="false">
      <c r="C1663" s="3" t="s">
        <v>6748</v>
      </c>
    </row>
    <row r="1664" customFormat="false" ht="12.75" hidden="false" customHeight="true" outlineLevel="0" collapsed="false">
      <c r="C1664" s="3" t="s">
        <v>6749</v>
      </c>
    </row>
    <row r="1665" customFormat="false" ht="12.75" hidden="false" customHeight="true" outlineLevel="0" collapsed="false">
      <c r="C1665" s="3" t="s">
        <v>6750</v>
      </c>
    </row>
    <row r="1666" customFormat="false" ht="12.75" hidden="false" customHeight="true" outlineLevel="0" collapsed="false">
      <c r="C1666" s="3" t="s">
        <v>6751</v>
      </c>
    </row>
    <row r="1667" customFormat="false" ht="12.75" hidden="false" customHeight="true" outlineLevel="0" collapsed="false">
      <c r="C1667" s="3" t="s">
        <v>6752</v>
      </c>
    </row>
    <row r="1668" customFormat="false" ht="12.75" hidden="false" customHeight="true" outlineLevel="0" collapsed="false">
      <c r="C1668" s="3" t="s">
        <v>6753</v>
      </c>
    </row>
    <row r="1669" customFormat="false" ht="12.75" hidden="false" customHeight="true" outlineLevel="0" collapsed="false">
      <c r="C1669" s="3" t="s">
        <v>6754</v>
      </c>
    </row>
    <row r="1670" customFormat="false" ht="12.75" hidden="false" customHeight="true" outlineLevel="0" collapsed="false">
      <c r="C1670" s="3" t="s">
        <v>6755</v>
      </c>
    </row>
    <row r="1671" customFormat="false" ht="12.75" hidden="false" customHeight="true" outlineLevel="0" collapsed="false">
      <c r="C1671" s="3" t="s">
        <v>6756</v>
      </c>
    </row>
    <row r="1672" customFormat="false" ht="12.75" hidden="false" customHeight="true" outlineLevel="0" collapsed="false">
      <c r="C1672" s="3" t="s">
        <v>6757</v>
      </c>
    </row>
    <row r="1673" customFormat="false" ht="12.75" hidden="false" customHeight="true" outlineLevel="0" collapsed="false">
      <c r="C1673" s="3" t="s">
        <v>6758</v>
      </c>
    </row>
    <row r="1674" customFormat="false" ht="12.75" hidden="false" customHeight="true" outlineLevel="0" collapsed="false">
      <c r="C1674" s="3" t="s">
        <v>6759</v>
      </c>
    </row>
    <row r="1675" customFormat="false" ht="12.75" hidden="false" customHeight="true" outlineLevel="0" collapsed="false">
      <c r="C1675" s="3" t="s">
        <v>6760</v>
      </c>
    </row>
    <row r="1676" customFormat="false" ht="12.75" hidden="false" customHeight="true" outlineLevel="0" collapsed="false">
      <c r="C1676" s="3" t="s">
        <v>6761</v>
      </c>
    </row>
    <row r="1677" customFormat="false" ht="12.75" hidden="false" customHeight="true" outlineLevel="0" collapsed="false">
      <c r="C1677" s="3" t="s">
        <v>6762</v>
      </c>
    </row>
    <row r="1678" customFormat="false" ht="12.75" hidden="false" customHeight="true" outlineLevel="0" collapsed="false">
      <c r="C1678" s="3" t="s">
        <v>6763</v>
      </c>
    </row>
    <row r="1679" customFormat="false" ht="12.75" hidden="false" customHeight="true" outlineLevel="0" collapsed="false">
      <c r="C1679" s="3" t="s">
        <v>6764</v>
      </c>
    </row>
    <row r="1680" customFormat="false" ht="12.75" hidden="false" customHeight="true" outlineLevel="0" collapsed="false">
      <c r="C1680" s="3" t="s">
        <v>6765</v>
      </c>
    </row>
    <row r="1681" customFormat="false" ht="12.75" hidden="false" customHeight="true" outlineLevel="0" collapsed="false">
      <c r="C1681" s="3" t="s">
        <v>6766</v>
      </c>
    </row>
    <row r="1682" customFormat="false" ht="12.75" hidden="false" customHeight="true" outlineLevel="0" collapsed="false">
      <c r="C1682" s="3" t="s">
        <v>6767</v>
      </c>
    </row>
    <row r="1683" customFormat="false" ht="12.75" hidden="false" customHeight="true" outlineLevel="0" collapsed="false">
      <c r="C1683" s="3" t="s">
        <v>6768</v>
      </c>
    </row>
    <row r="1684" customFormat="false" ht="12.75" hidden="false" customHeight="true" outlineLevel="0" collapsed="false">
      <c r="C1684" s="3" t="s">
        <v>6769</v>
      </c>
    </row>
    <row r="1685" customFormat="false" ht="12.75" hidden="false" customHeight="true" outlineLevel="0" collapsed="false">
      <c r="C1685" s="3" t="s">
        <v>6770</v>
      </c>
    </row>
    <row r="1686" customFormat="false" ht="12.75" hidden="false" customHeight="true" outlineLevel="0" collapsed="false">
      <c r="C1686" s="3" t="s">
        <v>6771</v>
      </c>
    </row>
    <row r="1687" customFormat="false" ht="12.75" hidden="false" customHeight="true" outlineLevel="0" collapsed="false">
      <c r="C1687" s="3" t="s">
        <v>6772</v>
      </c>
    </row>
    <row r="1688" customFormat="false" ht="12.75" hidden="false" customHeight="true" outlineLevel="0" collapsed="false">
      <c r="C1688" s="3" t="s">
        <v>6773</v>
      </c>
    </row>
    <row r="1689" customFormat="false" ht="12.75" hidden="false" customHeight="true" outlineLevel="0" collapsed="false">
      <c r="C1689" s="3" t="s">
        <v>6774</v>
      </c>
    </row>
    <row r="1690" customFormat="false" ht="12.75" hidden="false" customHeight="true" outlineLevel="0" collapsed="false">
      <c r="C1690" s="3" t="s">
        <v>6775</v>
      </c>
    </row>
    <row r="1691" customFormat="false" ht="12.75" hidden="false" customHeight="true" outlineLevel="0" collapsed="false">
      <c r="C1691" s="3" t="s">
        <v>6776</v>
      </c>
    </row>
    <row r="1692" customFormat="false" ht="12.75" hidden="false" customHeight="true" outlineLevel="0" collapsed="false">
      <c r="C1692" s="3" t="s">
        <v>6777</v>
      </c>
    </row>
    <row r="1693" customFormat="false" ht="12.75" hidden="false" customHeight="true" outlineLevel="0" collapsed="false">
      <c r="C1693" s="3" t="s">
        <v>6778</v>
      </c>
    </row>
    <row r="1694" customFormat="false" ht="12.75" hidden="false" customHeight="true" outlineLevel="0" collapsed="false">
      <c r="C1694" s="3" t="s">
        <v>6779</v>
      </c>
    </row>
    <row r="1695" customFormat="false" ht="12.75" hidden="false" customHeight="true" outlineLevel="0" collapsed="false">
      <c r="C1695" s="3" t="s">
        <v>6780</v>
      </c>
    </row>
    <row r="1696" customFormat="false" ht="12.75" hidden="false" customHeight="true" outlineLevel="0" collapsed="false">
      <c r="C1696" s="3" t="s">
        <v>6781</v>
      </c>
    </row>
    <row r="1697" customFormat="false" ht="12.75" hidden="false" customHeight="true" outlineLevel="0" collapsed="false">
      <c r="C1697" s="3" t="s">
        <v>6782</v>
      </c>
    </row>
    <row r="1698" customFormat="false" ht="12.75" hidden="false" customHeight="true" outlineLevel="0" collapsed="false">
      <c r="C1698" s="3" t="s">
        <v>6783</v>
      </c>
    </row>
    <row r="1699" customFormat="false" ht="12.75" hidden="false" customHeight="true" outlineLevel="0" collapsed="false">
      <c r="C1699" s="3" t="s">
        <v>6784</v>
      </c>
    </row>
    <row r="1700" customFormat="false" ht="12.75" hidden="false" customHeight="true" outlineLevel="0" collapsed="false">
      <c r="C1700" s="3" t="s">
        <v>6785</v>
      </c>
    </row>
    <row r="1701" customFormat="false" ht="12.75" hidden="false" customHeight="true" outlineLevel="0" collapsed="false">
      <c r="C1701" s="3" t="s">
        <v>6786</v>
      </c>
    </row>
    <row r="1702" customFormat="false" ht="12.75" hidden="false" customHeight="true" outlineLevel="0" collapsed="false">
      <c r="C1702" s="3" t="s">
        <v>6787</v>
      </c>
    </row>
    <row r="1703" customFormat="false" ht="12.75" hidden="false" customHeight="true" outlineLevel="0" collapsed="false">
      <c r="C1703" s="3" t="s">
        <v>6788</v>
      </c>
    </row>
    <row r="1704" customFormat="false" ht="12.75" hidden="false" customHeight="true" outlineLevel="0" collapsed="false">
      <c r="C1704" s="3" t="s">
        <v>6789</v>
      </c>
    </row>
    <row r="1705" customFormat="false" ht="12.75" hidden="false" customHeight="true" outlineLevel="0" collapsed="false">
      <c r="C1705" s="3" t="s">
        <v>6790</v>
      </c>
    </row>
    <row r="1706" customFormat="false" ht="12.75" hidden="false" customHeight="true" outlineLevel="0" collapsed="false">
      <c r="C1706" s="3" t="s">
        <v>6791</v>
      </c>
    </row>
    <row r="1707" customFormat="false" ht="12.75" hidden="false" customHeight="true" outlineLevel="0" collapsed="false">
      <c r="C1707" s="3" t="s">
        <v>6792</v>
      </c>
    </row>
    <row r="1708" customFormat="false" ht="12.75" hidden="false" customHeight="true" outlineLevel="0" collapsed="false">
      <c r="C1708" s="3" t="s">
        <v>6793</v>
      </c>
    </row>
    <row r="1709" customFormat="false" ht="12.75" hidden="false" customHeight="true" outlineLevel="0" collapsed="false">
      <c r="C1709" s="3" t="s">
        <v>6794</v>
      </c>
    </row>
    <row r="1710" customFormat="false" ht="12.75" hidden="false" customHeight="true" outlineLevel="0" collapsed="false">
      <c r="C1710" s="3" t="s">
        <v>6795</v>
      </c>
    </row>
    <row r="1711" customFormat="false" ht="12.75" hidden="false" customHeight="true" outlineLevel="0" collapsed="false">
      <c r="C1711" s="3" t="s">
        <v>6796</v>
      </c>
    </row>
    <row r="1712" customFormat="false" ht="12.75" hidden="false" customHeight="true" outlineLevel="0" collapsed="false">
      <c r="C1712" s="3" t="s">
        <v>6797</v>
      </c>
    </row>
    <row r="1713" customFormat="false" ht="12.75" hidden="false" customHeight="true" outlineLevel="0" collapsed="false">
      <c r="C1713" s="3" t="s">
        <v>6798</v>
      </c>
    </row>
    <row r="1714" customFormat="false" ht="12.75" hidden="false" customHeight="true" outlineLevel="0" collapsed="false">
      <c r="C1714" s="3" t="s">
        <v>6799</v>
      </c>
    </row>
    <row r="1715" customFormat="false" ht="12.75" hidden="false" customHeight="true" outlineLevel="0" collapsed="false">
      <c r="C1715" s="3" t="s">
        <v>6800</v>
      </c>
    </row>
    <row r="1716" customFormat="false" ht="12.75" hidden="false" customHeight="true" outlineLevel="0" collapsed="false">
      <c r="C1716" s="3" t="s">
        <v>6801</v>
      </c>
    </row>
    <row r="1717" customFormat="false" ht="12.75" hidden="false" customHeight="true" outlineLevel="0" collapsed="false">
      <c r="C1717" s="3" t="s">
        <v>6802</v>
      </c>
    </row>
    <row r="1718" customFormat="false" ht="12.75" hidden="false" customHeight="true" outlineLevel="0" collapsed="false">
      <c r="C1718" s="3" t="s">
        <v>6803</v>
      </c>
    </row>
    <row r="1719" customFormat="false" ht="12.75" hidden="false" customHeight="true" outlineLevel="0" collapsed="false">
      <c r="C1719" s="3" t="s">
        <v>6804</v>
      </c>
    </row>
    <row r="1720" customFormat="false" ht="12.75" hidden="false" customHeight="true" outlineLevel="0" collapsed="false">
      <c r="C1720" s="3" t="s">
        <v>6805</v>
      </c>
    </row>
    <row r="1721" customFormat="false" ht="12.75" hidden="false" customHeight="true" outlineLevel="0" collapsed="false">
      <c r="C1721" s="3" t="s">
        <v>6806</v>
      </c>
    </row>
    <row r="1722" customFormat="false" ht="12.75" hidden="false" customHeight="true" outlineLevel="0" collapsed="false">
      <c r="C1722" s="3" t="s">
        <v>6807</v>
      </c>
    </row>
    <row r="1723" customFormat="false" ht="12.75" hidden="false" customHeight="true" outlineLevel="0" collapsed="false">
      <c r="C1723" s="3" t="s">
        <v>6808</v>
      </c>
    </row>
    <row r="1724" customFormat="false" ht="12.75" hidden="false" customHeight="true" outlineLevel="0" collapsed="false">
      <c r="C1724" s="3" t="s">
        <v>6809</v>
      </c>
    </row>
    <row r="1725" customFormat="false" ht="12.75" hidden="false" customHeight="true" outlineLevel="0" collapsed="false">
      <c r="C1725" s="3" t="s">
        <v>6810</v>
      </c>
    </row>
    <row r="1726" customFormat="false" ht="12.75" hidden="false" customHeight="true" outlineLevel="0" collapsed="false">
      <c r="C1726" s="3" t="s">
        <v>6811</v>
      </c>
    </row>
    <row r="1727" customFormat="false" ht="12.75" hidden="false" customHeight="true" outlineLevel="0" collapsed="false">
      <c r="C1727" s="3" t="s">
        <v>6812</v>
      </c>
    </row>
    <row r="1728" customFormat="false" ht="12.75" hidden="false" customHeight="true" outlineLevel="0" collapsed="false">
      <c r="C1728" s="3" t="s">
        <v>6813</v>
      </c>
    </row>
    <row r="1729" customFormat="false" ht="12.75" hidden="false" customHeight="true" outlineLevel="0" collapsed="false">
      <c r="C1729" s="3" t="s">
        <v>6814</v>
      </c>
    </row>
    <row r="1730" customFormat="false" ht="12.75" hidden="false" customHeight="true" outlineLevel="0" collapsed="false">
      <c r="C1730" s="3" t="s">
        <v>6815</v>
      </c>
    </row>
    <row r="1731" customFormat="false" ht="12.75" hidden="false" customHeight="true" outlineLevel="0" collapsed="false">
      <c r="C1731" s="3" t="s">
        <v>6816</v>
      </c>
    </row>
    <row r="1732" customFormat="false" ht="12.75" hidden="false" customHeight="true" outlineLevel="0" collapsed="false">
      <c r="C1732" s="3" t="s">
        <v>6817</v>
      </c>
    </row>
    <row r="1733" customFormat="false" ht="12.75" hidden="false" customHeight="true" outlineLevel="0" collapsed="false">
      <c r="C1733" s="3" t="s">
        <v>6818</v>
      </c>
    </row>
    <row r="1734" customFormat="false" ht="12.75" hidden="false" customHeight="true" outlineLevel="0" collapsed="false">
      <c r="C1734" s="3" t="s">
        <v>6819</v>
      </c>
    </row>
    <row r="1735" customFormat="false" ht="12.75" hidden="false" customHeight="true" outlineLevel="0" collapsed="false">
      <c r="C1735" s="3" t="s">
        <v>6820</v>
      </c>
    </row>
    <row r="1736" customFormat="false" ht="12.75" hidden="false" customHeight="true" outlineLevel="0" collapsed="false">
      <c r="C1736" s="3" t="s">
        <v>6821</v>
      </c>
    </row>
    <row r="1737" customFormat="false" ht="12.75" hidden="false" customHeight="true" outlineLevel="0" collapsed="false">
      <c r="C1737" s="3" t="s">
        <v>6822</v>
      </c>
    </row>
    <row r="1738" customFormat="false" ht="12.75" hidden="false" customHeight="true" outlineLevel="0" collapsed="false">
      <c r="C1738" s="3" t="s">
        <v>6823</v>
      </c>
    </row>
    <row r="1739" customFormat="false" ht="12.75" hidden="false" customHeight="true" outlineLevel="0" collapsed="false">
      <c r="C1739" s="3" t="s">
        <v>6824</v>
      </c>
    </row>
    <row r="1740" customFormat="false" ht="12.75" hidden="false" customHeight="true" outlineLevel="0" collapsed="false">
      <c r="C1740" s="3" t="s">
        <v>6825</v>
      </c>
    </row>
    <row r="1741" customFormat="false" ht="12.75" hidden="false" customHeight="true" outlineLevel="0" collapsed="false">
      <c r="C1741" s="3" t="s">
        <v>6826</v>
      </c>
    </row>
    <row r="1742" customFormat="false" ht="12.75" hidden="false" customHeight="true" outlineLevel="0" collapsed="false">
      <c r="C1742" s="3" t="s">
        <v>6827</v>
      </c>
    </row>
    <row r="1743" customFormat="false" ht="12.75" hidden="false" customHeight="true" outlineLevel="0" collapsed="false">
      <c r="C1743" s="3" t="s">
        <v>6828</v>
      </c>
    </row>
    <row r="1744" customFormat="false" ht="12.75" hidden="false" customHeight="true" outlineLevel="0" collapsed="false">
      <c r="C1744" s="3" t="s">
        <v>6829</v>
      </c>
    </row>
    <row r="1745" customFormat="false" ht="12.75" hidden="false" customHeight="true" outlineLevel="0" collapsed="false">
      <c r="C1745" s="3" t="s">
        <v>6830</v>
      </c>
    </row>
    <row r="1746" customFormat="false" ht="12.75" hidden="false" customHeight="true" outlineLevel="0" collapsed="false">
      <c r="C1746" s="3" t="s">
        <v>6831</v>
      </c>
    </row>
    <row r="1747" customFormat="false" ht="12.75" hidden="false" customHeight="true" outlineLevel="0" collapsed="false">
      <c r="C1747" s="3" t="s">
        <v>6832</v>
      </c>
    </row>
    <row r="1748" customFormat="false" ht="12.75" hidden="false" customHeight="true" outlineLevel="0" collapsed="false">
      <c r="C1748" s="3" t="s">
        <v>6833</v>
      </c>
    </row>
    <row r="1749" customFormat="false" ht="12.75" hidden="false" customHeight="true" outlineLevel="0" collapsed="false">
      <c r="C1749" s="3" t="s">
        <v>6834</v>
      </c>
    </row>
    <row r="1750" customFormat="false" ht="12.75" hidden="false" customHeight="true" outlineLevel="0" collapsed="false">
      <c r="C1750" s="3" t="s">
        <v>6835</v>
      </c>
    </row>
    <row r="1751" customFormat="false" ht="12.75" hidden="false" customHeight="true" outlineLevel="0" collapsed="false">
      <c r="C1751" s="3" t="s">
        <v>6836</v>
      </c>
    </row>
    <row r="1752" customFormat="false" ht="12.75" hidden="false" customHeight="true" outlineLevel="0" collapsed="false">
      <c r="C1752" s="3" t="s">
        <v>6837</v>
      </c>
    </row>
    <row r="1753" customFormat="false" ht="12.75" hidden="false" customHeight="true" outlineLevel="0" collapsed="false">
      <c r="C1753" s="3" t="s">
        <v>6838</v>
      </c>
    </row>
    <row r="1754" customFormat="false" ht="12.75" hidden="false" customHeight="true" outlineLevel="0" collapsed="false">
      <c r="C1754" s="3" t="s">
        <v>6839</v>
      </c>
    </row>
    <row r="1755" customFormat="false" ht="12.75" hidden="false" customHeight="true" outlineLevel="0" collapsed="false">
      <c r="C1755" s="3" t="s">
        <v>6840</v>
      </c>
    </row>
    <row r="1756" customFormat="false" ht="12.75" hidden="false" customHeight="true" outlineLevel="0" collapsed="false">
      <c r="C1756" s="3" t="s">
        <v>6841</v>
      </c>
    </row>
    <row r="1757" customFormat="false" ht="12.75" hidden="false" customHeight="true" outlineLevel="0" collapsed="false">
      <c r="C1757" s="3" t="s">
        <v>6842</v>
      </c>
    </row>
    <row r="1758" customFormat="false" ht="12.75" hidden="false" customHeight="true" outlineLevel="0" collapsed="false">
      <c r="C1758" s="3" t="s">
        <v>6843</v>
      </c>
    </row>
    <row r="1759" customFormat="false" ht="12.75" hidden="false" customHeight="true" outlineLevel="0" collapsed="false">
      <c r="C1759" s="3" t="s">
        <v>6844</v>
      </c>
    </row>
    <row r="1760" customFormat="false" ht="12.75" hidden="false" customHeight="true" outlineLevel="0" collapsed="false">
      <c r="C1760" s="3" t="s">
        <v>6845</v>
      </c>
    </row>
    <row r="1761" customFormat="false" ht="12.75" hidden="false" customHeight="true" outlineLevel="0" collapsed="false">
      <c r="C1761" s="3" t="s">
        <v>6846</v>
      </c>
    </row>
    <row r="1762" customFormat="false" ht="12.75" hidden="false" customHeight="true" outlineLevel="0" collapsed="false">
      <c r="C1762" s="3" t="s">
        <v>6847</v>
      </c>
    </row>
    <row r="1763" customFormat="false" ht="12.75" hidden="false" customHeight="true" outlineLevel="0" collapsed="false">
      <c r="C1763" s="3" t="s">
        <v>6848</v>
      </c>
    </row>
    <row r="1764" customFormat="false" ht="12.75" hidden="false" customHeight="true" outlineLevel="0" collapsed="false">
      <c r="C1764" s="3" t="s">
        <v>6849</v>
      </c>
    </row>
    <row r="1765" customFormat="false" ht="12.75" hidden="false" customHeight="true" outlineLevel="0" collapsed="false">
      <c r="C1765" s="3" t="s">
        <v>6850</v>
      </c>
    </row>
    <row r="1766" customFormat="false" ht="12.75" hidden="false" customHeight="true" outlineLevel="0" collapsed="false">
      <c r="C1766" s="3" t="s">
        <v>6851</v>
      </c>
    </row>
    <row r="1767" customFormat="false" ht="12.75" hidden="false" customHeight="true" outlineLevel="0" collapsed="false">
      <c r="C1767" s="3" t="s">
        <v>6852</v>
      </c>
    </row>
    <row r="1768" customFormat="false" ht="12.75" hidden="false" customHeight="true" outlineLevel="0" collapsed="false">
      <c r="C1768" s="3" t="s">
        <v>6853</v>
      </c>
    </row>
    <row r="1769" customFormat="false" ht="12.75" hidden="false" customHeight="true" outlineLevel="0" collapsed="false">
      <c r="C1769" s="3" t="s">
        <v>6854</v>
      </c>
    </row>
    <row r="1770" customFormat="false" ht="12.75" hidden="false" customHeight="true" outlineLevel="0" collapsed="false">
      <c r="C1770" s="3" t="s">
        <v>6855</v>
      </c>
    </row>
    <row r="1771" customFormat="false" ht="12.75" hidden="false" customHeight="true" outlineLevel="0" collapsed="false">
      <c r="C1771" s="3" t="s">
        <v>6856</v>
      </c>
    </row>
    <row r="1772" customFormat="false" ht="12.75" hidden="false" customHeight="true" outlineLevel="0" collapsed="false">
      <c r="C1772" s="3" t="s">
        <v>6857</v>
      </c>
    </row>
    <row r="1773" customFormat="false" ht="12.75" hidden="false" customHeight="true" outlineLevel="0" collapsed="false">
      <c r="C1773" s="3" t="s">
        <v>6858</v>
      </c>
    </row>
    <row r="1774" customFormat="false" ht="12.75" hidden="false" customHeight="true" outlineLevel="0" collapsed="false">
      <c r="C1774" s="3" t="s">
        <v>6859</v>
      </c>
    </row>
    <row r="1775" customFormat="false" ht="12.75" hidden="false" customHeight="true" outlineLevel="0" collapsed="false">
      <c r="C1775" s="3" t="s">
        <v>6860</v>
      </c>
    </row>
    <row r="1776" customFormat="false" ht="12.75" hidden="false" customHeight="true" outlineLevel="0" collapsed="false">
      <c r="C1776" s="3" t="s">
        <v>6861</v>
      </c>
    </row>
    <row r="1777" customFormat="false" ht="12.75" hidden="false" customHeight="true" outlineLevel="0" collapsed="false">
      <c r="C1777" s="3" t="s">
        <v>6862</v>
      </c>
    </row>
    <row r="1778" customFormat="false" ht="12.75" hidden="false" customHeight="true" outlineLevel="0" collapsed="false">
      <c r="C1778" s="3" t="s">
        <v>6863</v>
      </c>
    </row>
    <row r="1779" customFormat="false" ht="12.75" hidden="false" customHeight="true" outlineLevel="0" collapsed="false">
      <c r="C1779" s="3" t="s">
        <v>6864</v>
      </c>
    </row>
    <row r="1780" customFormat="false" ht="12.75" hidden="false" customHeight="true" outlineLevel="0" collapsed="false">
      <c r="C1780" s="3" t="s">
        <v>6865</v>
      </c>
    </row>
    <row r="1781" customFormat="false" ht="12.75" hidden="false" customHeight="true" outlineLevel="0" collapsed="false">
      <c r="C1781" s="3" t="s">
        <v>6866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25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D4" activeCellId="0" sqref="D4"/>
    </sheetView>
  </sheetViews>
  <sheetFormatPr defaultColWidth="8.69140625" defaultRowHeight="12.75" zeroHeight="false" outlineLevelRow="0" outlineLevelCol="0"/>
  <cols>
    <col collapsed="false" customWidth="true" hidden="false" outlineLevel="0" max="2" min="2" style="3" width="10.85"/>
    <col collapsed="false" customWidth="true" hidden="false" outlineLevel="0" max="3" min="3" style="3" width="12.5"/>
    <col collapsed="false" customWidth="true" hidden="false" outlineLevel="0" max="4" min="4" style="3" width="13.66"/>
    <col collapsed="false" customWidth="true" hidden="false" outlineLevel="0" max="5" min="5" style="103" width="42"/>
    <col collapsed="false" customWidth="true" hidden="false" outlineLevel="0" max="6" min="6" style="103" width="33"/>
    <col collapsed="false" customWidth="true" hidden="false" outlineLevel="0" max="7" min="7" style="3" width="10.85"/>
    <col collapsed="false" customWidth="true" hidden="false" outlineLevel="0" max="8" min="8" style="3" width="27.16"/>
    <col collapsed="false" customWidth="true" hidden="false" outlineLevel="0" max="9" min="9" style="3" width="13.66"/>
    <col collapsed="false" customWidth="true" hidden="false" outlineLevel="0" max="10" min="10" style="103" width="14"/>
    <col collapsed="false" customWidth="true" hidden="false" outlineLevel="0" max="11" min="11" style="103" width="9.5"/>
    <col collapsed="false" customWidth="true" hidden="false" outlineLevel="0" max="16" min="16" style="3" width="12.5"/>
    <col collapsed="false" customWidth="true" hidden="false" outlineLevel="0" max="18" min="17" style="3" width="13.66"/>
    <col collapsed="false" customWidth="true" hidden="false" outlineLevel="0" max="19" min="19" style="103" width="55.84"/>
    <col collapsed="false" customWidth="true" hidden="false" outlineLevel="0" max="20" min="20" style="3" width="45.66"/>
    <col collapsed="false" customWidth="true" hidden="false" outlineLevel="0" max="22" min="21" style="3" width="14.84"/>
    <col collapsed="false" customWidth="true" hidden="false" outlineLevel="0" max="23" min="23" style="103" width="14.84"/>
    <col collapsed="false" customWidth="true" hidden="false" outlineLevel="0" max="24" min="24" style="103" width="25.66"/>
    <col collapsed="false" customWidth="true" hidden="false" outlineLevel="0" max="25" min="25" style="3" width="12.5"/>
    <col collapsed="false" customWidth="true" hidden="false" outlineLevel="0" max="28" min="26" style="3" width="13.66"/>
    <col collapsed="false" customWidth="true" hidden="false" outlineLevel="0" max="31" min="29" style="3" width="12.33"/>
    <col collapsed="false" customWidth="true" hidden="false" outlineLevel="0" max="32" min="32" style="3" width="33.81"/>
    <col collapsed="false" customWidth="true" hidden="false" outlineLevel="0" max="33" min="33" style="3" width="41.16"/>
  </cols>
  <sheetData>
    <row r="1" customFormat="false" ht="28.5" hidden="false" customHeight="true" outlineLevel="0" collapsed="false">
      <c r="A1" s="123" t="s">
        <v>6867</v>
      </c>
      <c r="D1" s="55"/>
      <c r="E1" s="55"/>
      <c r="F1" s="124"/>
    </row>
    <row r="3" customFormat="false" ht="25.5" hidden="false" customHeight="true" outlineLevel="0" collapsed="false">
      <c r="B3" s="103" t="s">
        <v>6868</v>
      </c>
      <c r="C3" s="103" t="s">
        <v>6869</v>
      </c>
      <c r="D3" s="103"/>
      <c r="E3" s="103" t="s">
        <v>6870</v>
      </c>
      <c r="F3" s="103" t="s">
        <v>6871</v>
      </c>
      <c r="G3" s="103" t="s">
        <v>6872</v>
      </c>
      <c r="H3" s="103" t="s">
        <v>6873</v>
      </c>
      <c r="I3" s="103" t="s">
        <v>6874</v>
      </c>
      <c r="J3" s="103" t="s">
        <v>6875</v>
      </c>
      <c r="K3" s="103" t="s">
        <v>6876</v>
      </c>
      <c r="L3" s="125" t="s">
        <v>6877</v>
      </c>
      <c r="M3" s="125" t="s">
        <v>6877</v>
      </c>
    </row>
    <row r="4" customFormat="false" ht="38.25" hidden="false" customHeight="true" outlineLevel="0" collapsed="false">
      <c r="B4" s="126" t="s">
        <v>1</v>
      </c>
      <c r="C4" s="103" t="s">
        <v>4962</v>
      </c>
      <c r="D4" s="103" t="n">
        <f aca="false">IFERROR(VLOOKUP(C4,'Input data'!$C:$D,2,0),0)/IF(H4 = "VAL",coef!$I$3,1)</f>
        <v>730</v>
      </c>
      <c r="E4" s="103" t="s">
        <v>6878</v>
      </c>
      <c r="F4" s="127" t="s">
        <v>6879</v>
      </c>
      <c r="G4" s="103" t="s">
        <v>6880</v>
      </c>
      <c r="H4" s="103" t="s">
        <v>6881</v>
      </c>
      <c r="I4" s="103" t="s">
        <v>6882</v>
      </c>
      <c r="L4" s="125"/>
      <c r="M4" s="125"/>
    </row>
    <row r="5" customFormat="false" ht="63.75" hidden="false" customHeight="true" outlineLevel="0" collapsed="false">
      <c r="B5" s="126" t="s">
        <v>1</v>
      </c>
      <c r="C5" s="103" t="s">
        <v>4964</v>
      </c>
      <c r="D5" s="103" t="n">
        <f aca="false">IFERROR(VLOOKUP(C5,'Input data'!$C:$D,2,0),0)/IF(H5 = "VAL",coef!$I$3,1)</f>
        <v>0</v>
      </c>
      <c r="E5" s="103" t="s">
        <v>6883</v>
      </c>
      <c r="F5" s="127" t="s">
        <v>6884</v>
      </c>
      <c r="G5" s="103" t="s">
        <v>6880</v>
      </c>
      <c r="H5" s="103" t="s">
        <v>6881</v>
      </c>
      <c r="I5" s="103" t="s">
        <v>6882</v>
      </c>
      <c r="L5" s="125"/>
      <c r="M5" s="125"/>
    </row>
    <row r="6" customFormat="false" ht="38.25" hidden="false" customHeight="true" outlineLevel="0" collapsed="false">
      <c r="B6" s="126" t="s">
        <v>1</v>
      </c>
      <c r="C6" s="103" t="s">
        <v>4972</v>
      </c>
      <c r="D6" s="103" t="n">
        <f aca="false">IFERROR(VLOOKUP(C6,'Input data'!$C:$D,2,0),0)/IF(H6 = "VAL",coef!$I$3,1)</f>
        <v>0</v>
      </c>
      <c r="E6" s="103" t="s">
        <v>6885</v>
      </c>
      <c r="F6" s="127" t="s">
        <v>6886</v>
      </c>
      <c r="G6" s="103" t="s">
        <v>6887</v>
      </c>
      <c r="H6" s="103" t="s">
        <v>6888</v>
      </c>
      <c r="I6" s="103" t="s">
        <v>6882</v>
      </c>
      <c r="L6" s="125"/>
      <c r="M6" s="125"/>
    </row>
    <row r="7" customFormat="false" ht="63.75" hidden="false" customHeight="true" outlineLevel="0" collapsed="false">
      <c r="B7" s="126" t="s">
        <v>1</v>
      </c>
      <c r="C7" s="103" t="s">
        <v>4974</v>
      </c>
      <c r="D7" s="103" t="n">
        <f aca="false">IFERROR(VLOOKUP(C7,'Input data'!$C:$D,2,0),0)/IF(H7 = "VAL",coef!$I$3,1)</f>
        <v>0</v>
      </c>
      <c r="E7" s="103" t="s">
        <v>6885</v>
      </c>
      <c r="F7" s="127" t="s">
        <v>6889</v>
      </c>
      <c r="G7" s="103" t="s">
        <v>6890</v>
      </c>
      <c r="H7" s="103" t="s">
        <v>6891</v>
      </c>
      <c r="I7" s="103" t="s">
        <v>6882</v>
      </c>
      <c r="L7" s="125"/>
      <c r="M7" s="125"/>
    </row>
    <row r="8" customFormat="false" ht="38.25" hidden="false" customHeight="true" outlineLevel="0" collapsed="false">
      <c r="B8" s="126" t="s">
        <v>1</v>
      </c>
      <c r="C8" s="103" t="s">
        <v>4976</v>
      </c>
      <c r="D8" s="103" t="n">
        <f aca="false">IFERROR(VLOOKUP(C8,'Input data'!$C:$D,2,0),0)/IF(H8 = "VAL",coef!$I$3,1)</f>
        <v>1</v>
      </c>
      <c r="E8" s="103" t="s">
        <v>6892</v>
      </c>
      <c r="F8" s="127" t="s">
        <v>6893</v>
      </c>
      <c r="G8" s="103" t="s">
        <v>6887</v>
      </c>
      <c r="H8" s="103" t="s">
        <v>6888</v>
      </c>
      <c r="I8" s="103" t="s">
        <v>6882</v>
      </c>
      <c r="L8" s="125"/>
      <c r="M8" s="125"/>
    </row>
    <row r="9" customFormat="false" ht="63.75" hidden="false" customHeight="true" outlineLevel="0" collapsed="false">
      <c r="B9" s="126" t="s">
        <v>1</v>
      </c>
      <c r="C9" s="103" t="s">
        <v>4978</v>
      </c>
      <c r="D9" s="103" t="n">
        <f aca="false">IFERROR(VLOOKUP(C9,'Input data'!$C:$D,2,0),0)/IF(H9 = "VAL",coef!$I$3,1)</f>
        <v>100</v>
      </c>
      <c r="E9" s="103" t="s">
        <v>6892</v>
      </c>
      <c r="F9" s="127" t="s">
        <v>6894</v>
      </c>
      <c r="G9" s="103" t="s">
        <v>6890</v>
      </c>
      <c r="H9" s="103" t="s">
        <v>6891</v>
      </c>
      <c r="I9" s="103" t="s">
        <v>6882</v>
      </c>
      <c r="L9" s="125"/>
      <c r="M9" s="125"/>
    </row>
    <row r="10" customFormat="false" ht="38.25" hidden="false" customHeight="true" outlineLevel="0" collapsed="false">
      <c r="B10" s="126" t="s">
        <v>1</v>
      </c>
      <c r="C10" s="103" t="s">
        <v>4980</v>
      </c>
      <c r="D10" s="103" t="n">
        <f aca="false">IFERROR(VLOOKUP(C10,'Input data'!$C:$D,2,0),0)/IF(H10 = "VAL",coef!$I$3,1)</f>
        <v>2</v>
      </c>
      <c r="E10" s="103" t="s">
        <v>6895</v>
      </c>
      <c r="F10" s="127" t="s">
        <v>6896</v>
      </c>
      <c r="G10" s="103" t="s">
        <v>6887</v>
      </c>
      <c r="H10" s="103" t="s">
        <v>6888</v>
      </c>
      <c r="I10" s="103" t="s">
        <v>6882</v>
      </c>
      <c r="L10" s="125"/>
      <c r="M10" s="125"/>
    </row>
    <row r="11" customFormat="false" ht="63.75" hidden="false" customHeight="true" outlineLevel="0" collapsed="false">
      <c r="B11" s="103" t="s">
        <v>1</v>
      </c>
      <c r="C11" s="103" t="s">
        <v>4982</v>
      </c>
      <c r="D11" s="103" t="n">
        <f aca="false">IFERROR(VLOOKUP(C11,'Input data'!$C:$D,2,0),0)/IF(H11 = "VAL",coef!$I$3,1)</f>
        <v>1</v>
      </c>
      <c r="E11" s="103" t="s">
        <v>6897</v>
      </c>
      <c r="F11" s="103" t="s">
        <v>6898</v>
      </c>
      <c r="G11" s="103" t="s">
        <v>6899</v>
      </c>
      <c r="H11" s="103"/>
      <c r="I11" s="103" t="s">
        <v>6900</v>
      </c>
      <c r="J11" s="103" t="s">
        <v>6901</v>
      </c>
      <c r="K11" s="103" t="s">
        <v>6902</v>
      </c>
      <c r="L11" s="103"/>
      <c r="M11" s="103"/>
    </row>
    <row r="12" customFormat="false" ht="63.75" hidden="false" customHeight="true" outlineLevel="0" collapsed="false">
      <c r="B12" s="103" t="s">
        <v>1</v>
      </c>
      <c r="C12" s="103" t="s">
        <v>4984</v>
      </c>
      <c r="D12" s="103" t="n">
        <f aca="false">IFERROR(VLOOKUP(C12,'Input data'!$C:$D,2,0),0)/IF(H12 = "VAL",coef!$I$3,1)</f>
        <v>117342</v>
      </c>
      <c r="E12" s="127" t="s">
        <v>6903</v>
      </c>
      <c r="F12" s="103" t="s">
        <v>6904</v>
      </c>
      <c r="G12" s="103" t="s">
        <v>6905</v>
      </c>
      <c r="H12" s="103"/>
      <c r="I12" s="103" t="s">
        <v>6900</v>
      </c>
      <c r="J12" s="103" t="s">
        <v>6901</v>
      </c>
      <c r="K12" s="103" t="s">
        <v>6902</v>
      </c>
      <c r="L12" s="103" t="s">
        <v>6906</v>
      </c>
      <c r="M12" s="103" t="s">
        <v>6906</v>
      </c>
    </row>
    <row r="13" customFormat="false" ht="63.75" hidden="false" customHeight="true" outlineLevel="0" collapsed="false">
      <c r="B13" s="103" t="s">
        <v>1</v>
      </c>
      <c r="C13" s="103" t="s">
        <v>4986</v>
      </c>
      <c r="D13" s="103" t="n">
        <f aca="false">IFERROR(VLOOKUP(C13,'Input data'!$C:$D,2,0),0)/IF(H13 = "VAL",coef!$I$3,1)</f>
        <v>0</v>
      </c>
      <c r="E13" s="127" t="s">
        <v>6907</v>
      </c>
      <c r="F13" s="103" t="s">
        <v>5022</v>
      </c>
      <c r="G13" s="103" t="s">
        <v>6908</v>
      </c>
      <c r="H13" s="103" t="s">
        <v>6909</v>
      </c>
      <c r="I13" s="103" t="s">
        <v>6900</v>
      </c>
      <c r="J13" s="103" t="s">
        <v>6901</v>
      </c>
      <c r="K13" s="103" t="s">
        <v>6902</v>
      </c>
      <c r="L13" s="103" t="s">
        <v>6906</v>
      </c>
      <c r="M13" s="103" t="s">
        <v>6906</v>
      </c>
    </row>
    <row r="14" customFormat="false" ht="63.75" hidden="false" customHeight="true" outlineLevel="0" collapsed="false">
      <c r="B14" s="103" t="s">
        <v>1</v>
      </c>
      <c r="C14" s="103" t="s">
        <v>4988</v>
      </c>
      <c r="D14" s="103" t="n">
        <f aca="false">IFERROR(VLOOKUP(C14,'Input data'!$C:$D,2,0),0)/IF(H14 = "VAL",coef!$I$3,1)</f>
        <v>0</v>
      </c>
      <c r="E14" s="127" t="s">
        <v>6910</v>
      </c>
      <c r="F14" s="103" t="s">
        <v>6911</v>
      </c>
      <c r="G14" s="103" t="s">
        <v>6908</v>
      </c>
      <c r="H14" s="103" t="s">
        <v>6909</v>
      </c>
      <c r="I14" s="103" t="s">
        <v>6900</v>
      </c>
      <c r="J14" s="103" t="s">
        <v>6901</v>
      </c>
      <c r="K14" s="103" t="s">
        <v>6902</v>
      </c>
      <c r="L14" s="103" t="s">
        <v>6906</v>
      </c>
      <c r="M14" s="103" t="s">
        <v>6906</v>
      </c>
    </row>
    <row r="15" customFormat="false" ht="63.75" hidden="false" customHeight="true" outlineLevel="0" collapsed="false">
      <c r="B15" s="103" t="s">
        <v>1</v>
      </c>
      <c r="C15" s="103" t="s">
        <v>4990</v>
      </c>
      <c r="D15" s="103" t="n">
        <f aca="false">IFERROR(VLOOKUP(C15,'Input data'!$C:$D,2,0),0)/IF(H15 = "VAL",coef!$I$3,1)</f>
        <v>0</v>
      </c>
      <c r="E15" s="127" t="s">
        <v>6912</v>
      </c>
      <c r="F15" s="103" t="s">
        <v>6913</v>
      </c>
      <c r="G15" s="103" t="s">
        <v>6908</v>
      </c>
      <c r="H15" s="103" t="s">
        <v>6909</v>
      </c>
      <c r="I15" s="103" t="s">
        <v>6900</v>
      </c>
      <c r="J15" s="103" t="s">
        <v>6901</v>
      </c>
      <c r="K15" s="103" t="s">
        <v>6902</v>
      </c>
      <c r="L15" s="103" t="s">
        <v>6906</v>
      </c>
      <c r="M15" s="103" t="s">
        <v>6906</v>
      </c>
    </row>
    <row r="16" customFormat="false" ht="63.75" hidden="false" customHeight="true" outlineLevel="0" collapsed="false">
      <c r="B16" s="103" t="s">
        <v>1</v>
      </c>
      <c r="C16" s="103" t="s">
        <v>4991</v>
      </c>
      <c r="D16" s="103" t="n">
        <f aca="false">IFERROR(VLOOKUP(C16,'Input data'!$C:$D,2,0),0)/IF(H16 = "VAL",coef!$I$3,1)</f>
        <v>0</v>
      </c>
      <c r="E16" s="127" t="s">
        <v>6914</v>
      </c>
      <c r="F16" s="103" t="s">
        <v>6915</v>
      </c>
      <c r="G16" s="103" t="s">
        <v>6908</v>
      </c>
      <c r="H16" s="103" t="s">
        <v>6909</v>
      </c>
      <c r="I16" s="103" t="s">
        <v>6900</v>
      </c>
      <c r="J16" s="103" t="s">
        <v>6901</v>
      </c>
      <c r="K16" s="103" t="s">
        <v>6902</v>
      </c>
      <c r="L16" s="103" t="s">
        <v>6906</v>
      </c>
      <c r="M16" s="103" t="s">
        <v>6906</v>
      </c>
    </row>
    <row r="17" customFormat="false" ht="63.75" hidden="false" customHeight="true" outlineLevel="0" collapsed="false">
      <c r="B17" s="103" t="s">
        <v>1</v>
      </c>
      <c r="C17" s="103" t="s">
        <v>4992</v>
      </c>
      <c r="D17" s="103" t="n">
        <f aca="false">IFERROR(VLOOKUP(C17,'Input data'!$C:$D,2,0),0)/IF(H17 = "VAL",coef!$I$3,1)</f>
        <v>15</v>
      </c>
      <c r="E17" s="127" t="s">
        <v>6916</v>
      </c>
      <c r="F17" s="103" t="s">
        <v>6917</v>
      </c>
      <c r="G17" s="103" t="s">
        <v>6908</v>
      </c>
      <c r="H17" s="103" t="s">
        <v>6909</v>
      </c>
      <c r="I17" s="103" t="s">
        <v>6900</v>
      </c>
      <c r="J17" s="103" t="s">
        <v>6901</v>
      </c>
      <c r="K17" s="103" t="s">
        <v>6902</v>
      </c>
      <c r="L17" s="103" t="s">
        <v>6906</v>
      </c>
      <c r="M17" s="103" t="s">
        <v>6906</v>
      </c>
    </row>
    <row r="18" customFormat="false" ht="63.75" hidden="false" customHeight="true" outlineLevel="0" collapsed="false">
      <c r="B18" s="103" t="s">
        <v>1</v>
      </c>
      <c r="C18" s="103" t="s">
        <v>4993</v>
      </c>
      <c r="D18" s="103" t="n">
        <f aca="false">IFERROR(VLOOKUP(C18,'Input data'!$C:$D,2,0),0)/IF(H18 = "VAL",coef!$I$3,1)</f>
        <v>247</v>
      </c>
      <c r="E18" s="127" t="s">
        <v>6918</v>
      </c>
      <c r="F18" s="103" t="s">
        <v>6919</v>
      </c>
      <c r="G18" s="103" t="s">
        <v>6908</v>
      </c>
      <c r="H18" s="103" t="s">
        <v>6888</v>
      </c>
      <c r="I18" s="103" t="s">
        <v>6900</v>
      </c>
      <c r="J18" s="103" t="s">
        <v>6901</v>
      </c>
      <c r="K18" s="103" t="s">
        <v>6902</v>
      </c>
      <c r="L18" s="103" t="s">
        <v>6906</v>
      </c>
      <c r="M18" s="103" t="s">
        <v>6906</v>
      </c>
    </row>
    <row r="19" customFormat="false" ht="63.75" hidden="false" customHeight="true" outlineLevel="0" collapsed="false">
      <c r="B19" s="103" t="s">
        <v>1</v>
      </c>
      <c r="C19" s="103" t="s">
        <v>4994</v>
      </c>
      <c r="D19" s="103" t="n">
        <f aca="false">IFERROR(VLOOKUP(C19,'Input data'!$C:$D,2,0),0)/IF(H19 = "VAL",coef!$I$3,1)</f>
        <v>0</v>
      </c>
      <c r="E19" s="127" t="s">
        <v>6903</v>
      </c>
      <c r="F19" s="103" t="s">
        <v>6904</v>
      </c>
      <c r="G19" s="103" t="s">
        <v>6905</v>
      </c>
      <c r="H19" s="103"/>
      <c r="I19" s="103" t="s">
        <v>6900</v>
      </c>
      <c r="J19" s="103" t="s">
        <v>6901</v>
      </c>
      <c r="K19" s="103" t="s">
        <v>6902</v>
      </c>
      <c r="L19" s="103" t="s">
        <v>6920</v>
      </c>
      <c r="M19" s="103" t="s">
        <v>6920</v>
      </c>
    </row>
    <row r="20" customFormat="false" ht="63.75" hidden="false" customHeight="true" outlineLevel="0" collapsed="false">
      <c r="B20" s="103" t="s">
        <v>1</v>
      </c>
      <c r="C20" s="103" t="s">
        <v>4996</v>
      </c>
      <c r="D20" s="103" t="n">
        <f aca="false">IFERROR(VLOOKUP(C20,'Input data'!$C:$D,2,0),0)/IF(H20 = "VAL",coef!$I$3,1)</f>
        <v>0</v>
      </c>
      <c r="E20" s="127" t="s">
        <v>6907</v>
      </c>
      <c r="F20" s="103" t="s">
        <v>5022</v>
      </c>
      <c r="G20" s="103" t="s">
        <v>6908</v>
      </c>
      <c r="H20" s="103" t="s">
        <v>6909</v>
      </c>
      <c r="I20" s="103" t="s">
        <v>6900</v>
      </c>
      <c r="J20" s="103" t="s">
        <v>6901</v>
      </c>
      <c r="K20" s="103" t="s">
        <v>6902</v>
      </c>
      <c r="L20" s="103" t="s">
        <v>6920</v>
      </c>
      <c r="M20" s="103" t="s">
        <v>6920</v>
      </c>
    </row>
    <row r="21" customFormat="false" ht="63.75" hidden="false" customHeight="true" outlineLevel="0" collapsed="false">
      <c r="B21" s="103" t="s">
        <v>1</v>
      </c>
      <c r="C21" s="103" t="s">
        <v>4997</v>
      </c>
      <c r="D21" s="103" t="n">
        <f aca="false">IFERROR(VLOOKUP(C21,'Input data'!$C:$D,2,0),0)/IF(H21 = "VAL",coef!$I$3,1)</f>
        <v>0</v>
      </c>
      <c r="E21" s="127" t="s">
        <v>6910</v>
      </c>
      <c r="F21" s="103" t="s">
        <v>6911</v>
      </c>
      <c r="G21" s="103" t="s">
        <v>6908</v>
      </c>
      <c r="H21" s="103" t="s">
        <v>6909</v>
      </c>
      <c r="I21" s="103" t="s">
        <v>6900</v>
      </c>
      <c r="J21" s="103" t="s">
        <v>6901</v>
      </c>
      <c r="K21" s="103" t="s">
        <v>6902</v>
      </c>
      <c r="L21" s="103" t="s">
        <v>6920</v>
      </c>
      <c r="M21" s="103" t="s">
        <v>6920</v>
      </c>
    </row>
    <row r="22" customFormat="false" ht="63.75" hidden="false" customHeight="true" outlineLevel="0" collapsed="false">
      <c r="B22" s="103" t="s">
        <v>1</v>
      </c>
      <c r="C22" s="103" t="s">
        <v>4998</v>
      </c>
      <c r="D22" s="103" t="n">
        <f aca="false">IFERROR(VLOOKUP(C22,'Input data'!$C:$D,2,0),0)/IF(H22 = "VAL",coef!$I$3,1)</f>
        <v>0</v>
      </c>
      <c r="E22" s="127" t="s">
        <v>6912</v>
      </c>
      <c r="F22" s="103" t="s">
        <v>6913</v>
      </c>
      <c r="G22" s="103" t="s">
        <v>6908</v>
      </c>
      <c r="H22" s="103" t="s">
        <v>6909</v>
      </c>
      <c r="I22" s="103" t="s">
        <v>6900</v>
      </c>
      <c r="J22" s="103" t="s">
        <v>6901</v>
      </c>
      <c r="K22" s="103" t="s">
        <v>6902</v>
      </c>
      <c r="L22" s="103" t="s">
        <v>6920</v>
      </c>
      <c r="M22" s="103" t="s">
        <v>6920</v>
      </c>
    </row>
    <row r="23" customFormat="false" ht="63.75" hidden="false" customHeight="true" outlineLevel="0" collapsed="false">
      <c r="B23" s="103" t="s">
        <v>1</v>
      </c>
      <c r="C23" s="103" t="s">
        <v>4999</v>
      </c>
      <c r="D23" s="103" t="n">
        <f aca="false">IFERROR(VLOOKUP(C23,'Input data'!$C:$D,2,0),0)/IF(H23 = "VAL",coef!$I$3,1)</f>
        <v>0</v>
      </c>
      <c r="E23" s="127" t="s">
        <v>6914</v>
      </c>
      <c r="F23" s="103" t="s">
        <v>6915</v>
      </c>
      <c r="G23" s="103" t="s">
        <v>6908</v>
      </c>
      <c r="H23" s="103" t="s">
        <v>6909</v>
      </c>
      <c r="I23" s="103" t="s">
        <v>6900</v>
      </c>
      <c r="J23" s="103" t="s">
        <v>6901</v>
      </c>
      <c r="K23" s="103" t="s">
        <v>6902</v>
      </c>
      <c r="L23" s="103" t="s">
        <v>6920</v>
      </c>
      <c r="M23" s="103" t="s">
        <v>6920</v>
      </c>
    </row>
    <row r="24" customFormat="false" ht="63.75" hidden="false" customHeight="true" outlineLevel="0" collapsed="false">
      <c r="B24" s="103" t="s">
        <v>1</v>
      </c>
      <c r="C24" s="103" t="s">
        <v>5002</v>
      </c>
      <c r="D24" s="103" t="n">
        <f aca="false">IFERROR(VLOOKUP(C24,'Input data'!$C:$D,2,0),0)/IF(H24 = "VAL",coef!$I$3,1)</f>
        <v>0</v>
      </c>
      <c r="E24" s="127" t="s">
        <v>6916</v>
      </c>
      <c r="F24" s="103" t="s">
        <v>6917</v>
      </c>
      <c r="G24" s="103" t="s">
        <v>6908</v>
      </c>
      <c r="H24" s="103" t="s">
        <v>6909</v>
      </c>
      <c r="I24" s="103" t="s">
        <v>6900</v>
      </c>
      <c r="J24" s="103" t="s">
        <v>6901</v>
      </c>
      <c r="K24" s="103" t="s">
        <v>6902</v>
      </c>
      <c r="L24" s="103" t="s">
        <v>6920</v>
      </c>
      <c r="M24" s="103" t="s">
        <v>6920</v>
      </c>
    </row>
    <row r="25" customFormat="false" ht="63.75" hidden="false" customHeight="true" outlineLevel="0" collapsed="false">
      <c r="B25" s="103" t="s">
        <v>1</v>
      </c>
      <c r="C25" s="103" t="s">
        <v>5005</v>
      </c>
      <c r="D25" s="103" t="n">
        <f aca="false">IFERROR(VLOOKUP(C25,'Input data'!$C:$D,2,0),0)/IF(H25 = "VAL",coef!$I$3,1)</f>
        <v>0</v>
      </c>
      <c r="E25" s="127" t="s">
        <v>6918</v>
      </c>
      <c r="F25" s="103" t="s">
        <v>6919</v>
      </c>
      <c r="G25" s="103" t="s">
        <v>6908</v>
      </c>
      <c r="H25" s="103" t="s">
        <v>6888</v>
      </c>
      <c r="I25" s="103" t="s">
        <v>6900</v>
      </c>
      <c r="J25" s="103" t="s">
        <v>6901</v>
      </c>
      <c r="K25" s="103" t="s">
        <v>6902</v>
      </c>
      <c r="L25" s="103" t="s">
        <v>6920</v>
      </c>
      <c r="M25" s="103" t="s">
        <v>6920</v>
      </c>
    </row>
    <row r="26" customFormat="false" ht="63.75" hidden="false" customHeight="true" outlineLevel="0" collapsed="false">
      <c r="B26" s="103" t="s">
        <v>1</v>
      </c>
      <c r="C26" s="103" t="s">
        <v>5007</v>
      </c>
      <c r="D26" s="103" t="n">
        <f aca="false">IFERROR(VLOOKUP(C26,'Input data'!$C:$D,2,0),0)/IF(H26 = "VAL",coef!$I$3,1)</f>
        <v>0</v>
      </c>
      <c r="E26" s="127" t="s">
        <v>6903</v>
      </c>
      <c r="F26" s="103" t="s">
        <v>6904</v>
      </c>
      <c r="G26" s="103" t="s">
        <v>6905</v>
      </c>
      <c r="H26" s="103"/>
      <c r="I26" s="103" t="s">
        <v>6900</v>
      </c>
      <c r="J26" s="103" t="s">
        <v>6901</v>
      </c>
      <c r="K26" s="103" t="s">
        <v>6902</v>
      </c>
      <c r="L26" s="103" t="s">
        <v>6921</v>
      </c>
      <c r="M26" s="103" t="s">
        <v>6921</v>
      </c>
    </row>
    <row r="27" customFormat="false" ht="63.75" hidden="false" customHeight="true" outlineLevel="0" collapsed="false">
      <c r="B27" s="103" t="s">
        <v>1</v>
      </c>
      <c r="C27" s="103" t="s">
        <v>5009</v>
      </c>
      <c r="D27" s="103" t="n">
        <f aca="false">IFERROR(VLOOKUP(C27,'Input data'!$C:$D,2,0),0)/IF(H27 = "VAL",coef!$I$3,1)</f>
        <v>0</v>
      </c>
      <c r="E27" s="127" t="s">
        <v>6907</v>
      </c>
      <c r="F27" s="103" t="s">
        <v>5022</v>
      </c>
      <c r="G27" s="103" t="s">
        <v>6908</v>
      </c>
      <c r="H27" s="103" t="s">
        <v>6909</v>
      </c>
      <c r="I27" s="103" t="s">
        <v>6900</v>
      </c>
      <c r="J27" s="103" t="s">
        <v>6901</v>
      </c>
      <c r="K27" s="103" t="s">
        <v>6902</v>
      </c>
      <c r="L27" s="103" t="s">
        <v>6921</v>
      </c>
      <c r="M27" s="103" t="s">
        <v>6921</v>
      </c>
    </row>
    <row r="28" customFormat="false" ht="63.75" hidden="false" customHeight="true" outlineLevel="0" collapsed="false">
      <c r="B28" s="103" t="s">
        <v>1</v>
      </c>
      <c r="C28" s="103" t="s">
        <v>5011</v>
      </c>
      <c r="D28" s="103" t="n">
        <f aca="false">IFERROR(VLOOKUP(C28,'Input data'!$C:$D,2,0),0)/IF(H28 = "VAL",coef!$I$3,1)</f>
        <v>0</v>
      </c>
      <c r="E28" s="127" t="s">
        <v>6910</v>
      </c>
      <c r="F28" s="103" t="s">
        <v>6911</v>
      </c>
      <c r="G28" s="103" t="s">
        <v>6908</v>
      </c>
      <c r="H28" s="103" t="s">
        <v>6909</v>
      </c>
      <c r="I28" s="103" t="s">
        <v>6900</v>
      </c>
      <c r="J28" s="103" t="s">
        <v>6901</v>
      </c>
      <c r="K28" s="103" t="s">
        <v>6902</v>
      </c>
      <c r="L28" s="103" t="s">
        <v>6921</v>
      </c>
      <c r="M28" s="103" t="s">
        <v>6921</v>
      </c>
    </row>
    <row r="29" customFormat="false" ht="63.75" hidden="false" customHeight="true" outlineLevel="0" collapsed="false">
      <c r="B29" s="103" t="s">
        <v>1</v>
      </c>
      <c r="C29" s="103" t="s">
        <v>5013</v>
      </c>
      <c r="D29" s="103" t="n">
        <f aca="false">IFERROR(VLOOKUP(C29,'Input data'!$C:$D,2,0),0)/IF(H29 = "VAL",coef!$I$3,1)</f>
        <v>0</v>
      </c>
      <c r="E29" s="127" t="s">
        <v>6912</v>
      </c>
      <c r="F29" s="103" t="s">
        <v>6913</v>
      </c>
      <c r="G29" s="103" t="s">
        <v>6908</v>
      </c>
      <c r="H29" s="103" t="s">
        <v>6909</v>
      </c>
      <c r="I29" s="103" t="s">
        <v>6900</v>
      </c>
      <c r="J29" s="103" t="s">
        <v>6901</v>
      </c>
      <c r="K29" s="103" t="s">
        <v>6902</v>
      </c>
      <c r="L29" s="103" t="s">
        <v>6921</v>
      </c>
      <c r="M29" s="103" t="s">
        <v>6921</v>
      </c>
    </row>
    <row r="30" customFormat="false" ht="63.75" hidden="false" customHeight="true" outlineLevel="0" collapsed="false">
      <c r="B30" s="103" t="s">
        <v>1</v>
      </c>
      <c r="C30" s="103" t="s">
        <v>5015</v>
      </c>
      <c r="D30" s="103" t="n">
        <f aca="false">IFERROR(VLOOKUP(C30,'Input data'!$C:$D,2,0),0)/IF(H30 = "VAL",coef!$I$3,1)</f>
        <v>0</v>
      </c>
      <c r="E30" s="127" t="s">
        <v>6914</v>
      </c>
      <c r="F30" s="103" t="s">
        <v>6915</v>
      </c>
      <c r="G30" s="103" t="s">
        <v>6908</v>
      </c>
      <c r="H30" s="103" t="s">
        <v>6909</v>
      </c>
      <c r="I30" s="103" t="s">
        <v>6900</v>
      </c>
      <c r="J30" s="103" t="s">
        <v>6901</v>
      </c>
      <c r="K30" s="103" t="s">
        <v>6902</v>
      </c>
      <c r="L30" s="103" t="s">
        <v>6921</v>
      </c>
      <c r="M30" s="103" t="s">
        <v>6921</v>
      </c>
    </row>
    <row r="31" customFormat="false" ht="63.75" hidden="false" customHeight="true" outlineLevel="0" collapsed="false">
      <c r="B31" s="103" t="s">
        <v>1</v>
      </c>
      <c r="C31" s="103" t="s">
        <v>5017</v>
      </c>
      <c r="D31" s="103" t="n">
        <f aca="false">IFERROR(VLOOKUP(C31,'Input data'!$C:$D,2,0),0)/IF(H31 = "VAL",coef!$I$3,1)</f>
        <v>0</v>
      </c>
      <c r="E31" s="127" t="s">
        <v>6916</v>
      </c>
      <c r="F31" s="103" t="s">
        <v>6917</v>
      </c>
      <c r="G31" s="103" t="s">
        <v>6908</v>
      </c>
      <c r="H31" s="103" t="s">
        <v>6909</v>
      </c>
      <c r="I31" s="103" t="s">
        <v>6900</v>
      </c>
      <c r="J31" s="103" t="s">
        <v>6901</v>
      </c>
      <c r="K31" s="103" t="s">
        <v>6902</v>
      </c>
      <c r="L31" s="103" t="s">
        <v>6921</v>
      </c>
      <c r="M31" s="103" t="s">
        <v>6921</v>
      </c>
    </row>
    <row r="32" customFormat="false" ht="63.75" hidden="false" customHeight="true" outlineLevel="0" collapsed="false">
      <c r="B32" s="103" t="s">
        <v>1</v>
      </c>
      <c r="C32" s="103" t="s">
        <v>5020</v>
      </c>
      <c r="D32" s="103" t="n">
        <f aca="false">IFERROR(VLOOKUP(C32,'Input data'!$C:$D,2,0),0)/IF(H32 = "VAL",coef!$I$3,1)</f>
        <v>0</v>
      </c>
      <c r="E32" s="127" t="s">
        <v>6918</v>
      </c>
      <c r="F32" s="103" t="s">
        <v>6919</v>
      </c>
      <c r="G32" s="103" t="s">
        <v>6908</v>
      </c>
      <c r="H32" s="103" t="s">
        <v>6888</v>
      </c>
      <c r="I32" s="103" t="s">
        <v>6900</v>
      </c>
      <c r="J32" s="103" t="s">
        <v>6901</v>
      </c>
      <c r="K32" s="103" t="s">
        <v>6902</v>
      </c>
      <c r="L32" s="103" t="s">
        <v>6921</v>
      </c>
      <c r="M32" s="103" t="s">
        <v>6921</v>
      </c>
    </row>
    <row r="33" customFormat="false" ht="63.75" hidden="false" customHeight="true" outlineLevel="0" collapsed="false">
      <c r="B33" s="103" t="s">
        <v>1</v>
      </c>
      <c r="C33" s="103" t="s">
        <v>5023</v>
      </c>
      <c r="D33" s="103" t="n">
        <f aca="false">IFERROR(VLOOKUP(C33,'Input data'!$C:$D,2,0),0)/IF(H33 = "VAL",coef!$I$3,1)</f>
        <v>0</v>
      </c>
      <c r="E33" s="127" t="s">
        <v>6903</v>
      </c>
      <c r="F33" s="103" t="s">
        <v>6904</v>
      </c>
      <c r="G33" s="103" t="s">
        <v>6905</v>
      </c>
      <c r="H33" s="103"/>
      <c r="I33" s="103" t="s">
        <v>6900</v>
      </c>
      <c r="J33" s="103" t="s">
        <v>6901</v>
      </c>
      <c r="K33" s="103" t="s">
        <v>6902</v>
      </c>
      <c r="L33" s="103" t="s">
        <v>6922</v>
      </c>
      <c r="M33" s="103" t="s">
        <v>6922</v>
      </c>
    </row>
    <row r="34" customFormat="false" ht="63.75" hidden="false" customHeight="true" outlineLevel="0" collapsed="false">
      <c r="B34" s="103" t="s">
        <v>1</v>
      </c>
      <c r="C34" s="103" t="s">
        <v>5027</v>
      </c>
      <c r="D34" s="103" t="n">
        <f aca="false">IFERROR(VLOOKUP(C34,'Input data'!$C:$D,2,0),0)/IF(H34 = "VAL",coef!$I$3,1)</f>
        <v>0</v>
      </c>
      <c r="E34" s="127" t="s">
        <v>6907</v>
      </c>
      <c r="F34" s="103" t="s">
        <v>5022</v>
      </c>
      <c r="G34" s="103" t="s">
        <v>6908</v>
      </c>
      <c r="H34" s="103" t="s">
        <v>6909</v>
      </c>
      <c r="I34" s="103" t="s">
        <v>6900</v>
      </c>
      <c r="J34" s="103" t="s">
        <v>6901</v>
      </c>
      <c r="K34" s="103" t="s">
        <v>6902</v>
      </c>
      <c r="L34" s="103" t="s">
        <v>6922</v>
      </c>
      <c r="M34" s="103" t="s">
        <v>6922</v>
      </c>
    </row>
    <row r="35" customFormat="false" ht="63.75" hidden="false" customHeight="true" outlineLevel="0" collapsed="false">
      <c r="B35" s="103" t="s">
        <v>1</v>
      </c>
      <c r="C35" s="103" t="s">
        <v>5029</v>
      </c>
      <c r="D35" s="103" t="n">
        <f aca="false">IFERROR(VLOOKUP(C35,'Input data'!$C:$D,2,0),0)/IF(H35 = "VAL",coef!$I$3,1)</f>
        <v>0</v>
      </c>
      <c r="E35" s="127" t="s">
        <v>6910</v>
      </c>
      <c r="F35" s="103" t="s">
        <v>6911</v>
      </c>
      <c r="G35" s="103" t="s">
        <v>6908</v>
      </c>
      <c r="H35" s="103" t="s">
        <v>6909</v>
      </c>
      <c r="I35" s="103" t="s">
        <v>6900</v>
      </c>
      <c r="J35" s="103" t="s">
        <v>6901</v>
      </c>
      <c r="K35" s="103" t="s">
        <v>6902</v>
      </c>
      <c r="L35" s="103" t="s">
        <v>6922</v>
      </c>
      <c r="M35" s="103" t="s">
        <v>6922</v>
      </c>
    </row>
    <row r="36" customFormat="false" ht="63.75" hidden="false" customHeight="true" outlineLevel="0" collapsed="false">
      <c r="B36" s="103" t="s">
        <v>1</v>
      </c>
      <c r="C36" s="103" t="s">
        <v>5031</v>
      </c>
      <c r="D36" s="103" t="n">
        <f aca="false">IFERROR(VLOOKUP(C36,'Input data'!$C:$D,2,0),0)/IF(H36 = "VAL",coef!$I$3,1)</f>
        <v>0</v>
      </c>
      <c r="E36" s="127" t="s">
        <v>6912</v>
      </c>
      <c r="F36" s="103" t="s">
        <v>6913</v>
      </c>
      <c r="G36" s="103" t="s">
        <v>6908</v>
      </c>
      <c r="H36" s="103" t="s">
        <v>6909</v>
      </c>
      <c r="I36" s="103" t="s">
        <v>6900</v>
      </c>
      <c r="J36" s="103" t="s">
        <v>6901</v>
      </c>
      <c r="K36" s="103" t="s">
        <v>6902</v>
      </c>
      <c r="L36" s="103" t="s">
        <v>6922</v>
      </c>
      <c r="M36" s="103" t="s">
        <v>6922</v>
      </c>
    </row>
    <row r="37" customFormat="false" ht="63.75" hidden="false" customHeight="true" outlineLevel="0" collapsed="false">
      <c r="B37" s="103" t="s">
        <v>1</v>
      </c>
      <c r="C37" s="103" t="s">
        <v>5033</v>
      </c>
      <c r="D37" s="103" t="n">
        <f aca="false">IFERROR(VLOOKUP(C37,'Input data'!$C:$D,2,0),0)/IF(H37 = "VAL",coef!$I$3,1)</f>
        <v>0</v>
      </c>
      <c r="E37" s="127" t="s">
        <v>6914</v>
      </c>
      <c r="F37" s="103" t="s">
        <v>6915</v>
      </c>
      <c r="G37" s="103" t="s">
        <v>6908</v>
      </c>
      <c r="H37" s="103" t="s">
        <v>6909</v>
      </c>
      <c r="I37" s="103" t="s">
        <v>6900</v>
      </c>
      <c r="J37" s="103" t="s">
        <v>6901</v>
      </c>
      <c r="K37" s="103" t="s">
        <v>6902</v>
      </c>
      <c r="L37" s="103" t="s">
        <v>6922</v>
      </c>
      <c r="M37" s="103" t="s">
        <v>6922</v>
      </c>
    </row>
    <row r="38" customFormat="false" ht="63.75" hidden="false" customHeight="true" outlineLevel="0" collapsed="false">
      <c r="B38" s="103" t="s">
        <v>1</v>
      </c>
      <c r="C38" s="103" t="s">
        <v>5036</v>
      </c>
      <c r="D38" s="103" t="n">
        <f aca="false">IFERROR(VLOOKUP(C38,'Input data'!$C:$D,2,0),0)/IF(H38 = "VAL",coef!$I$3,1)</f>
        <v>0</v>
      </c>
      <c r="E38" s="127" t="s">
        <v>6916</v>
      </c>
      <c r="F38" s="103" t="s">
        <v>6917</v>
      </c>
      <c r="G38" s="103" t="s">
        <v>6908</v>
      </c>
      <c r="H38" s="103" t="s">
        <v>6909</v>
      </c>
      <c r="I38" s="103" t="s">
        <v>6900</v>
      </c>
      <c r="J38" s="103" t="s">
        <v>6901</v>
      </c>
      <c r="K38" s="103" t="s">
        <v>6902</v>
      </c>
      <c r="L38" s="103" t="s">
        <v>6922</v>
      </c>
      <c r="M38" s="103" t="s">
        <v>6922</v>
      </c>
    </row>
    <row r="39" customFormat="false" ht="63.75" hidden="false" customHeight="true" outlineLevel="0" collapsed="false">
      <c r="B39" s="103" t="s">
        <v>1</v>
      </c>
      <c r="C39" s="103" t="s">
        <v>5038</v>
      </c>
      <c r="D39" s="103" t="n">
        <f aca="false">IFERROR(VLOOKUP(C39,'Input data'!$C:$D,2,0),0)/IF(H39 = "VAL",coef!$I$3,1)</f>
        <v>0</v>
      </c>
      <c r="E39" s="127" t="s">
        <v>6918</v>
      </c>
      <c r="F39" s="103" t="s">
        <v>6919</v>
      </c>
      <c r="G39" s="103" t="s">
        <v>6908</v>
      </c>
      <c r="H39" s="103" t="s">
        <v>6888</v>
      </c>
      <c r="I39" s="103" t="s">
        <v>6900</v>
      </c>
      <c r="J39" s="103" t="s">
        <v>6901</v>
      </c>
      <c r="K39" s="103" t="s">
        <v>6902</v>
      </c>
      <c r="L39" s="103" t="s">
        <v>6922</v>
      </c>
      <c r="M39" s="103" t="s">
        <v>6922</v>
      </c>
    </row>
    <row r="40" customFormat="false" ht="63.75" hidden="false" customHeight="true" outlineLevel="0" collapsed="false">
      <c r="B40" s="103" t="s">
        <v>1</v>
      </c>
      <c r="C40" s="103" t="s">
        <v>5040</v>
      </c>
      <c r="D40" s="103" t="n">
        <f aca="false">IFERROR(VLOOKUP(C40,'Input data'!$C:$D,2,0),0)/IF(H40 = "VAL",coef!$I$3,1)</f>
        <v>0</v>
      </c>
      <c r="E40" s="127" t="s">
        <v>6903</v>
      </c>
      <c r="F40" s="103" t="s">
        <v>6904</v>
      </c>
      <c r="G40" s="103" t="s">
        <v>6905</v>
      </c>
      <c r="H40" s="103"/>
      <c r="I40" s="103" t="s">
        <v>6900</v>
      </c>
      <c r="J40" s="103" t="s">
        <v>6901</v>
      </c>
      <c r="K40" s="103" t="s">
        <v>6902</v>
      </c>
      <c r="L40" s="103" t="s">
        <v>6923</v>
      </c>
      <c r="M40" s="103" t="s">
        <v>6923</v>
      </c>
    </row>
    <row r="41" customFormat="false" ht="63.75" hidden="false" customHeight="true" outlineLevel="0" collapsed="false">
      <c r="B41" s="103" t="s">
        <v>1</v>
      </c>
      <c r="C41" s="103" t="s">
        <v>5042</v>
      </c>
      <c r="D41" s="103" t="n">
        <f aca="false">IFERROR(VLOOKUP(C41,'Input data'!$C:$D,2,0),0)/IF(H41 = "VAL",coef!$I$3,1)</f>
        <v>0</v>
      </c>
      <c r="E41" s="127" t="s">
        <v>6907</v>
      </c>
      <c r="F41" s="103" t="s">
        <v>5022</v>
      </c>
      <c r="G41" s="103" t="s">
        <v>6908</v>
      </c>
      <c r="H41" s="103" t="s">
        <v>6909</v>
      </c>
      <c r="I41" s="103" t="s">
        <v>6900</v>
      </c>
      <c r="J41" s="103" t="s">
        <v>6901</v>
      </c>
      <c r="K41" s="103" t="s">
        <v>6902</v>
      </c>
      <c r="L41" s="103" t="s">
        <v>6923</v>
      </c>
      <c r="M41" s="103" t="s">
        <v>6923</v>
      </c>
    </row>
    <row r="42" customFormat="false" ht="63.75" hidden="false" customHeight="true" outlineLevel="0" collapsed="false">
      <c r="B42" s="103" t="s">
        <v>1</v>
      </c>
      <c r="C42" s="103" t="s">
        <v>5044</v>
      </c>
      <c r="D42" s="103" t="n">
        <f aca="false">IFERROR(VLOOKUP(C42,'Input data'!$C:$D,2,0),0)/IF(H42 = "VAL",coef!$I$3,1)</f>
        <v>0</v>
      </c>
      <c r="E42" s="127" t="s">
        <v>6910</v>
      </c>
      <c r="F42" s="103" t="s">
        <v>6911</v>
      </c>
      <c r="G42" s="103" t="s">
        <v>6908</v>
      </c>
      <c r="H42" s="103" t="s">
        <v>6909</v>
      </c>
      <c r="I42" s="103" t="s">
        <v>6900</v>
      </c>
      <c r="J42" s="103" t="s">
        <v>6901</v>
      </c>
      <c r="K42" s="103" t="s">
        <v>6902</v>
      </c>
      <c r="L42" s="103" t="s">
        <v>6923</v>
      </c>
      <c r="M42" s="103" t="s">
        <v>6923</v>
      </c>
    </row>
    <row r="43" customFormat="false" ht="63.75" hidden="false" customHeight="true" outlineLevel="0" collapsed="false">
      <c r="B43" s="103" t="s">
        <v>1</v>
      </c>
      <c r="C43" s="103" t="s">
        <v>5046</v>
      </c>
      <c r="D43" s="103" t="n">
        <f aca="false">IFERROR(VLOOKUP(C43,'Input data'!$C:$D,2,0),0)/IF(H43 = "VAL",coef!$I$3,1)</f>
        <v>0</v>
      </c>
      <c r="E43" s="127" t="s">
        <v>6912</v>
      </c>
      <c r="F43" s="103" t="s">
        <v>6913</v>
      </c>
      <c r="G43" s="103" t="s">
        <v>6908</v>
      </c>
      <c r="H43" s="103" t="s">
        <v>6909</v>
      </c>
      <c r="I43" s="103" t="s">
        <v>6900</v>
      </c>
      <c r="J43" s="103" t="s">
        <v>6901</v>
      </c>
      <c r="K43" s="103" t="s">
        <v>6902</v>
      </c>
      <c r="L43" s="103" t="s">
        <v>6923</v>
      </c>
      <c r="M43" s="103" t="s">
        <v>6923</v>
      </c>
    </row>
    <row r="44" customFormat="false" ht="63.75" hidden="false" customHeight="true" outlineLevel="0" collapsed="false">
      <c r="B44" s="103" t="s">
        <v>1</v>
      </c>
      <c r="C44" s="103" t="s">
        <v>5048</v>
      </c>
      <c r="D44" s="103" t="n">
        <f aca="false">IFERROR(VLOOKUP(C44,'Input data'!$C:$D,2,0),0)/IF(H44 = "VAL",coef!$I$3,1)</f>
        <v>0</v>
      </c>
      <c r="E44" s="127" t="s">
        <v>6914</v>
      </c>
      <c r="F44" s="103" t="s">
        <v>6915</v>
      </c>
      <c r="G44" s="103" t="s">
        <v>6908</v>
      </c>
      <c r="H44" s="103" t="s">
        <v>6909</v>
      </c>
      <c r="I44" s="103" t="s">
        <v>6900</v>
      </c>
      <c r="J44" s="103" t="s">
        <v>6901</v>
      </c>
      <c r="K44" s="103" t="s">
        <v>6902</v>
      </c>
      <c r="L44" s="103" t="s">
        <v>6923</v>
      </c>
      <c r="M44" s="103" t="s">
        <v>6923</v>
      </c>
    </row>
    <row r="45" customFormat="false" ht="63.75" hidden="false" customHeight="true" outlineLevel="0" collapsed="false">
      <c r="B45" s="103" t="s">
        <v>1</v>
      </c>
      <c r="C45" s="103" t="s">
        <v>5050</v>
      </c>
      <c r="D45" s="103" t="n">
        <f aca="false">IFERROR(VLOOKUP(C45,'Input data'!$C:$D,2,0),0)/IF(H45 = "VAL",coef!$I$3,1)</f>
        <v>0</v>
      </c>
      <c r="E45" s="127" t="s">
        <v>6916</v>
      </c>
      <c r="F45" s="103" t="s">
        <v>6917</v>
      </c>
      <c r="G45" s="103" t="s">
        <v>6908</v>
      </c>
      <c r="H45" s="103" t="s">
        <v>6909</v>
      </c>
      <c r="I45" s="103" t="s">
        <v>6900</v>
      </c>
      <c r="J45" s="103" t="s">
        <v>6901</v>
      </c>
      <c r="K45" s="103" t="s">
        <v>6902</v>
      </c>
      <c r="L45" s="103" t="s">
        <v>6923</v>
      </c>
      <c r="M45" s="103" t="s">
        <v>6923</v>
      </c>
    </row>
    <row r="46" customFormat="false" ht="63.75" hidden="false" customHeight="true" outlineLevel="0" collapsed="false">
      <c r="B46" s="103" t="s">
        <v>1</v>
      </c>
      <c r="C46" s="103" t="s">
        <v>5052</v>
      </c>
      <c r="D46" s="103" t="n">
        <f aca="false">IFERROR(VLOOKUP(C46,'Input data'!$C:$D,2,0),0)/IF(H46 = "VAL",coef!$I$3,1)</f>
        <v>0</v>
      </c>
      <c r="E46" s="127" t="s">
        <v>6918</v>
      </c>
      <c r="F46" s="103" t="s">
        <v>6919</v>
      </c>
      <c r="G46" s="103" t="s">
        <v>6908</v>
      </c>
      <c r="H46" s="103" t="s">
        <v>6888</v>
      </c>
      <c r="I46" s="103" t="s">
        <v>6900</v>
      </c>
      <c r="J46" s="103" t="s">
        <v>6901</v>
      </c>
      <c r="K46" s="103" t="s">
        <v>6902</v>
      </c>
      <c r="L46" s="103" t="s">
        <v>6923</v>
      </c>
      <c r="M46" s="103" t="s">
        <v>6923</v>
      </c>
    </row>
    <row r="47" customFormat="false" ht="63.75" hidden="false" customHeight="true" outlineLevel="0" collapsed="false">
      <c r="B47" s="103" t="s">
        <v>1</v>
      </c>
      <c r="C47" s="103" t="s">
        <v>5054</v>
      </c>
      <c r="D47" s="103" t="n">
        <f aca="false">IFERROR(VLOOKUP(C47,'Input data'!$C:$D,2,0),0)/IF(H47 = "VAL",coef!$I$3,1)</f>
        <v>0</v>
      </c>
      <c r="E47" s="127" t="s">
        <v>6903</v>
      </c>
      <c r="F47" s="103" t="s">
        <v>6904</v>
      </c>
      <c r="G47" s="103" t="s">
        <v>6905</v>
      </c>
      <c r="H47" s="103"/>
      <c r="I47" s="103" t="s">
        <v>6900</v>
      </c>
      <c r="J47" s="103" t="s">
        <v>6901</v>
      </c>
      <c r="K47" s="103" t="s">
        <v>6902</v>
      </c>
      <c r="L47" s="103" t="s">
        <v>6924</v>
      </c>
      <c r="M47" s="103" t="s">
        <v>6924</v>
      </c>
    </row>
    <row r="48" customFormat="false" ht="63.75" hidden="false" customHeight="true" outlineLevel="0" collapsed="false">
      <c r="B48" s="103" t="s">
        <v>1</v>
      </c>
      <c r="C48" s="103" t="s">
        <v>5058</v>
      </c>
      <c r="D48" s="103" t="n">
        <f aca="false">IFERROR(VLOOKUP(C48,'Input data'!$C:$D,2,0),0)/IF(H48 = "VAL",coef!$I$3,1)</f>
        <v>0</v>
      </c>
      <c r="E48" s="127" t="s">
        <v>6907</v>
      </c>
      <c r="F48" s="103" t="s">
        <v>5022</v>
      </c>
      <c r="G48" s="103" t="s">
        <v>6908</v>
      </c>
      <c r="H48" s="103" t="s">
        <v>6909</v>
      </c>
      <c r="I48" s="103" t="s">
        <v>6900</v>
      </c>
      <c r="J48" s="103" t="s">
        <v>6901</v>
      </c>
      <c r="K48" s="103" t="s">
        <v>6902</v>
      </c>
      <c r="L48" s="103" t="s">
        <v>6924</v>
      </c>
      <c r="M48" s="103" t="s">
        <v>6924</v>
      </c>
    </row>
    <row r="49" customFormat="false" ht="63.75" hidden="false" customHeight="true" outlineLevel="0" collapsed="false">
      <c r="B49" s="103" t="s">
        <v>1</v>
      </c>
      <c r="C49" s="103" t="s">
        <v>5060</v>
      </c>
      <c r="D49" s="103" t="n">
        <f aca="false">IFERROR(VLOOKUP(C49,'Input data'!$C:$D,2,0),0)/IF(H49 = "VAL",coef!$I$3,1)</f>
        <v>0</v>
      </c>
      <c r="E49" s="127" t="s">
        <v>6910</v>
      </c>
      <c r="F49" s="103" t="s">
        <v>6911</v>
      </c>
      <c r="G49" s="103" t="s">
        <v>6908</v>
      </c>
      <c r="H49" s="103" t="s">
        <v>6909</v>
      </c>
      <c r="I49" s="103" t="s">
        <v>6900</v>
      </c>
      <c r="J49" s="103" t="s">
        <v>6901</v>
      </c>
      <c r="K49" s="103" t="s">
        <v>6902</v>
      </c>
      <c r="L49" s="103" t="s">
        <v>6924</v>
      </c>
      <c r="M49" s="103" t="s">
        <v>6924</v>
      </c>
    </row>
    <row r="50" customFormat="false" ht="63.75" hidden="false" customHeight="true" outlineLevel="0" collapsed="false">
      <c r="B50" s="103" t="s">
        <v>1</v>
      </c>
      <c r="C50" s="103" t="s">
        <v>5062</v>
      </c>
      <c r="D50" s="103" t="n">
        <f aca="false">IFERROR(VLOOKUP(C50,'Input data'!$C:$D,2,0),0)/IF(H50 = "VAL",coef!$I$3,1)</f>
        <v>0</v>
      </c>
      <c r="E50" s="127" t="s">
        <v>6912</v>
      </c>
      <c r="F50" s="103" t="s">
        <v>6913</v>
      </c>
      <c r="G50" s="103" t="s">
        <v>6908</v>
      </c>
      <c r="H50" s="103" t="s">
        <v>6909</v>
      </c>
      <c r="I50" s="103" t="s">
        <v>6900</v>
      </c>
      <c r="J50" s="103" t="s">
        <v>6901</v>
      </c>
      <c r="K50" s="103" t="s">
        <v>6902</v>
      </c>
      <c r="L50" s="103" t="s">
        <v>6924</v>
      </c>
      <c r="M50" s="103" t="s">
        <v>6924</v>
      </c>
    </row>
    <row r="51" customFormat="false" ht="63.75" hidden="false" customHeight="true" outlineLevel="0" collapsed="false">
      <c r="B51" s="103" t="s">
        <v>1</v>
      </c>
      <c r="C51" s="103" t="s">
        <v>5064</v>
      </c>
      <c r="D51" s="103" t="n">
        <f aca="false">IFERROR(VLOOKUP(C51,'Input data'!$C:$D,2,0),0)/IF(H51 = "VAL",coef!$I$3,1)</f>
        <v>0</v>
      </c>
      <c r="E51" s="127" t="s">
        <v>6914</v>
      </c>
      <c r="F51" s="103" t="s">
        <v>6915</v>
      </c>
      <c r="G51" s="103" t="s">
        <v>6908</v>
      </c>
      <c r="H51" s="103" t="s">
        <v>6909</v>
      </c>
      <c r="I51" s="103" t="s">
        <v>6900</v>
      </c>
      <c r="J51" s="103" t="s">
        <v>6901</v>
      </c>
      <c r="K51" s="103" t="s">
        <v>6902</v>
      </c>
      <c r="L51" s="103" t="s">
        <v>6924</v>
      </c>
      <c r="M51" s="103" t="s">
        <v>6924</v>
      </c>
    </row>
    <row r="52" customFormat="false" ht="63.75" hidden="false" customHeight="true" outlineLevel="0" collapsed="false">
      <c r="B52" s="103" t="s">
        <v>1</v>
      </c>
      <c r="C52" s="103" t="s">
        <v>5066</v>
      </c>
      <c r="D52" s="103" t="n">
        <f aca="false">IFERROR(VLOOKUP(C52,'Input data'!$C:$D,2,0),0)/IF(H52 = "VAL",coef!$I$3,1)</f>
        <v>0</v>
      </c>
      <c r="E52" s="127" t="s">
        <v>6916</v>
      </c>
      <c r="F52" s="103" t="s">
        <v>6917</v>
      </c>
      <c r="G52" s="103" t="s">
        <v>6908</v>
      </c>
      <c r="H52" s="103" t="s">
        <v>6909</v>
      </c>
      <c r="I52" s="103" t="s">
        <v>6900</v>
      </c>
      <c r="J52" s="103" t="s">
        <v>6901</v>
      </c>
      <c r="K52" s="103" t="s">
        <v>6902</v>
      </c>
      <c r="L52" s="103" t="s">
        <v>6924</v>
      </c>
      <c r="M52" s="103" t="s">
        <v>6924</v>
      </c>
    </row>
    <row r="53" customFormat="false" ht="63.75" hidden="false" customHeight="true" outlineLevel="0" collapsed="false">
      <c r="B53" s="103" t="s">
        <v>1</v>
      </c>
      <c r="C53" s="103" t="s">
        <v>5068</v>
      </c>
      <c r="D53" s="103" t="n">
        <f aca="false">IFERROR(VLOOKUP(C53,'Input data'!$C:$D,2,0),0)/IF(H53 = "VAL",coef!$I$3,1)</f>
        <v>0</v>
      </c>
      <c r="E53" s="127" t="s">
        <v>6918</v>
      </c>
      <c r="F53" s="103" t="s">
        <v>6919</v>
      </c>
      <c r="G53" s="103" t="s">
        <v>6908</v>
      </c>
      <c r="H53" s="103" t="s">
        <v>6888</v>
      </c>
      <c r="I53" s="103" t="s">
        <v>6900</v>
      </c>
      <c r="J53" s="103" t="s">
        <v>6901</v>
      </c>
      <c r="K53" s="103" t="s">
        <v>6902</v>
      </c>
      <c r="L53" s="103" t="s">
        <v>6924</v>
      </c>
      <c r="M53" s="103" t="s">
        <v>6924</v>
      </c>
    </row>
    <row r="54" customFormat="false" ht="63.75" hidden="false" customHeight="true" outlineLevel="0" collapsed="false">
      <c r="B54" s="103" t="s">
        <v>1</v>
      </c>
      <c r="C54" s="103" t="s">
        <v>5070</v>
      </c>
      <c r="D54" s="103" t="n">
        <f aca="false">IFERROR(VLOOKUP(C54,'Input data'!$C:$D,2,0),0)/IF(H54 = "VAL",coef!$I$3,1)</f>
        <v>0</v>
      </c>
      <c r="E54" s="127" t="s">
        <v>6903</v>
      </c>
      <c r="F54" s="103" t="s">
        <v>6904</v>
      </c>
      <c r="G54" s="103" t="s">
        <v>6905</v>
      </c>
      <c r="H54" s="103"/>
      <c r="I54" s="103" t="s">
        <v>6900</v>
      </c>
      <c r="J54" s="103" t="s">
        <v>6901</v>
      </c>
      <c r="K54" s="103" t="s">
        <v>6902</v>
      </c>
      <c r="L54" s="103" t="s">
        <v>6925</v>
      </c>
      <c r="M54" s="103" t="s">
        <v>6925</v>
      </c>
    </row>
    <row r="55" customFormat="false" ht="63.75" hidden="false" customHeight="true" outlineLevel="0" collapsed="false">
      <c r="B55" s="103" t="s">
        <v>1</v>
      </c>
      <c r="C55" s="103" t="s">
        <v>5072</v>
      </c>
      <c r="D55" s="103" t="n">
        <f aca="false">IFERROR(VLOOKUP(C55,'Input data'!$C:$D,2,0),0)/IF(H55 = "VAL",coef!$I$3,1)</f>
        <v>0</v>
      </c>
      <c r="E55" s="127" t="s">
        <v>6907</v>
      </c>
      <c r="F55" s="103" t="s">
        <v>5022</v>
      </c>
      <c r="G55" s="103" t="s">
        <v>6908</v>
      </c>
      <c r="H55" s="103" t="s">
        <v>6909</v>
      </c>
      <c r="I55" s="103" t="s">
        <v>6900</v>
      </c>
      <c r="J55" s="103" t="s">
        <v>6901</v>
      </c>
      <c r="K55" s="103" t="s">
        <v>6902</v>
      </c>
      <c r="L55" s="103" t="s">
        <v>6925</v>
      </c>
      <c r="M55" s="103" t="s">
        <v>6925</v>
      </c>
    </row>
    <row r="56" customFormat="false" ht="63.75" hidden="false" customHeight="true" outlineLevel="0" collapsed="false">
      <c r="B56" s="103" t="s">
        <v>1</v>
      </c>
      <c r="C56" s="103" t="s">
        <v>5074</v>
      </c>
      <c r="D56" s="103" t="n">
        <f aca="false">IFERROR(VLOOKUP(C56,'Input data'!$C:$D,2,0),0)/IF(H56 = "VAL",coef!$I$3,1)</f>
        <v>0</v>
      </c>
      <c r="E56" s="127" t="s">
        <v>6910</v>
      </c>
      <c r="F56" s="103" t="s">
        <v>6911</v>
      </c>
      <c r="G56" s="103" t="s">
        <v>6908</v>
      </c>
      <c r="H56" s="103" t="s">
        <v>6909</v>
      </c>
      <c r="I56" s="103" t="s">
        <v>6900</v>
      </c>
      <c r="J56" s="103" t="s">
        <v>6901</v>
      </c>
      <c r="K56" s="103" t="s">
        <v>6902</v>
      </c>
      <c r="L56" s="103" t="s">
        <v>6925</v>
      </c>
      <c r="M56" s="103" t="s">
        <v>6925</v>
      </c>
    </row>
    <row r="57" customFormat="false" ht="63.75" hidden="false" customHeight="true" outlineLevel="0" collapsed="false">
      <c r="B57" s="103" t="s">
        <v>1</v>
      </c>
      <c r="C57" s="103" t="s">
        <v>5076</v>
      </c>
      <c r="D57" s="103" t="n">
        <f aca="false">IFERROR(VLOOKUP(C57,'Input data'!$C:$D,2,0),0)/IF(H57 = "VAL",coef!$I$3,1)</f>
        <v>0</v>
      </c>
      <c r="E57" s="127" t="s">
        <v>6912</v>
      </c>
      <c r="F57" s="103" t="s">
        <v>6913</v>
      </c>
      <c r="G57" s="103" t="s">
        <v>6908</v>
      </c>
      <c r="H57" s="103" t="s">
        <v>6909</v>
      </c>
      <c r="I57" s="103" t="s">
        <v>6900</v>
      </c>
      <c r="J57" s="103" t="s">
        <v>6901</v>
      </c>
      <c r="K57" s="103" t="s">
        <v>6902</v>
      </c>
      <c r="L57" s="103" t="s">
        <v>6925</v>
      </c>
      <c r="M57" s="103" t="s">
        <v>6925</v>
      </c>
    </row>
    <row r="58" customFormat="false" ht="63.75" hidden="false" customHeight="true" outlineLevel="0" collapsed="false">
      <c r="B58" s="103" t="s">
        <v>1</v>
      </c>
      <c r="C58" s="103" t="s">
        <v>5078</v>
      </c>
      <c r="D58" s="103" t="n">
        <f aca="false">IFERROR(VLOOKUP(C58,'Input data'!$C:$D,2,0),0)/IF(H58 = "VAL",coef!$I$3,1)</f>
        <v>0</v>
      </c>
      <c r="E58" s="127" t="s">
        <v>6914</v>
      </c>
      <c r="F58" s="103" t="s">
        <v>6915</v>
      </c>
      <c r="G58" s="103" t="s">
        <v>6908</v>
      </c>
      <c r="H58" s="103" t="s">
        <v>6909</v>
      </c>
      <c r="I58" s="103" t="s">
        <v>6900</v>
      </c>
      <c r="J58" s="103" t="s">
        <v>6901</v>
      </c>
      <c r="K58" s="103" t="s">
        <v>6902</v>
      </c>
      <c r="L58" s="103" t="s">
        <v>6925</v>
      </c>
      <c r="M58" s="103" t="s">
        <v>6925</v>
      </c>
    </row>
    <row r="59" customFormat="false" ht="63.75" hidden="false" customHeight="true" outlineLevel="0" collapsed="false">
      <c r="B59" s="103" t="s">
        <v>1</v>
      </c>
      <c r="C59" s="103" t="s">
        <v>5080</v>
      </c>
      <c r="D59" s="103" t="n">
        <f aca="false">IFERROR(VLOOKUP(C59,'Input data'!$C:$D,2,0),0)/IF(H59 = "VAL",coef!$I$3,1)</f>
        <v>0</v>
      </c>
      <c r="E59" s="127" t="s">
        <v>6916</v>
      </c>
      <c r="F59" s="103" t="s">
        <v>6917</v>
      </c>
      <c r="G59" s="103" t="s">
        <v>6908</v>
      </c>
      <c r="H59" s="103" t="s">
        <v>6909</v>
      </c>
      <c r="I59" s="103" t="s">
        <v>6900</v>
      </c>
      <c r="J59" s="103" t="s">
        <v>6901</v>
      </c>
      <c r="K59" s="103" t="s">
        <v>6902</v>
      </c>
      <c r="L59" s="103" t="s">
        <v>6925</v>
      </c>
      <c r="M59" s="103" t="s">
        <v>6925</v>
      </c>
    </row>
    <row r="60" customFormat="false" ht="63.75" hidden="false" customHeight="true" outlineLevel="0" collapsed="false">
      <c r="B60" s="103" t="s">
        <v>1</v>
      </c>
      <c r="C60" s="103" t="s">
        <v>5082</v>
      </c>
      <c r="D60" s="103" t="n">
        <f aca="false">IFERROR(VLOOKUP(C60,'Input data'!$C:$D,2,0),0)/IF(H60 = "VAL",coef!$I$3,1)</f>
        <v>0</v>
      </c>
      <c r="E60" s="127" t="s">
        <v>6918</v>
      </c>
      <c r="F60" s="103" t="s">
        <v>6919</v>
      </c>
      <c r="G60" s="103" t="s">
        <v>6908</v>
      </c>
      <c r="H60" s="103" t="s">
        <v>6888</v>
      </c>
      <c r="I60" s="103" t="s">
        <v>6900</v>
      </c>
      <c r="J60" s="103" t="s">
        <v>6901</v>
      </c>
      <c r="K60" s="103" t="s">
        <v>6902</v>
      </c>
      <c r="L60" s="103" t="s">
        <v>6925</v>
      </c>
      <c r="M60" s="103" t="s">
        <v>6925</v>
      </c>
    </row>
    <row r="61" customFormat="false" ht="63.75" hidden="false" customHeight="true" outlineLevel="0" collapsed="false">
      <c r="B61" s="103" t="s">
        <v>1</v>
      </c>
      <c r="C61" s="103" t="s">
        <v>5084</v>
      </c>
      <c r="D61" s="103" t="n">
        <f aca="false">IFERROR(VLOOKUP(C61,'Input data'!$C:$D,2,0),0)/IF(H61 = "VAL",coef!$I$3,1)</f>
        <v>0</v>
      </c>
      <c r="E61" s="127" t="s">
        <v>6903</v>
      </c>
      <c r="F61" s="103" t="s">
        <v>6904</v>
      </c>
      <c r="G61" s="103" t="s">
        <v>6905</v>
      </c>
      <c r="H61" s="103"/>
      <c r="I61" s="103" t="s">
        <v>6900</v>
      </c>
      <c r="J61" s="103" t="s">
        <v>6901</v>
      </c>
      <c r="K61" s="103" t="s">
        <v>6902</v>
      </c>
      <c r="L61" s="103" t="s">
        <v>6926</v>
      </c>
      <c r="M61" s="103" t="s">
        <v>6926</v>
      </c>
    </row>
    <row r="62" customFormat="false" ht="63.75" hidden="false" customHeight="true" outlineLevel="0" collapsed="false">
      <c r="B62" s="103" t="s">
        <v>1</v>
      </c>
      <c r="C62" s="103" t="s">
        <v>5088</v>
      </c>
      <c r="D62" s="103" t="n">
        <f aca="false">IFERROR(VLOOKUP(C62,'Input data'!$C:$D,2,0),0)/IF(H62 = "VAL",coef!$I$3,1)</f>
        <v>0</v>
      </c>
      <c r="E62" s="127" t="s">
        <v>6907</v>
      </c>
      <c r="F62" s="103" t="s">
        <v>5022</v>
      </c>
      <c r="G62" s="103" t="s">
        <v>6908</v>
      </c>
      <c r="H62" s="103" t="s">
        <v>6909</v>
      </c>
      <c r="I62" s="103" t="s">
        <v>6900</v>
      </c>
      <c r="J62" s="103" t="s">
        <v>6901</v>
      </c>
      <c r="K62" s="103" t="s">
        <v>6902</v>
      </c>
      <c r="L62" s="103" t="s">
        <v>6926</v>
      </c>
      <c r="M62" s="103" t="s">
        <v>6926</v>
      </c>
    </row>
    <row r="63" customFormat="false" ht="63.75" hidden="false" customHeight="true" outlineLevel="0" collapsed="false">
      <c r="B63" s="103" t="s">
        <v>1</v>
      </c>
      <c r="C63" s="103" t="s">
        <v>5090</v>
      </c>
      <c r="D63" s="103" t="n">
        <f aca="false">IFERROR(VLOOKUP(C63,'Input data'!$C:$D,2,0),0)/IF(H63 = "VAL",coef!$I$3,1)</f>
        <v>0</v>
      </c>
      <c r="E63" s="127" t="s">
        <v>6910</v>
      </c>
      <c r="F63" s="103" t="s">
        <v>6911</v>
      </c>
      <c r="G63" s="103" t="s">
        <v>6908</v>
      </c>
      <c r="H63" s="103" t="s">
        <v>6909</v>
      </c>
      <c r="I63" s="103" t="s">
        <v>6900</v>
      </c>
      <c r="J63" s="103" t="s">
        <v>6901</v>
      </c>
      <c r="K63" s="103" t="s">
        <v>6902</v>
      </c>
      <c r="L63" s="103" t="s">
        <v>6926</v>
      </c>
      <c r="M63" s="103" t="s">
        <v>6926</v>
      </c>
    </row>
    <row r="64" customFormat="false" ht="63.75" hidden="false" customHeight="true" outlineLevel="0" collapsed="false">
      <c r="B64" s="103" t="s">
        <v>1</v>
      </c>
      <c r="C64" s="103" t="s">
        <v>5092</v>
      </c>
      <c r="D64" s="103" t="n">
        <f aca="false">IFERROR(VLOOKUP(C64,'Input data'!$C:$D,2,0),0)/IF(H64 = "VAL",coef!$I$3,1)</f>
        <v>0</v>
      </c>
      <c r="E64" s="127" t="s">
        <v>6912</v>
      </c>
      <c r="F64" s="103" t="s">
        <v>6913</v>
      </c>
      <c r="G64" s="103" t="s">
        <v>6908</v>
      </c>
      <c r="H64" s="103" t="s">
        <v>6909</v>
      </c>
      <c r="I64" s="103" t="s">
        <v>6900</v>
      </c>
      <c r="J64" s="103" t="s">
        <v>6901</v>
      </c>
      <c r="K64" s="103" t="s">
        <v>6902</v>
      </c>
      <c r="L64" s="103" t="s">
        <v>6926</v>
      </c>
      <c r="M64" s="103" t="s">
        <v>6926</v>
      </c>
    </row>
    <row r="65" customFormat="false" ht="63.75" hidden="false" customHeight="true" outlineLevel="0" collapsed="false">
      <c r="B65" s="103" t="s">
        <v>1</v>
      </c>
      <c r="C65" s="103" t="s">
        <v>5094</v>
      </c>
      <c r="D65" s="103" t="n">
        <f aca="false">IFERROR(VLOOKUP(C65,'Input data'!$C:$D,2,0),0)/IF(H65 = "VAL",coef!$I$3,1)</f>
        <v>0</v>
      </c>
      <c r="E65" s="127" t="s">
        <v>6914</v>
      </c>
      <c r="F65" s="103" t="s">
        <v>6915</v>
      </c>
      <c r="G65" s="103" t="s">
        <v>6908</v>
      </c>
      <c r="H65" s="103" t="s">
        <v>6909</v>
      </c>
      <c r="I65" s="103" t="s">
        <v>6900</v>
      </c>
      <c r="J65" s="103" t="s">
        <v>6901</v>
      </c>
      <c r="K65" s="103" t="s">
        <v>6902</v>
      </c>
      <c r="L65" s="103" t="s">
        <v>6926</v>
      </c>
      <c r="M65" s="103" t="s">
        <v>6926</v>
      </c>
    </row>
    <row r="66" customFormat="false" ht="63.75" hidden="false" customHeight="true" outlineLevel="0" collapsed="false">
      <c r="B66" s="103" t="s">
        <v>1</v>
      </c>
      <c r="C66" s="103" t="s">
        <v>5096</v>
      </c>
      <c r="D66" s="103" t="n">
        <f aca="false">IFERROR(VLOOKUP(C66,'Input data'!$C:$D,2,0),0)/IF(H66 = "VAL",coef!$I$3,1)</f>
        <v>0</v>
      </c>
      <c r="E66" s="127" t="s">
        <v>6916</v>
      </c>
      <c r="F66" s="103" t="s">
        <v>6917</v>
      </c>
      <c r="G66" s="103" t="s">
        <v>6908</v>
      </c>
      <c r="H66" s="103" t="s">
        <v>6909</v>
      </c>
      <c r="I66" s="103" t="s">
        <v>6900</v>
      </c>
      <c r="J66" s="103" t="s">
        <v>6901</v>
      </c>
      <c r="K66" s="103" t="s">
        <v>6902</v>
      </c>
      <c r="L66" s="103" t="s">
        <v>6926</v>
      </c>
      <c r="M66" s="103" t="s">
        <v>6926</v>
      </c>
    </row>
    <row r="67" customFormat="false" ht="63.75" hidden="false" customHeight="true" outlineLevel="0" collapsed="false">
      <c r="B67" s="103" t="s">
        <v>1</v>
      </c>
      <c r="C67" s="103" t="s">
        <v>5098</v>
      </c>
      <c r="D67" s="103" t="n">
        <f aca="false">IFERROR(VLOOKUP(C67,'Input data'!$C:$D,2,0),0)/IF(H67 = "VAL",coef!$I$3,1)</f>
        <v>0</v>
      </c>
      <c r="E67" s="127" t="s">
        <v>6918</v>
      </c>
      <c r="F67" s="103" t="s">
        <v>6919</v>
      </c>
      <c r="G67" s="103" t="s">
        <v>6908</v>
      </c>
      <c r="H67" s="103" t="s">
        <v>6888</v>
      </c>
      <c r="I67" s="103" t="s">
        <v>6900</v>
      </c>
      <c r="J67" s="103" t="s">
        <v>6901</v>
      </c>
      <c r="K67" s="103" t="s">
        <v>6902</v>
      </c>
      <c r="L67" s="103" t="s">
        <v>6926</v>
      </c>
      <c r="M67" s="103" t="s">
        <v>6926</v>
      </c>
    </row>
    <row r="68" customFormat="false" ht="63.75" hidden="false" customHeight="true" outlineLevel="0" collapsed="false">
      <c r="B68" s="103" t="s">
        <v>1</v>
      </c>
      <c r="C68" s="103" t="s">
        <v>5101</v>
      </c>
      <c r="D68" s="103" t="n">
        <f aca="false">IFERROR(VLOOKUP(C68,'Input data'!$C:$D,2,0),0)/IF(H68 = "VAL",coef!$I$3,1)</f>
        <v>0</v>
      </c>
      <c r="E68" s="127" t="s">
        <v>6903</v>
      </c>
      <c r="F68" s="103" t="s">
        <v>6904</v>
      </c>
      <c r="G68" s="103" t="s">
        <v>6905</v>
      </c>
      <c r="H68" s="103"/>
      <c r="I68" s="103" t="s">
        <v>6900</v>
      </c>
      <c r="J68" s="103" t="s">
        <v>6901</v>
      </c>
      <c r="K68" s="103" t="s">
        <v>6902</v>
      </c>
      <c r="L68" s="103" t="s">
        <v>6927</v>
      </c>
      <c r="M68" s="103" t="s">
        <v>6927</v>
      </c>
    </row>
    <row r="69" customFormat="false" ht="63.75" hidden="false" customHeight="true" outlineLevel="0" collapsed="false">
      <c r="B69" s="103" t="s">
        <v>1</v>
      </c>
      <c r="C69" s="103" t="s">
        <v>5103</v>
      </c>
      <c r="D69" s="103" t="n">
        <f aca="false">IFERROR(VLOOKUP(C69,'Input data'!$C:$D,2,0),0)/IF(H69 = "VAL",coef!$I$3,1)</f>
        <v>0</v>
      </c>
      <c r="E69" s="127" t="s">
        <v>6907</v>
      </c>
      <c r="F69" s="103" t="s">
        <v>5022</v>
      </c>
      <c r="G69" s="103" t="s">
        <v>6908</v>
      </c>
      <c r="H69" s="103" t="s">
        <v>6909</v>
      </c>
      <c r="I69" s="103" t="s">
        <v>6900</v>
      </c>
      <c r="J69" s="103" t="s">
        <v>6901</v>
      </c>
      <c r="K69" s="103" t="s">
        <v>6902</v>
      </c>
      <c r="L69" s="103" t="s">
        <v>6927</v>
      </c>
      <c r="M69" s="103" t="s">
        <v>6927</v>
      </c>
    </row>
    <row r="70" customFormat="false" ht="63.75" hidden="false" customHeight="true" outlineLevel="0" collapsed="false">
      <c r="B70" s="103" t="s">
        <v>1</v>
      </c>
      <c r="C70" s="103" t="s">
        <v>5105</v>
      </c>
      <c r="D70" s="103" t="n">
        <f aca="false">IFERROR(VLOOKUP(C70,'Input data'!$C:$D,2,0),0)/IF(H70 = "VAL",coef!$I$3,1)</f>
        <v>0</v>
      </c>
      <c r="E70" s="127" t="s">
        <v>6910</v>
      </c>
      <c r="F70" s="103" t="s">
        <v>6911</v>
      </c>
      <c r="G70" s="103" t="s">
        <v>6908</v>
      </c>
      <c r="H70" s="103" t="s">
        <v>6909</v>
      </c>
      <c r="I70" s="103" t="s">
        <v>6900</v>
      </c>
      <c r="J70" s="103" t="s">
        <v>6901</v>
      </c>
      <c r="K70" s="103" t="s">
        <v>6902</v>
      </c>
      <c r="L70" s="103" t="s">
        <v>6927</v>
      </c>
      <c r="M70" s="103" t="s">
        <v>6927</v>
      </c>
    </row>
    <row r="71" customFormat="false" ht="63.75" hidden="false" customHeight="true" outlineLevel="0" collapsed="false">
      <c r="B71" s="103" t="s">
        <v>1</v>
      </c>
      <c r="C71" s="103" t="s">
        <v>5107</v>
      </c>
      <c r="D71" s="103" t="n">
        <f aca="false">IFERROR(VLOOKUP(C71,'Input data'!$C:$D,2,0),0)/IF(H71 = "VAL",coef!$I$3,1)</f>
        <v>0</v>
      </c>
      <c r="E71" s="127" t="s">
        <v>6912</v>
      </c>
      <c r="F71" s="103" t="s">
        <v>6913</v>
      </c>
      <c r="G71" s="103" t="s">
        <v>6908</v>
      </c>
      <c r="H71" s="103" t="s">
        <v>6909</v>
      </c>
      <c r="I71" s="103" t="s">
        <v>6900</v>
      </c>
      <c r="J71" s="103" t="s">
        <v>6901</v>
      </c>
      <c r="K71" s="103" t="s">
        <v>6902</v>
      </c>
      <c r="L71" s="103" t="s">
        <v>6927</v>
      </c>
      <c r="M71" s="103" t="s">
        <v>6927</v>
      </c>
    </row>
    <row r="72" customFormat="false" ht="63.75" hidden="false" customHeight="true" outlineLevel="0" collapsed="false">
      <c r="B72" s="103" t="s">
        <v>1</v>
      </c>
      <c r="C72" s="103" t="s">
        <v>5109</v>
      </c>
      <c r="D72" s="103" t="n">
        <f aca="false">IFERROR(VLOOKUP(C72,'Input data'!$C:$D,2,0),0)/IF(H72 = "VAL",coef!$I$3,1)</f>
        <v>0</v>
      </c>
      <c r="E72" s="127" t="s">
        <v>6914</v>
      </c>
      <c r="F72" s="103" t="s">
        <v>6915</v>
      </c>
      <c r="G72" s="103" t="s">
        <v>6908</v>
      </c>
      <c r="H72" s="103" t="s">
        <v>6909</v>
      </c>
      <c r="I72" s="103" t="s">
        <v>6900</v>
      </c>
      <c r="J72" s="103" t="s">
        <v>6901</v>
      </c>
      <c r="K72" s="103" t="s">
        <v>6902</v>
      </c>
      <c r="L72" s="103" t="s">
        <v>6927</v>
      </c>
      <c r="M72" s="103" t="s">
        <v>6927</v>
      </c>
    </row>
    <row r="73" customFormat="false" ht="63.75" hidden="false" customHeight="true" outlineLevel="0" collapsed="false">
      <c r="B73" s="103" t="s">
        <v>1</v>
      </c>
      <c r="C73" s="103" t="s">
        <v>5111</v>
      </c>
      <c r="D73" s="103" t="n">
        <f aca="false">IFERROR(VLOOKUP(C73,'Input data'!$C:$D,2,0),0)/IF(H73 = "VAL",coef!$I$3,1)</f>
        <v>0</v>
      </c>
      <c r="E73" s="127" t="s">
        <v>6916</v>
      </c>
      <c r="F73" s="103" t="s">
        <v>6917</v>
      </c>
      <c r="G73" s="103" t="s">
        <v>6908</v>
      </c>
      <c r="H73" s="103" t="s">
        <v>6909</v>
      </c>
      <c r="I73" s="103" t="s">
        <v>6900</v>
      </c>
      <c r="J73" s="103" t="s">
        <v>6901</v>
      </c>
      <c r="K73" s="103" t="s">
        <v>6902</v>
      </c>
      <c r="L73" s="103" t="s">
        <v>6927</v>
      </c>
      <c r="M73" s="103" t="s">
        <v>6927</v>
      </c>
    </row>
    <row r="74" customFormat="false" ht="63.75" hidden="false" customHeight="true" outlineLevel="0" collapsed="false">
      <c r="B74" s="103" t="s">
        <v>1</v>
      </c>
      <c r="C74" s="103" t="s">
        <v>5114</v>
      </c>
      <c r="D74" s="103" t="n">
        <f aca="false">IFERROR(VLOOKUP(C74,'Input data'!$C:$D,2,0),0)/IF(H74 = "VAL",coef!$I$3,1)</f>
        <v>0</v>
      </c>
      <c r="E74" s="127" t="s">
        <v>6918</v>
      </c>
      <c r="F74" s="103" t="s">
        <v>6919</v>
      </c>
      <c r="G74" s="103" t="s">
        <v>6908</v>
      </c>
      <c r="H74" s="103" t="s">
        <v>6888</v>
      </c>
      <c r="I74" s="103" t="s">
        <v>6900</v>
      </c>
      <c r="J74" s="103" t="s">
        <v>6901</v>
      </c>
      <c r="K74" s="103" t="s">
        <v>6902</v>
      </c>
      <c r="L74" s="103" t="s">
        <v>6927</v>
      </c>
      <c r="M74" s="103" t="s">
        <v>6927</v>
      </c>
    </row>
    <row r="75" customFormat="false" ht="63.75" hidden="false" customHeight="true" outlineLevel="0" collapsed="false">
      <c r="B75" s="103" t="s">
        <v>1</v>
      </c>
      <c r="C75" s="103" t="s">
        <v>5116</v>
      </c>
      <c r="D75" s="103" t="n">
        <f aca="false">IFERROR(VLOOKUP(C75,'Input data'!$C:$D,2,0),0)/IF(H75 = "VAL",coef!$I$3,1)</f>
        <v>0</v>
      </c>
      <c r="E75" s="127" t="s">
        <v>6903</v>
      </c>
      <c r="F75" s="103" t="s">
        <v>6904</v>
      </c>
      <c r="G75" s="103" t="s">
        <v>6905</v>
      </c>
      <c r="H75" s="103"/>
      <c r="I75" s="103" t="s">
        <v>6900</v>
      </c>
      <c r="J75" s="103" t="s">
        <v>6901</v>
      </c>
      <c r="K75" s="103" t="s">
        <v>6902</v>
      </c>
      <c r="L75" s="103" t="s">
        <v>6928</v>
      </c>
      <c r="M75" s="103" t="s">
        <v>6928</v>
      </c>
    </row>
    <row r="76" customFormat="false" ht="63.75" hidden="false" customHeight="true" outlineLevel="0" collapsed="false">
      <c r="B76" s="103" t="s">
        <v>1</v>
      </c>
      <c r="C76" s="103" t="s">
        <v>5120</v>
      </c>
      <c r="D76" s="103" t="n">
        <f aca="false">IFERROR(VLOOKUP(C76,'Input data'!$C:$D,2,0),0)/IF(H76 = "VAL",coef!$I$3,1)</f>
        <v>0</v>
      </c>
      <c r="E76" s="127" t="s">
        <v>6907</v>
      </c>
      <c r="F76" s="103" t="s">
        <v>5022</v>
      </c>
      <c r="G76" s="103" t="s">
        <v>6908</v>
      </c>
      <c r="H76" s="103" t="s">
        <v>6909</v>
      </c>
      <c r="I76" s="103" t="s">
        <v>6900</v>
      </c>
      <c r="J76" s="103" t="s">
        <v>6901</v>
      </c>
      <c r="K76" s="103" t="s">
        <v>6902</v>
      </c>
      <c r="L76" s="103" t="s">
        <v>6928</v>
      </c>
      <c r="M76" s="103" t="s">
        <v>6928</v>
      </c>
    </row>
    <row r="77" customFormat="false" ht="63.75" hidden="false" customHeight="true" outlineLevel="0" collapsed="false">
      <c r="B77" s="103" t="s">
        <v>1</v>
      </c>
      <c r="C77" s="103" t="s">
        <v>5122</v>
      </c>
      <c r="D77" s="103" t="n">
        <f aca="false">IFERROR(VLOOKUP(C77,'Input data'!$C:$D,2,0),0)/IF(H77 = "VAL",coef!$I$3,1)</f>
        <v>0</v>
      </c>
      <c r="E77" s="127" t="s">
        <v>6910</v>
      </c>
      <c r="F77" s="103" t="s">
        <v>6911</v>
      </c>
      <c r="G77" s="103" t="s">
        <v>6908</v>
      </c>
      <c r="H77" s="103" t="s">
        <v>6909</v>
      </c>
      <c r="I77" s="103" t="s">
        <v>6900</v>
      </c>
      <c r="J77" s="103" t="s">
        <v>6901</v>
      </c>
      <c r="K77" s="103" t="s">
        <v>6902</v>
      </c>
      <c r="L77" s="103" t="s">
        <v>6928</v>
      </c>
      <c r="M77" s="103" t="s">
        <v>6928</v>
      </c>
    </row>
    <row r="78" customFormat="false" ht="63.75" hidden="false" customHeight="true" outlineLevel="0" collapsed="false">
      <c r="B78" s="103" t="s">
        <v>1</v>
      </c>
      <c r="C78" s="103" t="s">
        <v>5125</v>
      </c>
      <c r="D78" s="103" t="n">
        <f aca="false">IFERROR(VLOOKUP(C78,'Input data'!$C:$D,2,0),0)/IF(H78 = "VAL",coef!$I$3,1)</f>
        <v>0</v>
      </c>
      <c r="E78" s="127" t="s">
        <v>6912</v>
      </c>
      <c r="F78" s="103" t="s">
        <v>6913</v>
      </c>
      <c r="G78" s="103" t="s">
        <v>6908</v>
      </c>
      <c r="H78" s="103" t="s">
        <v>6909</v>
      </c>
      <c r="I78" s="103" t="s">
        <v>6900</v>
      </c>
      <c r="J78" s="103" t="s">
        <v>6901</v>
      </c>
      <c r="K78" s="103" t="s">
        <v>6902</v>
      </c>
      <c r="L78" s="103" t="s">
        <v>6928</v>
      </c>
      <c r="M78" s="103" t="s">
        <v>6928</v>
      </c>
    </row>
    <row r="79" customFormat="false" ht="63.75" hidden="false" customHeight="true" outlineLevel="0" collapsed="false">
      <c r="B79" s="103" t="s">
        <v>1</v>
      </c>
      <c r="C79" s="103" t="s">
        <v>5127</v>
      </c>
      <c r="D79" s="103" t="n">
        <f aca="false">IFERROR(VLOOKUP(C79,'Input data'!$C:$D,2,0),0)/IF(H79 = "VAL",coef!$I$3,1)</f>
        <v>0</v>
      </c>
      <c r="E79" s="127" t="s">
        <v>6914</v>
      </c>
      <c r="F79" s="103" t="s">
        <v>6915</v>
      </c>
      <c r="G79" s="103" t="s">
        <v>6908</v>
      </c>
      <c r="H79" s="103" t="s">
        <v>6909</v>
      </c>
      <c r="I79" s="103" t="s">
        <v>6900</v>
      </c>
      <c r="J79" s="103" t="s">
        <v>6901</v>
      </c>
      <c r="K79" s="103" t="s">
        <v>6902</v>
      </c>
      <c r="L79" s="103" t="s">
        <v>6928</v>
      </c>
      <c r="M79" s="103" t="s">
        <v>6928</v>
      </c>
    </row>
    <row r="80" customFormat="false" ht="63.75" hidden="false" customHeight="true" outlineLevel="0" collapsed="false">
      <c r="B80" s="103" t="s">
        <v>1</v>
      </c>
      <c r="C80" s="103" t="s">
        <v>5129</v>
      </c>
      <c r="D80" s="103" t="n">
        <f aca="false">IFERROR(VLOOKUP(C80,'Input data'!$C:$D,2,0),0)/IF(H80 = "VAL",coef!$I$3,1)</f>
        <v>0</v>
      </c>
      <c r="E80" s="127" t="s">
        <v>6916</v>
      </c>
      <c r="F80" s="103" t="s">
        <v>6917</v>
      </c>
      <c r="G80" s="103" t="s">
        <v>6908</v>
      </c>
      <c r="H80" s="103" t="s">
        <v>6909</v>
      </c>
      <c r="I80" s="103" t="s">
        <v>6900</v>
      </c>
      <c r="J80" s="103" t="s">
        <v>6901</v>
      </c>
      <c r="K80" s="103" t="s">
        <v>6902</v>
      </c>
      <c r="L80" s="103" t="s">
        <v>6928</v>
      </c>
      <c r="M80" s="103" t="s">
        <v>6928</v>
      </c>
    </row>
    <row r="81" customFormat="false" ht="63.75" hidden="false" customHeight="true" outlineLevel="0" collapsed="false">
      <c r="B81" s="103" t="s">
        <v>1</v>
      </c>
      <c r="C81" s="103" t="s">
        <v>5131</v>
      </c>
      <c r="D81" s="103" t="n">
        <f aca="false">IFERROR(VLOOKUP(C81,'Input data'!$C:$D,2,0),0)/IF(H81 = "VAL",coef!$I$3,1)</f>
        <v>0</v>
      </c>
      <c r="E81" s="127" t="s">
        <v>6918</v>
      </c>
      <c r="F81" s="103" t="s">
        <v>6919</v>
      </c>
      <c r="G81" s="103" t="s">
        <v>6908</v>
      </c>
      <c r="H81" s="103" t="s">
        <v>6888</v>
      </c>
      <c r="I81" s="103" t="s">
        <v>6900</v>
      </c>
      <c r="J81" s="103" t="s">
        <v>6901</v>
      </c>
      <c r="K81" s="103" t="s">
        <v>6902</v>
      </c>
      <c r="L81" s="103" t="s">
        <v>6928</v>
      </c>
      <c r="M81" s="103" t="s">
        <v>6928</v>
      </c>
    </row>
    <row r="82" customFormat="false" ht="89.25" hidden="false" customHeight="true" outlineLevel="0" collapsed="false">
      <c r="B82" s="103" t="s">
        <v>1</v>
      </c>
      <c r="C82" s="103" t="s">
        <v>5133</v>
      </c>
      <c r="D82" s="103" t="n">
        <f aca="false">IFERROR(VLOOKUP(C82,'Input data'!$C:$D,2,0),0)/IF(H82 = "VAL",coef!$I$3,1)</f>
        <v>0</v>
      </c>
      <c r="E82" s="127" t="s">
        <v>6929</v>
      </c>
      <c r="F82" s="103" t="s">
        <v>6930</v>
      </c>
      <c r="G82" s="103" t="s">
        <v>6908</v>
      </c>
      <c r="H82" s="103" t="s">
        <v>6909</v>
      </c>
      <c r="I82" s="103" t="s">
        <v>6900</v>
      </c>
      <c r="J82" s="103" t="s">
        <v>6931</v>
      </c>
      <c r="K82" s="103" t="s">
        <v>6932</v>
      </c>
      <c r="L82" s="103"/>
      <c r="M82" s="103"/>
    </row>
    <row r="83" customFormat="false" ht="38.25" hidden="false" customHeight="true" outlineLevel="0" collapsed="false">
      <c r="B83" s="103" t="s">
        <v>1</v>
      </c>
      <c r="C83" s="103" t="s">
        <v>5263</v>
      </c>
      <c r="D83" s="103" t="n">
        <f aca="false">IFERROR(VLOOKUP(C83,'Input data'!$C:$D,2,0),0)/IF(H83 = "VAL",coef!$I$3,1)</f>
        <v>0</v>
      </c>
      <c r="E83" s="127" t="s">
        <v>6933</v>
      </c>
      <c r="F83" s="103" t="s">
        <v>6934</v>
      </c>
      <c r="G83" s="103" t="s">
        <v>6935</v>
      </c>
      <c r="H83" s="103" t="s">
        <v>6936</v>
      </c>
      <c r="I83" s="103" t="s">
        <v>6937</v>
      </c>
      <c r="J83" s="103" t="s">
        <v>6938</v>
      </c>
      <c r="K83" s="103" t="s">
        <v>6939</v>
      </c>
      <c r="L83" s="103"/>
      <c r="M83" s="103"/>
    </row>
    <row r="84" customFormat="false" ht="38.25" hidden="false" customHeight="true" outlineLevel="0" collapsed="false">
      <c r="B84" s="103" t="s">
        <v>1</v>
      </c>
      <c r="C84" s="103" t="s">
        <v>4805</v>
      </c>
      <c r="D84" s="103" t="n">
        <f aca="false">IFERROR(VLOOKUP(C84,'Input data'!$C:$D,2,0),0)/IF(H84 = "VAL",coef!$I$3,1)</f>
        <v>0</v>
      </c>
      <c r="E84" s="127" t="s">
        <v>6940</v>
      </c>
      <c r="F84" s="103" t="s">
        <v>6941</v>
      </c>
      <c r="G84" s="103" t="s">
        <v>6935</v>
      </c>
      <c r="H84" s="103" t="s">
        <v>6936</v>
      </c>
      <c r="I84" s="103" t="s">
        <v>6937</v>
      </c>
      <c r="J84" s="103" t="s">
        <v>6938</v>
      </c>
      <c r="K84" s="103" t="s">
        <v>6939</v>
      </c>
      <c r="L84" s="103"/>
      <c r="M84" s="103"/>
    </row>
    <row r="85" customFormat="false" ht="63.75" hidden="false" customHeight="true" outlineLevel="0" collapsed="false">
      <c r="B85" s="103" t="s">
        <v>1</v>
      </c>
      <c r="C85" s="103" t="s">
        <v>5264</v>
      </c>
      <c r="D85" s="103" t="n">
        <f aca="false">IFERROR(VLOOKUP(C85,'Input data'!$C:$D,2,0),0)/IF(H85 = "VAL",coef!$I$3,1)</f>
        <v>0</v>
      </c>
      <c r="E85" s="127" t="s">
        <v>6942</v>
      </c>
      <c r="F85" s="103" t="s">
        <v>6943</v>
      </c>
      <c r="G85" s="103" t="s">
        <v>6935</v>
      </c>
      <c r="H85" s="103" t="s">
        <v>6936</v>
      </c>
      <c r="I85" s="103" t="s">
        <v>6937</v>
      </c>
      <c r="J85" s="103" t="s">
        <v>6938</v>
      </c>
      <c r="K85" s="103" t="s">
        <v>6939</v>
      </c>
      <c r="L85" s="103"/>
      <c r="M85" s="103"/>
    </row>
    <row r="86" customFormat="false" ht="38.25" hidden="false" customHeight="true" outlineLevel="0" collapsed="false">
      <c r="B86" s="103" t="s">
        <v>1</v>
      </c>
      <c r="C86" s="103" t="s">
        <v>5265</v>
      </c>
      <c r="D86" s="103" t="n">
        <f aca="false">IFERROR(VLOOKUP(C86,'Input data'!$C:$D,2,0),0)/IF(H86 = "VAL",coef!$I$3,1)</f>
        <v>0</v>
      </c>
      <c r="E86" s="127" t="s">
        <v>6944</v>
      </c>
      <c r="F86" s="103" t="s">
        <v>6945</v>
      </c>
      <c r="G86" s="103" t="s">
        <v>6935</v>
      </c>
      <c r="H86" s="103" t="s">
        <v>6936</v>
      </c>
      <c r="I86" s="103" t="s">
        <v>6937</v>
      </c>
      <c r="J86" s="103" t="s">
        <v>6938</v>
      </c>
      <c r="K86" s="103" t="s">
        <v>6939</v>
      </c>
      <c r="L86" s="103"/>
      <c r="M86" s="103"/>
    </row>
    <row r="87" customFormat="false" ht="51" hidden="false" customHeight="true" outlineLevel="0" collapsed="false">
      <c r="B87" s="103" t="s">
        <v>1</v>
      </c>
      <c r="C87" s="103" t="s">
        <v>5266</v>
      </c>
      <c r="D87" s="103" t="n">
        <f aca="false">IFERROR(VLOOKUP(C87,'Input data'!$C:$D,2,0),0)/IF(H87 = "VAL",coef!$I$3,1)</f>
        <v>0</v>
      </c>
      <c r="E87" s="127" t="s">
        <v>6946</v>
      </c>
      <c r="F87" s="103" t="s">
        <v>6947</v>
      </c>
      <c r="G87" s="103" t="s">
        <v>6935</v>
      </c>
      <c r="H87" s="103" t="s">
        <v>6936</v>
      </c>
      <c r="I87" s="103" t="s">
        <v>6937</v>
      </c>
      <c r="J87" s="103" t="s">
        <v>6938</v>
      </c>
      <c r="K87" s="103" t="s">
        <v>6939</v>
      </c>
      <c r="L87" s="103"/>
      <c r="M87" s="103"/>
    </row>
    <row r="88" customFormat="false" ht="38.25" hidden="false" customHeight="true" outlineLevel="0" collapsed="false">
      <c r="B88" s="103" t="s">
        <v>1</v>
      </c>
      <c r="C88" s="103" t="s">
        <v>5267</v>
      </c>
      <c r="D88" s="103" t="n">
        <f aca="false">IFERROR(VLOOKUP(C88,'Input data'!$C:$D,2,0),0)/IF(H88 = "VAL",coef!$I$3,1)</f>
        <v>0</v>
      </c>
      <c r="E88" s="127" t="s">
        <v>6948</v>
      </c>
      <c r="F88" s="103" t="s">
        <v>6949</v>
      </c>
      <c r="G88" s="103" t="s">
        <v>6935</v>
      </c>
      <c r="H88" s="103" t="s">
        <v>6936</v>
      </c>
      <c r="I88" s="103" t="s">
        <v>6937</v>
      </c>
      <c r="J88" s="103" t="s">
        <v>6938</v>
      </c>
      <c r="K88" s="103" t="s">
        <v>6939</v>
      </c>
      <c r="L88" s="103"/>
      <c r="M88" s="103"/>
    </row>
    <row r="89" customFormat="false" ht="63.75" hidden="false" customHeight="true" outlineLevel="0" collapsed="false">
      <c r="B89" s="103" t="s">
        <v>1</v>
      </c>
      <c r="C89" s="103" t="s">
        <v>4813</v>
      </c>
      <c r="D89" s="103" t="n">
        <f aca="false">IFERROR(VLOOKUP(C89,'Input data'!$C:$D,2,0),0)/IF(H89 = "VAL",coef!$I$3,1)</f>
        <v>0</v>
      </c>
      <c r="E89" s="127" t="s">
        <v>6950</v>
      </c>
      <c r="F89" s="103" t="s">
        <v>6951</v>
      </c>
      <c r="G89" s="103" t="s">
        <v>6935</v>
      </c>
      <c r="H89" s="103" t="s">
        <v>6936</v>
      </c>
      <c r="I89" s="103" t="s">
        <v>6937</v>
      </c>
      <c r="J89" s="103" t="s">
        <v>6938</v>
      </c>
      <c r="K89" s="103" t="s">
        <v>6939</v>
      </c>
      <c r="L89" s="103"/>
      <c r="M89" s="103"/>
    </row>
    <row r="90" customFormat="false" ht="51" hidden="false" customHeight="true" outlineLevel="0" collapsed="false">
      <c r="B90" s="103" t="s">
        <v>1</v>
      </c>
      <c r="C90" s="103" t="s">
        <v>5268</v>
      </c>
      <c r="D90" s="103" t="n">
        <f aca="false">IFERROR(VLOOKUP(C90,'Input data'!$C:$D,2,0),0)/IF(H90 = "VAL",coef!$I$3,1)</f>
        <v>0</v>
      </c>
      <c r="E90" s="127" t="s">
        <v>6952</v>
      </c>
      <c r="F90" s="103" t="s">
        <v>6953</v>
      </c>
      <c r="G90" s="103" t="s">
        <v>6935</v>
      </c>
      <c r="H90" s="103" t="s">
        <v>6936</v>
      </c>
      <c r="I90" s="103" t="s">
        <v>6937</v>
      </c>
      <c r="J90" s="103" t="s">
        <v>6938</v>
      </c>
      <c r="K90" s="103" t="s">
        <v>6939</v>
      </c>
      <c r="L90" s="103"/>
      <c r="M90" s="103"/>
    </row>
    <row r="91" customFormat="false" ht="38.25" hidden="false" customHeight="true" outlineLevel="0" collapsed="false">
      <c r="B91" s="103" t="s">
        <v>1</v>
      </c>
      <c r="C91" s="103" t="s">
        <v>4807</v>
      </c>
      <c r="D91" s="103" t="n">
        <f aca="false">IFERROR(VLOOKUP(C91,'Input data'!$C:$D,2,0),0)/IF(H91 = "VAL",coef!$I$3,1)</f>
        <v>0</v>
      </c>
      <c r="E91" s="127" t="s">
        <v>6954</v>
      </c>
      <c r="F91" s="103" t="s">
        <v>6955</v>
      </c>
      <c r="G91" s="103" t="s">
        <v>6935</v>
      </c>
      <c r="H91" s="103" t="s">
        <v>6936</v>
      </c>
      <c r="I91" s="103" t="s">
        <v>6937</v>
      </c>
      <c r="J91" s="103" t="s">
        <v>6938</v>
      </c>
      <c r="K91" s="103" t="s">
        <v>6939</v>
      </c>
      <c r="L91" s="103"/>
      <c r="M91" s="103"/>
    </row>
    <row r="92" customFormat="false" ht="38.25" hidden="false" customHeight="true" outlineLevel="0" collapsed="false">
      <c r="B92" s="103" t="s">
        <v>1</v>
      </c>
      <c r="C92" s="103" t="s">
        <v>5269</v>
      </c>
      <c r="D92" s="103" t="n">
        <f aca="false">IFERROR(VLOOKUP(C92,'Input data'!$C:$D,2,0),0)/IF(H92 = "VAL",coef!$I$3,1)</f>
        <v>0</v>
      </c>
      <c r="E92" s="127" t="s">
        <v>6956</v>
      </c>
      <c r="F92" s="103" t="s">
        <v>6957</v>
      </c>
      <c r="G92" s="103" t="s">
        <v>6935</v>
      </c>
      <c r="H92" s="103" t="s">
        <v>6936</v>
      </c>
      <c r="I92" s="103" t="s">
        <v>6937</v>
      </c>
      <c r="J92" s="103" t="s">
        <v>6938</v>
      </c>
      <c r="K92" s="103" t="s">
        <v>6939</v>
      </c>
      <c r="L92" s="103"/>
      <c r="M92" s="103"/>
    </row>
    <row r="93" customFormat="false" ht="76.5" hidden="false" customHeight="true" outlineLevel="0" collapsed="false">
      <c r="B93" s="103" t="s">
        <v>1</v>
      </c>
      <c r="C93" s="103" t="s">
        <v>5270</v>
      </c>
      <c r="D93" s="103" t="n">
        <f aca="false">IFERROR(VLOOKUP(C93,'Input data'!$C:$D,2,0),0)/IF(H93 = "VAL",coef!$I$3,1)</f>
        <v>0</v>
      </c>
      <c r="E93" s="127" t="s">
        <v>6958</v>
      </c>
      <c r="F93" s="103" t="s">
        <v>6959</v>
      </c>
      <c r="G93" s="103" t="s">
        <v>6935</v>
      </c>
      <c r="H93" s="103" t="s">
        <v>6936</v>
      </c>
      <c r="I93" s="103" t="s">
        <v>6937</v>
      </c>
      <c r="J93" s="103" t="s">
        <v>6938</v>
      </c>
      <c r="K93" s="103" t="s">
        <v>6939</v>
      </c>
      <c r="L93" s="103"/>
      <c r="M93" s="103"/>
    </row>
    <row r="94" customFormat="false" ht="63.75" hidden="false" customHeight="true" outlineLevel="0" collapsed="false">
      <c r="B94" s="103" t="s">
        <v>1</v>
      </c>
      <c r="C94" s="103" t="s">
        <v>5271</v>
      </c>
      <c r="D94" s="103" t="n">
        <f aca="false">IFERROR(VLOOKUP(C94,'Input data'!$C:$D,2,0),0)/IF(H94 = "VAL",coef!$I$3,1)</f>
        <v>0</v>
      </c>
      <c r="E94" s="127" t="s">
        <v>6960</v>
      </c>
      <c r="F94" s="103" t="s">
        <v>6961</v>
      </c>
      <c r="G94" s="103" t="s">
        <v>6935</v>
      </c>
      <c r="H94" s="103" t="s">
        <v>6936</v>
      </c>
      <c r="I94" s="103" t="s">
        <v>6937</v>
      </c>
      <c r="J94" s="103" t="s">
        <v>6938</v>
      </c>
      <c r="K94" s="103" t="s">
        <v>6939</v>
      </c>
      <c r="L94" s="103"/>
      <c r="M94" s="103"/>
    </row>
    <row r="95" customFormat="false" ht="38.25" hidden="false" customHeight="true" outlineLevel="0" collapsed="false">
      <c r="B95" s="103" t="s">
        <v>1</v>
      </c>
      <c r="C95" s="103" t="s">
        <v>5272</v>
      </c>
      <c r="D95" s="103" t="n">
        <f aca="false">IFERROR(VLOOKUP(C95,'Input data'!$C:$D,2,0),0)/IF(H95 = "VAL",coef!$I$3,1)</f>
        <v>0</v>
      </c>
      <c r="E95" s="127" t="s">
        <v>6962</v>
      </c>
      <c r="F95" s="103" t="s">
        <v>6963</v>
      </c>
      <c r="G95" s="103" t="s">
        <v>6935</v>
      </c>
      <c r="H95" s="103" t="s">
        <v>6936</v>
      </c>
      <c r="I95" s="103" t="s">
        <v>6937</v>
      </c>
      <c r="J95" s="103" t="s">
        <v>6938</v>
      </c>
      <c r="K95" s="103" t="s">
        <v>6939</v>
      </c>
      <c r="L95" s="103"/>
      <c r="M95" s="103"/>
    </row>
    <row r="96" customFormat="false" ht="51" hidden="false" customHeight="true" outlineLevel="0" collapsed="false">
      <c r="B96" s="103" t="s">
        <v>1</v>
      </c>
      <c r="C96" s="103" t="s">
        <v>5273</v>
      </c>
      <c r="D96" s="103" t="n">
        <f aca="false">IFERROR(VLOOKUP(C96,'Input data'!$C:$D,2,0),0)/IF(H96 = "VAL",coef!$I$3,1)</f>
        <v>0</v>
      </c>
      <c r="E96" s="127" t="s">
        <v>6964</v>
      </c>
      <c r="F96" s="103" t="s">
        <v>6965</v>
      </c>
      <c r="G96" s="103" t="s">
        <v>6935</v>
      </c>
      <c r="H96" s="103" t="s">
        <v>6936</v>
      </c>
      <c r="I96" s="103" t="s">
        <v>6937</v>
      </c>
      <c r="J96" s="103" t="s">
        <v>6938</v>
      </c>
      <c r="K96" s="103" t="s">
        <v>6939</v>
      </c>
      <c r="L96" s="103"/>
      <c r="M96" s="103"/>
    </row>
    <row r="97" customFormat="false" ht="38.25" hidden="false" customHeight="true" outlineLevel="0" collapsed="false">
      <c r="B97" s="103" t="s">
        <v>1</v>
      </c>
      <c r="C97" s="103" t="s">
        <v>5274</v>
      </c>
      <c r="D97" s="103" t="n">
        <f aca="false">IFERROR(VLOOKUP(C97,'Input data'!$C:$D,2,0),0)/IF(H97 = "VAL",coef!$I$3,1)</f>
        <v>0</v>
      </c>
      <c r="E97" s="127" t="s">
        <v>6966</v>
      </c>
      <c r="F97" s="103" t="s">
        <v>6967</v>
      </c>
      <c r="G97" s="103" t="s">
        <v>6935</v>
      </c>
      <c r="H97" s="103" t="s">
        <v>6936</v>
      </c>
      <c r="I97" s="103" t="s">
        <v>6937</v>
      </c>
      <c r="J97" s="103" t="s">
        <v>6938</v>
      </c>
      <c r="K97" s="103" t="s">
        <v>6939</v>
      </c>
      <c r="L97" s="103"/>
      <c r="M97" s="103"/>
    </row>
    <row r="98" customFormat="false" ht="38.25" hidden="false" customHeight="true" outlineLevel="0" collapsed="false">
      <c r="B98" s="103" t="s">
        <v>1</v>
      </c>
      <c r="C98" s="103" t="s">
        <v>5275</v>
      </c>
      <c r="D98" s="103" t="n">
        <f aca="false">IFERROR(VLOOKUP(C98,'Input data'!$C:$D,2,0),0)/IF(H98 = "VAL",coef!$I$3,1)</f>
        <v>0</v>
      </c>
      <c r="E98" s="127" t="s">
        <v>6968</v>
      </c>
      <c r="F98" s="103" t="s">
        <v>6969</v>
      </c>
      <c r="G98" s="103" t="s">
        <v>6935</v>
      </c>
      <c r="H98" s="103" t="s">
        <v>6936</v>
      </c>
      <c r="I98" s="103" t="s">
        <v>6937</v>
      </c>
      <c r="J98" s="103" t="s">
        <v>6938</v>
      </c>
      <c r="K98" s="103" t="s">
        <v>6939</v>
      </c>
      <c r="L98" s="103"/>
      <c r="M98" s="103"/>
    </row>
    <row r="99" customFormat="false" ht="38.25" hidden="false" customHeight="true" outlineLevel="0" collapsed="false">
      <c r="B99" s="103" t="s">
        <v>1</v>
      </c>
      <c r="C99" s="103" t="s">
        <v>5276</v>
      </c>
      <c r="D99" s="103" t="n">
        <f aca="false">IFERROR(VLOOKUP(C99,'Input data'!$C:$D,2,0),0)/IF(H99 = "VAL",coef!$I$3,1)</f>
        <v>0</v>
      </c>
      <c r="E99" s="127" t="s">
        <v>6970</v>
      </c>
      <c r="F99" s="103" t="s">
        <v>6971</v>
      </c>
      <c r="G99" s="103" t="s">
        <v>6935</v>
      </c>
      <c r="H99" s="103" t="s">
        <v>6936</v>
      </c>
      <c r="I99" s="103" t="s">
        <v>6937</v>
      </c>
      <c r="J99" s="103" t="s">
        <v>6938</v>
      </c>
      <c r="K99" s="103" t="s">
        <v>6939</v>
      </c>
      <c r="L99" s="103"/>
      <c r="M99" s="103"/>
    </row>
    <row r="100" customFormat="false" ht="38.25" hidden="false" customHeight="true" outlineLevel="0" collapsed="false">
      <c r="B100" s="103" t="s">
        <v>1</v>
      </c>
      <c r="C100" s="103" t="s">
        <v>5277</v>
      </c>
      <c r="D100" s="103" t="n">
        <f aca="false">IFERROR(VLOOKUP(C100,'Input data'!$C:$D,2,0),0)/IF(H100 = "VAL",coef!$I$3,1)</f>
        <v>0</v>
      </c>
      <c r="E100" s="127" t="s">
        <v>6972</v>
      </c>
      <c r="F100" s="103" t="s">
        <v>6973</v>
      </c>
      <c r="G100" s="103" t="s">
        <v>6935</v>
      </c>
      <c r="H100" s="103" t="s">
        <v>6936</v>
      </c>
      <c r="I100" s="103" t="s">
        <v>6937</v>
      </c>
      <c r="J100" s="103" t="s">
        <v>6938</v>
      </c>
      <c r="K100" s="103" t="s">
        <v>6939</v>
      </c>
      <c r="L100" s="103"/>
      <c r="M100" s="103"/>
    </row>
    <row r="101" customFormat="false" ht="38.25" hidden="false" customHeight="true" outlineLevel="0" collapsed="false">
      <c r="B101" s="103" t="s">
        <v>1</v>
      </c>
      <c r="C101" s="103" t="s">
        <v>5278</v>
      </c>
      <c r="D101" s="103" t="n">
        <f aca="false">IFERROR(VLOOKUP(C101,'Input data'!$C:$D,2,0),0)/IF(H101 = "VAL",coef!$I$3,1)</f>
        <v>0</v>
      </c>
      <c r="E101" s="127" t="s">
        <v>6974</v>
      </c>
      <c r="F101" s="103" t="s">
        <v>6975</v>
      </c>
      <c r="G101" s="103" t="s">
        <v>6935</v>
      </c>
      <c r="H101" s="103" t="s">
        <v>6936</v>
      </c>
      <c r="I101" s="103" t="s">
        <v>6937</v>
      </c>
      <c r="J101" s="103" t="s">
        <v>6938</v>
      </c>
      <c r="K101" s="103" t="s">
        <v>6939</v>
      </c>
      <c r="L101" s="103"/>
      <c r="M101" s="103"/>
    </row>
    <row r="102" customFormat="false" ht="63.75" hidden="false" customHeight="true" outlineLevel="0" collapsed="false">
      <c r="B102" s="103" t="s">
        <v>1</v>
      </c>
      <c r="C102" s="103" t="s">
        <v>5279</v>
      </c>
      <c r="D102" s="103" t="n">
        <f aca="false">IFERROR(VLOOKUP(C102,'Input data'!$C:$D,2,0),0)/IF(H102 = "VAL",coef!$I$3,1)</f>
        <v>0</v>
      </c>
      <c r="E102" s="127" t="s">
        <v>6976</v>
      </c>
      <c r="F102" s="103" t="s">
        <v>6977</v>
      </c>
      <c r="G102" s="103" t="s">
        <v>6935</v>
      </c>
      <c r="H102" s="103" t="s">
        <v>6936</v>
      </c>
      <c r="I102" s="103" t="s">
        <v>6937</v>
      </c>
      <c r="J102" s="103" t="s">
        <v>6938</v>
      </c>
      <c r="K102" s="103" t="s">
        <v>6939</v>
      </c>
      <c r="L102" s="103"/>
      <c r="M102" s="103"/>
    </row>
    <row r="103" customFormat="false" ht="38.25" hidden="false" customHeight="true" outlineLevel="0" collapsed="false">
      <c r="B103" s="103" t="s">
        <v>1</v>
      </c>
      <c r="C103" s="103" t="s">
        <v>5280</v>
      </c>
      <c r="D103" s="103" t="n">
        <f aca="false">IFERROR(VLOOKUP(C103,'Input data'!$C:$D,2,0),0)/IF(H103 = "VAL",coef!$I$3,1)</f>
        <v>0</v>
      </c>
      <c r="E103" s="127" t="s">
        <v>6978</v>
      </c>
      <c r="F103" s="103" t="s">
        <v>6979</v>
      </c>
      <c r="G103" s="103" t="s">
        <v>6935</v>
      </c>
      <c r="H103" s="103" t="s">
        <v>6936</v>
      </c>
      <c r="I103" s="103" t="s">
        <v>6937</v>
      </c>
      <c r="J103" s="103" t="s">
        <v>6938</v>
      </c>
      <c r="K103" s="103" t="s">
        <v>6939</v>
      </c>
      <c r="L103" s="103"/>
      <c r="M103" s="103"/>
    </row>
    <row r="104" customFormat="false" ht="51" hidden="false" customHeight="true" outlineLevel="0" collapsed="false">
      <c r="B104" s="103" t="s">
        <v>1</v>
      </c>
      <c r="C104" s="103" t="s">
        <v>5281</v>
      </c>
      <c r="D104" s="103" t="n">
        <f aca="false">IFERROR(VLOOKUP(C104,'Input data'!$C:$D,2,0),0)/IF(H104 = "VAL",coef!$I$3,1)</f>
        <v>0</v>
      </c>
      <c r="E104" s="127" t="s">
        <v>6980</v>
      </c>
      <c r="F104" s="103" t="s">
        <v>6981</v>
      </c>
      <c r="G104" s="103" t="s">
        <v>6935</v>
      </c>
      <c r="H104" s="103" t="s">
        <v>6936</v>
      </c>
      <c r="I104" s="103" t="s">
        <v>6937</v>
      </c>
      <c r="J104" s="103" t="s">
        <v>6938</v>
      </c>
      <c r="K104" s="103" t="s">
        <v>6939</v>
      </c>
      <c r="L104" s="103"/>
      <c r="M104" s="103"/>
    </row>
    <row r="105" customFormat="false" ht="63.75" hidden="false" customHeight="true" outlineLevel="0" collapsed="false">
      <c r="B105" s="103" t="s">
        <v>1</v>
      </c>
      <c r="C105" s="103" t="s">
        <v>5282</v>
      </c>
      <c r="D105" s="103" t="n">
        <f aca="false">IFERROR(VLOOKUP(C105,'Input data'!$C:$D,2,0),0)/IF(H105 = "VAL",coef!$I$3,1)</f>
        <v>0</v>
      </c>
      <c r="E105" s="127" t="s">
        <v>6982</v>
      </c>
      <c r="F105" s="103" t="s">
        <v>6983</v>
      </c>
      <c r="G105" s="103" t="s">
        <v>6935</v>
      </c>
      <c r="H105" s="103" t="s">
        <v>6936</v>
      </c>
      <c r="I105" s="103" t="s">
        <v>6937</v>
      </c>
      <c r="J105" s="103" t="s">
        <v>6938</v>
      </c>
      <c r="K105" s="103" t="s">
        <v>6939</v>
      </c>
      <c r="L105" s="103"/>
      <c r="M105" s="103"/>
    </row>
    <row r="106" customFormat="false" ht="38.25" hidden="false" customHeight="true" outlineLevel="0" collapsed="false">
      <c r="B106" s="103" t="s">
        <v>1</v>
      </c>
      <c r="C106" s="103" t="s">
        <v>5283</v>
      </c>
      <c r="D106" s="103" t="n">
        <f aca="false">IFERROR(VLOOKUP(C106,'Input data'!$C:$D,2,0),0)/IF(H106 = "VAL",coef!$I$3,1)</f>
        <v>0</v>
      </c>
      <c r="E106" s="127" t="s">
        <v>6984</v>
      </c>
      <c r="F106" s="103" t="s">
        <v>6985</v>
      </c>
      <c r="G106" s="103" t="s">
        <v>6935</v>
      </c>
      <c r="H106" s="103" t="s">
        <v>6936</v>
      </c>
      <c r="I106" s="103" t="s">
        <v>6937</v>
      </c>
      <c r="J106" s="103" t="s">
        <v>6938</v>
      </c>
      <c r="K106" s="103" t="s">
        <v>6939</v>
      </c>
      <c r="L106" s="103"/>
      <c r="M106" s="103"/>
    </row>
    <row r="107" customFormat="false" ht="51" hidden="false" customHeight="true" outlineLevel="0" collapsed="false">
      <c r="B107" s="103" t="s">
        <v>1</v>
      </c>
      <c r="C107" s="103" t="s">
        <v>5284</v>
      </c>
      <c r="D107" s="103" t="n">
        <f aca="false">IFERROR(VLOOKUP(C107,'Input data'!$C:$D,2,0),0)/IF(H107 = "VAL",coef!$I$3,1)</f>
        <v>0</v>
      </c>
      <c r="E107" s="127" t="s">
        <v>6986</v>
      </c>
      <c r="F107" s="103" t="s">
        <v>6987</v>
      </c>
      <c r="G107" s="103" t="s">
        <v>6935</v>
      </c>
      <c r="H107" s="103" t="s">
        <v>6936</v>
      </c>
      <c r="I107" s="103" t="s">
        <v>6937</v>
      </c>
      <c r="J107" s="103" t="s">
        <v>6938</v>
      </c>
      <c r="K107" s="103" t="s">
        <v>6939</v>
      </c>
      <c r="L107" s="103"/>
      <c r="M107" s="103"/>
    </row>
    <row r="108" customFormat="false" ht="51" hidden="false" customHeight="true" outlineLevel="0" collapsed="false">
      <c r="B108" s="103" t="s">
        <v>1</v>
      </c>
      <c r="C108" s="103" t="s">
        <v>5285</v>
      </c>
      <c r="D108" s="103" t="n">
        <f aca="false">IFERROR(VLOOKUP(C108,'Input data'!$C:$D,2,0),0)/IF(H108 = "VAL",coef!$I$3,1)</f>
        <v>0</v>
      </c>
      <c r="E108" s="127" t="s">
        <v>6988</v>
      </c>
      <c r="F108" s="103" t="s">
        <v>6989</v>
      </c>
      <c r="G108" s="103" t="s">
        <v>6935</v>
      </c>
      <c r="H108" s="103" t="s">
        <v>6936</v>
      </c>
      <c r="I108" s="103" t="s">
        <v>6937</v>
      </c>
      <c r="J108" s="103" t="s">
        <v>6938</v>
      </c>
      <c r="K108" s="103" t="s">
        <v>6939</v>
      </c>
      <c r="L108" s="103"/>
      <c r="M108" s="103"/>
    </row>
    <row r="109" customFormat="false" ht="63.75" hidden="false" customHeight="true" outlineLevel="0" collapsed="false">
      <c r="B109" s="103" t="s">
        <v>1</v>
      </c>
      <c r="C109" s="103" t="s">
        <v>5286</v>
      </c>
      <c r="D109" s="103" t="n">
        <f aca="false">IFERROR(VLOOKUP(C109,'Input data'!$C:$D,2,0),0)/IF(H109 = "VAL",coef!$I$3,1)</f>
        <v>0</v>
      </c>
      <c r="E109" s="127" t="s">
        <v>6990</v>
      </c>
      <c r="F109" s="103" t="s">
        <v>6991</v>
      </c>
      <c r="G109" s="103" t="s">
        <v>6935</v>
      </c>
      <c r="H109" s="103" t="s">
        <v>6936</v>
      </c>
      <c r="I109" s="103" t="s">
        <v>6937</v>
      </c>
      <c r="J109" s="103" t="s">
        <v>6938</v>
      </c>
      <c r="K109" s="103" t="s">
        <v>6939</v>
      </c>
      <c r="L109" s="103"/>
      <c r="M109" s="103"/>
    </row>
    <row r="110" customFormat="false" ht="38.25" hidden="false" customHeight="true" outlineLevel="0" collapsed="false">
      <c r="B110" s="103" t="s">
        <v>1</v>
      </c>
      <c r="C110" s="103" t="s">
        <v>5287</v>
      </c>
      <c r="D110" s="103" t="n">
        <f aca="false">IFERROR(VLOOKUP(C110,'Input data'!$C:$D,2,0),0)/IF(H110 = "VAL",coef!$I$3,1)</f>
        <v>0</v>
      </c>
      <c r="E110" s="127" t="s">
        <v>6992</v>
      </c>
      <c r="F110" s="103" t="s">
        <v>6993</v>
      </c>
      <c r="G110" s="103" t="s">
        <v>6935</v>
      </c>
      <c r="H110" s="103" t="s">
        <v>6936</v>
      </c>
      <c r="I110" s="103" t="s">
        <v>6937</v>
      </c>
      <c r="J110" s="103" t="s">
        <v>6938</v>
      </c>
      <c r="K110" s="103" t="s">
        <v>6939</v>
      </c>
      <c r="L110" s="103"/>
      <c r="M110" s="103"/>
    </row>
    <row r="111" customFormat="false" ht="38.25" hidden="false" customHeight="true" outlineLevel="0" collapsed="false">
      <c r="B111" s="103" t="s">
        <v>1</v>
      </c>
      <c r="C111" s="103" t="s">
        <v>5288</v>
      </c>
      <c r="D111" s="103" t="n">
        <f aca="false">IFERROR(VLOOKUP(C111,'Input data'!$C:$D,2,0),0)/IF(H111 = "VAL",coef!$I$3,1)</f>
        <v>0</v>
      </c>
      <c r="E111" s="127" t="s">
        <v>6994</v>
      </c>
      <c r="F111" s="103" t="s">
        <v>6995</v>
      </c>
      <c r="G111" s="103" t="s">
        <v>6935</v>
      </c>
      <c r="H111" s="103" t="s">
        <v>6936</v>
      </c>
      <c r="I111" s="103" t="s">
        <v>6937</v>
      </c>
      <c r="J111" s="103" t="s">
        <v>6938</v>
      </c>
      <c r="K111" s="103" t="s">
        <v>6939</v>
      </c>
      <c r="L111" s="103"/>
      <c r="M111" s="103"/>
    </row>
    <row r="112" customFormat="false" ht="38.25" hidden="false" customHeight="true" outlineLevel="0" collapsed="false">
      <c r="B112" s="103" t="s">
        <v>1</v>
      </c>
      <c r="C112" s="103" t="s">
        <v>4815</v>
      </c>
      <c r="D112" s="103" t="n">
        <f aca="false">IFERROR(VLOOKUP(C112,'Input data'!$C:$D,2,0),0)/IF(H112 = "VAL",coef!$I$3,1)</f>
        <v>0</v>
      </c>
      <c r="E112" s="127" t="s">
        <v>6996</v>
      </c>
      <c r="F112" s="103" t="s">
        <v>6997</v>
      </c>
      <c r="G112" s="103" t="s">
        <v>6935</v>
      </c>
      <c r="H112" s="103" t="s">
        <v>6936</v>
      </c>
      <c r="I112" s="103" t="s">
        <v>6937</v>
      </c>
      <c r="J112" s="103" t="s">
        <v>6938</v>
      </c>
      <c r="K112" s="103" t="s">
        <v>6939</v>
      </c>
      <c r="L112" s="103"/>
      <c r="M112" s="103"/>
    </row>
    <row r="113" customFormat="false" ht="38.25" hidden="false" customHeight="true" outlineLevel="0" collapsed="false">
      <c r="B113" s="103" t="s">
        <v>1</v>
      </c>
      <c r="C113" s="103" t="s">
        <v>5289</v>
      </c>
      <c r="D113" s="103" t="n">
        <f aca="false">IFERROR(VLOOKUP(C113,'Input data'!$C:$D,2,0),0)/IF(H113 = "VAL",coef!$I$3,1)</f>
        <v>90</v>
      </c>
      <c r="E113" s="127" t="s">
        <v>6998</v>
      </c>
      <c r="F113" s="103" t="s">
        <v>6999</v>
      </c>
      <c r="G113" s="103" t="s">
        <v>6935</v>
      </c>
      <c r="H113" s="103" t="s">
        <v>6936</v>
      </c>
      <c r="I113" s="103" t="s">
        <v>6937</v>
      </c>
      <c r="J113" s="103" t="s">
        <v>6938</v>
      </c>
      <c r="K113" s="103" t="s">
        <v>6939</v>
      </c>
      <c r="L113" s="103"/>
      <c r="M113" s="103"/>
    </row>
    <row r="114" customFormat="false" ht="38.25" hidden="false" customHeight="true" outlineLevel="0" collapsed="false">
      <c r="B114" s="103" t="s">
        <v>1</v>
      </c>
      <c r="C114" s="103" t="s">
        <v>5290</v>
      </c>
      <c r="D114" s="103" t="n">
        <f aca="false">IFERROR(VLOOKUP(C114,'Input data'!$C:$D,2,0),0)/IF(H114 = "VAL",coef!$I$3,1)</f>
        <v>10</v>
      </c>
      <c r="E114" s="127" t="s">
        <v>7000</v>
      </c>
      <c r="F114" s="103" t="s">
        <v>7001</v>
      </c>
      <c r="G114" s="103" t="s">
        <v>6935</v>
      </c>
      <c r="H114" s="103" t="s">
        <v>6936</v>
      </c>
      <c r="I114" s="103" t="s">
        <v>6937</v>
      </c>
      <c r="J114" s="103" t="s">
        <v>6938</v>
      </c>
      <c r="K114" s="103" t="s">
        <v>6939</v>
      </c>
      <c r="L114" s="103"/>
      <c r="M114" s="103"/>
    </row>
    <row r="115" customFormat="false" ht="63.75" hidden="false" customHeight="true" outlineLevel="0" collapsed="false">
      <c r="B115" s="103" t="s">
        <v>1</v>
      </c>
      <c r="C115" s="103" t="s">
        <v>5291</v>
      </c>
      <c r="D115" s="103" t="n">
        <f aca="false">IFERROR(VLOOKUP(C115,'Input data'!$C:$D,2,0),0)/IF(H115 = "VAL",coef!$I$3,1)</f>
        <v>0</v>
      </c>
      <c r="E115" s="127" t="s">
        <v>7002</v>
      </c>
      <c r="F115" s="103" t="s">
        <v>7003</v>
      </c>
      <c r="G115" s="103" t="s">
        <v>7004</v>
      </c>
      <c r="H115" s="103"/>
      <c r="I115" s="103" t="s">
        <v>6937</v>
      </c>
      <c r="J115" s="103" t="s">
        <v>7005</v>
      </c>
      <c r="K115" s="103" t="s">
        <v>7006</v>
      </c>
      <c r="L115" s="103"/>
      <c r="M115" s="103"/>
    </row>
    <row r="116" customFormat="false" ht="38.25" hidden="false" customHeight="true" outlineLevel="0" collapsed="false">
      <c r="B116" s="103" t="s">
        <v>1</v>
      </c>
      <c r="C116" s="103" t="s">
        <v>5292</v>
      </c>
      <c r="D116" s="103" t="n">
        <f aca="false">IFERROR(VLOOKUP(C116,'Input data'!$C:$D,2,0),0)/IF(H116 = "VAL",coef!$I$3,1)</f>
        <v>1</v>
      </c>
      <c r="E116" s="127" t="s">
        <v>7007</v>
      </c>
      <c r="F116" s="103" t="s">
        <v>5100</v>
      </c>
      <c r="G116" s="103" t="s">
        <v>7004</v>
      </c>
      <c r="H116" s="103"/>
      <c r="I116" s="103" t="s">
        <v>6937</v>
      </c>
      <c r="J116" s="103" t="s">
        <v>7005</v>
      </c>
      <c r="K116" s="103" t="s">
        <v>7006</v>
      </c>
      <c r="L116" s="103"/>
      <c r="M116" s="103"/>
    </row>
    <row r="117" customFormat="false" ht="38.25" hidden="false" customHeight="true" outlineLevel="0" collapsed="false">
      <c r="B117" s="103" t="s">
        <v>1</v>
      </c>
      <c r="C117" s="103" t="s">
        <v>5293</v>
      </c>
      <c r="D117" s="103" t="n">
        <f aca="false">IFERROR(VLOOKUP(C117,'Input data'!$C:$D,2,0),0)/IF(H117 = "VAL",coef!$I$3,1)</f>
        <v>0</v>
      </c>
      <c r="E117" s="127" t="s">
        <v>7008</v>
      </c>
      <c r="F117" s="103" t="s">
        <v>5102</v>
      </c>
      <c r="G117" s="103" t="s">
        <v>7004</v>
      </c>
      <c r="H117" s="103"/>
      <c r="I117" s="103" t="s">
        <v>6937</v>
      </c>
      <c r="J117" s="103" t="s">
        <v>7005</v>
      </c>
      <c r="K117" s="103" t="s">
        <v>7006</v>
      </c>
      <c r="L117" s="103"/>
      <c r="M117" s="103"/>
    </row>
    <row r="118" customFormat="false" ht="38.25" hidden="false" customHeight="true" outlineLevel="0" collapsed="false">
      <c r="B118" s="103" t="s">
        <v>1</v>
      </c>
      <c r="C118" s="103" t="s">
        <v>5294</v>
      </c>
      <c r="D118" s="103" t="n">
        <f aca="false">IFERROR(VLOOKUP(C118,'Input data'!$C:$D,2,0),0)/IF(H118 = "VAL",coef!$I$3,1)</f>
        <v>0</v>
      </c>
      <c r="E118" s="127" t="s">
        <v>7009</v>
      </c>
      <c r="F118" s="103" t="s">
        <v>7010</v>
      </c>
      <c r="G118" s="103" t="s">
        <v>7004</v>
      </c>
      <c r="H118" s="103"/>
      <c r="I118" s="103" t="s">
        <v>6937</v>
      </c>
      <c r="J118" s="103" t="s">
        <v>7005</v>
      </c>
      <c r="K118" s="103" t="s">
        <v>7006</v>
      </c>
      <c r="L118" s="103"/>
      <c r="M118" s="103"/>
    </row>
    <row r="119" customFormat="false" ht="63.75" hidden="false" customHeight="true" outlineLevel="0" collapsed="false">
      <c r="B119" s="103" t="s">
        <v>1</v>
      </c>
      <c r="C119" s="103" t="s">
        <v>5295</v>
      </c>
      <c r="D119" s="103" t="n">
        <f aca="false">IFERROR(VLOOKUP(C119,'Input data'!$C:$D,2,0),0)/IF(H119 = "VAL",coef!$I$3,1)</f>
        <v>0</v>
      </c>
      <c r="E119" s="127" t="s">
        <v>7011</v>
      </c>
      <c r="F119" s="103" t="s">
        <v>5106</v>
      </c>
      <c r="G119" s="103" t="s">
        <v>7004</v>
      </c>
      <c r="H119" s="103"/>
      <c r="I119" s="103" t="s">
        <v>6937</v>
      </c>
      <c r="J119" s="103" t="s">
        <v>7005</v>
      </c>
      <c r="K119" s="103" t="s">
        <v>7006</v>
      </c>
      <c r="L119" s="103"/>
      <c r="M119" s="103"/>
    </row>
    <row r="120" customFormat="false" ht="38.25" hidden="false" customHeight="true" outlineLevel="0" collapsed="false">
      <c r="B120" s="103" t="s">
        <v>1</v>
      </c>
      <c r="C120" s="103" t="s">
        <v>5296</v>
      </c>
      <c r="D120" s="103" t="n">
        <f aca="false">IFERROR(VLOOKUP(C120,'Input data'!$C:$D,2,0),0)/IF(H120 = "VAL",coef!$I$3,1)</f>
        <v>0</v>
      </c>
      <c r="E120" s="127" t="s">
        <v>7012</v>
      </c>
      <c r="F120" s="103" t="s">
        <v>7013</v>
      </c>
      <c r="G120" s="103" t="s">
        <v>7004</v>
      </c>
      <c r="H120" s="103"/>
      <c r="I120" s="103" t="s">
        <v>6937</v>
      </c>
      <c r="J120" s="103" t="s">
        <v>7005</v>
      </c>
      <c r="K120" s="103" t="s">
        <v>7006</v>
      </c>
      <c r="L120" s="103"/>
      <c r="M120" s="103"/>
    </row>
    <row r="121" customFormat="false" ht="102" hidden="false" customHeight="true" outlineLevel="0" collapsed="false">
      <c r="B121" s="103" t="s">
        <v>1</v>
      </c>
      <c r="C121" s="103" t="s">
        <v>5297</v>
      </c>
      <c r="D121" s="103" t="n">
        <f aca="false">IFERROR(VLOOKUP(C121,'Input data'!$C:$D,2,0),0)/IF(H121 = "VAL",coef!$I$3,1)</f>
        <v>0</v>
      </c>
      <c r="E121" s="127" t="s">
        <v>7014</v>
      </c>
      <c r="F121" s="103" t="s">
        <v>7015</v>
      </c>
      <c r="G121" s="103" t="s">
        <v>6935</v>
      </c>
      <c r="H121" s="103" t="s">
        <v>6936</v>
      </c>
      <c r="I121" s="103" t="s">
        <v>6937</v>
      </c>
      <c r="J121" s="103" t="s">
        <v>7016</v>
      </c>
      <c r="K121" s="103" t="s">
        <v>7017</v>
      </c>
      <c r="L121" s="103"/>
      <c r="M121" s="103"/>
    </row>
    <row r="122" customFormat="false" ht="51" hidden="false" customHeight="true" outlineLevel="0" collapsed="false">
      <c r="B122" s="103" t="s">
        <v>1</v>
      </c>
      <c r="C122" s="103" t="s">
        <v>5298</v>
      </c>
      <c r="D122" s="103" t="n">
        <f aca="false">IFERROR(VLOOKUP(C122,'Input data'!$C:$D,2,0),0)/IF(H122 = "VAL",coef!$I$3,1)</f>
        <v>0</v>
      </c>
      <c r="E122" s="127" t="s">
        <v>7018</v>
      </c>
      <c r="F122" s="103" t="s">
        <v>7019</v>
      </c>
      <c r="G122" s="103" t="s">
        <v>6935</v>
      </c>
      <c r="H122" s="103" t="s">
        <v>6936</v>
      </c>
      <c r="I122" s="103" t="s">
        <v>6937</v>
      </c>
      <c r="J122" s="103" t="s">
        <v>7016</v>
      </c>
      <c r="K122" s="103" t="s">
        <v>7017</v>
      </c>
      <c r="L122" s="103"/>
      <c r="M122" s="103"/>
    </row>
    <row r="123" customFormat="false" ht="51" hidden="false" customHeight="true" outlineLevel="0" collapsed="false">
      <c r="B123" s="103" t="s">
        <v>1</v>
      </c>
      <c r="C123" s="103" t="s">
        <v>4803</v>
      </c>
      <c r="D123" s="103" t="n">
        <f aca="false">IFERROR(VLOOKUP(C123,'Input data'!$C:$D,2,0),0)/IF(H123 = "VAL",coef!$I$3,1)</f>
        <v>90</v>
      </c>
      <c r="E123" s="127" t="s">
        <v>7020</v>
      </c>
      <c r="F123" s="103" t="s">
        <v>7021</v>
      </c>
      <c r="G123" s="103" t="s">
        <v>6935</v>
      </c>
      <c r="H123" s="103" t="s">
        <v>6936</v>
      </c>
      <c r="I123" s="103" t="s">
        <v>6937</v>
      </c>
      <c r="J123" s="103" t="s">
        <v>7016</v>
      </c>
      <c r="K123" s="103" t="s">
        <v>7017</v>
      </c>
      <c r="L123" s="103"/>
      <c r="M123" s="103"/>
    </row>
    <row r="124" customFormat="false" ht="38.25" hidden="false" customHeight="true" outlineLevel="0" collapsed="false">
      <c r="B124" s="103" t="s">
        <v>1</v>
      </c>
      <c r="C124" s="103" t="s">
        <v>4777</v>
      </c>
      <c r="D124" s="103" t="n">
        <f aca="false">IFERROR(VLOOKUP(C124,'Input data'!$C:$D,2,0),0)/IF(H124 = "VAL",coef!$I$3,1)</f>
        <v>0</v>
      </c>
      <c r="E124" s="127" t="s">
        <v>7022</v>
      </c>
      <c r="F124" s="103" t="s">
        <v>7023</v>
      </c>
      <c r="G124" s="103" t="s">
        <v>6935</v>
      </c>
      <c r="H124" s="103" t="s">
        <v>6936</v>
      </c>
      <c r="I124" s="103" t="s">
        <v>6937</v>
      </c>
      <c r="J124" s="103" t="s">
        <v>7016</v>
      </c>
      <c r="K124" s="103" t="s">
        <v>7017</v>
      </c>
      <c r="L124" s="103"/>
      <c r="M124" s="103"/>
    </row>
    <row r="125" customFormat="false" ht="89.25" hidden="false" customHeight="true" outlineLevel="0" collapsed="false">
      <c r="B125" s="103" t="s">
        <v>1</v>
      </c>
      <c r="C125" s="103" t="s">
        <v>4819</v>
      </c>
      <c r="D125" s="103" t="n">
        <f aca="false">IFERROR(VLOOKUP(C125,'Input data'!$C:$D,2,0),0)/IF(H125 = "VAL",coef!$I$3,1)</f>
        <v>10</v>
      </c>
      <c r="E125" s="127" t="s">
        <v>7024</v>
      </c>
      <c r="F125" s="103" t="s">
        <v>7025</v>
      </c>
      <c r="G125" s="103" t="s">
        <v>6935</v>
      </c>
      <c r="H125" s="103" t="s">
        <v>6936</v>
      </c>
      <c r="I125" s="103" t="s">
        <v>6937</v>
      </c>
      <c r="J125" s="103" t="s">
        <v>7016</v>
      </c>
      <c r="K125" s="103" t="s">
        <v>7017</v>
      </c>
      <c r="L125" s="103"/>
      <c r="M125" s="103"/>
    </row>
    <row r="126" customFormat="false" ht="38.25" hidden="false" customHeight="true" outlineLevel="0" collapsed="false">
      <c r="B126" s="103" t="s">
        <v>1</v>
      </c>
      <c r="C126" s="103" t="s">
        <v>5299</v>
      </c>
      <c r="D126" s="103" t="n">
        <f aca="false">IFERROR(VLOOKUP(C126,'Input data'!$C:$D,2,0),0)/IF(H126 = "VAL",coef!$I$3,1)</f>
        <v>0</v>
      </c>
      <c r="E126" s="127" t="s">
        <v>7026</v>
      </c>
      <c r="F126" s="103" t="s">
        <v>7027</v>
      </c>
      <c r="G126" s="103" t="s">
        <v>6935</v>
      </c>
      <c r="H126" s="103" t="s">
        <v>6936</v>
      </c>
      <c r="I126" s="103" t="s">
        <v>6937</v>
      </c>
      <c r="J126" s="103" t="s">
        <v>7028</v>
      </c>
      <c r="K126" s="103" t="s">
        <v>7029</v>
      </c>
      <c r="L126" s="103"/>
      <c r="M126" s="103"/>
    </row>
    <row r="127" customFormat="false" ht="63.75" hidden="false" customHeight="true" outlineLevel="0" collapsed="false">
      <c r="B127" s="103" t="s">
        <v>1</v>
      </c>
      <c r="C127" s="103" t="s">
        <v>5300</v>
      </c>
      <c r="D127" s="103" t="n">
        <f aca="false">IFERROR(VLOOKUP(C127,'Input data'!$C:$D,2,0),0)/IF(H127 = "VAL",coef!$I$3,1)</f>
        <v>0</v>
      </c>
      <c r="E127" s="127" t="s">
        <v>7030</v>
      </c>
      <c r="F127" s="103" t="s">
        <v>7031</v>
      </c>
      <c r="G127" s="103" t="s">
        <v>6935</v>
      </c>
      <c r="H127" s="103" t="s">
        <v>6936</v>
      </c>
      <c r="I127" s="103" t="s">
        <v>6937</v>
      </c>
      <c r="J127" s="103" t="s">
        <v>7028</v>
      </c>
      <c r="K127" s="103" t="s">
        <v>7029</v>
      </c>
      <c r="L127" s="103"/>
      <c r="M127" s="103"/>
    </row>
    <row r="128" customFormat="false" ht="38.25" hidden="false" customHeight="true" outlineLevel="0" collapsed="false">
      <c r="B128" s="103" t="s">
        <v>1</v>
      </c>
      <c r="C128" s="103" t="s">
        <v>5301</v>
      </c>
      <c r="D128" s="103" t="n">
        <f aca="false">IFERROR(VLOOKUP(C128,'Input data'!$C:$D,2,0),0)/IF(H128 = "VAL",coef!$I$3,1)</f>
        <v>0</v>
      </c>
      <c r="E128" s="127" t="s">
        <v>7032</v>
      </c>
      <c r="F128" s="103" t="s">
        <v>7033</v>
      </c>
      <c r="G128" s="103" t="s">
        <v>6935</v>
      </c>
      <c r="H128" s="103" t="s">
        <v>6936</v>
      </c>
      <c r="I128" s="103" t="s">
        <v>6937</v>
      </c>
      <c r="J128" s="103" t="s">
        <v>7028</v>
      </c>
      <c r="K128" s="103" t="s">
        <v>7029</v>
      </c>
      <c r="L128" s="103"/>
      <c r="M128" s="103"/>
    </row>
    <row r="129" customFormat="false" ht="38.25" hidden="false" customHeight="true" outlineLevel="0" collapsed="false">
      <c r="B129" s="103" t="s">
        <v>1</v>
      </c>
      <c r="C129" s="103" t="s">
        <v>5302</v>
      </c>
      <c r="D129" s="103" t="n">
        <f aca="false">IFERROR(VLOOKUP(C129,'Input data'!$C:$D,2,0),0)/IF(H129 = "VAL",coef!$I$3,1)</f>
        <v>0</v>
      </c>
      <c r="E129" s="127" t="s">
        <v>7034</v>
      </c>
      <c r="F129" s="103" t="s">
        <v>7035</v>
      </c>
      <c r="G129" s="103" t="s">
        <v>6935</v>
      </c>
      <c r="H129" s="103" t="s">
        <v>6936</v>
      </c>
      <c r="I129" s="103" t="s">
        <v>6937</v>
      </c>
      <c r="J129" s="103" t="s">
        <v>7028</v>
      </c>
      <c r="K129" s="103" t="s">
        <v>7029</v>
      </c>
      <c r="L129" s="103"/>
      <c r="M129" s="103"/>
    </row>
    <row r="130" customFormat="false" ht="51" hidden="false" customHeight="true" outlineLevel="0" collapsed="false">
      <c r="B130" s="103" t="s">
        <v>1</v>
      </c>
      <c r="C130" s="103" t="s">
        <v>5303</v>
      </c>
      <c r="D130" s="103" t="n">
        <f aca="false">IFERROR(VLOOKUP(C130,'Input data'!$C:$D,2,0),0)/IF(H130 = "VAL",coef!$I$3,1)</f>
        <v>0</v>
      </c>
      <c r="E130" s="127" t="s">
        <v>7036</v>
      </c>
      <c r="F130" s="103" t="s">
        <v>7037</v>
      </c>
      <c r="G130" s="103" t="s">
        <v>6935</v>
      </c>
      <c r="H130" s="103" t="s">
        <v>6936</v>
      </c>
      <c r="I130" s="103" t="s">
        <v>6937</v>
      </c>
      <c r="J130" s="103" t="s">
        <v>7028</v>
      </c>
      <c r="K130" s="103" t="s">
        <v>7029</v>
      </c>
      <c r="L130" s="103"/>
      <c r="M130" s="103"/>
    </row>
    <row r="131" customFormat="false" ht="38.25" hidden="false" customHeight="true" outlineLevel="0" collapsed="false">
      <c r="B131" s="103" t="s">
        <v>1</v>
      </c>
      <c r="C131" s="103" t="s">
        <v>5304</v>
      </c>
      <c r="D131" s="103" t="n">
        <f aca="false">IFERROR(VLOOKUP(C131,'Input data'!$C:$D,2,0),0)/IF(H131 = "VAL",coef!$I$3,1)</f>
        <v>0</v>
      </c>
      <c r="E131" s="127" t="s">
        <v>7038</v>
      </c>
      <c r="F131" s="103" t="s">
        <v>7039</v>
      </c>
      <c r="G131" s="103" t="s">
        <v>6935</v>
      </c>
      <c r="H131" s="103" t="s">
        <v>6936</v>
      </c>
      <c r="I131" s="103" t="s">
        <v>6937</v>
      </c>
      <c r="J131" s="103" t="s">
        <v>7028</v>
      </c>
      <c r="K131" s="103" t="s">
        <v>7029</v>
      </c>
      <c r="L131" s="103"/>
      <c r="M131" s="103"/>
    </row>
    <row r="132" customFormat="false" ht="63.75" hidden="false" customHeight="true" outlineLevel="0" collapsed="false">
      <c r="B132" s="103" t="s">
        <v>1</v>
      </c>
      <c r="C132" s="103" t="s">
        <v>5305</v>
      </c>
      <c r="D132" s="103" t="n">
        <f aca="false">IFERROR(VLOOKUP(C132,'Input data'!$C:$D,2,0),0)/IF(H132 = "VAL",coef!$I$3,1)</f>
        <v>0</v>
      </c>
      <c r="E132" s="127" t="s">
        <v>7040</v>
      </c>
      <c r="F132" s="103" t="s">
        <v>7041</v>
      </c>
      <c r="G132" s="103" t="s">
        <v>6935</v>
      </c>
      <c r="H132" s="103" t="s">
        <v>6936</v>
      </c>
      <c r="I132" s="103" t="s">
        <v>6937</v>
      </c>
      <c r="J132" s="103" t="s">
        <v>7028</v>
      </c>
      <c r="K132" s="103" t="s">
        <v>7029</v>
      </c>
      <c r="L132" s="103"/>
      <c r="M132" s="103"/>
    </row>
    <row r="133" customFormat="false" ht="38.25" hidden="false" customHeight="true" outlineLevel="0" collapsed="false">
      <c r="B133" s="103" t="s">
        <v>1</v>
      </c>
      <c r="C133" s="103" t="s">
        <v>5306</v>
      </c>
      <c r="D133" s="103" t="n">
        <f aca="false">IFERROR(VLOOKUP(C133,'Input data'!$C:$D,2,0),0)/IF(H133 = "VAL",coef!$I$3,1)</f>
        <v>0</v>
      </c>
      <c r="E133" s="127" t="s">
        <v>7042</v>
      </c>
      <c r="F133" s="103" t="s">
        <v>7043</v>
      </c>
      <c r="G133" s="103" t="s">
        <v>6935</v>
      </c>
      <c r="H133" s="103" t="s">
        <v>6936</v>
      </c>
      <c r="I133" s="103" t="s">
        <v>6937</v>
      </c>
      <c r="J133" s="103" t="s">
        <v>7028</v>
      </c>
      <c r="K133" s="103" t="s">
        <v>7029</v>
      </c>
      <c r="L133" s="103"/>
      <c r="M133" s="103"/>
    </row>
    <row r="134" customFormat="false" ht="38.25" hidden="false" customHeight="true" outlineLevel="0" collapsed="false">
      <c r="B134" s="103" t="s">
        <v>1</v>
      </c>
      <c r="C134" s="103" t="s">
        <v>5308</v>
      </c>
      <c r="D134" s="103" t="n">
        <f aca="false">IFERROR(VLOOKUP(C134,'Input data'!$C:$D,2,0),0)/IF(H134 = "VAL",coef!$I$3,1)</f>
        <v>0</v>
      </c>
      <c r="E134" s="127" t="s">
        <v>7044</v>
      </c>
      <c r="F134" s="103" t="s">
        <v>7045</v>
      </c>
      <c r="G134" s="103" t="s">
        <v>6935</v>
      </c>
      <c r="H134" s="103" t="s">
        <v>6936</v>
      </c>
      <c r="I134" s="103" t="s">
        <v>6937</v>
      </c>
      <c r="J134" s="103" t="s">
        <v>7028</v>
      </c>
      <c r="K134" s="103" t="s">
        <v>7029</v>
      </c>
      <c r="L134" s="103"/>
      <c r="M134" s="103"/>
    </row>
    <row r="135" customFormat="false" ht="38.25" hidden="false" customHeight="true" outlineLevel="0" collapsed="false">
      <c r="B135" s="103" t="s">
        <v>1</v>
      </c>
      <c r="C135" s="103" t="s">
        <v>5310</v>
      </c>
      <c r="D135" s="103" t="n">
        <f aca="false">IFERROR(VLOOKUP(C135,'Input data'!$C:$D,2,0),0)/IF(H135 = "VAL",coef!$I$3,1)</f>
        <v>0</v>
      </c>
      <c r="E135" s="127" t="s">
        <v>7046</v>
      </c>
      <c r="F135" s="103" t="s">
        <v>7047</v>
      </c>
      <c r="G135" s="103" t="s">
        <v>6935</v>
      </c>
      <c r="H135" s="103" t="s">
        <v>6936</v>
      </c>
      <c r="I135" s="103" t="s">
        <v>6937</v>
      </c>
      <c r="J135" s="103" t="s">
        <v>7028</v>
      </c>
      <c r="K135" s="103" t="s">
        <v>7029</v>
      </c>
      <c r="L135" s="103"/>
      <c r="M135" s="103"/>
    </row>
    <row r="136" customFormat="false" ht="38.25" hidden="false" customHeight="true" outlineLevel="0" collapsed="false">
      <c r="B136" s="103" t="s">
        <v>1</v>
      </c>
      <c r="C136" s="103" t="s">
        <v>5312</v>
      </c>
      <c r="D136" s="103" t="n">
        <f aca="false">IFERROR(VLOOKUP(C136,'Input data'!$C:$D,2,0),0)/IF(H136 = "VAL",coef!$I$3,1)</f>
        <v>100</v>
      </c>
      <c r="E136" s="127" t="s">
        <v>7048</v>
      </c>
      <c r="F136" s="103" t="s">
        <v>7049</v>
      </c>
      <c r="G136" s="103" t="s">
        <v>6935</v>
      </c>
      <c r="H136" s="103" t="s">
        <v>6936</v>
      </c>
      <c r="I136" s="103" t="s">
        <v>6937</v>
      </c>
      <c r="J136" s="103" t="s">
        <v>7028</v>
      </c>
      <c r="K136" s="103" t="s">
        <v>7029</v>
      </c>
      <c r="L136" s="103"/>
      <c r="M136" s="103"/>
    </row>
    <row r="137" customFormat="false" ht="38.25" hidden="false" customHeight="true" outlineLevel="0" collapsed="false">
      <c r="B137" s="103" t="s">
        <v>1</v>
      </c>
      <c r="C137" s="103" t="s">
        <v>5314</v>
      </c>
      <c r="D137" s="103" t="n">
        <f aca="false">IFERROR(VLOOKUP(C137,'Input data'!$C:$D,2,0),0)/IF(H137 = "VAL",coef!$I$3,1)</f>
        <v>0</v>
      </c>
      <c r="E137" s="127" t="s">
        <v>7050</v>
      </c>
      <c r="F137" s="103" t="s">
        <v>7051</v>
      </c>
      <c r="G137" s="103" t="s">
        <v>6935</v>
      </c>
      <c r="H137" s="103" t="s">
        <v>6936</v>
      </c>
      <c r="I137" s="103" t="s">
        <v>6937</v>
      </c>
      <c r="J137" s="103" t="s">
        <v>7028</v>
      </c>
      <c r="K137" s="103" t="s">
        <v>7029</v>
      </c>
      <c r="L137" s="103"/>
      <c r="M137" s="103"/>
    </row>
    <row r="138" customFormat="false" ht="76.5" hidden="false" customHeight="true" outlineLevel="0" collapsed="false">
      <c r="B138" s="103" t="s">
        <v>1</v>
      </c>
      <c r="C138" s="103" t="s">
        <v>5316</v>
      </c>
      <c r="D138" s="103" t="n">
        <f aca="false">IFERROR(VLOOKUP(C138,'Input data'!$C:$D,2,0),0)/IF(H138 = "VAL",coef!$I$3,1)</f>
        <v>2</v>
      </c>
      <c r="E138" s="127" t="s">
        <v>7052</v>
      </c>
      <c r="F138" s="103" t="s">
        <v>7053</v>
      </c>
      <c r="G138" s="103" t="s">
        <v>6908</v>
      </c>
      <c r="H138" s="103" t="s">
        <v>6888</v>
      </c>
      <c r="I138" s="103" t="s">
        <v>6937</v>
      </c>
      <c r="J138" s="103" t="s">
        <v>7054</v>
      </c>
      <c r="K138" s="103" t="s">
        <v>7055</v>
      </c>
      <c r="L138" s="103"/>
      <c r="M138" s="103"/>
    </row>
    <row r="139" customFormat="false" ht="76.5" hidden="false" customHeight="true" outlineLevel="0" collapsed="false">
      <c r="B139" s="103" t="s">
        <v>1</v>
      </c>
      <c r="C139" s="103" t="s">
        <v>5317</v>
      </c>
      <c r="D139" s="103" t="n">
        <f aca="false">IFERROR(VLOOKUP(C139,'Input data'!$C:$D,2,0),0)/IF(H139 = "VAL",coef!$I$3,1)</f>
        <v>494</v>
      </c>
      <c r="E139" s="127" t="s">
        <v>7052</v>
      </c>
      <c r="F139" s="103" t="s">
        <v>7056</v>
      </c>
      <c r="G139" s="103" t="s">
        <v>6908</v>
      </c>
      <c r="H139" s="103" t="s">
        <v>6881</v>
      </c>
      <c r="I139" s="103" t="s">
        <v>6937</v>
      </c>
      <c r="J139" s="103" t="s">
        <v>7054</v>
      </c>
      <c r="K139" s="103" t="s">
        <v>7055</v>
      </c>
      <c r="L139" s="103"/>
      <c r="M139" s="103"/>
    </row>
    <row r="140" customFormat="false" ht="76.5" hidden="false" customHeight="true" outlineLevel="0" collapsed="false">
      <c r="B140" s="103" t="s">
        <v>1</v>
      </c>
      <c r="C140" s="103" t="s">
        <v>5318</v>
      </c>
      <c r="D140" s="103" t="n">
        <f aca="false">IFERROR(VLOOKUP(C140,'Input data'!$C:$D,2,0),0)/IF(H140 = "VAL",coef!$I$3,1)</f>
        <v>1</v>
      </c>
      <c r="E140" s="127" t="s">
        <v>7057</v>
      </c>
      <c r="F140" s="103" t="s">
        <v>7058</v>
      </c>
      <c r="G140" s="103" t="s">
        <v>6908</v>
      </c>
      <c r="H140" s="103" t="s">
        <v>6888</v>
      </c>
      <c r="I140" s="103" t="s">
        <v>6937</v>
      </c>
      <c r="J140" s="103" t="s">
        <v>7054</v>
      </c>
      <c r="K140" s="103" t="s">
        <v>7055</v>
      </c>
      <c r="L140" s="103"/>
      <c r="M140" s="103"/>
    </row>
    <row r="141" customFormat="false" ht="114.75" hidden="false" customHeight="true" outlineLevel="0" collapsed="false">
      <c r="B141" s="103" t="s">
        <v>1</v>
      </c>
      <c r="C141" s="103" t="s">
        <v>5320</v>
      </c>
      <c r="D141" s="103" t="n">
        <f aca="false">IFERROR(VLOOKUP(C141,'Input data'!$C:$D,2,0),0)/IF(H141 = "VAL",coef!$I$3,1)</f>
        <v>0</v>
      </c>
      <c r="E141" s="127" t="s">
        <v>7059</v>
      </c>
      <c r="F141" s="103" t="s">
        <v>7060</v>
      </c>
      <c r="G141" s="103" t="s">
        <v>6935</v>
      </c>
      <c r="H141" s="103" t="s">
        <v>7061</v>
      </c>
      <c r="I141" s="103" t="s">
        <v>6937</v>
      </c>
      <c r="J141" s="103" t="s">
        <v>7062</v>
      </c>
      <c r="K141" s="103" t="s">
        <v>7063</v>
      </c>
      <c r="L141" s="103"/>
      <c r="M141" s="103"/>
    </row>
    <row r="142" customFormat="false" ht="89.25" hidden="false" customHeight="true" outlineLevel="0" collapsed="false">
      <c r="B142" s="103" t="s">
        <v>1</v>
      </c>
      <c r="C142" s="103" t="s">
        <v>5321</v>
      </c>
      <c r="D142" s="103" t="n">
        <f aca="false">IFERROR(VLOOKUP(C142,'Input data'!$C:$D,2,0),0)/IF(H142 = "VAL",coef!$I$3,1)</f>
        <v>100</v>
      </c>
      <c r="E142" s="127" t="s">
        <v>7064</v>
      </c>
      <c r="F142" s="103" t="s">
        <v>7065</v>
      </c>
      <c r="G142" s="103" t="s">
        <v>6935</v>
      </c>
      <c r="H142" s="103" t="s">
        <v>7061</v>
      </c>
      <c r="I142" s="103" t="s">
        <v>6937</v>
      </c>
      <c r="J142" s="103" t="s">
        <v>7062</v>
      </c>
      <c r="K142" s="103" t="s">
        <v>7063</v>
      </c>
      <c r="L142" s="103"/>
      <c r="M142" s="103"/>
    </row>
    <row r="143" customFormat="false" ht="102" hidden="false" customHeight="true" outlineLevel="0" collapsed="false">
      <c r="B143" s="103" t="s">
        <v>1</v>
      </c>
      <c r="C143" s="103" t="s">
        <v>5322</v>
      </c>
      <c r="D143" s="103" t="n">
        <f aca="false">IFERROR(VLOOKUP(C143,'Input data'!$C:$D,2,0),0)/IF(H143 = "VAL",coef!$I$3,1)</f>
        <v>0</v>
      </c>
      <c r="E143" s="127" t="s">
        <v>7066</v>
      </c>
      <c r="F143" s="103" t="s">
        <v>7067</v>
      </c>
      <c r="G143" s="103" t="s">
        <v>6935</v>
      </c>
      <c r="H143" s="103" t="s">
        <v>7061</v>
      </c>
      <c r="I143" s="103" t="s">
        <v>6937</v>
      </c>
      <c r="J143" s="103" t="s">
        <v>7062</v>
      </c>
      <c r="K143" s="103" t="s">
        <v>7063</v>
      </c>
      <c r="L143" s="103"/>
      <c r="M143" s="103"/>
    </row>
    <row r="144" customFormat="false" ht="89.25" hidden="false" customHeight="true" outlineLevel="0" collapsed="false">
      <c r="B144" s="103" t="s">
        <v>1</v>
      </c>
      <c r="C144" s="103" t="s">
        <v>5323</v>
      </c>
      <c r="D144" s="103" t="n">
        <f aca="false">IFERROR(VLOOKUP(C144,'Input data'!$C:$D,2,0),0)/IF(H144 = "VAL",coef!$I$3,1)</f>
        <v>0</v>
      </c>
      <c r="E144" s="127" t="s">
        <v>7068</v>
      </c>
      <c r="F144" s="103" t="s">
        <v>7069</v>
      </c>
      <c r="G144" s="103" t="s">
        <v>6935</v>
      </c>
      <c r="H144" s="103" t="s">
        <v>7061</v>
      </c>
      <c r="I144" s="103" t="s">
        <v>6937</v>
      </c>
      <c r="J144" s="103" t="s">
        <v>7070</v>
      </c>
      <c r="K144" s="103" t="s">
        <v>7071</v>
      </c>
      <c r="L144" s="103"/>
      <c r="M144" s="103"/>
    </row>
    <row r="145" customFormat="false" ht="89.25" hidden="false" customHeight="true" outlineLevel="0" collapsed="false">
      <c r="B145" s="103" t="s">
        <v>1</v>
      </c>
      <c r="C145" s="103" t="s">
        <v>5324</v>
      </c>
      <c r="D145" s="103" t="n">
        <f aca="false">IFERROR(VLOOKUP(C145,'Input data'!$C:$D,2,0),0)/IF(H145 = "VAL",coef!$I$3,1)</f>
        <v>0</v>
      </c>
      <c r="E145" s="127" t="s">
        <v>7072</v>
      </c>
      <c r="F145" s="103" t="s">
        <v>7073</v>
      </c>
      <c r="G145" s="103" t="s">
        <v>6935</v>
      </c>
      <c r="H145" s="103" t="s">
        <v>7061</v>
      </c>
      <c r="I145" s="103" t="s">
        <v>6937</v>
      </c>
      <c r="J145" s="103" t="s">
        <v>7070</v>
      </c>
      <c r="K145" s="103" t="s">
        <v>7071</v>
      </c>
      <c r="L145" s="103"/>
      <c r="M145" s="103"/>
    </row>
    <row r="146" customFormat="false" ht="102" hidden="false" customHeight="true" outlineLevel="0" collapsed="false">
      <c r="B146" s="103" t="s">
        <v>1</v>
      </c>
      <c r="C146" s="103" t="s">
        <v>5325</v>
      </c>
      <c r="D146" s="103" t="n">
        <f aca="false">IFERROR(VLOOKUP(C146,'Input data'!$C:$D,2,0),0)/IF(H146 = "VAL",coef!$I$3,1)</f>
        <v>1</v>
      </c>
      <c r="E146" s="127" t="s">
        <v>7074</v>
      </c>
      <c r="F146" s="103" t="s">
        <v>7075</v>
      </c>
      <c r="G146" s="103" t="s">
        <v>7004</v>
      </c>
      <c r="H146" s="103"/>
      <c r="I146" s="103" t="s">
        <v>6937</v>
      </c>
      <c r="J146" s="103" t="s">
        <v>7076</v>
      </c>
      <c r="K146" s="103" t="s">
        <v>7077</v>
      </c>
      <c r="L146" s="103"/>
      <c r="M146" s="103"/>
    </row>
    <row r="147" customFormat="false" ht="102" hidden="false" customHeight="true" outlineLevel="0" collapsed="false">
      <c r="B147" s="103" t="s">
        <v>1</v>
      </c>
      <c r="C147" s="103" t="s">
        <v>5326</v>
      </c>
      <c r="D147" s="103" t="n">
        <f aca="false">IFERROR(VLOOKUP(C147,'Input data'!$C:$D,2,0),0)/IF(H147 = "VAL",coef!$I$3,1)</f>
        <v>1</v>
      </c>
      <c r="E147" s="127" t="s">
        <v>7078</v>
      </c>
      <c r="F147" s="103" t="s">
        <v>5164</v>
      </c>
      <c r="G147" s="103" t="s">
        <v>7004</v>
      </c>
      <c r="H147" s="103"/>
      <c r="I147" s="103" t="s">
        <v>6937</v>
      </c>
      <c r="J147" s="103" t="s">
        <v>7076</v>
      </c>
      <c r="K147" s="103" t="s">
        <v>7077</v>
      </c>
      <c r="L147" s="103"/>
      <c r="M147" s="103"/>
    </row>
    <row r="148" customFormat="false" ht="102" hidden="false" customHeight="true" outlineLevel="0" collapsed="false">
      <c r="B148" s="103" t="s">
        <v>1</v>
      </c>
      <c r="C148" s="103" t="s">
        <v>5327</v>
      </c>
      <c r="D148" s="103" t="n">
        <f aca="false">IFERROR(VLOOKUP(C148,'Input data'!$C:$D,2,0),0)/IF(H148 = "VAL",coef!$I$3,1)</f>
        <v>0</v>
      </c>
      <c r="E148" s="127" t="s">
        <v>7079</v>
      </c>
      <c r="F148" s="103" t="s">
        <v>5166</v>
      </c>
      <c r="G148" s="103" t="s">
        <v>7004</v>
      </c>
      <c r="H148" s="103"/>
      <c r="I148" s="103" t="s">
        <v>6937</v>
      </c>
      <c r="J148" s="103" t="s">
        <v>7076</v>
      </c>
      <c r="K148" s="103" t="s">
        <v>7077</v>
      </c>
      <c r="L148" s="103"/>
      <c r="M148" s="103"/>
    </row>
    <row r="149" customFormat="false" ht="51" hidden="false" customHeight="true" outlineLevel="0" collapsed="false">
      <c r="B149" s="103" t="s">
        <v>1</v>
      </c>
      <c r="C149" s="103" t="s">
        <v>5328</v>
      </c>
      <c r="D149" s="103" t="n">
        <f aca="false">IFERROR(VLOOKUP(C149,'Input data'!$C:$D,2,0),0)/IF(H149 = "VAL",coef!$I$3,1)</f>
        <v>0</v>
      </c>
      <c r="E149" s="127" t="s">
        <v>7080</v>
      </c>
      <c r="F149" s="103" t="s">
        <v>7081</v>
      </c>
      <c r="G149" s="103" t="s">
        <v>7082</v>
      </c>
      <c r="H149" s="103"/>
      <c r="I149" s="103" t="s">
        <v>6937</v>
      </c>
      <c r="J149" s="103" t="s">
        <v>7083</v>
      </c>
      <c r="K149" s="103" t="s">
        <v>7084</v>
      </c>
      <c r="L149" s="103"/>
      <c r="M149" s="103"/>
    </row>
    <row r="150" customFormat="false" ht="102" hidden="false" customHeight="true" outlineLevel="0" collapsed="false">
      <c r="B150" s="103" t="s">
        <v>1</v>
      </c>
      <c r="C150" s="103" t="s">
        <v>5329</v>
      </c>
      <c r="D150" s="103" t="n">
        <f aca="false">IFERROR(VLOOKUP(C150,'Input data'!$C:$D,2,0),0)/IF(H150 = "VAL",coef!$I$3,1)</f>
        <v>0</v>
      </c>
      <c r="E150" s="127" t="s">
        <v>7085</v>
      </c>
      <c r="F150" s="103" t="s">
        <v>7086</v>
      </c>
      <c r="G150" s="103" t="s">
        <v>7082</v>
      </c>
      <c r="H150" s="103"/>
      <c r="I150" s="103" t="s">
        <v>6937</v>
      </c>
      <c r="J150" s="103" t="s">
        <v>7083</v>
      </c>
      <c r="K150" s="103" t="s">
        <v>7084</v>
      </c>
      <c r="L150" s="103"/>
      <c r="M150" s="103"/>
    </row>
    <row r="151" customFormat="false" ht="51" hidden="false" customHeight="true" outlineLevel="0" collapsed="false">
      <c r="B151" s="103" t="s">
        <v>1</v>
      </c>
      <c r="C151" s="103" t="s">
        <v>5330</v>
      </c>
      <c r="D151" s="103" t="n">
        <f aca="false">IFERROR(VLOOKUP(C151,'Input data'!$C:$D,2,0),0)/IF(H151 = "VAL",coef!$I$3,1)</f>
        <v>1894000</v>
      </c>
      <c r="E151" s="127" t="s">
        <v>7087</v>
      </c>
      <c r="F151" s="103" t="s">
        <v>7088</v>
      </c>
      <c r="G151" s="103" t="s">
        <v>7082</v>
      </c>
      <c r="H151" s="103"/>
      <c r="I151" s="103" t="s">
        <v>6937</v>
      </c>
      <c r="J151" s="103" t="s">
        <v>7083</v>
      </c>
      <c r="K151" s="103" t="s">
        <v>7084</v>
      </c>
      <c r="L151" s="103"/>
      <c r="M151" s="103"/>
    </row>
    <row r="152" customFormat="false" ht="63.75" hidden="false" customHeight="true" outlineLevel="0" collapsed="false">
      <c r="B152" s="103" t="s">
        <v>1</v>
      </c>
      <c r="C152" s="103" t="s">
        <v>5331</v>
      </c>
      <c r="D152" s="103" t="n">
        <f aca="false">IFERROR(VLOOKUP(C152,'Input data'!$C:$D,2,0),0)/IF(H152 = "VAL",coef!$I$3,1)</f>
        <v>8934000</v>
      </c>
      <c r="E152" s="127" t="s">
        <v>7089</v>
      </c>
      <c r="F152" s="103" t="s">
        <v>7090</v>
      </c>
      <c r="G152" s="103" t="s">
        <v>7082</v>
      </c>
      <c r="H152" s="103"/>
      <c r="I152" s="103" t="s">
        <v>6937</v>
      </c>
      <c r="J152" s="103" t="s">
        <v>7083</v>
      </c>
      <c r="K152" s="103" t="s">
        <v>7084</v>
      </c>
      <c r="L152" s="103"/>
      <c r="M152" s="103"/>
    </row>
    <row r="153" customFormat="false" ht="51" hidden="false" customHeight="true" outlineLevel="0" collapsed="false">
      <c r="B153" s="103" t="s">
        <v>1</v>
      </c>
      <c r="C153" s="103" t="s">
        <v>5332</v>
      </c>
      <c r="D153" s="103" t="n">
        <f aca="false">IFERROR(VLOOKUP(C153,'Input data'!$C:$D,2,0),0)/IF(H153 = "VAL",coef!$I$3,1)</f>
        <v>0</v>
      </c>
      <c r="E153" s="127" t="s">
        <v>7091</v>
      </c>
      <c r="F153" s="103" t="s">
        <v>5173</v>
      </c>
      <c r="G153" s="103" t="s">
        <v>7092</v>
      </c>
      <c r="H153" s="103"/>
      <c r="I153" s="103" t="s">
        <v>6937</v>
      </c>
      <c r="J153" s="103" t="s">
        <v>7093</v>
      </c>
      <c r="K153" s="103" t="s">
        <v>7094</v>
      </c>
      <c r="L153" s="103"/>
      <c r="M153" s="103"/>
    </row>
    <row r="154" customFormat="false" ht="51" hidden="false" customHeight="true" outlineLevel="0" collapsed="false">
      <c r="B154" s="103" t="s">
        <v>1</v>
      </c>
      <c r="C154" s="103" t="s">
        <v>5333</v>
      </c>
      <c r="D154" s="103" t="n">
        <f aca="false">IFERROR(VLOOKUP(C154,'Input data'!$C:$D,2,0),0)/IF(H154 = "VAL",coef!$I$3,1)</f>
        <v>0</v>
      </c>
      <c r="E154" s="127" t="s">
        <v>7095</v>
      </c>
      <c r="F154" s="103" t="s">
        <v>7096</v>
      </c>
      <c r="G154" s="103" t="s">
        <v>6935</v>
      </c>
      <c r="H154" s="103"/>
      <c r="I154" s="103" t="s">
        <v>6937</v>
      </c>
      <c r="J154" s="103" t="s">
        <v>7093</v>
      </c>
      <c r="K154" s="103" t="s">
        <v>7094</v>
      </c>
      <c r="L154" s="103"/>
      <c r="M154" s="103"/>
    </row>
    <row r="155" customFormat="false" ht="38.25" hidden="false" customHeight="true" outlineLevel="0" collapsed="false">
      <c r="B155" s="103" t="s">
        <v>1</v>
      </c>
      <c r="C155" s="103" t="s">
        <v>5334</v>
      </c>
      <c r="D155" s="103" t="n">
        <f aca="false">IFERROR(VLOOKUP(C155,'Input data'!$C:$D,2,0),0)/IF(H155 = "VAL",coef!$I$3,1)</f>
        <v>0</v>
      </c>
      <c r="E155" s="127" t="s">
        <v>7097</v>
      </c>
      <c r="F155" s="103" t="s">
        <v>7098</v>
      </c>
      <c r="G155" s="103" t="s">
        <v>7082</v>
      </c>
      <c r="H155" s="103"/>
      <c r="I155" s="103" t="s">
        <v>6937</v>
      </c>
      <c r="J155" s="103" t="s">
        <v>7093</v>
      </c>
      <c r="K155" s="103" t="s">
        <v>7094</v>
      </c>
      <c r="L155" s="103"/>
      <c r="M155" s="103"/>
    </row>
    <row r="156" customFormat="false" ht="38.25" hidden="false" customHeight="true" outlineLevel="0" collapsed="false">
      <c r="B156" s="103" t="s">
        <v>1</v>
      </c>
      <c r="C156" s="103" t="s">
        <v>5416</v>
      </c>
      <c r="D156" s="103" t="n">
        <f aca="false">IFERROR(VLOOKUP(C156,'Input data'!$C:$D,2,0),0)/IF(H156 = "VAL",coef!$I$3,1)</f>
        <v>80</v>
      </c>
      <c r="E156" s="127" t="s">
        <v>7099</v>
      </c>
      <c r="F156" s="103" t="s">
        <v>7100</v>
      </c>
      <c r="G156" s="103" t="s">
        <v>6935</v>
      </c>
      <c r="H156" s="103"/>
      <c r="I156" s="103" t="s">
        <v>6937</v>
      </c>
      <c r="J156" s="103" t="s">
        <v>7093</v>
      </c>
      <c r="K156" s="103" t="s">
        <v>7094</v>
      </c>
      <c r="L156" s="103"/>
      <c r="M156" s="103"/>
    </row>
    <row r="157" customFormat="false" ht="38.25" hidden="false" customHeight="true" outlineLevel="0" collapsed="false">
      <c r="B157" s="103" t="s">
        <v>1</v>
      </c>
      <c r="C157" s="103" t="s">
        <v>5417</v>
      </c>
      <c r="D157" s="103" t="n">
        <f aca="false">IFERROR(VLOOKUP(C157,'Input data'!$C:$D,2,0),0)/IF(H157 = "VAL",coef!$I$3,1)</f>
        <v>0</v>
      </c>
      <c r="E157" s="127" t="s">
        <v>7101</v>
      </c>
      <c r="F157" s="103" t="s">
        <v>7102</v>
      </c>
      <c r="G157" s="103" t="s">
        <v>6935</v>
      </c>
      <c r="H157" s="103"/>
      <c r="I157" s="103" t="s">
        <v>6937</v>
      </c>
      <c r="J157" s="103" t="s">
        <v>7093</v>
      </c>
      <c r="K157" s="103" t="s">
        <v>7094</v>
      </c>
      <c r="L157" s="103"/>
      <c r="M157" s="103"/>
    </row>
    <row r="158" customFormat="false" ht="38.25" hidden="false" customHeight="true" outlineLevel="0" collapsed="false">
      <c r="B158" s="103" t="s">
        <v>1</v>
      </c>
      <c r="C158" s="103" t="s">
        <v>5418</v>
      </c>
      <c r="D158" s="103" t="n">
        <f aca="false">IFERROR(VLOOKUP(C158,'Input data'!$C:$D,2,0),0)/IF(H158 = "VAL",coef!$I$3,1)</f>
        <v>20</v>
      </c>
      <c r="E158" s="127" t="s">
        <v>7103</v>
      </c>
      <c r="F158" s="103" t="s">
        <v>7104</v>
      </c>
      <c r="G158" s="103" t="s">
        <v>6935</v>
      </c>
      <c r="H158" s="103"/>
      <c r="I158" s="103" t="s">
        <v>6937</v>
      </c>
      <c r="J158" s="103" t="s">
        <v>7093</v>
      </c>
      <c r="K158" s="103" t="s">
        <v>7094</v>
      </c>
      <c r="L158" s="103"/>
      <c r="M158" s="103"/>
    </row>
    <row r="159" customFormat="false" ht="89.25" hidden="false" customHeight="true" outlineLevel="0" collapsed="false">
      <c r="B159" s="103" t="s">
        <v>1</v>
      </c>
      <c r="C159" s="103" t="s">
        <v>5419</v>
      </c>
      <c r="D159" s="103" t="n">
        <f aca="false">IFERROR(VLOOKUP(C159,'Input data'!$C:$D,2,0),0)/IF(H159 = "VAL",coef!$I$3,1)</f>
        <v>0</v>
      </c>
      <c r="E159" s="127" t="s">
        <v>7105</v>
      </c>
      <c r="F159" s="103" t="s">
        <v>7106</v>
      </c>
      <c r="G159" s="103" t="s">
        <v>6935</v>
      </c>
      <c r="H159" s="103"/>
      <c r="I159" s="103" t="s">
        <v>6937</v>
      </c>
      <c r="J159" s="103" t="s">
        <v>7093</v>
      </c>
      <c r="K159" s="103" t="s">
        <v>7094</v>
      </c>
      <c r="L159" s="103"/>
      <c r="M159" s="103"/>
    </row>
    <row r="160" customFormat="false" ht="102" hidden="false" customHeight="true" outlineLevel="0" collapsed="false">
      <c r="B160" s="103" t="s">
        <v>1</v>
      </c>
      <c r="C160" s="103" t="s">
        <v>5420</v>
      </c>
      <c r="D160" s="103" t="n">
        <f aca="false">IFERROR(VLOOKUP(C160,'Input data'!$C:$D,2,0),0)/IF(H160 = "VAL",coef!$I$3,1)</f>
        <v>0</v>
      </c>
      <c r="E160" s="127" t="s">
        <v>7107</v>
      </c>
      <c r="F160" s="103" t="s">
        <v>7108</v>
      </c>
      <c r="G160" s="103" t="s">
        <v>6935</v>
      </c>
      <c r="H160" s="103"/>
      <c r="I160" s="103" t="s">
        <v>6937</v>
      </c>
      <c r="J160" s="103" t="s">
        <v>7093</v>
      </c>
      <c r="K160" s="103" t="s">
        <v>7094</v>
      </c>
      <c r="L160" s="103"/>
      <c r="M160" s="103"/>
    </row>
    <row r="161" customFormat="false" ht="140.25" hidden="false" customHeight="true" outlineLevel="0" collapsed="false">
      <c r="B161" s="103" t="s">
        <v>1</v>
      </c>
      <c r="C161" s="103" t="s">
        <v>5421</v>
      </c>
      <c r="D161" s="103" t="n">
        <f aca="false">IFERROR(VLOOKUP(C161,'Input data'!$C:$D,2,0),0)/IF(H161 = "VAL",coef!$I$3,1)</f>
        <v>0</v>
      </c>
      <c r="E161" s="127" t="s">
        <v>7109</v>
      </c>
      <c r="F161" s="103" t="s">
        <v>7110</v>
      </c>
      <c r="G161" s="103" t="s">
        <v>6935</v>
      </c>
      <c r="H161" s="103"/>
      <c r="I161" s="103" t="s">
        <v>6937</v>
      </c>
      <c r="J161" s="103" t="s">
        <v>7093</v>
      </c>
      <c r="K161" s="103" t="s">
        <v>7094</v>
      </c>
      <c r="L161" s="103"/>
      <c r="M161" s="103"/>
    </row>
    <row r="162" customFormat="false" ht="25.5" hidden="false" customHeight="true" outlineLevel="0" collapsed="false">
      <c r="B162" s="103" t="s">
        <v>1</v>
      </c>
      <c r="C162" s="103" t="s">
        <v>5335</v>
      </c>
      <c r="D162" s="103" t="n">
        <f aca="false">IFERROR(VLOOKUP(C162,'Input data'!$C:$D,2,0),0)/IF(H162 = "VAL",coef!$I$3,1)</f>
        <v>0</v>
      </c>
      <c r="E162" s="127" t="s">
        <v>7111</v>
      </c>
      <c r="F162" s="103" t="s">
        <v>7112</v>
      </c>
      <c r="G162" s="103" t="s">
        <v>6908</v>
      </c>
      <c r="H162" s="103" t="s">
        <v>6888</v>
      </c>
      <c r="I162" s="103" t="s">
        <v>7113</v>
      </c>
      <c r="J162" s="103" t="s">
        <v>7093</v>
      </c>
      <c r="K162" s="103" t="s">
        <v>7094</v>
      </c>
      <c r="L162" s="103"/>
      <c r="M162" s="103"/>
    </row>
    <row r="163" customFormat="false" ht="25.5" hidden="false" customHeight="true" outlineLevel="0" collapsed="false">
      <c r="B163" s="103" t="s">
        <v>1</v>
      </c>
      <c r="C163" s="103" t="s">
        <v>5336</v>
      </c>
      <c r="D163" s="103" t="n">
        <f aca="false">IFERROR(VLOOKUP(C163,'Input data'!$C:$D,2,0),0)/IF(H163 = "VAL",coef!$I$3,1)</f>
        <v>0</v>
      </c>
      <c r="E163" s="127" t="s">
        <v>7114</v>
      </c>
      <c r="F163" s="103" t="s">
        <v>7115</v>
      </c>
      <c r="G163" s="103" t="s">
        <v>6908</v>
      </c>
      <c r="H163" s="103" t="s">
        <v>6888</v>
      </c>
      <c r="I163" s="103" t="s">
        <v>7113</v>
      </c>
      <c r="J163" s="103" t="s">
        <v>7093</v>
      </c>
      <c r="K163" s="103" t="s">
        <v>7094</v>
      </c>
      <c r="L163" s="103"/>
      <c r="M163" s="103"/>
    </row>
    <row r="164" customFormat="false" ht="255" hidden="false" customHeight="true" outlineLevel="0" collapsed="false">
      <c r="B164" s="103" t="s">
        <v>1</v>
      </c>
      <c r="C164" s="103" t="s">
        <v>5338</v>
      </c>
      <c r="D164" s="103" t="n">
        <f aca="false">IFERROR(VLOOKUP(C164,'Input data'!$C:$D,2,0),0)/IF(H164 = "VAL",coef!$I$3,1)</f>
        <v>0</v>
      </c>
      <c r="E164" s="127" t="s">
        <v>7116</v>
      </c>
      <c r="F164" s="103" t="s">
        <v>7117</v>
      </c>
      <c r="G164" s="103" t="s">
        <v>6908</v>
      </c>
      <c r="H164" s="103" t="s">
        <v>6888</v>
      </c>
      <c r="I164" s="103" t="s">
        <v>7113</v>
      </c>
      <c r="J164" s="103" t="s">
        <v>7118</v>
      </c>
      <c r="K164" s="103" t="s">
        <v>7119</v>
      </c>
      <c r="L164" s="103"/>
      <c r="M164" s="103"/>
    </row>
    <row r="165" customFormat="false" ht="255" hidden="false" customHeight="true" outlineLevel="0" collapsed="false">
      <c r="B165" s="103" t="s">
        <v>1</v>
      </c>
      <c r="C165" s="103" t="s">
        <v>5340</v>
      </c>
      <c r="D165" s="103" t="n">
        <f aca="false">IFERROR(VLOOKUP(C165,'Input data'!$C:$D,2,0),0)/IF(H165 = "VAL",coef!$I$3,1)</f>
        <v>10</v>
      </c>
      <c r="E165" s="127" t="s">
        <v>7120</v>
      </c>
      <c r="F165" s="103" t="s">
        <v>7121</v>
      </c>
      <c r="G165" s="103" t="s">
        <v>6908</v>
      </c>
      <c r="H165" s="103" t="s">
        <v>6888</v>
      </c>
      <c r="I165" s="103" t="s">
        <v>7113</v>
      </c>
      <c r="J165" s="103" t="s">
        <v>7118</v>
      </c>
      <c r="K165" s="103" t="s">
        <v>7119</v>
      </c>
      <c r="L165" s="103"/>
      <c r="M165" s="103"/>
    </row>
    <row r="166" customFormat="false" ht="255" hidden="false" customHeight="true" outlineLevel="0" collapsed="false">
      <c r="B166" s="103" t="s">
        <v>1</v>
      </c>
      <c r="C166" s="103" t="s">
        <v>5342</v>
      </c>
      <c r="D166" s="103" t="n">
        <f aca="false">IFERROR(VLOOKUP(C166,'Input data'!$C:$D,2,0),0)/IF(H166 = "VAL",coef!$I$3,1)</f>
        <v>0</v>
      </c>
      <c r="E166" s="127" t="s">
        <v>7122</v>
      </c>
      <c r="F166" s="103" t="s">
        <v>7123</v>
      </c>
      <c r="G166" s="103" t="s">
        <v>6908</v>
      </c>
      <c r="H166" s="103" t="s">
        <v>6888</v>
      </c>
      <c r="I166" s="103" t="s">
        <v>7113</v>
      </c>
      <c r="J166" s="103" t="s">
        <v>7118</v>
      </c>
      <c r="K166" s="103" t="s">
        <v>7119</v>
      </c>
      <c r="L166" s="103"/>
      <c r="M166" s="103"/>
    </row>
    <row r="167" customFormat="false" ht="38.25" hidden="false" customHeight="true" outlineLevel="0" collapsed="false">
      <c r="B167" s="126" t="s">
        <v>1</v>
      </c>
      <c r="C167" s="103" t="s">
        <v>5348</v>
      </c>
      <c r="D167" s="103" t="n">
        <f aca="false">IFERROR(VLOOKUP(C167,'Input data'!$C:$D,2,0),0)/coef!$I$3</f>
        <v>0</v>
      </c>
      <c r="E167" s="103" t="s">
        <v>7124</v>
      </c>
      <c r="F167" s="103" t="s">
        <v>7125</v>
      </c>
      <c r="G167" s="103" t="s">
        <v>7004</v>
      </c>
      <c r="H167" s="126"/>
      <c r="I167" s="103" t="s">
        <v>7126</v>
      </c>
      <c r="J167" s="126"/>
      <c r="K167" s="126"/>
      <c r="L167" s="125"/>
      <c r="M167" s="125"/>
    </row>
    <row r="168" customFormat="false" ht="38.25" hidden="false" customHeight="true" outlineLevel="0" collapsed="false">
      <c r="B168" s="126" t="s">
        <v>1</v>
      </c>
      <c r="C168" s="103" t="s">
        <v>5349</v>
      </c>
      <c r="D168" s="103" t="n">
        <f aca="false">IFERROR(VLOOKUP(C168,'Input data'!$C:$D,2,0),0)/coef!$I$3</f>
        <v>773055.975794251</v>
      </c>
      <c r="E168" s="103" t="s">
        <v>7127</v>
      </c>
      <c r="F168" s="103" t="s">
        <v>7128</v>
      </c>
      <c r="G168" s="103" t="s">
        <v>7082</v>
      </c>
      <c r="H168" s="126"/>
      <c r="I168" s="103" t="s">
        <v>7126</v>
      </c>
      <c r="J168" s="126"/>
      <c r="K168" s="126"/>
      <c r="L168" s="125"/>
      <c r="M168" s="125"/>
    </row>
    <row r="169" customFormat="false" ht="51" hidden="false" customHeight="true" outlineLevel="0" collapsed="false">
      <c r="B169" s="126" t="s">
        <v>1</v>
      </c>
      <c r="C169" s="103" t="s">
        <v>5350</v>
      </c>
      <c r="D169" s="103" t="n">
        <f aca="false">IFERROR(VLOOKUP(C169,'Input data'!$C:$D,2,0),0)/coef!$I$3</f>
        <v>0</v>
      </c>
      <c r="E169" s="103" t="s">
        <v>7129</v>
      </c>
      <c r="F169" s="103" t="s">
        <v>7130</v>
      </c>
      <c r="G169" s="103" t="s">
        <v>7082</v>
      </c>
      <c r="H169" s="126"/>
      <c r="I169" s="103" t="s">
        <v>7126</v>
      </c>
      <c r="J169" s="126"/>
      <c r="K169" s="126"/>
      <c r="L169" s="125"/>
      <c r="M169" s="125"/>
    </row>
    <row r="170" customFormat="false" ht="38.25" hidden="false" customHeight="true" outlineLevel="0" collapsed="false">
      <c r="B170" s="126" t="s">
        <v>1</v>
      </c>
      <c r="C170" s="103" t="s">
        <v>5351</v>
      </c>
      <c r="D170" s="103" t="n">
        <f aca="false">IFERROR(VLOOKUP(C170,'Input data'!$C:$D,2,0),0)/coef!$I$3</f>
        <v>0</v>
      </c>
      <c r="E170" s="103" t="s">
        <v>7131</v>
      </c>
      <c r="F170" s="103" t="s">
        <v>7132</v>
      </c>
      <c r="G170" s="103" t="s">
        <v>7082</v>
      </c>
      <c r="H170" s="126"/>
      <c r="I170" s="103" t="s">
        <v>7126</v>
      </c>
      <c r="J170" s="126"/>
      <c r="K170" s="126"/>
      <c r="L170" s="125"/>
      <c r="M170" s="125"/>
    </row>
    <row r="171" customFormat="false" ht="63.75" hidden="false" customHeight="true" outlineLevel="0" collapsed="false">
      <c r="B171" s="126" t="s">
        <v>1</v>
      </c>
      <c r="C171" s="103" t="s">
        <v>7133</v>
      </c>
      <c r="D171" s="103" t="n">
        <f aca="false">IFERROR(VLOOKUP(C171,'Input data'!$C:$D,2,0),0)/coef!$I$3</f>
        <v>0</v>
      </c>
      <c r="E171" s="103" t="s">
        <v>7134</v>
      </c>
      <c r="F171" s="103" t="s">
        <v>7135</v>
      </c>
      <c r="G171" s="103" t="s">
        <v>7082</v>
      </c>
      <c r="H171" s="126"/>
      <c r="I171" s="103" t="s">
        <v>7126</v>
      </c>
      <c r="J171" s="126"/>
      <c r="K171" s="126"/>
      <c r="L171" s="125"/>
      <c r="M171" s="125"/>
    </row>
    <row r="172" customFormat="false" ht="38.25" hidden="false" customHeight="true" outlineLevel="0" collapsed="false">
      <c r="B172" s="126" t="s">
        <v>1</v>
      </c>
      <c r="C172" s="103" t="s">
        <v>5352</v>
      </c>
      <c r="D172" s="103" t="n">
        <f aca="false">IFERROR(VLOOKUP(C172,'Input data'!$C:$D,2,0),0)/coef!$I$3</f>
        <v>0</v>
      </c>
      <c r="E172" s="103" t="s">
        <v>7136</v>
      </c>
      <c r="F172" s="103" t="s">
        <v>4979</v>
      </c>
      <c r="G172" s="103" t="s">
        <v>7082</v>
      </c>
      <c r="H172" s="126"/>
      <c r="I172" s="103" t="s">
        <v>7126</v>
      </c>
      <c r="J172" s="126"/>
      <c r="K172" s="126"/>
      <c r="L172" s="125"/>
      <c r="M172" s="125"/>
    </row>
    <row r="173" customFormat="false" ht="38.25" hidden="false" customHeight="true" outlineLevel="0" collapsed="false">
      <c r="B173" s="126" t="s">
        <v>1</v>
      </c>
      <c r="C173" s="103" t="s">
        <v>7137</v>
      </c>
      <c r="D173" s="103" t="n">
        <f aca="false">IFERROR(VLOOKUP(C173,'Input data'!$C:$D,2,0),0)/coef!$I$3</f>
        <v>0</v>
      </c>
      <c r="E173" s="103" t="s">
        <v>7138</v>
      </c>
      <c r="F173" s="103" t="s">
        <v>4981</v>
      </c>
      <c r="G173" s="103" t="s">
        <v>7082</v>
      </c>
      <c r="H173" s="126"/>
      <c r="I173" s="103" t="s">
        <v>7126</v>
      </c>
      <c r="J173" s="126"/>
      <c r="K173" s="126"/>
      <c r="L173" s="125"/>
      <c r="M173" s="125"/>
    </row>
    <row r="174" customFormat="false" ht="51" hidden="false" customHeight="true" outlineLevel="0" collapsed="false">
      <c r="B174" s="126" t="s">
        <v>1</v>
      </c>
      <c r="C174" s="103" t="s">
        <v>7139</v>
      </c>
      <c r="D174" s="103" t="n">
        <f aca="false">IFERROR(VLOOKUP(C174,'Input data'!$C:$D,2,0),0)/coef!$I$3</f>
        <v>0</v>
      </c>
      <c r="E174" s="103" t="s">
        <v>7140</v>
      </c>
      <c r="F174" s="103" t="s">
        <v>4971</v>
      </c>
      <c r="G174" s="103" t="s">
        <v>7082</v>
      </c>
      <c r="H174" s="126"/>
      <c r="I174" s="103" t="s">
        <v>7126</v>
      </c>
      <c r="J174" s="126"/>
      <c r="K174" s="126"/>
      <c r="L174" s="125"/>
      <c r="M174" s="125"/>
    </row>
    <row r="175" customFormat="false" ht="51" hidden="false" customHeight="true" outlineLevel="0" collapsed="false">
      <c r="B175" s="126" t="s">
        <v>1</v>
      </c>
      <c r="C175" s="103" t="s">
        <v>7141</v>
      </c>
      <c r="D175" s="103" t="n">
        <f aca="false">IFERROR(VLOOKUP(C175,'Input data'!$C:$D,2,0),0)/coef!$I$3</f>
        <v>0</v>
      </c>
      <c r="E175" s="103" t="s">
        <v>7142</v>
      </c>
      <c r="F175" s="103" t="s">
        <v>7143</v>
      </c>
      <c r="G175" s="103" t="s">
        <v>7082</v>
      </c>
      <c r="H175" s="126"/>
      <c r="I175" s="103" t="s">
        <v>7126</v>
      </c>
      <c r="J175" s="126"/>
      <c r="K175" s="126"/>
      <c r="L175" s="125"/>
      <c r="M175" s="125"/>
    </row>
    <row r="176" customFormat="false" ht="38.25" hidden="false" customHeight="true" outlineLevel="0" collapsed="false">
      <c r="B176" s="126" t="s">
        <v>1</v>
      </c>
      <c r="C176" s="103" t="s">
        <v>7144</v>
      </c>
      <c r="D176" s="103" t="n">
        <f aca="false">IFERROR(VLOOKUP(C176,'Input data'!$C:$D,2,0),0)/coef!$I$3</f>
        <v>0</v>
      </c>
      <c r="E176" s="103" t="s">
        <v>7145</v>
      </c>
      <c r="F176" s="103" t="s">
        <v>7146</v>
      </c>
      <c r="G176" s="103" t="s">
        <v>7082</v>
      </c>
      <c r="H176" s="126"/>
      <c r="I176" s="103" t="s">
        <v>7126</v>
      </c>
      <c r="J176" s="126"/>
      <c r="K176" s="126"/>
      <c r="L176" s="125"/>
      <c r="M176" s="125"/>
    </row>
    <row r="177" customFormat="false" ht="38.25" hidden="false" customHeight="true" outlineLevel="0" collapsed="false">
      <c r="B177" s="126" t="s">
        <v>1</v>
      </c>
      <c r="C177" s="103" t="s">
        <v>7147</v>
      </c>
      <c r="D177" s="103" t="n">
        <f aca="false">IFERROR(VLOOKUP(C177,'Input data'!$C:$D,2,0),0)/coef!$I$3</f>
        <v>0</v>
      </c>
      <c r="E177" s="103" t="s">
        <v>7148</v>
      </c>
      <c r="F177" s="103" t="s">
        <v>7149</v>
      </c>
      <c r="G177" s="103" t="s">
        <v>7082</v>
      </c>
      <c r="H177" s="126"/>
      <c r="I177" s="103" t="s">
        <v>7126</v>
      </c>
      <c r="J177" s="126"/>
      <c r="K177" s="126"/>
      <c r="L177" s="125"/>
      <c r="M177" s="125"/>
    </row>
    <row r="178" customFormat="false" ht="38.25" hidden="false" customHeight="true" outlineLevel="0" collapsed="false">
      <c r="B178" s="126" t="s">
        <v>1</v>
      </c>
      <c r="C178" s="103" t="s">
        <v>7150</v>
      </c>
      <c r="D178" s="103" t="n">
        <f aca="false">IFERROR(VLOOKUP(C178,'Input data'!$C:$D,2,0),0)/coef!$I$3</f>
        <v>0</v>
      </c>
      <c r="E178" s="103" t="s">
        <v>7151</v>
      </c>
      <c r="F178" s="103" t="s">
        <v>7152</v>
      </c>
      <c r="G178" s="103" t="s">
        <v>7082</v>
      </c>
      <c r="H178" s="126"/>
      <c r="I178" s="103" t="s">
        <v>7126</v>
      </c>
      <c r="J178" s="126"/>
      <c r="K178" s="126"/>
      <c r="L178" s="125"/>
      <c r="M178" s="125"/>
    </row>
    <row r="179" customFormat="false" ht="38.25" hidden="false" customHeight="true" outlineLevel="0" collapsed="false">
      <c r="B179" s="126" t="s">
        <v>1</v>
      </c>
      <c r="C179" s="103" t="s">
        <v>7153</v>
      </c>
      <c r="D179" s="103" t="n">
        <f aca="false">IFERROR(VLOOKUP(C179,'Input data'!$C:$D,2,0),0)/coef!$I$3</f>
        <v>0</v>
      </c>
      <c r="E179" s="103" t="s">
        <v>7154</v>
      </c>
      <c r="F179" s="103" t="s">
        <v>7155</v>
      </c>
      <c r="G179" s="103" t="s">
        <v>7082</v>
      </c>
      <c r="H179" s="126"/>
      <c r="I179" s="103" t="s">
        <v>7126</v>
      </c>
      <c r="J179" s="126"/>
      <c r="K179" s="126"/>
      <c r="L179" s="125"/>
      <c r="M179" s="125"/>
    </row>
    <row r="180" customFormat="false" ht="114.75" hidden="false" customHeight="true" outlineLevel="0" collapsed="false">
      <c r="B180" s="126" t="s">
        <v>1</v>
      </c>
      <c r="C180" s="103" t="s">
        <v>7156</v>
      </c>
      <c r="D180" s="103" t="n">
        <f aca="false">IFERROR(VLOOKUP(C180,'Input data'!$C:$D,2,0),0)/coef!$I$3</f>
        <v>0</v>
      </c>
      <c r="E180" s="103" t="s">
        <v>7157</v>
      </c>
      <c r="F180" s="103" t="s">
        <v>7158</v>
      </c>
      <c r="G180" s="103" t="s">
        <v>7082</v>
      </c>
      <c r="H180" s="126"/>
      <c r="I180" s="103" t="s">
        <v>7126</v>
      </c>
      <c r="J180" s="126"/>
      <c r="K180" s="126"/>
      <c r="L180" s="125"/>
      <c r="M180" s="125"/>
    </row>
    <row r="181" customFormat="false" ht="114.75" hidden="false" customHeight="true" outlineLevel="0" collapsed="false">
      <c r="B181" s="126" t="s">
        <v>1</v>
      </c>
      <c r="C181" s="103" t="s">
        <v>7159</v>
      </c>
      <c r="D181" s="103" t="n">
        <f aca="false">IFERROR(VLOOKUP(C181,'Input data'!$C:$D,2,0),0)/coef!$I$3</f>
        <v>0</v>
      </c>
      <c r="E181" s="103" t="s">
        <v>7160</v>
      </c>
      <c r="F181" s="103" t="s">
        <v>7161</v>
      </c>
      <c r="G181" s="103" t="s">
        <v>7082</v>
      </c>
      <c r="H181" s="126"/>
      <c r="I181" s="103" t="s">
        <v>7126</v>
      </c>
      <c r="J181" s="126"/>
      <c r="K181" s="126"/>
      <c r="L181" s="125"/>
      <c r="M181" s="125"/>
    </row>
    <row r="182" customFormat="false" ht="76.5" hidden="false" customHeight="true" outlineLevel="0" collapsed="false">
      <c r="B182" s="126" t="s">
        <v>1</v>
      </c>
      <c r="C182" s="103" t="s">
        <v>4673</v>
      </c>
      <c r="D182" s="103" t="n">
        <f aca="false">IFERROR(VLOOKUP(C182,'Input data'!$C:$D,2,0),0)/coef!$I$3</f>
        <v>745098.335854766</v>
      </c>
      <c r="E182" s="103" t="s">
        <v>7162</v>
      </c>
      <c r="F182" s="103" t="s">
        <v>7163</v>
      </c>
      <c r="G182" s="103" t="s">
        <v>7082</v>
      </c>
      <c r="H182" s="126"/>
      <c r="I182" s="103" t="s">
        <v>7126</v>
      </c>
      <c r="J182" s="126"/>
      <c r="K182" s="126"/>
      <c r="L182" s="125"/>
      <c r="M182" s="125"/>
    </row>
    <row r="183" customFormat="false" ht="38.25" hidden="false" customHeight="true" outlineLevel="0" collapsed="false">
      <c r="B183" s="126" t="s">
        <v>1</v>
      </c>
      <c r="C183" s="103" t="s">
        <v>5353</v>
      </c>
      <c r="D183" s="103" t="n">
        <f aca="false">IFERROR(VLOOKUP(C183,'Input data'!$C:$D,2,0),0)/coef!$I$3</f>
        <v>0</v>
      </c>
      <c r="E183" s="103" t="s">
        <v>7164</v>
      </c>
      <c r="F183" s="103" t="s">
        <v>4987</v>
      </c>
      <c r="G183" s="103" t="s">
        <v>7082</v>
      </c>
      <c r="H183" s="126"/>
      <c r="I183" s="103" t="s">
        <v>7126</v>
      </c>
      <c r="J183" s="126"/>
      <c r="K183" s="126"/>
      <c r="L183" s="125"/>
      <c r="M183" s="125"/>
    </row>
    <row r="184" customFormat="false" ht="76.5" hidden="false" customHeight="true" outlineLevel="0" collapsed="false">
      <c r="B184" s="126" t="s">
        <v>1</v>
      </c>
      <c r="C184" s="103" t="s">
        <v>5354</v>
      </c>
      <c r="D184" s="103" t="n">
        <f aca="false">IFERROR(VLOOKUP(C184,'Input data'!$C:$D,2,0),0)/coef!$I$3</f>
        <v>135158.850226929</v>
      </c>
      <c r="E184" s="103" t="s">
        <v>7165</v>
      </c>
      <c r="F184" s="103" t="s">
        <v>7166</v>
      </c>
      <c r="G184" s="103" t="s">
        <v>7082</v>
      </c>
      <c r="H184" s="126"/>
      <c r="I184" s="103" t="s">
        <v>7126</v>
      </c>
      <c r="J184" s="126"/>
      <c r="K184" s="126"/>
      <c r="L184" s="125"/>
      <c r="M184" s="125"/>
    </row>
    <row r="185" customFormat="false" ht="51" hidden="false" customHeight="true" outlineLevel="0" collapsed="false">
      <c r="B185" s="126" t="s">
        <v>1</v>
      </c>
      <c r="C185" s="103" t="s">
        <v>4728</v>
      </c>
      <c r="D185" s="103" t="n">
        <f aca="false">IFERROR(VLOOKUP(C185,'Input data'!$C:$D,2,0),0)/coef!$I$3</f>
        <v>0</v>
      </c>
      <c r="E185" s="103" t="s">
        <v>7167</v>
      </c>
      <c r="F185" s="103" t="s">
        <v>7168</v>
      </c>
      <c r="G185" s="103" t="s">
        <v>7082</v>
      </c>
      <c r="H185" s="126"/>
      <c r="I185" s="103" t="s">
        <v>7126</v>
      </c>
      <c r="J185" s="126"/>
      <c r="K185" s="126"/>
      <c r="L185" s="125"/>
      <c r="M185" s="125"/>
    </row>
    <row r="186" customFormat="false" ht="114.75" hidden="false" customHeight="true" outlineLevel="0" collapsed="false">
      <c r="B186" s="126" t="s">
        <v>1</v>
      </c>
      <c r="C186" s="103" t="s">
        <v>4730</v>
      </c>
      <c r="D186" s="103" t="n">
        <f aca="false">IFERROR(VLOOKUP(C186,'Input data'!$C:$D,2,0),0)/coef!$I$3</f>
        <v>28653.5552193646</v>
      </c>
      <c r="E186" s="103" t="s">
        <v>7169</v>
      </c>
      <c r="F186" s="103" t="s">
        <v>7170</v>
      </c>
      <c r="G186" s="103" t="s">
        <v>7082</v>
      </c>
      <c r="H186" s="126"/>
      <c r="I186" s="103" t="s">
        <v>7126</v>
      </c>
      <c r="J186" s="126"/>
      <c r="K186" s="126"/>
      <c r="L186" s="125"/>
      <c r="M186" s="125"/>
    </row>
    <row r="187" customFormat="false" ht="51" hidden="false" customHeight="true" outlineLevel="0" collapsed="false">
      <c r="B187" s="126" t="s">
        <v>1</v>
      </c>
      <c r="C187" s="103" t="s">
        <v>5355</v>
      </c>
      <c r="D187" s="103" t="n">
        <f aca="false">IFERROR(VLOOKUP(C187,'Input data'!$C:$D,2,0),0)/coef!$I$3</f>
        <v>133046.898638427</v>
      </c>
      <c r="E187" s="103" t="s">
        <v>7171</v>
      </c>
      <c r="F187" s="103" t="s">
        <v>7172</v>
      </c>
      <c r="G187" s="103" t="s">
        <v>7082</v>
      </c>
      <c r="H187" s="126"/>
      <c r="I187" s="103" t="s">
        <v>7126</v>
      </c>
      <c r="J187" s="126"/>
      <c r="K187" s="126"/>
      <c r="L187" s="125"/>
      <c r="M187" s="125"/>
    </row>
    <row r="188" customFormat="false" ht="38.25" hidden="false" customHeight="true" outlineLevel="0" collapsed="false">
      <c r="B188" s="126" t="s">
        <v>1</v>
      </c>
      <c r="C188" s="103" t="s">
        <v>5356</v>
      </c>
      <c r="D188" s="103" t="n">
        <f aca="false">IFERROR(VLOOKUP(C188,'Input data'!$C:$D,2,0),0)/coef!$I$3</f>
        <v>1815.43116490166</v>
      </c>
      <c r="E188" s="103" t="s">
        <v>7173</v>
      </c>
      <c r="F188" s="103" t="s">
        <v>7174</v>
      </c>
      <c r="G188" s="103" t="s">
        <v>7082</v>
      </c>
      <c r="H188" s="126"/>
      <c r="I188" s="103" t="s">
        <v>7126</v>
      </c>
      <c r="J188" s="126"/>
      <c r="K188" s="126"/>
      <c r="L188" s="125"/>
      <c r="M188" s="125"/>
    </row>
    <row r="189" customFormat="false" ht="63.75" hidden="false" customHeight="true" outlineLevel="0" collapsed="false">
      <c r="B189" s="126" t="s">
        <v>1</v>
      </c>
      <c r="C189" s="103" t="s">
        <v>4732</v>
      </c>
      <c r="D189" s="103" t="n">
        <f aca="false">IFERROR(VLOOKUP(C189,'Input data'!$C:$D,2,0),0)/coef!$I$3</f>
        <v>131231.467473525</v>
      </c>
      <c r="E189" s="103" t="s">
        <v>7175</v>
      </c>
      <c r="F189" s="103" t="s">
        <v>7176</v>
      </c>
      <c r="G189" s="103" t="s">
        <v>7082</v>
      </c>
      <c r="H189" s="126"/>
      <c r="I189" s="103" t="s">
        <v>7126</v>
      </c>
      <c r="J189" s="126"/>
      <c r="K189" s="126"/>
      <c r="L189" s="125"/>
      <c r="M189" s="125"/>
    </row>
    <row r="190" customFormat="false" ht="51" hidden="false" customHeight="true" outlineLevel="0" collapsed="false">
      <c r="B190" s="126" t="s">
        <v>1</v>
      </c>
      <c r="C190" s="103" t="s">
        <v>5357</v>
      </c>
      <c r="D190" s="103" t="n">
        <f aca="false">IFERROR(VLOOKUP(C190,'Input data'!$C:$D,2,0),0)/coef!$I$3</f>
        <v>0</v>
      </c>
      <c r="E190" s="103" t="s">
        <v>7177</v>
      </c>
      <c r="F190" s="103" t="s">
        <v>7178</v>
      </c>
      <c r="G190" s="103" t="s">
        <v>7082</v>
      </c>
      <c r="H190" s="126"/>
      <c r="I190" s="103" t="s">
        <v>7126</v>
      </c>
      <c r="J190" s="126"/>
      <c r="K190" s="126"/>
      <c r="L190" s="125"/>
      <c r="M190" s="125"/>
    </row>
    <row r="191" customFormat="false" ht="63.75" hidden="false" customHeight="true" outlineLevel="0" collapsed="false">
      <c r="B191" s="126" t="s">
        <v>1</v>
      </c>
      <c r="C191" s="103" t="s">
        <v>4734</v>
      </c>
      <c r="D191" s="103" t="n">
        <f aca="false">IFERROR(VLOOKUP(C191,'Input data'!$C:$D,2,0),0)/coef!$I$3</f>
        <v>12708.0181543117</v>
      </c>
      <c r="E191" s="103" t="s">
        <v>7179</v>
      </c>
      <c r="F191" s="103" t="s">
        <v>7180</v>
      </c>
      <c r="G191" s="103" t="s">
        <v>7082</v>
      </c>
      <c r="H191" s="126"/>
      <c r="I191" s="103" t="s">
        <v>7126</v>
      </c>
      <c r="J191" s="126"/>
      <c r="K191" s="126"/>
      <c r="L191" s="125"/>
      <c r="M191" s="125"/>
    </row>
    <row r="192" customFormat="false" ht="25.5" hidden="false" customHeight="true" outlineLevel="0" collapsed="false">
      <c r="B192" s="126" t="s">
        <v>1</v>
      </c>
      <c r="C192" s="103" t="s">
        <v>5358</v>
      </c>
      <c r="D192" s="103" t="n">
        <f aca="false">IFERROR(VLOOKUP(C192,'Input data'!$C:$D,2,0),0)/coef!$I$3</f>
        <v>0</v>
      </c>
      <c r="E192" s="103" t="s">
        <v>7181</v>
      </c>
      <c r="F192" s="103" t="s">
        <v>7182</v>
      </c>
      <c r="G192" s="103" t="s">
        <v>7082</v>
      </c>
      <c r="H192" s="126"/>
      <c r="I192" s="103" t="s">
        <v>7126</v>
      </c>
      <c r="J192" s="126"/>
      <c r="K192" s="126"/>
      <c r="L192" s="125"/>
      <c r="M192" s="125"/>
    </row>
    <row r="193" customFormat="false" ht="63.75" hidden="false" customHeight="true" outlineLevel="0" collapsed="false">
      <c r="B193" s="126" t="s">
        <v>1</v>
      </c>
      <c r="C193" s="103" t="s">
        <v>5359</v>
      </c>
      <c r="D193" s="103" t="n">
        <f aca="false">IFERROR(VLOOKUP(C193,'Input data'!$C:$D,2,0),0)/coef!$I$3</f>
        <v>0</v>
      </c>
      <c r="E193" s="103" t="s">
        <v>7183</v>
      </c>
      <c r="F193" s="103" t="s">
        <v>7184</v>
      </c>
      <c r="G193" s="103" t="s">
        <v>7082</v>
      </c>
      <c r="H193" s="126"/>
      <c r="I193" s="103" t="s">
        <v>7126</v>
      </c>
      <c r="J193" s="126"/>
      <c r="K193" s="126"/>
      <c r="L193" s="125"/>
      <c r="M193" s="125"/>
    </row>
    <row r="194" customFormat="false" ht="25.5" hidden="false" customHeight="true" outlineLevel="0" collapsed="false">
      <c r="B194" s="126" t="s">
        <v>1</v>
      </c>
      <c r="C194" s="103" t="s">
        <v>5360</v>
      </c>
      <c r="D194" s="103" t="n">
        <f aca="false">IFERROR(VLOOKUP(C194,'Input data'!$C:$D,2,0),0)/coef!$I$3</f>
        <v>0</v>
      </c>
      <c r="E194" s="103" t="s">
        <v>7185</v>
      </c>
      <c r="F194" s="103" t="s">
        <v>7186</v>
      </c>
      <c r="G194" s="103" t="s">
        <v>7082</v>
      </c>
      <c r="H194" s="126"/>
      <c r="I194" s="103" t="s">
        <v>7126</v>
      </c>
      <c r="J194" s="126"/>
      <c r="K194" s="126"/>
      <c r="L194" s="125"/>
      <c r="M194" s="125"/>
    </row>
    <row r="195" customFormat="false" ht="76.5" hidden="false" customHeight="true" outlineLevel="0" collapsed="false">
      <c r="B195" s="126" t="s">
        <v>1</v>
      </c>
      <c r="C195" s="103" t="s">
        <v>7187</v>
      </c>
      <c r="D195" s="103" t="n">
        <f aca="false">IFERROR(VLOOKUP(C195,'Input data'!$C:$D,2,0),0)/coef!$I$3</f>
        <v>0</v>
      </c>
      <c r="E195" s="103" t="s">
        <v>7188</v>
      </c>
      <c r="F195" s="103" t="s">
        <v>7189</v>
      </c>
      <c r="G195" s="103" t="s">
        <v>7082</v>
      </c>
      <c r="H195" s="126"/>
      <c r="I195" s="103" t="s">
        <v>7126</v>
      </c>
      <c r="J195" s="126"/>
      <c r="K195" s="126"/>
      <c r="L195" s="125"/>
      <c r="M195" s="125"/>
    </row>
    <row r="196" customFormat="false" ht="15" hidden="false" customHeight="true" outlineLevel="0" collapsed="false">
      <c r="B196" s="126" t="s">
        <v>1</v>
      </c>
      <c r="C196" s="103" t="s">
        <v>5361</v>
      </c>
      <c r="D196" s="103" t="n">
        <f aca="false">IFERROR(VLOOKUP(C196,'Input data'!$C:$D,2,0),0)/coef!$I$3</f>
        <v>0</v>
      </c>
      <c r="E196" s="103" t="s">
        <v>7190</v>
      </c>
      <c r="F196" s="103" t="s">
        <v>7191</v>
      </c>
      <c r="G196" s="103" t="s">
        <v>7082</v>
      </c>
      <c r="H196" s="126"/>
      <c r="I196" s="103" t="s">
        <v>7126</v>
      </c>
      <c r="J196" s="126"/>
      <c r="K196" s="126"/>
      <c r="L196" s="125"/>
      <c r="M196" s="125"/>
    </row>
    <row r="197" customFormat="false" ht="38.25" hidden="false" customHeight="true" outlineLevel="0" collapsed="false">
      <c r="B197" s="126" t="s">
        <v>1</v>
      </c>
      <c r="C197" s="103" t="s">
        <v>5362</v>
      </c>
      <c r="D197" s="103" t="n">
        <f aca="false">IFERROR(VLOOKUP(C197,'Input data'!$C:$D,2,0),0)/coef!$I$3</f>
        <v>0</v>
      </c>
      <c r="E197" s="103" t="s">
        <v>7192</v>
      </c>
      <c r="F197" s="103" t="s">
        <v>7193</v>
      </c>
      <c r="G197" s="103" t="s">
        <v>7082</v>
      </c>
      <c r="H197" s="126"/>
      <c r="I197" s="103" t="s">
        <v>7126</v>
      </c>
      <c r="J197" s="126"/>
      <c r="K197" s="126"/>
      <c r="L197" s="125"/>
      <c r="M197" s="125"/>
    </row>
    <row r="198" customFormat="false" ht="38.25" hidden="false" customHeight="true" outlineLevel="0" collapsed="false">
      <c r="B198" s="126" t="s">
        <v>1</v>
      </c>
      <c r="C198" s="103" t="s">
        <v>5363</v>
      </c>
      <c r="D198" s="103" t="n">
        <f aca="false">IFERROR(VLOOKUP(C198,'Input data'!$C:$D,2,0),0)/coef!$I$3</f>
        <v>0</v>
      </c>
      <c r="E198" s="103" t="s">
        <v>7194</v>
      </c>
      <c r="F198" s="103" t="s">
        <v>7195</v>
      </c>
      <c r="G198" s="103" t="s">
        <v>7082</v>
      </c>
      <c r="H198" s="126"/>
      <c r="I198" s="103" t="s">
        <v>7126</v>
      </c>
      <c r="J198" s="126"/>
      <c r="K198" s="126"/>
      <c r="L198" s="125"/>
      <c r="M198" s="125"/>
    </row>
    <row r="199" customFormat="false" ht="25.5" hidden="false" customHeight="true" outlineLevel="0" collapsed="false">
      <c r="B199" s="126" t="s">
        <v>1</v>
      </c>
      <c r="C199" s="103" t="s">
        <v>4676</v>
      </c>
      <c r="D199" s="103" t="n">
        <f aca="false">IFERROR(VLOOKUP(C199,'Input data'!$C:$D,2,0),0)/coef!$I$3</f>
        <v>0</v>
      </c>
      <c r="E199" s="103" t="s">
        <v>7196</v>
      </c>
      <c r="F199" s="103" t="s">
        <v>7197</v>
      </c>
      <c r="G199" s="103" t="s">
        <v>7082</v>
      </c>
      <c r="H199" s="126"/>
      <c r="I199" s="103" t="s">
        <v>7126</v>
      </c>
      <c r="J199" s="126"/>
      <c r="K199" s="126"/>
      <c r="L199" s="125"/>
      <c r="M199" s="125"/>
    </row>
    <row r="200" customFormat="false" ht="63.75" hidden="false" customHeight="true" outlineLevel="0" collapsed="false">
      <c r="B200" s="126" t="s">
        <v>1</v>
      </c>
      <c r="C200" s="103" t="s">
        <v>7198</v>
      </c>
      <c r="D200" s="103" t="n">
        <f aca="false">IFERROR(VLOOKUP(C200,'Input data'!$C:$D,2,0),0)/coef!$I$3</f>
        <v>0</v>
      </c>
      <c r="E200" s="103" t="s">
        <v>7199</v>
      </c>
      <c r="F200" s="103" t="s">
        <v>7200</v>
      </c>
      <c r="G200" s="103" t="s">
        <v>7082</v>
      </c>
      <c r="H200" s="126"/>
      <c r="I200" s="103" t="s">
        <v>7126</v>
      </c>
      <c r="J200" s="126"/>
      <c r="K200" s="126"/>
      <c r="L200" s="125"/>
      <c r="M200" s="125"/>
    </row>
    <row r="201" customFormat="false" ht="38.25" hidden="false" customHeight="true" outlineLevel="0" collapsed="false">
      <c r="B201" s="126" t="s">
        <v>1</v>
      </c>
      <c r="C201" s="103" t="s">
        <v>7201</v>
      </c>
      <c r="D201" s="103" t="n">
        <f aca="false">IFERROR(VLOOKUP(C201,'Input data'!$C:$D,2,0),0)/coef!$I$3</f>
        <v>0</v>
      </c>
      <c r="E201" s="103" t="s">
        <v>7202</v>
      </c>
      <c r="F201" s="103" t="s">
        <v>7203</v>
      </c>
      <c r="G201" s="103" t="s">
        <v>7082</v>
      </c>
      <c r="H201" s="126"/>
      <c r="I201" s="103" t="s">
        <v>7126</v>
      </c>
      <c r="J201" s="126"/>
      <c r="K201" s="126"/>
      <c r="L201" s="125"/>
      <c r="M201" s="125"/>
    </row>
    <row r="202" customFormat="false" ht="25.5" hidden="false" customHeight="true" outlineLevel="0" collapsed="false">
      <c r="B202" s="126" t="s">
        <v>1</v>
      </c>
      <c r="C202" s="103" t="s">
        <v>7204</v>
      </c>
      <c r="D202" s="103" t="n">
        <f aca="false">IFERROR(VLOOKUP(C202,'Input data'!$C:$D,2,0),0)/coef!$I$3</f>
        <v>0</v>
      </c>
      <c r="E202" s="103" t="s">
        <v>7205</v>
      </c>
      <c r="F202" s="103" t="s">
        <v>7206</v>
      </c>
      <c r="G202" s="103" t="s">
        <v>7082</v>
      </c>
      <c r="H202" s="126"/>
      <c r="I202" s="103" t="s">
        <v>7126</v>
      </c>
      <c r="J202" s="126"/>
      <c r="K202" s="126"/>
      <c r="L202" s="125"/>
      <c r="M202" s="125"/>
    </row>
    <row r="203" customFormat="false" ht="25.5" hidden="false" customHeight="true" outlineLevel="0" collapsed="false">
      <c r="B203" s="126" t="s">
        <v>1</v>
      </c>
      <c r="C203" s="103" t="s">
        <v>7207</v>
      </c>
      <c r="D203" s="103" t="n">
        <f aca="false">IFERROR(VLOOKUP(C203,'Input data'!$C:$D,2,0),0)/coef!$I$3</f>
        <v>0</v>
      </c>
      <c r="E203" s="103" t="s">
        <v>7208</v>
      </c>
      <c r="F203" s="103" t="s">
        <v>7209</v>
      </c>
      <c r="G203" s="103" t="s">
        <v>7082</v>
      </c>
      <c r="H203" s="126"/>
      <c r="I203" s="103" t="s">
        <v>7126</v>
      </c>
      <c r="J203" s="126"/>
      <c r="K203" s="126"/>
      <c r="L203" s="125"/>
      <c r="M203" s="125"/>
    </row>
    <row r="204" customFormat="false" ht="89.25" hidden="false" customHeight="true" outlineLevel="0" collapsed="false">
      <c r="B204" s="126" t="s">
        <v>1</v>
      </c>
      <c r="C204" s="103" t="s">
        <v>7210</v>
      </c>
      <c r="D204" s="103" t="n">
        <f aca="false">IFERROR(VLOOKUP(C204,'Input data'!$C:$D,2,0),0)/coef!$I$3</f>
        <v>0</v>
      </c>
      <c r="E204" s="103" t="s">
        <v>7211</v>
      </c>
      <c r="F204" s="103" t="s">
        <v>7212</v>
      </c>
      <c r="G204" s="103" t="s">
        <v>7082</v>
      </c>
      <c r="H204" s="126"/>
      <c r="I204" s="103" t="s">
        <v>7126</v>
      </c>
      <c r="J204" s="126"/>
      <c r="K204" s="126"/>
      <c r="L204" s="125"/>
      <c r="M204" s="125"/>
    </row>
    <row r="205" customFormat="false" ht="25.5" hidden="false" customHeight="true" outlineLevel="0" collapsed="false">
      <c r="B205" s="126" t="s">
        <v>1</v>
      </c>
      <c r="C205" s="103" t="s">
        <v>7213</v>
      </c>
      <c r="D205" s="103" t="n">
        <f aca="false">IFERROR(VLOOKUP(C205,'Input data'!$C:$D,2,0),0)/coef!$I$3</f>
        <v>0</v>
      </c>
      <c r="E205" s="103" t="s">
        <v>7214</v>
      </c>
      <c r="F205" s="103" t="s">
        <v>7215</v>
      </c>
      <c r="G205" s="103" t="s">
        <v>7082</v>
      </c>
      <c r="H205" s="126"/>
      <c r="I205" s="103" t="s">
        <v>7126</v>
      </c>
      <c r="J205" s="126"/>
      <c r="K205" s="126"/>
      <c r="L205" s="125"/>
      <c r="M205" s="125"/>
    </row>
    <row r="206" customFormat="false" ht="25.5" hidden="false" customHeight="true" outlineLevel="0" collapsed="false">
      <c r="B206" s="126" t="s">
        <v>1</v>
      </c>
      <c r="C206" s="103" t="s">
        <v>5364</v>
      </c>
      <c r="D206" s="103" t="n">
        <f aca="false">IFERROR(VLOOKUP(C206,'Input data'!$C:$D,2,0),0)/coef!$I$3</f>
        <v>0</v>
      </c>
      <c r="E206" s="103" t="s">
        <v>7216</v>
      </c>
      <c r="F206" s="103" t="s">
        <v>7217</v>
      </c>
      <c r="G206" s="103" t="s">
        <v>7082</v>
      </c>
      <c r="H206" s="126"/>
      <c r="I206" s="103" t="s">
        <v>7126</v>
      </c>
      <c r="J206" s="126"/>
      <c r="K206" s="126"/>
      <c r="L206" s="125"/>
      <c r="M206" s="125"/>
    </row>
    <row r="207" customFormat="false" ht="25.5" hidden="false" customHeight="true" outlineLevel="0" collapsed="false">
      <c r="B207" s="126" t="s">
        <v>1</v>
      </c>
      <c r="C207" s="103" t="s">
        <v>7218</v>
      </c>
      <c r="D207" s="103" t="n">
        <f aca="false">IFERROR(VLOOKUP(C207,'Input data'!$C:$D,2,0),0)/coef!$I$3</f>
        <v>0</v>
      </c>
      <c r="E207" s="103" t="s">
        <v>7219</v>
      </c>
      <c r="F207" s="103" t="s">
        <v>7220</v>
      </c>
      <c r="G207" s="103" t="s">
        <v>7221</v>
      </c>
      <c r="H207" s="126"/>
      <c r="I207" s="103" t="s">
        <v>7126</v>
      </c>
      <c r="J207" s="126"/>
      <c r="K207" s="126"/>
      <c r="L207" s="125"/>
      <c r="M207" s="125"/>
    </row>
    <row r="208" customFormat="false" ht="25.5" hidden="false" customHeight="true" outlineLevel="0" collapsed="false">
      <c r="B208" s="126" t="s">
        <v>1</v>
      </c>
      <c r="C208" s="103" t="s">
        <v>7222</v>
      </c>
      <c r="D208" s="103" t="n">
        <f aca="false">IFERROR(VLOOKUP(C208,'Input data'!$C:$D,2,0),0)/coef!$I$3</f>
        <v>0</v>
      </c>
      <c r="E208" s="103" t="s">
        <v>7223</v>
      </c>
      <c r="F208" s="103" t="s">
        <v>7224</v>
      </c>
      <c r="G208" s="103" t="s">
        <v>7082</v>
      </c>
      <c r="H208" s="126"/>
      <c r="I208" s="103" t="s">
        <v>7126</v>
      </c>
      <c r="J208" s="126"/>
      <c r="K208" s="126"/>
      <c r="L208" s="125"/>
      <c r="M208" s="125"/>
    </row>
    <row r="209" customFormat="false" ht="25.5" hidden="false" customHeight="true" outlineLevel="0" collapsed="false">
      <c r="B209" s="126" t="s">
        <v>1</v>
      </c>
      <c r="C209" s="103" t="s">
        <v>5365</v>
      </c>
      <c r="D209" s="103" t="n">
        <f aca="false">IFERROR(VLOOKUP(C209,'Input data'!$C:$D,2,0),0)/coef!$I$3</f>
        <v>27957.6399394856</v>
      </c>
      <c r="E209" s="103" t="s">
        <v>7225</v>
      </c>
      <c r="F209" s="103" t="s">
        <v>4967</v>
      </c>
      <c r="G209" s="103" t="s">
        <v>7082</v>
      </c>
      <c r="H209" s="126"/>
      <c r="I209" s="103" t="s">
        <v>7126</v>
      </c>
      <c r="J209" s="126"/>
      <c r="K209" s="126"/>
      <c r="L209" s="125"/>
      <c r="M209" s="125"/>
    </row>
    <row r="210" customFormat="false" ht="25.5" hidden="false" customHeight="true" outlineLevel="0" collapsed="false">
      <c r="B210" s="126" t="s">
        <v>1</v>
      </c>
      <c r="C210" s="103" t="s">
        <v>5366</v>
      </c>
      <c r="D210" s="103" t="n">
        <f aca="false">IFERROR(VLOOKUP(C210,'Input data'!$C:$D,2,0),0)/coef!$I$3</f>
        <v>0</v>
      </c>
      <c r="E210" s="103" t="s">
        <v>7226</v>
      </c>
      <c r="F210" s="103" t="s">
        <v>7227</v>
      </c>
      <c r="G210" s="103" t="s">
        <v>7082</v>
      </c>
      <c r="H210" s="126"/>
      <c r="I210" s="103" t="s">
        <v>7126</v>
      </c>
      <c r="J210" s="126"/>
      <c r="K210" s="126"/>
      <c r="L210" s="125"/>
      <c r="M210" s="125"/>
    </row>
    <row r="211" customFormat="false" ht="25.5" hidden="false" customHeight="true" outlineLevel="0" collapsed="false">
      <c r="B211" s="126" t="s">
        <v>1</v>
      </c>
      <c r="C211" s="103" t="s">
        <v>4740</v>
      </c>
      <c r="D211" s="103" t="n">
        <f aca="false">IFERROR(VLOOKUP(C211,'Input data'!$C:$D,2,0),0)/coef!$I$3</f>
        <v>0</v>
      </c>
      <c r="E211" s="103" t="s">
        <v>7228</v>
      </c>
      <c r="F211" s="103" t="s">
        <v>7229</v>
      </c>
      <c r="G211" s="103" t="s">
        <v>7082</v>
      </c>
      <c r="H211" s="126"/>
      <c r="I211" s="103" t="s">
        <v>7126</v>
      </c>
      <c r="J211" s="126"/>
      <c r="K211" s="126"/>
      <c r="L211" s="125"/>
      <c r="M211" s="125"/>
    </row>
    <row r="212" customFormat="false" ht="38.25" hidden="false" customHeight="true" outlineLevel="0" collapsed="false">
      <c r="B212" s="126" t="s">
        <v>1</v>
      </c>
      <c r="C212" s="103" t="s">
        <v>4742</v>
      </c>
      <c r="D212" s="103" t="n">
        <f aca="false">IFERROR(VLOOKUP(C212,'Input data'!$C:$D,2,0),0)/coef!$I$3</f>
        <v>0</v>
      </c>
      <c r="E212" s="103" t="s">
        <v>7230</v>
      </c>
      <c r="F212" s="103" t="s">
        <v>7231</v>
      </c>
      <c r="G212" s="103" t="s">
        <v>7082</v>
      </c>
      <c r="H212" s="126"/>
      <c r="I212" s="103" t="s">
        <v>7126</v>
      </c>
      <c r="J212" s="126"/>
      <c r="K212" s="126"/>
      <c r="L212" s="125"/>
      <c r="M212" s="125"/>
    </row>
    <row r="213" customFormat="false" ht="38.25" hidden="false" customHeight="true" outlineLevel="0" collapsed="false">
      <c r="B213" s="126" t="s">
        <v>1</v>
      </c>
      <c r="C213" s="103" t="s">
        <v>5367</v>
      </c>
      <c r="D213" s="103" t="n">
        <f aca="false">IFERROR(VLOOKUP(C213,'Input data'!$C:$D,2,0),0)/coef!$I$3</f>
        <v>0</v>
      </c>
      <c r="E213" s="103" t="s">
        <v>7232</v>
      </c>
      <c r="F213" s="103" t="s">
        <v>7233</v>
      </c>
      <c r="G213" s="103" t="s">
        <v>7082</v>
      </c>
      <c r="H213" s="126"/>
      <c r="I213" s="103" t="s">
        <v>7126</v>
      </c>
      <c r="J213" s="126"/>
      <c r="K213" s="126"/>
      <c r="L213" s="125"/>
      <c r="M213" s="125"/>
    </row>
    <row r="214" customFormat="false" ht="38.25" hidden="false" customHeight="true" outlineLevel="0" collapsed="false">
      <c r="B214" s="126" t="s">
        <v>1</v>
      </c>
      <c r="C214" s="103" t="s">
        <v>5368</v>
      </c>
      <c r="D214" s="103" t="n">
        <f aca="false">IFERROR(VLOOKUP(C214,'Input data'!$C:$D,2,0),0)/coef!$I$3</f>
        <v>0</v>
      </c>
      <c r="E214" s="103" t="s">
        <v>7234</v>
      </c>
      <c r="F214" s="103" t="s">
        <v>7235</v>
      </c>
      <c r="G214" s="103" t="s">
        <v>7082</v>
      </c>
      <c r="H214" s="126"/>
      <c r="I214" s="103" t="s">
        <v>7126</v>
      </c>
      <c r="J214" s="126"/>
      <c r="K214" s="126"/>
      <c r="L214" s="125"/>
      <c r="M214" s="125"/>
    </row>
    <row r="215" customFormat="false" ht="51" hidden="false" customHeight="true" outlineLevel="0" collapsed="false">
      <c r="B215" s="126" t="s">
        <v>1</v>
      </c>
      <c r="C215" s="103" t="s">
        <v>5369</v>
      </c>
      <c r="D215" s="103" t="n">
        <f aca="false">IFERROR(VLOOKUP(C215,'Input data'!$C:$D,2,0),0)/coef!$I$3</f>
        <v>0</v>
      </c>
      <c r="E215" s="103" t="s">
        <v>7236</v>
      </c>
      <c r="F215" s="103" t="s">
        <v>7237</v>
      </c>
      <c r="G215" s="103" t="s">
        <v>7082</v>
      </c>
      <c r="H215" s="126"/>
      <c r="I215" s="103" t="s">
        <v>7126</v>
      </c>
      <c r="J215" s="126"/>
      <c r="K215" s="126"/>
      <c r="L215" s="125"/>
      <c r="M215" s="125"/>
    </row>
    <row r="216" customFormat="false" ht="63.75" hidden="false" customHeight="true" outlineLevel="0" collapsed="false">
      <c r="B216" s="126" t="s">
        <v>1</v>
      </c>
      <c r="C216" s="103" t="s">
        <v>7238</v>
      </c>
      <c r="D216" s="103" t="n">
        <f aca="false">IFERROR(VLOOKUP(C216,'Input data'!$C:$D,2,0),0)/coef!$I$3</f>
        <v>0</v>
      </c>
      <c r="E216" s="103" t="s">
        <v>7239</v>
      </c>
      <c r="F216" s="103" t="s">
        <v>7240</v>
      </c>
      <c r="G216" s="103" t="s">
        <v>7004</v>
      </c>
      <c r="H216" s="126"/>
      <c r="I216" s="103" t="s">
        <v>7126</v>
      </c>
      <c r="J216" s="126"/>
      <c r="K216" s="126"/>
      <c r="L216" s="125"/>
      <c r="M216" s="125"/>
    </row>
    <row r="217" customFormat="false" ht="25.5" hidden="false" customHeight="true" outlineLevel="0" collapsed="false">
      <c r="B217" s="126" t="s">
        <v>1</v>
      </c>
      <c r="C217" s="103" t="s">
        <v>5370</v>
      </c>
      <c r="D217" s="103" t="n">
        <f aca="false">IFERROR(VLOOKUP(C217,'Input data'!$C:$D,2,0),0)/coef!$I$3</f>
        <v>0</v>
      </c>
      <c r="E217" s="103" t="s">
        <v>7241</v>
      </c>
      <c r="F217" s="103" t="s">
        <v>7242</v>
      </c>
      <c r="G217" s="103" t="s">
        <v>7082</v>
      </c>
      <c r="H217" s="126"/>
      <c r="I217" s="103" t="s">
        <v>7126</v>
      </c>
      <c r="J217" s="126"/>
      <c r="K217" s="126"/>
      <c r="L217" s="125"/>
      <c r="M217" s="125"/>
    </row>
    <row r="218" customFormat="false" ht="25.5" hidden="false" customHeight="true" outlineLevel="0" collapsed="false">
      <c r="B218" s="126" t="s">
        <v>1</v>
      </c>
      <c r="C218" s="103" t="s">
        <v>7243</v>
      </c>
      <c r="D218" s="103" t="n">
        <f aca="false">IFERROR(VLOOKUP(C218,'Input data'!$C:$D,2,0),0)/coef!$I$3</f>
        <v>0</v>
      </c>
      <c r="E218" s="103" t="s">
        <v>7244</v>
      </c>
      <c r="F218" s="103" t="s">
        <v>7245</v>
      </c>
      <c r="G218" s="103" t="s">
        <v>7082</v>
      </c>
      <c r="H218" s="126"/>
      <c r="I218" s="103" t="s">
        <v>7126</v>
      </c>
      <c r="J218" s="126"/>
      <c r="K218" s="126"/>
      <c r="L218" s="125"/>
      <c r="M218" s="125"/>
    </row>
    <row r="219" customFormat="false" ht="63.75" hidden="false" customHeight="true" outlineLevel="0" collapsed="false">
      <c r="B219" s="126" t="s">
        <v>1</v>
      </c>
      <c r="C219" s="103" t="s">
        <v>7246</v>
      </c>
      <c r="D219" s="103" t="n">
        <f aca="false">IFERROR(VLOOKUP(C219,'Input data'!$C:$D,2,0),0)/coef!$I$3</f>
        <v>0</v>
      </c>
      <c r="E219" s="103" t="s">
        <v>7247</v>
      </c>
      <c r="F219" s="103" t="s">
        <v>7248</v>
      </c>
      <c r="G219" s="103" t="s">
        <v>7082</v>
      </c>
      <c r="H219" s="126"/>
      <c r="I219" s="103" t="s">
        <v>7126</v>
      </c>
      <c r="J219" s="126"/>
      <c r="K219" s="126"/>
      <c r="L219" s="125"/>
      <c r="M219" s="125"/>
    </row>
    <row r="220" customFormat="false" ht="51" hidden="false" customHeight="true" outlineLevel="0" collapsed="false">
      <c r="B220" s="126" t="s">
        <v>1</v>
      </c>
      <c r="C220" s="103" t="s">
        <v>5371</v>
      </c>
      <c r="D220" s="103" t="n">
        <f aca="false">IFERROR(VLOOKUP(C220,'Input data'!$C:$D,2,0),0)/coef!$I$3</f>
        <v>0</v>
      </c>
      <c r="E220" s="103" t="s">
        <v>7249</v>
      </c>
      <c r="F220" s="103" t="s">
        <v>7250</v>
      </c>
      <c r="G220" s="103" t="s">
        <v>7082</v>
      </c>
      <c r="H220" s="126"/>
      <c r="I220" s="103" t="s">
        <v>7126</v>
      </c>
      <c r="J220" s="126"/>
      <c r="K220" s="126"/>
      <c r="L220" s="125"/>
      <c r="M220" s="125"/>
    </row>
    <row r="221" customFormat="false" ht="51" hidden="false" customHeight="true" outlineLevel="0" collapsed="false">
      <c r="B221" s="126" t="s">
        <v>1</v>
      </c>
      <c r="C221" s="103" t="s">
        <v>7251</v>
      </c>
      <c r="D221" s="103" t="n">
        <f aca="false">IFERROR(VLOOKUP(C221,'Input data'!$C:$D,2,0),0)/coef!$I$3</f>
        <v>0</v>
      </c>
      <c r="E221" s="103" t="s">
        <v>7252</v>
      </c>
      <c r="F221" s="103" t="s">
        <v>7253</v>
      </c>
      <c r="G221" s="103" t="s">
        <v>7082</v>
      </c>
      <c r="H221" s="126"/>
      <c r="I221" s="103" t="s">
        <v>7126</v>
      </c>
      <c r="J221" s="126"/>
      <c r="K221" s="126"/>
      <c r="L221" s="125"/>
      <c r="M221" s="125"/>
    </row>
    <row r="222" customFormat="false" ht="25.5" hidden="false" customHeight="true" outlineLevel="0" collapsed="false">
      <c r="B222" s="126" t="s">
        <v>1</v>
      </c>
      <c r="C222" s="103" t="s">
        <v>7254</v>
      </c>
      <c r="D222" s="103" t="n">
        <f aca="false">IFERROR(VLOOKUP(C222,'Input data'!$C:$D,2,0),0)/coef!$I$3</f>
        <v>0</v>
      </c>
      <c r="E222" s="103" t="s">
        <v>7255</v>
      </c>
      <c r="F222" s="103" t="s">
        <v>7256</v>
      </c>
      <c r="G222" s="103" t="s">
        <v>7082</v>
      </c>
      <c r="H222" s="126"/>
      <c r="I222" s="103" t="s">
        <v>7126</v>
      </c>
      <c r="J222" s="126"/>
      <c r="K222" s="126"/>
      <c r="L222" s="125"/>
      <c r="M222" s="125"/>
    </row>
    <row r="223" customFormat="false" ht="51" hidden="false" customHeight="true" outlineLevel="0" collapsed="false">
      <c r="B223" s="126" t="s">
        <v>1</v>
      </c>
      <c r="C223" s="103" t="s">
        <v>5372</v>
      </c>
      <c r="D223" s="103" t="n">
        <f aca="false">IFERROR(VLOOKUP(C223,'Input data'!$C:$D,2,0),0)/coef!$I$3</f>
        <v>0</v>
      </c>
      <c r="E223" s="103" t="s">
        <v>7257</v>
      </c>
      <c r="F223" s="103" t="s">
        <v>7258</v>
      </c>
      <c r="G223" s="103" t="s">
        <v>7082</v>
      </c>
      <c r="H223" s="126"/>
      <c r="I223" s="103" t="s">
        <v>7126</v>
      </c>
      <c r="J223" s="126"/>
      <c r="K223" s="126"/>
      <c r="L223" s="125"/>
      <c r="M223" s="125"/>
    </row>
    <row r="224" customFormat="false" ht="25.5" hidden="false" customHeight="true" outlineLevel="0" collapsed="false">
      <c r="B224" s="126" t="s">
        <v>1</v>
      </c>
      <c r="C224" s="103" t="s">
        <v>5373</v>
      </c>
      <c r="D224" s="103" t="n">
        <f aca="false">IFERROR(VLOOKUP(C224,'Input data'!$C:$D,2,0),0)/coef!$I$3</f>
        <v>0</v>
      </c>
      <c r="E224" s="103" t="s">
        <v>7259</v>
      </c>
      <c r="F224" s="103" t="s">
        <v>7260</v>
      </c>
      <c r="G224" s="103" t="s">
        <v>7082</v>
      </c>
      <c r="H224" s="125"/>
      <c r="I224" s="103" t="s">
        <v>7261</v>
      </c>
      <c r="J224" s="128"/>
      <c r="K224" s="129"/>
      <c r="L224" s="125"/>
      <c r="M224" s="125"/>
    </row>
    <row r="225" customFormat="false" ht="25.5" hidden="false" customHeight="true" outlineLevel="0" collapsed="false">
      <c r="B225" s="126" t="s">
        <v>1</v>
      </c>
      <c r="C225" s="103" t="s">
        <v>5374</v>
      </c>
      <c r="D225" s="103" t="n">
        <f aca="false">IFERROR(VLOOKUP(C225,'Input data'!$C:$D,2,0),0)/coef!$I$3</f>
        <v>0</v>
      </c>
      <c r="E225" s="103" t="s">
        <v>7262</v>
      </c>
      <c r="F225" s="103" t="s">
        <v>7263</v>
      </c>
      <c r="G225" s="103" t="s">
        <v>7082</v>
      </c>
      <c r="H225" s="125"/>
      <c r="I225" s="103" t="s">
        <v>7261</v>
      </c>
      <c r="J225" s="128"/>
      <c r="K225" s="129"/>
      <c r="L225" s="125"/>
      <c r="M225" s="125"/>
    </row>
  </sheetData>
  <conditionalFormatting sqref="C1">
    <cfRule type="duplicateValues" priority="2" aboveAverage="0" equalAverage="0" bottom="0" percent="0" rank="0" text="" dxfId="0"/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L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3" activeCellId="0" sqref="G33"/>
    </sheetView>
  </sheetViews>
  <sheetFormatPr defaultColWidth="12.8046875" defaultRowHeight="13.5" zeroHeight="false" outlineLevelRow="0" outlineLevelCol="0"/>
  <cols>
    <col collapsed="false" customWidth="false" hidden="false" outlineLevel="0" max="4" min="1" style="130" width="12.83"/>
    <col collapsed="false" customWidth="true" hidden="false" outlineLevel="0" max="5" min="5" style="130" width="45.11"/>
    <col collapsed="false" customWidth="true" hidden="false" outlineLevel="0" max="6" min="6" style="130" width="49.12"/>
    <col collapsed="false" customWidth="false" hidden="false" outlineLevel="0" max="9" min="7" style="130" width="12.83"/>
    <col collapsed="false" customWidth="true" hidden="false" outlineLevel="0" max="10" min="10" style="130" width="19.24"/>
    <col collapsed="false" customWidth="true" hidden="false" outlineLevel="0" max="11" min="11" style="130" width="23.65"/>
    <col collapsed="false" customWidth="false" hidden="false" outlineLevel="0" max="1024" min="12" style="130" width="12.83"/>
  </cols>
  <sheetData>
    <row r="2" customFormat="false" ht="23.25" hidden="false" customHeight="true" outlineLevel="0" collapsed="false">
      <c r="B2" s="103" t="s">
        <v>6868</v>
      </c>
      <c r="C2" s="103" t="s">
        <v>6869</v>
      </c>
      <c r="D2" s="103" t="s">
        <v>7264</v>
      </c>
      <c r="E2" s="103" t="s">
        <v>6870</v>
      </c>
      <c r="F2" s="103" t="s">
        <v>6871</v>
      </c>
      <c r="G2" s="103" t="s">
        <v>6872</v>
      </c>
      <c r="H2" s="103" t="s">
        <v>6873</v>
      </c>
      <c r="I2" s="103" t="s">
        <v>6874</v>
      </c>
      <c r="J2" s="103" t="s">
        <v>6875</v>
      </c>
      <c r="K2" s="103" t="s">
        <v>6876</v>
      </c>
    </row>
    <row r="3" customFormat="false" ht="13.5" hidden="false" customHeight="true" outlineLevel="0" collapsed="false">
      <c r="L3" s="13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&amp;C&amp;12 &amp;Kffffff&amp;A</oddHeader>
    <oddFooter>&amp;C&amp;12 &amp;KffffffPage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52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B28" activeCellId="0" sqref="B28"/>
    </sheetView>
  </sheetViews>
  <sheetFormatPr defaultColWidth="9.3125" defaultRowHeight="15" zeroHeight="false" outlineLevelRow="0" outlineLevelCol="0"/>
  <cols>
    <col collapsed="false" customWidth="true" hidden="false" outlineLevel="0" max="1" min="1" style="1" width="73.84"/>
    <col collapsed="false" customWidth="true" hidden="false" outlineLevel="0" max="4" min="2" style="1" width="25.32"/>
    <col collapsed="false" customWidth="true" hidden="false" outlineLevel="0" max="5" min="5" style="1" width="18.16"/>
    <col collapsed="false" customWidth="true" hidden="false" outlineLevel="0" max="6" min="6" style="1" width="22"/>
    <col collapsed="false" customWidth="false" hidden="false" outlineLevel="0" max="7" min="7" style="1" width="9.33"/>
    <col collapsed="false" customWidth="true" hidden="false" outlineLevel="0" max="8" min="8" style="1" width="12.33"/>
    <col collapsed="false" customWidth="false" hidden="false" outlineLevel="0" max="9" min="9" style="1" width="9.33"/>
    <col collapsed="false" customWidth="true" hidden="false" outlineLevel="0" max="10" min="10" style="1" width="19.66"/>
    <col collapsed="false" customWidth="true" hidden="false" outlineLevel="0" max="12" min="11" style="1" width="15.01"/>
    <col collapsed="false" customWidth="false" hidden="false" outlineLevel="0" max="1024" min="13" style="1" width="9.33"/>
  </cols>
  <sheetData>
    <row r="1" s="3" customFormat="true" ht="29.25" hidden="false" customHeight="true" outlineLevel="0" collapsed="false">
      <c r="A1" s="3" t="s">
        <v>7265</v>
      </c>
      <c r="J1" s="20" t="s">
        <v>7266</v>
      </c>
      <c r="K1" s="3" t="n">
        <v>1</v>
      </c>
    </row>
    <row r="2" customFormat="false" ht="30.75" hidden="false" customHeight="true" outlineLevel="0" collapsed="false">
      <c r="A2" s="3" t="s">
        <v>7267</v>
      </c>
      <c r="C2" s="132" t="s">
        <v>7268</v>
      </c>
      <c r="D2" s="132" t="s">
        <v>7269</v>
      </c>
      <c r="F2" s="132" t="s">
        <v>7270</v>
      </c>
    </row>
    <row r="3" customFormat="false" ht="30.75" hidden="false" customHeight="true" outlineLevel="0" collapsed="false">
      <c r="B3" s="132" t="s">
        <v>7271</v>
      </c>
      <c r="C3" s="132" t="s">
        <v>4886</v>
      </c>
      <c r="D3" s="132" t="s">
        <v>4887</v>
      </c>
      <c r="E3" s="133" t="s">
        <v>7272</v>
      </c>
    </row>
    <row r="4" customFormat="false" ht="30.75" hidden="false" customHeight="true" outlineLevel="0" collapsed="false">
      <c r="A4" s="132" t="s">
        <v>4701</v>
      </c>
      <c r="B4" s="134" t="str">
        <f aca="false">VLOOKUP(A4,Indicators!B:F,4,0)</f>
        <v>не заполнено</v>
      </c>
      <c r="C4" s="134" t="str">
        <f aca="false">IF(INDEX(Normalita!$B$3:$S$94,3,MATCH($A4,Normalita!$B$3:$S$3,0)) = C$3,INDEX(Normalita!$B$3:$S$94,'Cluster determination'!$D$1+3,MATCH($A4,Normalita!$B$3:$S$3,0)),"")</f>
        <v/>
      </c>
      <c r="D4" s="134" t="n">
        <f aca="false">IF(INDEX(Normalita!$B$3:$S$94,3,MATCH($A4,Normalita!$B$3:$S$3,0)) = D$3,INDEX(Normalita!$B$3:$S$94,'Cluster determination'!$D$1+3,MATCH($A4,Normalita!$B$3:$S$3,0)),"")</f>
        <v>25</v>
      </c>
      <c r="E4" s="3" t="str">
        <f aca="false">IF(B4="не заполнено","",IF(AND(C4&lt;&gt;"",D4&lt;&gt;""),    IF(AND(B4&gt;=C4,B4&lt;=D4),1,0),    IF(AND(C4&lt;&gt;"",D4=""),    IF(B4&gt;=C4,1,0),    IF(AND(C4="",D4&lt;&gt;""),    IF(B4&lt;=D4,1,0),0   )  )  ))</f>
        <v/>
      </c>
      <c r="F4" s="135" t="str">
        <f aca="false">VLOOKUP(A4,Indicators!B:C,2,0)</f>
        <v>Индекс амортизация на стоимость амортизируемого оборудования</v>
      </c>
    </row>
    <row r="5" customFormat="false" ht="30.75" hidden="false" customHeight="true" outlineLevel="0" collapsed="false">
      <c r="A5" s="132" t="s">
        <v>4704</v>
      </c>
      <c r="B5" s="134" t="n">
        <f aca="false">VLOOKUP(A5,Indicators!B:F,4,0)</f>
        <v>99999</v>
      </c>
      <c r="C5" s="134" t="str">
        <f aca="false">IF(INDEX(Normalita!$B$3:$S$94,3,MATCH($A5,Normalita!$B$3:$S$3,0)) = C$3,INDEX(Normalita!$B$3:$S$94,'Cluster determination'!$D$1+3,MATCH($A5,Normalita!$B$3:$S$3,0)),"")</f>
        <v/>
      </c>
      <c r="D5" s="134" t="n">
        <f aca="false">IF(INDEX(Normalita!$B$3:$S$94,3,MATCH($A5,Normalita!$B$3:$S$3,0)) = D$3,INDEX(Normalita!$B$3:$S$94,'Cluster determination'!$D$1+3,MATCH($A5,Normalita!$B$3:$S$3,0)),"")</f>
        <v>55</v>
      </c>
      <c r="E5" s="3" t="n">
        <f aca="false">IF(B5="не заполнено","",IF(AND(C5&lt;&gt;"",D5&lt;&gt;""),    IF(AND(B5&gt;=C5,B5&lt;=D5),1,0),    IF(AND(C5&lt;&gt;"",D5=""),    IF(B5&gt;=C5,1,0),    IF(AND(C5="",D5&lt;&gt;""),    IF(B5&lt;=D5,1,0),0   )  )  ))</f>
        <v>0</v>
      </c>
      <c r="F5" s="135" t="str">
        <f aca="false">VLOOKUP(A5,Indicators!B:C,2,0)</f>
        <v>Индекс расходов на лизинг и аренду оборудования на стоимость этого оборудования</v>
      </c>
    </row>
    <row r="6" customFormat="false" ht="15.75" hidden="false" customHeight="true" outlineLevel="0" collapsed="false">
      <c r="A6" s="132" t="s">
        <v>4707</v>
      </c>
      <c r="B6" s="134" t="n">
        <f aca="false">VLOOKUP(A6,Indicators!B:F,4,0)</f>
        <v>0</v>
      </c>
      <c r="C6" s="134" t="str">
        <f aca="false">IF(INDEX(Normalita!$B$3:$S$94,3,MATCH($A6,Normalita!$B$3:$S$3,0)) = C$3,INDEX(Normalita!$B$3:$S$94,'Cluster determination'!$D$1+3,MATCH($A6,Normalita!$B$3:$S$3,0)),"")</f>
        <v/>
      </c>
      <c r="D6" s="134" t="n">
        <f aca="false">IF(INDEX(Normalita!$B$3:$S$94,3,MATCH($A6,Normalita!$B$3:$S$3,0)) = D$3,INDEX(Normalita!$B$3:$S$94,'Cluster determination'!$D$1+3,MATCH($A6,Normalita!$B$3:$S$3,0)),"")</f>
        <v>5.05</v>
      </c>
      <c r="E6" s="3" t="n">
        <f aca="false">IF(B6="не заполнено","",IF(AND(C6&lt;&gt;"",D6&lt;&gt;""),    IF(AND(B6&gt;=C6,B6&lt;=D6),1,0),    IF(AND(C6&lt;&gt;"",D6=""),    IF(B6&gt;=C6,1,0),    IF(AND(C6="",D6&lt;&gt;""),    IF(B6&lt;=D6,1,0),0   )  )  ))</f>
        <v>1</v>
      </c>
      <c r="F6" s="135" t="str">
        <f aca="false">VLOOKUP(A6,Indicators!B:C,2,0)</f>
        <v>Индекс прочих расходов на доходы</v>
      </c>
    </row>
    <row r="7" customFormat="false" ht="30.75" hidden="false" customHeight="true" outlineLevel="0" collapsed="false">
      <c r="A7" s="132" t="s">
        <v>4713</v>
      </c>
      <c r="B7" s="134" t="n">
        <f aca="false">VLOOKUP(A7,Indicators!B:F,4,0)</f>
        <v>-1.78482929319666</v>
      </c>
      <c r="C7" s="134" t="n">
        <f aca="false">IF(INDEX(Normalita!$B$3:$S$94,3,MATCH($A7,Normalita!$B$3:$S$3,0)) = C$3,INDEX(Normalita!$B$3:$S$94,'Cluster determination'!$D$1+3,MATCH($A7,Normalita!$B$3:$S$3,0)),"")</f>
        <v>1</v>
      </c>
      <c r="D7" s="134" t="str">
        <f aca="false">IF(INDEX(Normalita!$B$3:$S$94,3,MATCH($A7,Normalita!$B$3:$S$3,0)) = D$3,INDEX(Normalita!$B$3:$S$94,'Cluster determination'!$D$1+3,MATCH($A7,Normalita!$B$3:$S$3,0)),"")</f>
        <v/>
      </c>
      <c r="E7" s="3" t="n">
        <f aca="false">IF(B7="не заполнено","",IF(AND(C7&lt;&gt;"",D7&lt;&gt;""),    IF(AND(B7&gt;=C7,B7&lt;=D7),1,0),    IF(AND(C7&lt;&gt;"",D7=""),    IF(B7&gt;=C7,1,0),    IF(AND(C7="",D7&lt;&gt;""),    IF(B7&lt;=D7,1,0),0   )  )  ))</f>
        <v>0</v>
      </c>
      <c r="F7" s="135" t="str">
        <f aca="false">VLOOKUP(A7,Indicators!B:C,2,0)</f>
        <v>Индекс покрытия затрат на использование сторонних активов и амортизацию</v>
      </c>
    </row>
    <row r="8" customFormat="false" ht="30.75" hidden="false" customHeight="true" outlineLevel="0" collapsed="false">
      <c r="A8" s="132" t="s">
        <v>4710</v>
      </c>
      <c r="B8" s="134" t="n">
        <f aca="false">VLOOKUP(A8,Indicators!B:F,4,0)</f>
        <v>96.3834908706629</v>
      </c>
      <c r="C8" s="134" t="n">
        <f aca="false">IF(INDEX(Normalita!$B$3:$S$94,3,MATCH($A8,Normalita!$B$3:$S$3,0)) = C$3,INDEX(Normalita!$B$3:$S$94,'Cluster determination'!$D$1+3,MATCH($A8,Normalita!$B$3:$S$3,0)),"")</f>
        <v>0</v>
      </c>
      <c r="D8" s="134" t="str">
        <f aca="false">IF(INDEX(Normalita!$B$3:$S$94,3,MATCH($A8,Normalita!$B$3:$S$3,0)) = D$3,INDEX(Normalita!$B$3:$S$94,'Cluster determination'!$D$1+3,MATCH($A8,Normalita!$B$3:$S$3,0)),"")</f>
        <v/>
      </c>
      <c r="E8" s="3" t="n">
        <f aca="false">IF(AND(C8&lt;&gt;"",D8&lt;&gt;""),    IF(AND(B8&gt;C8,B8&lt;=D8),1,0),    IF(AND(C8&lt;&gt;"",D8=""),    IF(B8&gt;C8,1,0),    IF(AND(C8="",D8&lt;&gt;""),    IF(B8&lt;D8,1,0),0   )  )  )</f>
        <v>1</v>
      </c>
      <c r="F8" s="135" t="str">
        <f aca="false">VLOOKUP(A8,Indicators!B:C,2,0)</f>
        <v>Индекс стоимости продаж и стоимости производства услуг на доходы</v>
      </c>
    </row>
    <row r="9" customFormat="false" ht="15.75" hidden="false" customHeight="true" outlineLevel="0" collapsed="false">
      <c r="A9" s="132" t="s">
        <v>4723</v>
      </c>
      <c r="B9" s="134" t="n">
        <f aca="false">VLOOKUP(A9,Indicators!B:F,4,0)</f>
        <v>0</v>
      </c>
      <c r="C9" s="134" t="n">
        <f aca="false">IF(INDEX(Normalita!$B$3:$S$94,3,MATCH($A9,Normalita!$B$3:$S$3,0)) = C$3,INDEX(Normalita!$B$3:$S$94,'Cluster determination'!$D$1+3,MATCH($A9,Normalita!$B$3:$S$3,0)),"")</f>
        <v>0</v>
      </c>
      <c r="D9" s="134" t="str">
        <f aca="false">IF(INDEX(Normalita!$B$3:$S$94,3,MATCH($A9,Normalita!$B$3:$S$3,0)) = D$3,INDEX(Normalita!$B$3:$S$94,'Cluster determination'!$D$1+3,MATCH($A9,Normalita!$B$3:$S$3,0)),"")</f>
        <v/>
      </c>
      <c r="E9" s="3" t="n">
        <f aca="false">IF(AND(C9&lt;&gt;"",D9&lt;&gt;""),    IF(AND(B9&gt;C9,B9&lt;=D9),1,0),    IF(AND(C9&lt;&gt;"",D9=""),    IF(B9&gt;C9,1,0),    IF(AND(C9="",D9&lt;&gt;""),    IF(B9&lt;D9,1,0),0   )  )  )</f>
        <v>0</v>
      </c>
      <c r="F9" s="135" t="str">
        <f aca="false">VLOOKUP(A9,Indicators!B:C,2,0)</f>
        <v>Наличие стоимости основных средств при непустом блоке Е</v>
      </c>
    </row>
    <row r="10" customFormat="false" ht="15" hidden="false" customHeight="true" outlineLevel="0" collapsed="false">
      <c r="E10" s="134"/>
    </row>
    <row r="11" customFormat="false" ht="15" hidden="false" customHeight="true" outlineLevel="0" collapsed="false">
      <c r="A11" s="136"/>
      <c r="E11" s="134"/>
    </row>
    <row r="12" customFormat="false" ht="15.75" hidden="false" customHeight="true" outlineLevel="0" collapsed="false">
      <c r="A12" s="3" t="s">
        <v>7273</v>
      </c>
      <c r="G12" s="3"/>
      <c r="H12" s="3"/>
      <c r="I12" s="3"/>
      <c r="J12" s="3"/>
      <c r="K12" s="3"/>
    </row>
    <row r="13" customFormat="false" ht="15.75" hidden="false" customHeight="true" outlineLevel="0" collapsed="false">
      <c r="A13" s="119" t="s">
        <v>4694</v>
      </c>
      <c r="B13" s="3" t="n">
        <f aca="false">VLOOKUP(A13,Indicators!B:E,4,0)</f>
        <v>1.03752208076993</v>
      </c>
      <c r="C13" s="137" t="n">
        <f aca="false">INDEX(Coerenza!$B:$R,MATCH('Cluster determination'!$D$1,Coerenza!$B:$B,0),IF(C$3="Soglia minima",MATCH($A13,Coerenza!$3:$3,0)-1,MATCH($A13,Coerenza!$3:$3,0)))</f>
        <v>1.25</v>
      </c>
      <c r="D13" s="137" t="n">
        <f aca="false">INDEX(Coerenza!$B:$R,MATCH('Cluster determination'!$D$1,Coerenza!$B:$B,0),IF(D$3="Soglia minima",MATCH($A13,Coerenza!$3:$3,0)-1,MATCH($A13,Coerenza!$3:$3,0)))</f>
        <v>2.5</v>
      </c>
      <c r="E13" s="138" t="n">
        <f aca="false">IF(B13 = "не заполнено", "", IF(AND(C13&lt;&gt;"",D13&lt;&gt;""),    IF(AND(B13&gt;=C13,B13&lt;=D13),1,0),    IF(AND(C13&lt;&gt;"",D13=""),    IF(B13&gt;=C13,1,0),    IF(AND(C13="",D13&lt;&gt;""),    IF(B13&lt;=D13,1,0),0   )  )  ))</f>
        <v>0</v>
      </c>
      <c r="F13" s="3" t="n">
        <f aca="false">IF(E13=1,1,IF(B13="не заполнено","",IF(D13&gt;=999999,B13/C13,(D13-C13)/MAX(ABS(C13-B13),ABS(D13-B13)))))</f>
        <v>0.854713759137008</v>
      </c>
      <c r="G13" s="135" t="str">
        <f aca="false">VLOOKUP(A13,Indicators!B:C,2,0)</f>
        <v>Наценка</v>
      </c>
      <c r="H13" s="3"/>
      <c r="I13" s="3"/>
      <c r="J13" s="3"/>
      <c r="K13" s="3"/>
    </row>
    <row r="14" customFormat="false" ht="15.75" hidden="false" customHeight="true" outlineLevel="0" collapsed="false">
      <c r="A14" s="119" t="s">
        <v>4697</v>
      </c>
      <c r="B14" s="3" t="n">
        <f aca="false">VLOOKUP(A14,Indicators!B:E,4,0)*coef!$I$3</f>
        <v>-1796</v>
      </c>
      <c r="C14" s="3" t="n">
        <f aca="false">INDEX(Coerenza!$B:$R,MATCH('Cluster determination'!$D$1,Coerenza!$B:$B,0),IF(C$3="Soglia minima",MATCH($A14,Coerenza!$3:$3,0)-1,MATCH($A14,Coerenza!$3:$3,0)))*coef!$I$3</f>
        <v>1958.83424536289</v>
      </c>
      <c r="D14" s="3" t="n">
        <f aca="false">INDEX(Coerenza!$B:$R,MATCH('Cluster determination'!$D$1,Coerenza!$B:$B,0),IF(D$3="Soglia minima",MATCH($A14,Coerenza!$3:$3,0)-1,MATCH($A14,Coerenza!$3:$3,0)))*coef!$I$3</f>
        <v>11700.3538797186</v>
      </c>
      <c r="E14" s="138" t="n">
        <f aca="false">IF(B14 = "не заполнено", "", IF(AND(C14&lt;&gt;"",D14&lt;&gt;""),    IF(AND(B14&gt;=C14,B14&lt;=D14),1,0),    IF(AND(C14&lt;&gt;"",D14=""),    IF(B14&gt;=C14,1,0),    IF(AND(C14="",D14&lt;&gt;""),    IF(B14&lt;=D14,1,0),0   )  )  ))</f>
        <v>0</v>
      </c>
      <c r="F14" s="3" t="n">
        <f aca="false">IF(E14=1,1,IF(B14="не заполнено","",IF(D14&gt;=999999,B14/C14,(D14-C14)/MAX(ABS(C14-B14),ABS(D14-B14)))))</f>
        <v>0.721788989913387</v>
      </c>
      <c r="G14" s="135" t="str">
        <f aca="false">VLOOKUP(A14,Indicators!B:C,2,0)</f>
        <v>Валовая добавленная стоимость  на сотрудника</v>
      </c>
      <c r="H14" s="3"/>
      <c r="I14" s="3"/>
      <c r="J14" s="3"/>
      <c r="K14" s="3"/>
    </row>
    <row r="15" customFormat="false" ht="15" hidden="false" customHeight="true" outlineLevel="0" collapsed="false">
      <c r="A15" s="55" t="s">
        <v>4717</v>
      </c>
      <c r="B15" s="3" t="n">
        <f aca="false">IF(VLOOKUP(A15,Indicators!B:E,4,0) = "не заполнено", "не заполнено", VLOOKUP(A15,Indicators!B:E,4,0)*coef!$I$3)</f>
        <v>35000</v>
      </c>
      <c r="C15" s="3" t="n">
        <f aca="false">INDEX(Coerenza!$B:$R,MATCH('Cluster determination'!$D$1,Coerenza!$B:$B,0),IF(C$3="Soglia minima",MATCH($A15,Coerenza!$3:$3,0)-1,MATCH($A15,Coerenza!$3:$3,0)))*coef!$I$3</f>
        <v>36877.0608917001</v>
      </c>
      <c r="D15" s="3" t="n">
        <f aca="false">INDEX(Coerenza!$B:$R,MATCH('Cluster determination'!$D$1,Coerenza!$B:$B,0),IF(D$3="Soglia minima",MATCH($A15,Coerenza!$3:$3,0)-1,MATCH($A15,Coerenza!$3:$3,0)))*coef!$I$3</f>
        <v>999999</v>
      </c>
      <c r="E15" s="138" t="n">
        <f aca="false">IF(B15 = "не заполнено", "", IF(AND(C15&lt;&gt;"",D15&lt;&gt;""),    IF(AND(B15&gt;=C15,B15&lt;=D15),1,0),    IF(AND(C15&lt;&gt;"",D15=""),    IF(B15&gt;=C15,1,0),    IF(AND(C15="",D15&lt;&gt;""),    IF(B15&lt;=D15,1,0),0   )  )  ))</f>
        <v>0</v>
      </c>
      <c r="F15" s="3" t="n">
        <f aca="false">IF(E15=1,1,IF(B15="не заполнено","",IF(D15&gt;=999999,B15/C15,(D15-C15)/MAX(ABS(C15-B15),ABS(D15-B15)))))</f>
        <v>0.949099498541583</v>
      </c>
      <c r="G15" s="135" t="n">
        <f aca="false">VLOOKUP(A15,Indicators!B:C,2,0)</f>
        <v>0</v>
      </c>
    </row>
    <row r="16" customFormat="false" ht="15" hidden="false" customHeight="true" outlineLevel="0" collapsed="false">
      <c r="A16" s="55" t="s">
        <v>4719</v>
      </c>
      <c r="B16" s="3" t="n">
        <f aca="false">VLOOKUP(A16,Indicators!B:E,4,0)</f>
        <v>-0.0992779783393501</v>
      </c>
      <c r="C16" s="3" t="n">
        <f aca="false">INDEX(Coerenza!$B:$L,MATCH('Cluster determination'!$D$1,Coerenza!$B:$B,0),IF(C$3="Soglia minima",MATCH($A16,Coerenza!$3:$3,0)-1,MATCH($A16,Coerenza!$3:$3,0)))</f>
        <v>0.95</v>
      </c>
      <c r="D16" s="3" t="n">
        <f aca="false">INDEX(Coerenza!$B:$L,MATCH('Cluster determination'!$D$1,Coerenza!$B:$B,0),IF(D$3="Soglia minima",MATCH($A16,Coerenza!$3:$3,0)-1,MATCH($A16,Coerenza!$3:$3,0)))</f>
        <v>1.05</v>
      </c>
      <c r="E16" s="138" t="n">
        <f aca="false">IF(B16 = "не заполнено", "", IF(AND(C16&lt;&gt;"",D16&lt;&gt;""),    IF(AND(B16&gt;=C16,B16&lt;=D16),1,0),    IF(AND(C16&lt;&gt;"",D16=""),    IF(B16&gt;=C16,1,0),    IF(AND(C16="",D16&lt;&gt;""),    IF(B16&lt;=D16,1,0),0   )  )  ))</f>
        <v>0</v>
      </c>
      <c r="F16" s="3" t="n">
        <f aca="false">IF(E16=1,1,IF(B16="не заполнено","",IF(D16&gt;=999999,B16/C16,(D16-C16)/MAX(ABS(C16-B16),ABS(D16-B16)))))</f>
        <v>0.0870111512486258</v>
      </c>
      <c r="G16" s="135" t="n">
        <f aca="false">VLOOKUP(A16,Indicators!B:C,2,0)</f>
        <v>0</v>
      </c>
    </row>
    <row r="17" customFormat="false" ht="15" hidden="false" customHeight="true" outlineLevel="0" collapsed="false">
      <c r="A17" s="55" t="s">
        <v>4721</v>
      </c>
      <c r="B17" s="3" t="n">
        <f aca="false">VLOOKUP(A17,Indicators!B:E,4,0)</f>
        <v>0.0361650912933717</v>
      </c>
      <c r="C17" s="3" t="n">
        <f aca="false">($B23*$C28-VLOOKUP("F02501",'Q fields (current)'!$C:$D,2,0))/$B23 - 0.03</f>
        <v>0.0511483907880401</v>
      </c>
      <c r="D17" s="3" t="n">
        <f aca="false">($B23*$C28-VLOOKUP("F02501",'Q fields (current)'!$C:$D,2,0))/$B23 + 0.03</f>
        <v>0.11114839078804</v>
      </c>
      <c r="E17" s="138" t="n">
        <f aca="false">IF(B17 = "не заполнено", "", IF(AND(C17&lt;&gt;"",D17&lt;&gt;""),    IF(AND(B17&gt;=C17,B17&lt;=D17),1,0),    IF(AND(C17&lt;&gt;"",D17=""),    IF(B17&gt;=C17,1,0),    IF(AND(C17="",D17&lt;&gt;""),    IF(B17&lt;=D17,1,0),0   )  )  ))</f>
        <v>0</v>
      </c>
      <c r="F17" s="3" t="n">
        <f aca="false">IF(E17=1,1,IF(B17="не заполнено","",IF(D17&gt;=999999,B17/C17,(D17-C17)/MAX(ABS(C17-B17),ABS(D17-B17)))))</f>
        <v>0.800178178399128</v>
      </c>
      <c r="G17" s="135" t="n">
        <f aca="false">VLOOKUP(A17,Indicators!B:C,2,0)</f>
        <v>0</v>
      </c>
    </row>
    <row r="18" customFormat="false" ht="15" hidden="false" customHeight="true" outlineLevel="0" collapsed="false">
      <c r="A18" s="3"/>
      <c r="B18" s="3"/>
      <c r="C18" s="3"/>
      <c r="D18" s="3"/>
      <c r="E18" s="3"/>
      <c r="F18" s="3"/>
      <c r="G18" s="3"/>
      <c r="H18" s="3"/>
      <c r="I18" s="3"/>
      <c r="J18" s="97"/>
      <c r="K18" s="3"/>
      <c r="L18" s="3"/>
      <c r="M18" s="3"/>
      <c r="N18" s="3"/>
      <c r="O18" s="3"/>
    </row>
    <row r="19" customFormat="false" ht="15.75" hidden="false" customHeight="true" outlineLevel="0" collapsed="false">
      <c r="A19" s="3"/>
      <c r="B19" s="3"/>
      <c r="C19" s="3"/>
      <c r="D19" s="3"/>
      <c r="E19" s="3"/>
      <c r="F19" s="3"/>
      <c r="G19" s="3"/>
      <c r="H19" s="3"/>
      <c r="I19" s="3"/>
      <c r="J19" s="97"/>
      <c r="K19" s="3"/>
      <c r="L19" s="3"/>
      <c r="M19" s="3"/>
      <c r="N19" s="3"/>
      <c r="O19" s="3"/>
    </row>
    <row r="20" customFormat="false" ht="15.75" hidden="false" customHeight="true" outlineLevel="0" collapsed="false">
      <c r="A20" s="139" t="s">
        <v>7272</v>
      </c>
      <c r="B20" s="3" t="n">
        <f aca="false">SUM(E4:E9,E13:E17)/COUNT(E4:E9,E13:E17)</f>
        <v>0.2</v>
      </c>
      <c r="C20" s="3" t="n">
        <f aca="false">Settings!$N$4</f>
        <v>0.75</v>
      </c>
      <c r="D20" s="3"/>
      <c r="E20" s="3"/>
      <c r="F20" s="3"/>
      <c r="G20" s="3"/>
      <c r="H20" s="3"/>
      <c r="I20" s="3"/>
      <c r="J20" s="97"/>
      <c r="K20" s="3"/>
      <c r="L20" s="3"/>
      <c r="M20" s="3"/>
      <c r="N20" s="3"/>
      <c r="O20" s="3"/>
    </row>
    <row r="21" customFormat="false" ht="15" hidden="false" customHeight="true" outlineLevel="0" collapsed="false">
      <c r="A21" s="139" t="s">
        <v>7274</v>
      </c>
      <c r="B21" s="3" t="n">
        <f aca="false">AVERAGE(F13:F17)</f>
        <v>0.682558315447946</v>
      </c>
      <c r="C21" s="3" t="n">
        <f aca="false">Settings!$N$5</f>
        <v>0.75</v>
      </c>
      <c r="D21" s="3"/>
      <c r="E21" s="3"/>
      <c r="F21" s="3"/>
      <c r="G21" s="3"/>
      <c r="H21" s="3"/>
      <c r="I21" s="3"/>
      <c r="J21" s="97"/>
      <c r="K21" s="3"/>
      <c r="L21" s="3"/>
      <c r="M21" s="3"/>
      <c r="N21" s="3"/>
      <c r="O21" s="3"/>
    </row>
    <row r="22" customFormat="false" ht="15.75" hidden="false" customHeight="true" outlineLevel="0" collapsed="false">
      <c r="A22" s="3"/>
      <c r="B22" s="3"/>
      <c r="C22" s="3"/>
      <c r="D22" s="3"/>
      <c r="E22" s="3"/>
      <c r="F22" s="3"/>
      <c r="G22" s="3"/>
      <c r="H22" s="3"/>
      <c r="I22" s="3"/>
      <c r="J22" s="97"/>
      <c r="K22" s="3"/>
      <c r="L22" s="3"/>
      <c r="M22" s="3"/>
      <c r="N22" s="3"/>
      <c r="O22" s="3"/>
    </row>
    <row r="23" customFormat="false" ht="15.75" hidden="false" customHeight="true" outlineLevel="0" collapsed="false">
      <c r="A23" s="139" t="s">
        <v>7275</v>
      </c>
      <c r="B23" s="140" t="n">
        <f aca="false">Ricavo!D1*coef!$I$3*E23</f>
        <v>71369961.7032806</v>
      </c>
      <c r="C23" s="3"/>
      <c r="D23" s="139" t="s">
        <v>7276</v>
      </c>
      <c r="E23" s="3" t="n">
        <f aca="false">VLOOKUP([1]coef!$G$2,[1]coef!$C$3:$D$2394,2,0)*F23</f>
        <v>0.925118330812058</v>
      </c>
      <c r="F23" s="3" t="n">
        <v>1.05</v>
      </c>
      <c r="G23" s="3"/>
      <c r="H23" s="3"/>
      <c r="I23" s="3"/>
      <c r="J23" s="97"/>
      <c r="K23" s="3"/>
      <c r="L23" s="3"/>
      <c r="M23" s="3"/>
      <c r="N23" s="3"/>
      <c r="O23" s="3"/>
    </row>
    <row r="24" customFormat="false" ht="15.75" hidden="false" customHeight="true" outlineLevel="0" collapsed="false">
      <c r="A24" s="69" t="s">
        <v>7277</v>
      </c>
      <c r="B24" s="137" t="n">
        <f aca="false">LOG(LOG(B23,0.899)+197,SUM(B20:B21)*1.5)</f>
        <v>11.7692976235388</v>
      </c>
      <c r="C24" s="3"/>
      <c r="D24" s="3"/>
      <c r="E24" s="3"/>
      <c r="F24" s="3"/>
      <c r="G24" s="3"/>
      <c r="H24" s="3"/>
      <c r="I24" s="3"/>
      <c r="J24" s="97"/>
      <c r="K24" s="3"/>
      <c r="L24" s="3"/>
      <c r="M24" s="3"/>
      <c r="N24" s="3"/>
      <c r="O24" s="3"/>
    </row>
    <row r="25" customFormat="false" ht="15.75" hidden="false" customHeight="true" outlineLevel="0" collapsed="false">
      <c r="A25" s="69" t="s">
        <v>7278</v>
      </c>
      <c r="B25" s="3" t="n">
        <f aca="false">B23*(100-B24)/100</f>
        <v>62970218.4966158</v>
      </c>
      <c r="C25" s="3"/>
      <c r="D25" s="3"/>
      <c r="E25" s="3"/>
      <c r="F25" s="3"/>
      <c r="G25" s="3"/>
      <c r="H25" s="3"/>
      <c r="I25" s="3"/>
      <c r="J25" s="97"/>
      <c r="K25" s="3"/>
      <c r="L25" s="3"/>
      <c r="M25" s="3"/>
      <c r="N25" s="3"/>
      <c r="O25" s="3"/>
    </row>
    <row r="26" customFormat="false" ht="15.75" hidden="false" customHeight="true" outlineLevel="0" collapsed="false">
      <c r="A26" s="69" t="s">
        <v>7279</v>
      </c>
      <c r="B26" s="3" t="n">
        <f aca="false">B23*(100+B24)/100</f>
        <v>79769704.9099454</v>
      </c>
      <c r="C26" s="3"/>
      <c r="D26" s="3"/>
      <c r="E26" s="3"/>
      <c r="F26" s="3"/>
      <c r="G26" s="3"/>
      <c r="H26" s="3"/>
      <c r="I26" s="3"/>
      <c r="J26" s="97"/>
      <c r="K26" s="3"/>
      <c r="L26" s="3"/>
      <c r="M26" s="3"/>
      <c r="N26" s="3"/>
      <c r="O26" s="3"/>
    </row>
    <row r="27" customFormat="false" ht="15.75" hidden="false" customHeight="true" outlineLevel="0" collapsed="false">
      <c r="A27" s="3"/>
      <c r="B27" s="3"/>
      <c r="C27" s="3"/>
      <c r="D27" s="3"/>
      <c r="E27" s="3"/>
      <c r="F27" s="3"/>
      <c r="G27" s="3"/>
      <c r="H27" s="3"/>
      <c r="I27" s="3"/>
      <c r="J27" s="97"/>
      <c r="K27" s="3"/>
      <c r="L27" s="3"/>
      <c r="M27" s="3"/>
      <c r="N27" s="3"/>
      <c r="O27" s="3"/>
    </row>
    <row r="28" customFormat="false" ht="15.75" hidden="false" customHeight="true" outlineLevel="0" collapsed="false">
      <c r="A28" s="69" t="s">
        <v>7280</v>
      </c>
      <c r="B28" s="3" t="n">
        <f aca="false">C28</f>
        <v>0.0811483907880401</v>
      </c>
      <c r="C28" s="3" t="n">
        <f aca="false">_xlfn.IFS(B23&gt;D38*coef!$I$3,D43,B23&lt;B38*coef!$I$3,B43,B42=MIN(B42:D42),B43+B42*ABS(B43-D43),D42=MIN(B42:D42),D43+D42*ABS(B43-D43),C42=MIN(B42:D42),C43+C42*ABS(B43-D43))</f>
        <v>0.0811483907880401</v>
      </c>
      <c r="D28" s="3"/>
      <c r="E28" s="3"/>
      <c r="F28" s="3"/>
      <c r="G28" s="3"/>
      <c r="H28" s="3"/>
      <c r="I28" s="3"/>
      <c r="J28" s="97"/>
      <c r="K28" s="3"/>
      <c r="L28" s="3"/>
      <c r="M28" s="3"/>
      <c r="N28" s="3"/>
      <c r="O28" s="3"/>
    </row>
    <row r="29" customFormat="false" ht="15.75" hidden="false" customHeight="true" outlineLevel="0" collapsed="false">
      <c r="A29" s="69" t="s">
        <v>7281</v>
      </c>
      <c r="B29" s="141" t="n">
        <f aca="false">B25*B$28*0.975-IF((VLOOKUP("F02201",'Q fields (current)'!$C:$D,2,0)-$D$6*$B$23/100)&gt;0,(VLOOKUP("F02201",'Q fields (current)'!$C:$D,2,0)-$D$6*$B$23/100),0)-VLOOKUP("F02501",'Q fields (current)'!$C:$D,2,0)</f>
        <v>4982183.60110736</v>
      </c>
      <c r="C29" s="142"/>
      <c r="D29" s="3"/>
      <c r="E29" s="3"/>
      <c r="F29" s="3"/>
      <c r="G29" s="3"/>
      <c r="H29" s="3"/>
      <c r="I29" s="3"/>
      <c r="J29" s="97"/>
      <c r="K29" s="3"/>
      <c r="L29" s="3"/>
      <c r="M29" s="3"/>
      <c r="N29" s="3"/>
      <c r="O29" s="3"/>
    </row>
    <row r="30" customFormat="false" ht="15.75" hidden="false" customHeight="true" outlineLevel="0" collapsed="false">
      <c r="A30" s="69" t="s">
        <v>7282</v>
      </c>
      <c r="B30" s="141" t="n">
        <f aca="false">B26*B$28*1.025-IF((VLOOKUP("F02201",'Q fields (current)'!$C:$D,2,0)-$D$6*$B$23/100)&gt;0,(VLOOKUP("F02201",'Q fields (current)'!$C:$D,2,0)-$D$6*$B$23/100),0)-VLOOKUP("F02501",'Q fields (current)'!$C:$D,2,0)</f>
        <v>6635012.76675587</v>
      </c>
      <c r="C30" s="142"/>
      <c r="D30" s="3"/>
      <c r="E30" s="3"/>
      <c r="F30" s="3"/>
      <c r="G30" s="3"/>
      <c r="H30" s="3"/>
      <c r="I30" s="3"/>
      <c r="J30" s="97"/>
      <c r="K30" s="3"/>
      <c r="L30" s="3"/>
      <c r="M30" s="143"/>
      <c r="N30" s="3" t="s">
        <v>7283</v>
      </c>
      <c r="O30" s="3" t="s">
        <v>7284</v>
      </c>
    </row>
    <row r="31" customFormat="false" ht="15.75" hidden="false" customHeight="true" outlineLevel="0" collapsed="false">
      <c r="A31" s="3"/>
      <c r="B31" s="3"/>
      <c r="C31" s="3"/>
      <c r="D31" s="3"/>
      <c r="E31" s="3"/>
      <c r="F31" s="3"/>
      <c r="G31" s="3"/>
      <c r="H31" s="3"/>
      <c r="I31" s="3"/>
      <c r="J31" s="97"/>
      <c r="K31" s="144" t="s">
        <v>7285</v>
      </c>
      <c r="L31" s="144" t="s">
        <v>7286</v>
      </c>
      <c r="M31" s="3"/>
      <c r="N31" s="3" t="s">
        <v>4673</v>
      </c>
      <c r="O31" s="3" t="s">
        <v>5355</v>
      </c>
    </row>
    <row r="32" customFormat="false" ht="15.75" hidden="false" customHeight="true" outlineLevel="0" collapsed="false">
      <c r="A32" s="3"/>
      <c r="B32" s="145" t="s">
        <v>7285</v>
      </c>
      <c r="C32" s="145" t="s">
        <v>7286</v>
      </c>
      <c r="D32" s="69" t="s">
        <v>7287</v>
      </c>
      <c r="E32" s="3"/>
      <c r="F32" s="3"/>
      <c r="G32" s="3"/>
      <c r="H32" s="3"/>
      <c r="I32" s="3"/>
      <c r="J32" s="146" t="s">
        <v>7288</v>
      </c>
      <c r="K32" s="147" t="n">
        <f aca="false">B25</f>
        <v>62970218.4966158</v>
      </c>
      <c r="L32" s="141" t="n">
        <f aca="false">B26</f>
        <v>79769704.9099454</v>
      </c>
      <c r="M32" s="3"/>
      <c r="N32" s="3" t="s">
        <v>5353</v>
      </c>
      <c r="O32" s="3" t="s">
        <v>4734</v>
      </c>
    </row>
    <row r="33" customFormat="false" ht="15.75" hidden="false" customHeight="true" outlineLevel="0" collapsed="false">
      <c r="A33" s="139" t="s">
        <v>7288</v>
      </c>
      <c r="B33" s="141" t="n">
        <f aca="false">K32</f>
        <v>62970218.4966158</v>
      </c>
      <c r="C33" s="141" t="n">
        <f aca="false">L32</f>
        <v>79769704.9099454</v>
      </c>
      <c r="D33" s="141" t="n">
        <f aca="false">(VLOOKUP("F00101",'Q fields (current)'!$C:$E,2,0)+VLOOKUP("F00201",'Q fields (current)'!$C:$E,2,0))*coef!$I$3</f>
        <v>51099000</v>
      </c>
      <c r="E33" s="3"/>
      <c r="F33" s="3"/>
      <c r="G33" s="3"/>
      <c r="H33" s="3"/>
      <c r="I33" s="3"/>
      <c r="J33" s="146" t="s">
        <v>7289</v>
      </c>
      <c r="K33" s="141" t="n">
        <f aca="false">VLOOKUP($N31,'Q fields (current)'!$C:$D,2,0)*coef!$I$3</f>
        <v>49251000</v>
      </c>
      <c r="L33" s="141" t="n">
        <f aca="false">VLOOKUP($N31,'Q fields (current)'!$C:$D,2,0)*coef!$I$3</f>
        <v>49251000</v>
      </c>
      <c r="M33" s="3"/>
      <c r="N33" s="3" t="s">
        <v>5354</v>
      </c>
      <c r="O33" s="3" t="s">
        <v>5361</v>
      </c>
    </row>
    <row r="34" customFormat="false" ht="15.75" hidden="false" customHeight="true" outlineLevel="0" collapsed="false">
      <c r="A34" s="69" t="s">
        <v>7290</v>
      </c>
      <c r="B34" s="141" t="n">
        <f aca="false">AVERAGE(B29,K38)</f>
        <v>2491091.80055368</v>
      </c>
      <c r="C34" s="141" t="n">
        <f aca="false">AVERAGE(B30,L38)</f>
        <v>3317506.38337793</v>
      </c>
      <c r="D34" s="141" t="n">
        <f aca="false">VLOOKUP("F02801",'Q fields (current)'!$C:$E,2,0)*coef!$I$3</f>
        <v>1848000</v>
      </c>
      <c r="E34" s="3"/>
      <c r="F34" s="3"/>
      <c r="G34" s="3"/>
      <c r="H34" s="3"/>
      <c r="I34" s="3"/>
      <c r="J34" s="146" t="s">
        <v>7291</v>
      </c>
      <c r="K34" s="141" t="n">
        <f aca="false">IFERROR(K32/IF(B13&lt;C13,C13,IF(B13&gt;D13,D13,B13)),0)</f>
        <v>50376174.7972927</v>
      </c>
      <c r="L34" s="141" t="n">
        <f aca="false">IFERROR(L32/IF(B13&lt;C13,C13,IF(B13&gt;D13,D13,B13)),0)</f>
        <v>63815763.9279564</v>
      </c>
      <c r="M34" s="3"/>
      <c r="N34" s="3" t="s">
        <v>4730</v>
      </c>
      <c r="O34" s="3" t="s">
        <v>5363</v>
      </c>
    </row>
    <row r="35" customFormat="false" ht="15.75" hidden="false" customHeight="true" outlineLevel="0" collapsed="false">
      <c r="A35" s="3"/>
      <c r="B35" s="3"/>
      <c r="C35" s="3"/>
      <c r="D35" s="3"/>
      <c r="E35" s="3"/>
      <c r="F35" s="3"/>
      <c r="G35" s="3"/>
      <c r="H35" s="3"/>
      <c r="I35" s="3"/>
      <c r="J35" s="148" t="s">
        <v>7292</v>
      </c>
      <c r="K35" s="141" t="n">
        <f aca="false">(IFERROR(VLOOKUP($N$31,'Q fields (current)'!$C:$D,2,0),0)+IFERROR(VLOOKUP($N$32,'Q fields (current)'!$C:$D,2,0),0)+IFERROR(VLOOKUP($N$33,'Q fields (current)'!$C:$D,2,0),0)+IFERROR(VLOOKUP($N$34,'Q fields (current)'!$C:$D,2,0),0))*coef!$I$3</f>
        <v>60079000</v>
      </c>
      <c r="L35" s="141" t="n">
        <f aca="false">(IFERROR(VLOOKUP($N$31,'Q fields (current)'!$C:$D,2,0),0)+IFERROR(VLOOKUP($N$32,'Q fields (current)'!$C:$D,2,0),0)+IFERROR(VLOOKUP($N$33,'Q fields (current)'!$C:$D,2,0),0)+IFERROR(VLOOKUP($N$34,'Q fields (current)'!$C:$D,2,0),0))*coef!$I$3</f>
        <v>60079000</v>
      </c>
      <c r="M35" s="3"/>
      <c r="N35" s="3"/>
      <c r="O35" s="3" t="s">
        <v>4676</v>
      </c>
    </row>
    <row r="36" customFormat="false" ht="27" hidden="false" customHeight="true" outlineLevel="0" collapsed="false">
      <c r="A36" s="120" t="s">
        <v>7293</v>
      </c>
      <c r="B36" s="134" t="s">
        <v>7294</v>
      </c>
      <c r="C36" s="134" t="s">
        <v>7295</v>
      </c>
      <c r="D36" s="134" t="s">
        <v>7296</v>
      </c>
      <c r="E36" s="134" t="s">
        <v>7297</v>
      </c>
      <c r="F36" s="3"/>
      <c r="G36" s="3"/>
      <c r="H36" s="3"/>
      <c r="I36" s="3"/>
      <c r="J36" s="149" t="s">
        <v>7298</v>
      </c>
      <c r="K36" s="150" t="n">
        <f aca="false">IF(K33 = 0, K35, K35*K34/K33)</f>
        <v>61451548.3065633</v>
      </c>
      <c r="L36" s="150" t="n">
        <f aca="false">IF(L33 = 0, L35, L35*L34/L33)</f>
        <v>77845876.8558545</v>
      </c>
      <c r="M36" s="3"/>
      <c r="N36" s="3"/>
      <c r="O36" s="3" t="s">
        <v>5364</v>
      </c>
    </row>
    <row r="37" customFormat="false" ht="15.75" hidden="false" customHeight="true" outlineLevel="0" collapsed="false">
      <c r="A37" s="120" t="s">
        <v>7299</v>
      </c>
      <c r="B37" s="3"/>
      <c r="C37" s="3"/>
      <c r="D37" s="3"/>
      <c r="E37" s="3"/>
      <c r="F37" s="3"/>
      <c r="G37" s="3"/>
      <c r="H37" s="3"/>
      <c r="I37" s="3"/>
      <c r="J37" s="149" t="s">
        <v>7300</v>
      </c>
      <c r="K37" s="141" t="n">
        <f aca="false">(IFERROR(VLOOKUP(O36,'Q fields (current)'!$C:$D,2,0),0)+IFERROR(VLOOKUP(O31,'Q fields (current)'!$C:$D,2,0),0)+IFERROR(VLOOKUP(O32,'Q fields (current)'!$C:$D,2,0),0)+IFERROR(VLOOKUP(O33,'Q fields (current)'!$C:$D,2,0),0)+IFERROR(VLOOKUP(O34,'Q fields (current)'!$C:$D,2,0),0)+IFERROR(VLOOKUP(O35,'Q fields (current)'!$C:$D,2,0),0))*coef!$I$3</f>
        <v>9634400</v>
      </c>
      <c r="L37" s="141" t="n">
        <f aca="false">(IFERROR(VLOOKUP(O36,'Q fields (current)'!$C:$D,2,0),0)+IFERROR(VLOOKUP(O31,'Q fields (current)'!$C:$D,2,0),0)+IFERROR(VLOOKUP(O32,'Q fields (current)'!$C:$D,2,0),0)+IFERROR(VLOOKUP(O33,'Q fields (current)'!$C:$D,2,0),0)+IFERROR(VLOOKUP(O34,'Q fields (current)'!$C:$D,2,0),0)+IFERROR(VLOOKUP(O35,'Q fields (current)'!$C:$D,2,0),0))*coef!$I$3</f>
        <v>9634400</v>
      </c>
      <c r="M37" s="3"/>
      <c r="N37" s="3"/>
      <c r="O37" s="3"/>
    </row>
    <row r="38" customFormat="false" ht="15.75" hidden="false" customHeight="true" outlineLevel="0" collapsed="false">
      <c r="A38" s="120" t="s">
        <v>7301</v>
      </c>
      <c r="B38" s="134" t="n">
        <v>198629</v>
      </c>
      <c r="C38" s="134" t="n">
        <v>483777</v>
      </c>
      <c r="D38" s="134" t="n">
        <v>985762</v>
      </c>
      <c r="E38" s="134" t="n">
        <v>594327</v>
      </c>
      <c r="F38" s="3"/>
      <c r="G38" s="3"/>
      <c r="H38" s="3"/>
      <c r="I38" s="3"/>
      <c r="J38" s="149" t="s">
        <v>7290</v>
      </c>
      <c r="K38" s="141" t="n">
        <f aca="false">MAX(K32-K36-K37,0)</f>
        <v>0</v>
      </c>
      <c r="L38" s="141" t="n">
        <f aca="false">MAX(L32-L36-L37,0)</f>
        <v>0</v>
      </c>
      <c r="M38" s="3"/>
      <c r="N38" s="3"/>
      <c r="O38" s="3"/>
    </row>
    <row r="39" customFormat="false" ht="15.75" hidden="false" customHeight="true" outlineLevel="0" collapsed="false">
      <c r="A39" s="120" t="s">
        <v>7302</v>
      </c>
      <c r="B39" s="3"/>
      <c r="C39" s="3"/>
      <c r="D39" s="3"/>
      <c r="E39" s="3"/>
      <c r="F39" s="3"/>
      <c r="G39" s="3"/>
      <c r="H39" s="3"/>
      <c r="I39" s="3"/>
      <c r="J39" s="148" t="s">
        <v>7280</v>
      </c>
      <c r="K39" s="3" t="n">
        <f aca="false">K38/K32</f>
        <v>0</v>
      </c>
      <c r="L39" s="3" t="n">
        <f aca="false">L38/L32</f>
        <v>0</v>
      </c>
      <c r="M39" s="3"/>
      <c r="N39" s="3"/>
      <c r="O39" s="3"/>
    </row>
    <row r="40" customFormat="false" ht="15.75" hidden="false" customHeight="true" outlineLevel="0" collapsed="false">
      <c r="A40" s="120" t="s">
        <v>7303</v>
      </c>
      <c r="B40" s="134" t="n">
        <v>29529</v>
      </c>
      <c r="C40" s="134" t="n">
        <v>52858</v>
      </c>
      <c r="D40" s="134" t="n">
        <v>79993</v>
      </c>
      <c r="E40" s="134" t="n">
        <v>56121</v>
      </c>
      <c r="F40" s="3"/>
      <c r="G40" s="3"/>
      <c r="H40" s="3"/>
      <c r="I40" s="3"/>
      <c r="J40" s="97"/>
      <c r="K40" s="3"/>
      <c r="L40" s="3"/>
      <c r="M40" s="3"/>
      <c r="N40" s="3"/>
      <c r="O40" s="3"/>
    </row>
    <row r="41" customFormat="false" ht="15" hidden="false" customHeight="true" outlineLevel="0" collapsed="false">
      <c r="A41" s="3"/>
      <c r="B41" s="3" t="n">
        <f aca="false">$B$23/(B38*coef!$I$3)</f>
        <v>5.43589861475305</v>
      </c>
      <c r="C41" s="3" t="n">
        <f aca="false">$B$23/(C38*coef!$I$3)</f>
        <v>2.23186944800969</v>
      </c>
      <c r="D41" s="3" t="n">
        <f aca="false">$B$23/(D38*coef!$I$3)</f>
        <v>1.09532230492734</v>
      </c>
      <c r="E41" s="3"/>
      <c r="F41" s="3"/>
      <c r="G41" s="3"/>
      <c r="H41" s="3"/>
      <c r="I41" s="3"/>
      <c r="J41" s="97"/>
      <c r="K41" s="3"/>
      <c r="L41" s="3"/>
      <c r="M41" s="3"/>
      <c r="N41" s="3"/>
      <c r="O41" s="3"/>
    </row>
    <row r="42" customFormat="false" ht="15" hidden="false" customHeight="true" outlineLevel="0" collapsed="false">
      <c r="A42" s="3"/>
      <c r="B42" s="3" t="n">
        <f aca="false">ABS(B41-1)</f>
        <v>4.43589861475305</v>
      </c>
      <c r="C42" s="3" t="n">
        <f aca="false">ABS(C41-1)</f>
        <v>1.23186944800969</v>
      </c>
      <c r="D42" s="3" t="n">
        <f aca="false">ABS(D41-1)</f>
        <v>0.0953223049273384</v>
      </c>
      <c r="E42" s="3"/>
      <c r="F42" s="3"/>
      <c r="G42" s="3"/>
      <c r="H42" s="3"/>
      <c r="I42" s="3"/>
      <c r="J42" s="97"/>
      <c r="K42" s="3"/>
      <c r="L42" s="3"/>
      <c r="M42" s="3"/>
      <c r="N42" s="3"/>
      <c r="O42" s="3"/>
    </row>
    <row r="43" customFormat="false" ht="18.75" hidden="false" customHeight="true" outlineLevel="0" collapsed="false">
      <c r="A43" s="46" t="s">
        <v>7304</v>
      </c>
      <c r="B43" s="47" t="n">
        <f aca="false">B40/B38</f>
        <v>0.14866409235308</v>
      </c>
      <c r="C43" s="47" t="n">
        <f aca="false">C40/C38</f>
        <v>0.109261085169407</v>
      </c>
      <c r="D43" s="47" t="n">
        <f aca="false">D40/D38</f>
        <v>0.0811483907880401</v>
      </c>
      <c r="E43" s="3"/>
      <c r="F43" s="3"/>
      <c r="G43" s="3"/>
      <c r="H43" s="3"/>
      <c r="I43" s="3"/>
      <c r="J43" s="97"/>
      <c r="K43" s="3"/>
      <c r="L43" s="3"/>
      <c r="M43" s="3"/>
      <c r="N43" s="3"/>
      <c r="O43" s="3"/>
    </row>
    <row r="44" customFormat="false" ht="15" hidden="false" customHeight="true" outlineLevel="0" collapsed="false">
      <c r="A44" s="3"/>
      <c r="B44" s="3"/>
      <c r="C44" s="3"/>
      <c r="D44" s="3"/>
      <c r="E44" s="3"/>
      <c r="F44" s="3"/>
      <c r="G44" s="3"/>
      <c r="H44" s="3"/>
      <c r="I44" s="3"/>
      <c r="J44" s="97"/>
      <c r="K44" s="3"/>
      <c r="L44" s="3"/>
      <c r="M44" s="3"/>
      <c r="N44" s="3"/>
      <c r="O44" s="3"/>
    </row>
    <row r="45" customFormat="false" ht="15.75" hidden="false" customHeight="true" outlineLevel="0" collapsed="false">
      <c r="A45" s="3"/>
      <c r="B45" s="3"/>
      <c r="C45" s="3"/>
      <c r="D45" s="3"/>
      <c r="E45" s="3"/>
      <c r="F45" s="3"/>
      <c r="G45" s="3"/>
      <c r="H45" s="3"/>
      <c r="I45" s="3"/>
      <c r="J45" s="97"/>
      <c r="K45" s="3"/>
      <c r="L45" s="3"/>
      <c r="M45" s="3"/>
      <c r="N45" s="3"/>
      <c r="O45" s="3"/>
    </row>
    <row r="46" customFormat="false" ht="18" hidden="false" customHeight="true" outlineLevel="0" collapsed="false">
      <c r="A46" s="3"/>
      <c r="B46" s="151" t="s">
        <v>7305</v>
      </c>
      <c r="C46" s="151" t="s">
        <v>7306</v>
      </c>
      <c r="D46" s="151" t="s">
        <v>7307</v>
      </c>
      <c r="E46" s="151" t="s">
        <v>7308</v>
      </c>
      <c r="F46" s="3"/>
      <c r="G46" s="3"/>
      <c r="H46" s="3"/>
      <c r="I46" s="3"/>
      <c r="J46" s="97"/>
      <c r="K46" s="3"/>
      <c r="L46" s="3"/>
      <c r="M46" s="3"/>
      <c r="N46" s="3"/>
      <c r="O46" s="3"/>
    </row>
    <row r="47" customFormat="false" ht="18" hidden="false" customHeight="true" outlineLevel="0" collapsed="false">
      <c r="A47" s="3"/>
      <c r="B47" s="151" t="s">
        <v>7309</v>
      </c>
      <c r="C47" s="151" t="s">
        <v>7310</v>
      </c>
      <c r="D47" s="151" t="s">
        <v>7311</v>
      </c>
      <c r="E47" s="151" t="s">
        <v>7312</v>
      </c>
      <c r="F47" s="3"/>
      <c r="G47" s="3"/>
      <c r="H47" s="3"/>
      <c r="I47" s="3"/>
      <c r="J47" s="97"/>
      <c r="K47" s="3"/>
      <c r="L47" s="3"/>
      <c r="M47" s="3"/>
      <c r="N47" s="3"/>
      <c r="O47" s="3"/>
    </row>
    <row r="48" customFormat="false" ht="15" hidden="false" customHeight="true" outlineLevel="0" collapsed="false">
      <c r="A48" s="3"/>
      <c r="B48" s="3"/>
      <c r="C48" s="3"/>
      <c r="D48" s="3"/>
      <c r="E48" s="3"/>
      <c r="F48" s="3"/>
      <c r="G48" s="3"/>
      <c r="H48" s="3"/>
      <c r="I48" s="3"/>
      <c r="J48" s="97"/>
      <c r="K48" s="3"/>
      <c r="L48" s="3"/>
      <c r="M48" s="3"/>
      <c r="N48" s="3"/>
      <c r="O48" s="3"/>
    </row>
    <row r="49" customFormat="false" ht="15" hidden="false" customHeight="true" outlineLevel="0" collapsed="false">
      <c r="A49" s="3"/>
      <c r="B49" s="3" t="str">
        <f aca="false">SUBSTITUTE(B46,".","")</f>
        <v>198629</v>
      </c>
      <c r="C49" s="3" t="str">
        <f aca="false">SUBSTITUTE(C46,".","")</f>
        <v>483777</v>
      </c>
      <c r="D49" s="3" t="str">
        <f aca="false">SUBSTITUTE(D46,".","")</f>
        <v>985762</v>
      </c>
      <c r="E49" s="3" t="str">
        <f aca="false">SUBSTITUTE(E46,".","")</f>
        <v>594327</v>
      </c>
      <c r="F49" s="3"/>
      <c r="G49" s="3"/>
      <c r="H49" s="3"/>
      <c r="I49" s="3"/>
      <c r="J49" s="97"/>
      <c r="K49" s="3"/>
      <c r="L49" s="3"/>
      <c r="M49" s="3"/>
      <c r="N49" s="3"/>
      <c r="O49" s="3"/>
    </row>
    <row r="50" customFormat="false" ht="15" hidden="false" customHeight="true" outlineLevel="0" collapsed="false">
      <c r="A50" s="3"/>
      <c r="B50" s="3"/>
      <c r="C50" s="3"/>
      <c r="D50" s="3"/>
      <c r="E50" s="3"/>
      <c r="F50" s="3"/>
      <c r="G50" s="3"/>
      <c r="H50" s="3"/>
      <c r="I50" s="3"/>
      <c r="J50" s="97"/>
      <c r="K50" s="3"/>
      <c r="L50" s="3"/>
      <c r="M50" s="3"/>
      <c r="N50" s="3"/>
      <c r="O50" s="3"/>
    </row>
    <row r="51" customFormat="false" ht="15" hidden="false" customHeight="true" outlineLevel="0" collapsed="false">
      <c r="A51" s="3"/>
      <c r="B51" s="3" t="str">
        <f aca="false">SUBSTITUTE(B47,".","")</f>
        <v>29529</v>
      </c>
      <c r="C51" s="3" t="str">
        <f aca="false">SUBSTITUTE(C47,".","")</f>
        <v>52858</v>
      </c>
      <c r="D51" s="3" t="str">
        <f aca="false">SUBSTITUTE(D47,".","")</f>
        <v>79993</v>
      </c>
      <c r="E51" s="3" t="str">
        <f aca="false">SUBSTITUTE(E47,".","")</f>
        <v>56121</v>
      </c>
      <c r="F51" s="3"/>
      <c r="G51" s="3"/>
      <c r="H51" s="3"/>
      <c r="I51" s="3"/>
      <c r="J51" s="97"/>
      <c r="K51" s="3"/>
      <c r="L51" s="3"/>
      <c r="M51" s="3"/>
      <c r="N51" s="3"/>
      <c r="O51" s="3"/>
    </row>
    <row r="52" customFormat="false" ht="15" hidden="false" customHeight="true" outlineLevel="0" collapsed="false">
      <c r="A52" s="3"/>
      <c r="B52" s="3"/>
      <c r="C52" s="3"/>
      <c r="D52" s="3"/>
      <c r="E52" s="3"/>
      <c r="F52" s="3"/>
      <c r="G52" s="3"/>
      <c r="H52" s="3"/>
      <c r="I52" s="3"/>
      <c r="J52" s="97"/>
      <c r="K52" s="3"/>
      <c r="L52" s="3"/>
      <c r="M52" s="3"/>
      <c r="N52" s="3"/>
      <c r="O52" s="3"/>
    </row>
  </sheetData>
  <conditionalFormatting sqref="E4:E9">
    <cfRule type="cellIs" priority="2" operator="equal" aboveAverage="0" equalAverage="0" bottom="0" percent="0" rank="0" text="" dxfId="0">
      <formula>0</formula>
    </cfRule>
    <cfRule type="cellIs" priority="3" operator="equal" aboveAverage="0" equalAverage="0" bottom="0" percent="0" rank="0" text="" dxfId="1">
      <formula>1</formula>
    </cfRule>
  </conditionalFormatting>
  <conditionalFormatting sqref="E13:E17">
    <cfRule type="cellIs" priority="4" operator="equal" aboveAverage="0" equalAverage="0" bottom="0" percent="0" rank="0" text="" dxfId="0">
      <formula>0</formula>
    </cfRule>
    <cfRule type="cellIs" priority="5" operator="equal" aboveAverage="0" equalAverage="0" bottom="0" percent="0" rank="0" text="" dxfId="1">
      <formula>1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94"/>
  <sheetViews>
    <sheetView showFormulas="false" showGridLines="true" showRowColHeaders="true" showZeros="true" rightToLeft="false" tabSelected="false" showOutlineSymbols="true" defaultGridColor="true" view="normal" topLeftCell="A8" colorId="64" zoomScale="85" zoomScaleNormal="85" zoomScalePageLayoutView="100" workbookViewId="0">
      <selection pane="topLeft" activeCell="K38" activeCellId="0" sqref="K38"/>
    </sheetView>
  </sheetViews>
  <sheetFormatPr defaultColWidth="10.14453125" defaultRowHeight="12.75" zeroHeight="false" outlineLevelRow="0" outlineLevelCol="0"/>
  <cols>
    <col collapsed="false" customWidth="true" hidden="false" outlineLevel="0" max="1" min="1" style="1" width="1.34"/>
    <col collapsed="false" customWidth="true" hidden="false" outlineLevel="0" max="2" min="2" style="1" width="12.67"/>
    <col collapsed="false" customWidth="true" hidden="false" outlineLevel="0" max="3" min="3" style="1" width="31.66"/>
    <col collapsed="false" customWidth="true" hidden="false" outlineLevel="0" max="4" min="4" style="1" width="40.17"/>
    <col collapsed="false" customWidth="true" hidden="false" outlineLevel="0" max="5" min="5" style="1" width="20.99"/>
    <col collapsed="false" customWidth="true" hidden="false" outlineLevel="0" max="6" min="6" style="1" width="20.31"/>
    <col collapsed="false" customWidth="false" hidden="false" outlineLevel="0" max="9" min="7" style="1" width="10.16"/>
    <col collapsed="false" customWidth="true" hidden="false" outlineLevel="0" max="12" min="10" style="1" width="17.67"/>
    <col collapsed="false" customWidth="false" hidden="false" outlineLevel="0" max="256" min="13" style="1" width="10.16"/>
    <col collapsed="false" customWidth="true" hidden="false" outlineLevel="0" max="257" min="257" style="1" width="1.34"/>
    <col collapsed="false" customWidth="true" hidden="false" outlineLevel="0" max="258" min="258" style="1" width="12.67"/>
    <col collapsed="false" customWidth="true" hidden="false" outlineLevel="0" max="259" min="259" style="1" width="31.66"/>
    <col collapsed="false" customWidth="true" hidden="false" outlineLevel="0" max="260" min="260" style="1" width="40.17"/>
    <col collapsed="false" customWidth="true" hidden="false" outlineLevel="0" max="261" min="261" style="1" width="20.99"/>
    <col collapsed="false" customWidth="true" hidden="false" outlineLevel="0" max="262" min="262" style="1" width="20.31"/>
    <col collapsed="false" customWidth="false" hidden="false" outlineLevel="0" max="265" min="263" style="1" width="10.16"/>
    <col collapsed="false" customWidth="true" hidden="false" outlineLevel="0" max="266" min="266" style="1" width="17.33"/>
    <col collapsed="false" customWidth="true" hidden="false" outlineLevel="0" max="267" min="267" style="1" width="16.66"/>
    <col collapsed="false" customWidth="true" hidden="false" outlineLevel="0" max="268" min="268" style="1" width="12.83"/>
    <col collapsed="false" customWidth="false" hidden="false" outlineLevel="0" max="512" min="269" style="1" width="10.16"/>
    <col collapsed="false" customWidth="true" hidden="false" outlineLevel="0" max="513" min="513" style="1" width="1.34"/>
    <col collapsed="false" customWidth="true" hidden="false" outlineLevel="0" max="514" min="514" style="1" width="12.67"/>
    <col collapsed="false" customWidth="true" hidden="false" outlineLevel="0" max="515" min="515" style="1" width="31.66"/>
    <col collapsed="false" customWidth="true" hidden="false" outlineLevel="0" max="516" min="516" style="1" width="40.17"/>
    <col collapsed="false" customWidth="true" hidden="false" outlineLevel="0" max="517" min="517" style="1" width="20.99"/>
    <col collapsed="false" customWidth="true" hidden="false" outlineLevel="0" max="518" min="518" style="1" width="20.31"/>
    <col collapsed="false" customWidth="false" hidden="false" outlineLevel="0" max="521" min="519" style="1" width="10.16"/>
    <col collapsed="false" customWidth="true" hidden="false" outlineLevel="0" max="522" min="522" style="1" width="17.33"/>
    <col collapsed="false" customWidth="true" hidden="false" outlineLevel="0" max="523" min="523" style="1" width="16.66"/>
    <col collapsed="false" customWidth="true" hidden="false" outlineLevel="0" max="524" min="524" style="1" width="12.83"/>
    <col collapsed="false" customWidth="false" hidden="false" outlineLevel="0" max="768" min="525" style="1" width="10.16"/>
    <col collapsed="false" customWidth="true" hidden="false" outlineLevel="0" max="769" min="769" style="1" width="1.34"/>
    <col collapsed="false" customWidth="true" hidden="false" outlineLevel="0" max="770" min="770" style="1" width="12.67"/>
    <col collapsed="false" customWidth="true" hidden="false" outlineLevel="0" max="771" min="771" style="1" width="31.66"/>
    <col collapsed="false" customWidth="true" hidden="false" outlineLevel="0" max="772" min="772" style="1" width="40.17"/>
    <col collapsed="false" customWidth="true" hidden="false" outlineLevel="0" max="773" min="773" style="1" width="20.99"/>
    <col collapsed="false" customWidth="true" hidden="false" outlineLevel="0" max="774" min="774" style="1" width="20.31"/>
    <col collapsed="false" customWidth="false" hidden="false" outlineLevel="0" max="777" min="775" style="1" width="10.16"/>
    <col collapsed="false" customWidth="true" hidden="false" outlineLevel="0" max="778" min="778" style="1" width="17.33"/>
    <col collapsed="false" customWidth="true" hidden="false" outlineLevel="0" max="779" min="779" style="1" width="16.66"/>
    <col collapsed="false" customWidth="true" hidden="false" outlineLevel="0" max="780" min="780" style="1" width="12.83"/>
    <col collapsed="false" customWidth="false" hidden="false" outlineLevel="0" max="1024" min="781" style="1" width="10.16"/>
  </cols>
  <sheetData>
    <row r="1" s="3" customFormat="true" ht="30" hidden="false" customHeight="true" outlineLevel="0" collapsed="false">
      <c r="A1" s="3" t="s">
        <v>7313</v>
      </c>
    </row>
    <row r="2" customFormat="false" ht="93" hidden="false" customHeight="true" outlineLevel="0" collapsed="false"/>
    <row r="3" customFormat="false" ht="40.5" hidden="false" customHeight="true" outlineLevel="0" collapsed="false">
      <c r="B3" s="152" t="s">
        <v>7314</v>
      </c>
      <c r="C3" s="152"/>
      <c r="D3" s="152"/>
      <c r="E3" s="152"/>
      <c r="F3" s="152"/>
    </row>
    <row r="4" customFormat="false" ht="24.75" hidden="false" customHeight="true" outlineLevel="0" collapsed="false">
      <c r="B4" s="153" t="s">
        <v>7315</v>
      </c>
      <c r="C4" s="153"/>
      <c r="D4" s="153"/>
      <c r="E4" s="153"/>
      <c r="F4" s="153"/>
    </row>
    <row r="5" customFormat="false" ht="39.75" hidden="false" customHeight="true" outlineLevel="0" collapsed="false">
      <c r="B5" s="153" t="str">
        <f aca="false">"Имя компании" &amp; "
" &amp; "Регион компании"</f>
        <v>Имя компании
Регион компании</v>
      </c>
      <c r="C5" s="153"/>
      <c r="D5" s="153"/>
      <c r="E5" s="153"/>
      <c r="F5" s="153"/>
    </row>
    <row r="6" customFormat="false" ht="26.25" hidden="false" customHeight="true" outlineLevel="0" collapsed="false">
      <c r="B6" s="153" t="str">
        <f aca="false">"Специализация: Вид деятельности компании"</f>
        <v>Специализация: Вид деятельности компании</v>
      </c>
      <c r="C6" s="153"/>
      <c r="D6" s="153"/>
      <c r="E6" s="153"/>
      <c r="F6" s="153"/>
    </row>
    <row r="7" customFormat="false" ht="9.75" hidden="true" customHeight="true" outlineLevel="0" collapsed="false">
      <c r="B7" s="154"/>
      <c r="C7" s="154"/>
      <c r="D7" s="154"/>
      <c r="E7" s="154"/>
      <c r="F7" s="3"/>
    </row>
    <row r="8" customFormat="false" ht="34.5" hidden="false" customHeight="true" outlineLevel="0" collapsed="false">
      <c r="B8" s="155" t="s">
        <v>7316</v>
      </c>
      <c r="C8" s="155"/>
      <c r="D8" s="155"/>
      <c r="E8" s="155"/>
      <c r="F8" s="155"/>
    </row>
    <row r="9" customFormat="false" ht="32.25" hidden="false" customHeight="true" outlineLevel="0" collapsed="false">
      <c r="F9" s="119" t="s">
        <v>7317</v>
      </c>
    </row>
    <row r="10" customFormat="false" ht="69" hidden="false" customHeight="true" outlineLevel="0" collapsed="false">
      <c r="B10" s="156" t="s">
        <v>7318</v>
      </c>
      <c r="C10" s="156"/>
      <c r="D10" s="156"/>
      <c r="E10" s="157" t="n">
        <f aca="false">VLOOKUP("Нормальность",'Formated results'!$A:$B,2,0)</f>
        <v>0.2</v>
      </c>
      <c r="F10" s="132" t="n">
        <f aca="false">Settings!$N$4</f>
        <v>0.75</v>
      </c>
    </row>
    <row r="11" customFormat="false" ht="9.75" hidden="false" customHeight="true" outlineLevel="0" collapsed="false">
      <c r="B11" s="158"/>
      <c r="C11" s="158"/>
      <c r="D11" s="158"/>
      <c r="E11" s="158"/>
      <c r="F11" s="158"/>
    </row>
    <row r="12" customFormat="false" ht="68.25" hidden="false" customHeight="true" outlineLevel="0" collapsed="false">
      <c r="B12" s="156" t="s">
        <v>7319</v>
      </c>
      <c r="C12" s="156"/>
      <c r="D12" s="156"/>
      <c r="E12" s="157" t="n">
        <f aca="false">VLOOKUP("Когерентность",'Formated results'!$A:$B,2,0)</f>
        <v>0.682558315447946</v>
      </c>
      <c r="F12" s="132" t="n">
        <f aca="false">Settings!$N$5</f>
        <v>0.75</v>
      </c>
    </row>
    <row r="13" customFormat="false" ht="10.5" hidden="false" customHeight="true" outlineLevel="0" collapsed="false">
      <c r="B13" s="3"/>
      <c r="C13" s="3"/>
      <c r="D13" s="3"/>
      <c r="E13" s="133"/>
      <c r="F13" s="133"/>
    </row>
    <row r="14" customFormat="false" ht="6.75" hidden="false" customHeight="true" outlineLevel="0" collapsed="false">
      <c r="B14" s="156"/>
      <c r="C14" s="156"/>
      <c r="D14" s="156"/>
      <c r="E14" s="157"/>
      <c r="F14" s="132"/>
    </row>
    <row r="15" customFormat="false" ht="93" hidden="false" customHeight="true" outlineLevel="0" collapsed="false">
      <c r="B15" s="3" t="n">
        <f aca="false">IF(OR(E10&lt;F10,E12&lt;F12),1,0)</f>
        <v>1</v>
      </c>
      <c r="C15" s="159" t="str">
        <f aca="false">IF('Input data'!D4 &gt; Settings!A6,Settings!B5,IF(Settings!N7=1,Settings!B2,IF(Settings!N7=0,Settings!B3,Settings!B4)))</f>
        <v>Качество входных данных не соответствует установленному Банком уровню – расчет предполагаемого годового дохода и прибыли не произведен</v>
      </c>
      <c r="D15" s="159"/>
      <c r="E15" s="159"/>
      <c r="F15" s="159"/>
    </row>
    <row r="16" customFormat="false" ht="6.75" hidden="false" customHeight="true" outlineLevel="0" collapsed="false">
      <c r="B16" s="160"/>
      <c r="C16" s="160"/>
      <c r="D16" s="160"/>
      <c r="E16" s="160"/>
      <c r="F16" s="160"/>
    </row>
    <row r="17" customFormat="false" ht="4.5" hidden="true" customHeight="true" outlineLevel="0" collapsed="false">
      <c r="B17" s="121"/>
      <c r="C17" s="3"/>
      <c r="D17" s="3"/>
      <c r="E17" s="3"/>
      <c r="F17" s="3"/>
    </row>
    <row r="18" customFormat="false" ht="38.25" hidden="false" customHeight="true" outlineLevel="0" collapsed="false">
      <c r="B18" s="155" t="s">
        <v>7320</v>
      </c>
      <c r="C18" s="155"/>
      <c r="D18" s="155"/>
      <c r="E18" s="155"/>
      <c r="F18" s="155"/>
    </row>
    <row r="19" customFormat="false" ht="18" hidden="false" customHeight="true" outlineLevel="0" collapsed="false">
      <c r="B19" s="97"/>
      <c r="C19" s="123" t="s">
        <v>7321</v>
      </c>
      <c r="D19" s="3"/>
      <c r="E19" s="3"/>
      <c r="F19" s="3"/>
    </row>
    <row r="20" customFormat="false" ht="20.25" hidden="false" customHeight="true" outlineLevel="0" collapsed="false">
      <c r="B20" s="161"/>
      <c r="C20" s="161"/>
      <c r="D20" s="162"/>
      <c r="E20" s="163"/>
      <c r="F20" s="164"/>
    </row>
    <row r="21" customFormat="false" ht="26.25" hidden="false" customHeight="true" outlineLevel="0" collapsed="false">
      <c r="B21" s="165"/>
      <c r="C21" s="133"/>
      <c r="D21" s="133"/>
      <c r="E21" s="133"/>
      <c r="F21" s="165"/>
    </row>
    <row r="22" customFormat="false" ht="127.5" hidden="false" customHeight="true" outlineLevel="0" collapsed="false">
      <c r="B22" s="133"/>
      <c r="C22" s="133"/>
      <c r="D22" s="133"/>
      <c r="E22" s="133"/>
      <c r="F22" s="133"/>
    </row>
    <row r="23" customFormat="false" ht="57.75" hidden="false" customHeight="true" outlineLevel="0" collapsed="false">
      <c r="B23" s="152" t="s">
        <v>7322</v>
      </c>
      <c r="C23" s="152"/>
      <c r="D23" s="120" t="s">
        <v>7323</v>
      </c>
      <c r="E23" s="152" t="s">
        <v>7324</v>
      </c>
      <c r="F23" s="152"/>
    </row>
    <row r="24" customFormat="false" ht="12.75" hidden="false" customHeight="true" outlineLevel="0" collapsed="false">
      <c r="E24" s="121"/>
      <c r="F24" s="121"/>
    </row>
    <row r="27" customFormat="false" ht="15" hidden="false" customHeight="true" outlineLevel="0" collapsed="false">
      <c r="I27" s="3"/>
      <c r="J27" s="133" t="s">
        <v>7285</v>
      </c>
      <c r="K27" s="133" t="s">
        <v>7286</v>
      </c>
      <c r="L27" s="3"/>
    </row>
    <row r="28" customFormat="false" ht="15" hidden="false" customHeight="true" outlineLevel="0" collapsed="false">
      <c r="I28" s="3" t="s">
        <v>7288</v>
      </c>
      <c r="J28" s="3" t="n">
        <f aca="false">IF(Settings!N7&lt;&gt;1, VLOOKUP("Estimated revenue",'[2]Formated results'!$A$1:$D$1048576,2,0),0)</f>
        <v>0</v>
      </c>
      <c r="K28" s="3" t="n">
        <f aca="false">IF(Settings!N7&lt;&gt;1,VLOOKUP("Estimated revenue",'[2]Formated results'!$A$1:$D$1048576,3,0),0)</f>
        <v>0</v>
      </c>
      <c r="L28" s="3" t="n">
        <f aca="false">VLOOKUP("Estimated revenue",'[2]Formated results'!$A$1:$D$1048576,4,0)</f>
        <v>141270000</v>
      </c>
    </row>
    <row r="29" customFormat="false" ht="15" hidden="false" customHeight="true" outlineLevel="0" collapsed="false">
      <c r="I29" s="3" t="s">
        <v>7290</v>
      </c>
      <c r="J29" s="3" t="n">
        <f aca="false">IF(Settings!N7&lt;&gt;1, VLOOKUP("Estimated profit",'[2]Formated results'!$A$1:$D$1048576,2,0),0)</f>
        <v>0</v>
      </c>
      <c r="K29" s="3" t="n">
        <f aca="false">IF(Settings!N7&lt;&gt;1, VLOOKUP("Estimated profit",'[2]Formated results'!$A$1:$D$1048576,3,0),)</f>
        <v>0</v>
      </c>
      <c r="L29" s="3" t="n">
        <f aca="false">VLOOKUP("Estimated profit",'[2]Formated results'!$A$1:$D$1048576,4,0)</f>
        <v>4873000</v>
      </c>
    </row>
    <row r="38" customFormat="false" ht="12.75" hidden="false" customHeight="true" outlineLevel="0" collapsed="false">
      <c r="K38" s="141" t="n">
        <f aca="false">MAX(K32-K36-K37,0)</f>
        <v>0</v>
      </c>
      <c r="L38" s="141" t="n">
        <f aca="false">MAX(L32-L36-L37,0)</f>
        <v>0</v>
      </c>
    </row>
    <row r="92" customFormat="false" ht="12.75" hidden="false" customHeight="true" outlineLevel="0" collapsed="false">
      <c r="J92" s="133"/>
      <c r="K92" s="133"/>
    </row>
    <row r="93" customFormat="false" ht="12.75" hidden="false" customHeight="true" outlineLevel="0" collapsed="false">
      <c r="J93" s="3"/>
      <c r="K93" s="3"/>
      <c r="L93" s="3"/>
    </row>
    <row r="94" customFormat="false" ht="12.75" hidden="false" customHeight="true" outlineLevel="0" collapsed="false">
      <c r="J94" s="3"/>
      <c r="K94" s="3"/>
      <c r="L94" s="3"/>
    </row>
  </sheetData>
  <mergeCells count="15">
    <mergeCell ref="B3:F3"/>
    <mergeCell ref="B4:F4"/>
    <mergeCell ref="B5:F5"/>
    <mergeCell ref="B6:F6"/>
    <mergeCell ref="B7:E7"/>
    <mergeCell ref="B8:F8"/>
    <mergeCell ref="B10:D10"/>
    <mergeCell ref="B12:D12"/>
    <mergeCell ref="B14:D14"/>
    <mergeCell ref="C15:F15"/>
    <mergeCell ref="B16:F16"/>
    <mergeCell ref="B18:F18"/>
    <mergeCell ref="B20:C20"/>
    <mergeCell ref="B23:C23"/>
    <mergeCell ref="E23:F23"/>
  </mergeCells>
  <conditionalFormatting sqref="E14 E12">
    <cfRule type="cellIs" priority="2" operator="greaterThanOrEqual" aboveAverage="0" equalAverage="0" bottom="0" percent="0" rank="0" text="" dxfId="2">
      <formula>F12</formula>
    </cfRule>
  </conditionalFormatting>
  <conditionalFormatting sqref="E10">
    <cfRule type="cellIs" priority="3" operator="greaterThanOrEqual" aboveAverage="0" equalAverage="0" bottom="0" percent="0" rank="0" text="" dxfId="2">
      <formula>F10</formula>
    </cfRule>
  </conditionalFormatting>
  <printOptions headings="false" gridLines="false" gridLinesSet="true" horizontalCentered="false" verticalCentered="false"/>
  <pageMargins left="0.275694444444444" right="0.236111111111111" top="0.0395833333333333" bottom="0.747916666666667" header="0.511811023622047" footer="0.511811023622047"/>
  <pageSetup paperSize="9" scale="93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38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N3" activeCellId="0" sqref="N3"/>
    </sheetView>
  </sheetViews>
  <sheetFormatPr defaultColWidth="9.3125" defaultRowHeight="15" zeroHeight="false" outlineLevelRow="0" outlineLevelCol="0"/>
  <cols>
    <col collapsed="false" customWidth="true" hidden="false" outlineLevel="0" max="1" min="1" style="1" width="20.48"/>
    <col collapsed="false" customWidth="true" hidden="false" outlineLevel="0" max="2" min="2" style="1" width="60.85"/>
    <col collapsed="false" customWidth="true" hidden="false" outlineLevel="0" max="3" min="3" style="1" width="21.5"/>
    <col collapsed="false" customWidth="false" hidden="false" outlineLevel="0" max="1024" min="4" style="1" width="9.33"/>
  </cols>
  <sheetData>
    <row r="1" customFormat="false" ht="15" hidden="false" customHeight="true" outlineLevel="0" collapsed="false">
      <c r="D1" s="3" t="n">
        <v>1</v>
      </c>
      <c r="E1" s="3" t="n">
        <v>2</v>
      </c>
      <c r="F1" s="3" t="n">
        <v>3</v>
      </c>
      <c r="G1" s="3" t="n">
        <v>4</v>
      </c>
      <c r="H1" s="3" t="n">
        <v>5</v>
      </c>
      <c r="I1" s="3" t="n">
        <v>6</v>
      </c>
      <c r="J1" s="3" t="n">
        <v>7</v>
      </c>
      <c r="K1" s="3" t="n">
        <v>8</v>
      </c>
      <c r="L1" s="3" t="n">
        <v>9</v>
      </c>
    </row>
    <row r="2" customFormat="false" ht="60" hidden="false" customHeight="true" outlineLevel="0" collapsed="false">
      <c r="B2" s="121" t="s">
        <v>7325</v>
      </c>
      <c r="D2" s="3" t="s">
        <v>7326</v>
      </c>
      <c r="E2" s="3" t="s">
        <v>7327</v>
      </c>
      <c r="F2" s="3" t="s">
        <v>7328</v>
      </c>
      <c r="G2" s="3" t="s">
        <v>7329</v>
      </c>
      <c r="H2" s="3" t="s">
        <v>7330</v>
      </c>
      <c r="I2" s="3" t="s">
        <v>7331</v>
      </c>
      <c r="J2" s="3" t="s">
        <v>7332</v>
      </c>
      <c r="K2" s="3" t="s">
        <v>7333</v>
      </c>
      <c r="L2" s="3" t="s">
        <v>7334</v>
      </c>
      <c r="N2" s="3" t="s">
        <v>7335</v>
      </c>
    </row>
    <row r="3" customFormat="false" ht="45" hidden="false" customHeight="true" outlineLevel="0" collapsed="false">
      <c r="B3" s="121" t="s">
        <v>7336</v>
      </c>
      <c r="C3" s="3"/>
      <c r="D3" s="3" t="s">
        <v>7337</v>
      </c>
      <c r="E3" s="3" t="s">
        <v>7338</v>
      </c>
      <c r="F3" s="3" t="s">
        <v>7339</v>
      </c>
      <c r="G3" s="3" t="s">
        <v>7329</v>
      </c>
      <c r="H3" s="3" t="s">
        <v>7330</v>
      </c>
      <c r="I3" s="3" t="s">
        <v>7331</v>
      </c>
      <c r="J3" s="3" t="s">
        <v>7340</v>
      </c>
      <c r="K3" s="3" t="s">
        <v>7341</v>
      </c>
      <c r="L3" s="3" t="s">
        <v>7342</v>
      </c>
      <c r="N3" s="166" t="str">
        <f aca="false" t="array" ref="N3:N3">INDEX($D$1:$L$6,ROW(),'Formated results'!$K$1)</f>
        <v>OTP</v>
      </c>
    </row>
    <row r="4" customFormat="false" ht="60" hidden="false" customHeight="true" outlineLevel="0" collapsed="false">
      <c r="B4" s="121" t="s">
        <v>7343</v>
      </c>
      <c r="C4" s="121" t="s">
        <v>7344</v>
      </c>
      <c r="D4" s="3" t="n">
        <v>0.75</v>
      </c>
      <c r="E4" s="3" t="n">
        <v>0.75</v>
      </c>
      <c r="F4" s="3" t="n">
        <v>0.7</v>
      </c>
      <c r="G4" s="3" t="n">
        <v>0.65</v>
      </c>
      <c r="H4" s="3" t="n">
        <v>0.75</v>
      </c>
      <c r="I4" s="3" t="n">
        <v>0.75</v>
      </c>
      <c r="J4" s="3" t="n">
        <v>0.7</v>
      </c>
      <c r="K4" s="3" t="n">
        <v>0.7</v>
      </c>
      <c r="L4" s="3" t="n">
        <v>0.75</v>
      </c>
      <c r="N4" s="3" t="n">
        <f aca="false" t="array" ref="N4:N4">INDEX($D$1:$L$6,ROW(),'Formated results'!$K$1)</f>
        <v>0.75</v>
      </c>
    </row>
    <row r="5" customFormat="false" ht="60" hidden="false" customHeight="true" outlineLevel="0" collapsed="false">
      <c r="B5" s="121" t="str">
        <f aca="false">"Заявленный клиентом доход составляет более " &amp; B6 &amp; " млн. руб. Расчет не произведен."</f>
        <v>Заявленный клиентом доход составляет более 10000 млн. руб. Расчет не произведен.</v>
      </c>
      <c r="C5" s="121" t="s">
        <v>7345</v>
      </c>
      <c r="D5" s="3" t="n">
        <v>0.75</v>
      </c>
      <c r="E5" s="3" t="n">
        <v>0.75</v>
      </c>
      <c r="F5" s="3" t="n">
        <v>0.7</v>
      </c>
      <c r="G5" s="3" t="n">
        <v>0.65</v>
      </c>
      <c r="H5" s="3" t="n">
        <v>0.75</v>
      </c>
      <c r="I5" s="3" t="n">
        <v>0.75</v>
      </c>
      <c r="J5" s="3" t="n">
        <v>0.7</v>
      </c>
      <c r="K5" s="3" t="n">
        <v>0.7</v>
      </c>
      <c r="L5" s="3" t="n">
        <v>0.75</v>
      </c>
      <c r="N5" s="3" t="n">
        <f aca="false" t="array" ref="N5:N5">INDEX($D$1:$L$6,ROW(),'Formated results'!$K$1)</f>
        <v>0.75</v>
      </c>
    </row>
    <row r="6" customFormat="false" ht="75" hidden="false" customHeight="true" outlineLevel="0" collapsed="false">
      <c r="A6" s="3" t="n">
        <v>10000000000</v>
      </c>
      <c r="B6" s="3" t="n">
        <f aca="false">A6/1000000</f>
        <v>10000</v>
      </c>
      <c r="C6" s="121" t="s">
        <v>7346</v>
      </c>
      <c r="D6" s="3" t="n">
        <v>0.8</v>
      </c>
      <c r="E6" s="3" t="n">
        <v>0.8</v>
      </c>
      <c r="F6" s="3" t="n">
        <v>0.8</v>
      </c>
      <c r="G6" s="3" t="n">
        <v>0.7</v>
      </c>
      <c r="H6" s="3" t="n">
        <v>0.8</v>
      </c>
      <c r="I6" s="3" t="n">
        <v>0.8</v>
      </c>
      <c r="J6" s="3" t="n">
        <v>0.7</v>
      </c>
      <c r="K6" s="3" t="n">
        <v>0.6</v>
      </c>
      <c r="L6" s="3" t="n">
        <v>0.75</v>
      </c>
      <c r="N6" s="3" t="n">
        <f aca="false" t="array" ref="N6:N6">INDEX($D$1:$L$6,ROW(),'Formated results'!$K$1)</f>
        <v>0.8</v>
      </c>
    </row>
    <row r="7" customFormat="false" ht="15" hidden="false" customHeight="true" outlineLevel="0" collapsed="false">
      <c r="N7" s="3" t="n">
        <f aca="false">IF('Formated results'!$K$1&lt;&gt;8,IF(OR('Report '!E10&lt;'Report '!F10,'Report '!E12&lt;'Report '!F12),1,0),IF(OR('Report '!E10&lt;Settings!N6,'Report '!E12&lt;Settings!N6),1,IF(OR('Report '!E10&lt;'Report '!F10,'Report '!E12&lt;'Report '!F12),2,0)))</f>
        <v>1</v>
      </c>
    </row>
    <row r="38" customFormat="false" ht="15" hidden="false" customHeight="true" outlineLevel="0" collapsed="false">
      <c r="K38" s="141" t="n">
        <f aca="false">MAX(K32-K36-K37,0)</f>
        <v>0</v>
      </c>
      <c r="L38" s="141" t="n">
        <f aca="false">MAX(L32-L36-L37,0)</f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2021-07-12T15:23:32Z</dcterms:created>
  <dc:creator>aconte</dc:creator>
  <dc:description/>
  <dc:language>en-US</dc:language>
  <cp:lastModifiedBy/>
  <dcterms:modified xsi:type="dcterms:W3CDTF">2022-07-18T13:53:13Z</dcterms:modified>
  <cp:revision>2</cp:revision>
  <dc:subject/>
  <dc:title>Nota tecnica WM11U - Commercio all’ingrosso e al dettaglio di ferramenta ed utensileria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