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elworks/Desktop/Analysis_Projects/Challenges/Crowdfunding_Analysis/"/>
    </mc:Choice>
  </mc:AlternateContent>
  <xr:revisionPtr revIDLastSave="0" documentId="13_ncr:1_{961567EB-FC63-8049-96BC-B8484991BFA1}" xr6:coauthVersionLast="46" xr6:coauthVersionMax="46" xr10:uidLastSave="{00000000-0000-0000-0000-000000000000}"/>
  <bookViews>
    <workbookView xWindow="67220" yWindow="-860" windowWidth="38400" windowHeight="20200" activeTab="7" xr2:uid="{00000000-000D-0000-FFFF-FFFF00000000}"/>
  </bookViews>
  <sheets>
    <sheet name="Kickstarter" sheetId="1" r:id="rId1"/>
    <sheet name="Category Statistics" sheetId="2" r:id="rId2"/>
    <sheet name="Subcategory Statistics " sheetId="4" r:id="rId3"/>
    <sheet name="Outcomes Based on Launch Date" sheetId="6" r:id="rId4"/>
    <sheet name="Edinburgh Research" sheetId="7" r:id="rId5"/>
    <sheet name="Descriptive Statistics" sheetId="10" r:id="rId6"/>
    <sheet name="Theater Outcomes by Launch Date" sheetId="13" r:id="rId7"/>
    <sheet name="Outcomes Based on Goals" sheetId="14" r:id="rId8"/>
    <sheet name="Practice" sheetId="15" r:id="rId9"/>
  </sheets>
  <definedNames>
    <definedName name="_xlnm._FilterDatabase" localSheetId="0" hidden="1">Kickstarter!$A$1:$R$4115</definedName>
  </definedNames>
  <calcPr calcId="191029"/>
  <pivotCaches>
    <pivotCache cacheId="74" r:id="rId10"/>
    <pivotCache cacheId="75" r:id="rId11"/>
    <pivotCache cacheId="76" r:id="rId12"/>
    <pivotCache cacheId="77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4" l="1"/>
  <c r="D10" i="14"/>
  <c r="D11" i="14"/>
  <c r="D12" i="14"/>
  <c r="G3" i="14"/>
  <c r="H3" i="14"/>
  <c r="G4" i="14"/>
  <c r="H4" i="14"/>
  <c r="G5" i="14"/>
  <c r="H5" i="14"/>
  <c r="G6" i="14"/>
  <c r="H6" i="14"/>
  <c r="G7" i="14"/>
  <c r="H7" i="14"/>
  <c r="G8" i="14"/>
  <c r="H8" i="14"/>
  <c r="G9" i="14"/>
  <c r="H9" i="14"/>
  <c r="G2" i="14"/>
  <c r="H2" i="14"/>
  <c r="F3" i="14"/>
  <c r="F4" i="14"/>
  <c r="F5" i="14"/>
  <c r="F6" i="14"/>
  <c r="F7" i="14"/>
  <c r="F8" i="14"/>
  <c r="F9" i="14"/>
  <c r="F2" i="14"/>
  <c r="E3" i="14"/>
  <c r="E4" i="14"/>
  <c r="E5" i="14"/>
  <c r="E6" i="14"/>
  <c r="E7" i="14"/>
  <c r="E8" i="14"/>
  <c r="E9" i="14"/>
  <c r="E2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B7" i="15"/>
  <c r="B6" i="15"/>
  <c r="B5" i="15"/>
  <c r="B4" i="15"/>
  <c r="B3" i="15"/>
  <c r="B2" i="15"/>
  <c r="U2" i="1"/>
  <c r="C13" i="10"/>
  <c r="C12" i="10"/>
  <c r="C14" i="10" s="1"/>
  <c r="C11" i="10"/>
  <c r="C6" i="10"/>
  <c r="C7" i="10" s="1"/>
  <c r="C5" i="10"/>
  <c r="C4" i="10"/>
  <c r="B4" i="10"/>
  <c r="B13" i="10"/>
  <c r="B12" i="10"/>
  <c r="B11" i="10"/>
  <c r="B6" i="10"/>
  <c r="B5" i="10"/>
  <c r="C10" i="10"/>
  <c r="C9" i="10"/>
  <c r="C3" i="10"/>
  <c r="C2" i="10"/>
  <c r="B10" i="10"/>
  <c r="B3" i="10"/>
  <c r="B9" i="10"/>
  <c r="B2" i="10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1255" i="1"/>
  <c r="O3602" i="1"/>
  <c r="O849" i="1"/>
  <c r="O2215" i="1"/>
  <c r="O2736" i="1"/>
  <c r="O2245" i="1"/>
  <c r="O3842" i="1"/>
  <c r="O1698" i="1"/>
  <c r="O1700" i="1"/>
  <c r="O1683" i="1"/>
  <c r="O3148" i="1"/>
  <c r="O3141" i="1"/>
  <c r="O2705" i="1"/>
  <c r="O1693" i="1"/>
  <c r="O3134" i="1"/>
  <c r="O3147" i="1"/>
  <c r="O1702" i="1"/>
  <c r="O2706" i="1"/>
  <c r="O2707" i="1"/>
  <c r="O3130" i="1"/>
  <c r="O2328" i="1"/>
  <c r="O1699" i="1"/>
  <c r="O1697" i="1"/>
  <c r="O2323" i="1"/>
  <c r="O3146" i="1"/>
  <c r="O2704" i="1"/>
  <c r="O1689" i="1"/>
  <c r="O3132" i="1"/>
  <c r="O3142" i="1"/>
  <c r="O1696" i="1"/>
  <c r="O1686" i="1"/>
  <c r="O2326" i="1"/>
  <c r="O1684" i="1"/>
  <c r="O1701" i="1"/>
  <c r="O1694" i="1"/>
  <c r="O1688" i="1"/>
  <c r="O3133" i="1"/>
  <c r="O1690" i="1"/>
  <c r="O1685" i="1"/>
  <c r="O2703" i="1"/>
  <c r="O1695" i="1"/>
  <c r="O3144" i="1"/>
  <c r="O2324" i="1"/>
  <c r="O1692" i="1"/>
  <c r="O1691" i="1"/>
  <c r="O3139" i="1"/>
  <c r="O3131" i="1"/>
  <c r="O3136" i="1"/>
  <c r="O2327" i="1"/>
  <c r="O3137" i="1"/>
  <c r="O3145" i="1"/>
  <c r="O3138" i="1"/>
  <c r="O3135" i="1"/>
  <c r="O3143" i="1"/>
  <c r="O1687" i="1"/>
  <c r="O2325" i="1"/>
  <c r="O3140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3953" i="1"/>
  <c r="O1450" i="1"/>
  <c r="O1443" i="1"/>
  <c r="O29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904" i="1"/>
  <c r="O3807" i="1"/>
  <c r="O238" i="1"/>
  <c r="O2878" i="1"/>
  <c r="O3638" i="1"/>
  <c r="O2431" i="1"/>
  <c r="O1998" i="1"/>
  <c r="O701" i="1"/>
  <c r="O1447" i="1"/>
  <c r="O1175" i="1"/>
  <c r="O580" i="1"/>
  <c r="O166" i="1"/>
  <c r="O2438" i="1"/>
  <c r="O966" i="1"/>
  <c r="O2504" i="1"/>
  <c r="O4094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979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954" i="1"/>
  <c r="O3100" i="1"/>
  <c r="O714" i="1"/>
  <c r="O1915" i="1"/>
  <c r="O1802" i="1"/>
  <c r="O1090" i="1"/>
  <c r="O1145" i="1"/>
  <c r="O28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65" i="1"/>
  <c r="O664" i="1"/>
  <c r="O461" i="1"/>
  <c r="O2672" i="1"/>
  <c r="O2859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4107" i="1"/>
  <c r="O1792" i="1"/>
  <c r="O1985" i="1"/>
  <c r="O1777" i="1"/>
  <c r="O2682" i="1"/>
  <c r="O2001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680" i="1"/>
  <c r="O228" i="1"/>
  <c r="O1810" i="1"/>
  <c r="O1797" i="1"/>
  <c r="O2129" i="1"/>
  <c r="O2403" i="1"/>
  <c r="O3959" i="1"/>
  <c r="O229" i="1"/>
  <c r="O717" i="1"/>
  <c r="O924" i="1"/>
  <c r="O3111" i="1"/>
  <c r="O1822" i="1"/>
  <c r="O1081" i="1"/>
  <c r="O395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2773" i="1"/>
  <c r="O2679" i="1"/>
  <c r="O1798" i="1"/>
  <c r="O4024" i="1"/>
  <c r="O1819" i="1"/>
  <c r="O1096" i="1"/>
  <c r="O2519" i="1"/>
  <c r="O1864" i="1"/>
  <c r="O1170" i="1"/>
  <c r="O1088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097" i="1"/>
  <c r="O930" i="1"/>
  <c r="O1406" i="1"/>
  <c r="O2914" i="1"/>
  <c r="O1593" i="1"/>
  <c r="O862" i="1"/>
  <c r="O209" i="1"/>
  <c r="O3973" i="1"/>
  <c r="O2434" i="1"/>
  <c r="O512" i="1"/>
  <c r="O4036" i="1"/>
  <c r="O3850" i="1"/>
  <c r="O1442" i="1"/>
  <c r="O1427" i="1"/>
  <c r="O1445" i="1"/>
  <c r="O1092" i="1"/>
  <c r="O2864" i="1"/>
  <c r="O208" i="1"/>
  <c r="O1767" i="1"/>
  <c r="O185" i="1"/>
  <c r="O3794" i="1"/>
  <c r="O216" i="1"/>
  <c r="O52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3925" i="1"/>
  <c r="O2881" i="1"/>
  <c r="O576" i="1"/>
  <c r="O3985" i="1"/>
  <c r="O1781" i="1"/>
  <c r="O1766" i="1"/>
  <c r="O3856" i="1"/>
  <c r="O3114" i="1"/>
  <c r="O2503" i="1"/>
  <c r="O3196" i="1"/>
  <c r="O3849" i="1"/>
  <c r="O448" i="1"/>
  <c r="O2144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585" i="1"/>
  <c r="O587" i="1"/>
  <c r="O1174" i="1"/>
  <c r="O3084" i="1"/>
  <c r="O4016" i="1"/>
  <c r="O458" i="1"/>
  <c r="O1451" i="1"/>
  <c r="O4056" i="1"/>
  <c r="O871" i="1"/>
  <c r="O1815" i="1"/>
  <c r="O3748" i="1"/>
  <c r="O462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960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4012" i="1"/>
  <c r="O520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403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2745" i="1"/>
  <c r="O3107" i="1"/>
  <c r="O4048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165" i="1"/>
  <c r="O170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1779" i="1"/>
  <c r="O2754" i="1"/>
  <c r="O1120" i="1"/>
  <c r="O863" i="1"/>
  <c r="O1419" i="1"/>
  <c r="O4101" i="1"/>
  <c r="O543" i="1"/>
  <c r="O1736" i="1"/>
  <c r="O2853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4070" i="1"/>
  <c r="O183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492" i="1"/>
  <c r="O909" i="1"/>
  <c r="O2867" i="1"/>
  <c r="O3939" i="1"/>
  <c r="O1724" i="1"/>
  <c r="O3971" i="1"/>
  <c r="O1502" i="1"/>
  <c r="O164" i="1"/>
  <c r="O4076" i="1"/>
  <c r="O941" i="1"/>
  <c r="O1441" i="1"/>
  <c r="O9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3867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752" i="1"/>
  <c r="O4011" i="1"/>
  <c r="O1788" i="1"/>
  <c r="O2918" i="1"/>
  <c r="O2913" i="1"/>
  <c r="O3957" i="1"/>
  <c r="O1711" i="1"/>
  <c r="O3969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964" i="1"/>
  <c r="O938" i="1"/>
  <c r="O3978" i="1"/>
  <c r="O1730" i="1"/>
  <c r="O4000" i="1"/>
  <c r="O4071" i="1"/>
  <c r="O4004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514" i="1"/>
  <c r="O175" i="1"/>
  <c r="O2126" i="1"/>
  <c r="O1089" i="1"/>
  <c r="O466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932" i="1"/>
  <c r="O1448" i="1"/>
  <c r="O3984" i="1"/>
  <c r="O3734" i="1"/>
  <c r="O949" i="1"/>
  <c r="O3893" i="1"/>
  <c r="O474" i="1"/>
  <c r="O4026" i="1"/>
  <c r="O2771" i="1"/>
  <c r="O1600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4078" i="1"/>
  <c r="O3977" i="1"/>
  <c r="O1916" i="1"/>
  <c r="O203" i="1"/>
  <c r="O2857" i="1"/>
  <c r="O4046" i="1"/>
  <c r="O4022" i="1"/>
  <c r="O2921" i="1"/>
  <c r="O1080" i="1"/>
  <c r="O3797" i="1"/>
  <c r="O4103" i="1"/>
  <c r="O4014" i="1"/>
  <c r="O912" i="1"/>
  <c r="O2846" i="1"/>
  <c r="O463" i="1"/>
  <c r="O1086" i="1"/>
  <c r="O2775" i="1"/>
  <c r="O4063" i="1"/>
  <c r="O1590" i="1"/>
  <c r="O467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79" i="1"/>
  <c r="O1812" i="1"/>
  <c r="O441" i="1"/>
  <c r="O1108" i="1"/>
  <c r="O3989" i="1"/>
  <c r="O2887" i="1"/>
  <c r="O443" i="1"/>
  <c r="O583" i="1"/>
  <c r="O4112" i="1"/>
  <c r="O1095" i="1"/>
  <c r="O3056" i="1"/>
  <c r="O4045" i="1"/>
  <c r="O1878" i="1"/>
  <c r="O4102" i="1"/>
  <c r="O2863" i="1"/>
  <c r="O4013" i="1"/>
  <c r="O2156" i="1"/>
  <c r="O4080" i="1"/>
  <c r="O3190" i="1"/>
  <c r="O3997" i="1"/>
  <c r="O1093" i="1"/>
  <c r="O2888" i="1"/>
  <c r="O227" i="1"/>
  <c r="O3737" i="1"/>
  <c r="O3927" i="1"/>
  <c r="O4084" i="1"/>
  <c r="O1422" i="1"/>
  <c r="O3747" i="1"/>
  <c r="O2150" i="1"/>
  <c r="O1073" i="1"/>
  <c r="O1879" i="1"/>
  <c r="O1594" i="1"/>
  <c r="O1549" i="1"/>
  <c r="O2701" i="1"/>
  <c r="O124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1973" i="1"/>
  <c r="B14" i="10" l="1"/>
  <c r="B7" i="10"/>
  <c r="E13" i="14"/>
  <c r="E10" i="14"/>
  <c r="E11" i="14"/>
  <c r="E12" i="14"/>
  <c r="G13" i="14" l="1"/>
  <c r="F13" i="14"/>
  <c r="H13" i="14"/>
  <c r="G10" i="14"/>
  <c r="F10" i="14"/>
  <c r="H10" i="14"/>
  <c r="G11" i="14"/>
  <c r="F11" i="14"/>
  <c r="H11" i="14"/>
  <c r="F12" i="14"/>
  <c r="G12" i="14"/>
  <c r="H12" i="14"/>
</calcChain>
</file>

<file path=xl/sharedStrings.xml><?xml version="1.0" encoding="utf-8"?>
<sst xmlns="http://schemas.openxmlformats.org/spreadsheetml/2006/main" count="33056" uniqueCount="8419">
  <si>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</si>
  <si>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</si>
  <si>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</si>
  <si>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</si>
  <si>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</si>
  <si>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</si>
  <si>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</si>
  <si>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</si>
  <si>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</si>
  <si>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</si>
  <si>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</si>
  <si>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</si>
  <si>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</si>
  <si>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</si>
  <si>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</si>
  <si>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</si>
  <si>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</si>
  <si>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</si>
  <si>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</si>
  <si>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</si>
  <si>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</si>
  <si>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</si>
  <si>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</si>
  <si>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</si>
  <si>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</si>
  <si>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</si>
  <si>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</si>
  <si>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</si>
  <si>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</si>
  <si>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</si>
  <si>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</si>
  <si>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</si>
  <si>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</si>
  <si>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</si>
  <si>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</si>
  <si>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</si>
  <si>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</si>
  <si>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</si>
  <si>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</si>
  <si>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</si>
  <si>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</si>
  <si>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</si>
  <si>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</si>
  <si>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</si>
  <si>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</si>
  <si>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</si>
  <si>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</si>
  <si>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</si>
  <si>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</si>
  <si>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</si>
  <si>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</si>
  <si>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</si>
  <si>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</si>
  <si>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</si>
  <si>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</si>
  <si>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</si>
  <si>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</si>
  <si>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</si>
  <si>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</si>
  <si>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</si>
  <si>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</si>
  <si>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</si>
  <si>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</si>
  <si>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</si>
  <si>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</si>
  <si>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</si>
  <si>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</si>
  <si>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</si>
  <si>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</si>
  <si>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</si>
  <si>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</si>
  <si>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</si>
  <si>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</si>
  <si>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</si>
  <si>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</si>
  <si>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</si>
  <si>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</si>
  <si>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</si>
  <si>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</si>
  <si>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</si>
  <si>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</si>
  <si>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</si>
  <si>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</si>
  <si>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</si>
  <si>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</si>
  <si>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</si>
  <si>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</si>
  <si>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</si>
  <si>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</si>
  <si>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</si>
  <si>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</si>
  <si>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</si>
  <si>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</si>
  <si>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</si>
  <si>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</si>
  <si>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</si>
  <si>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</si>
  <si>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</si>
  <si>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</si>
  <si>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</si>
  <si>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</si>
  <si>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</si>
  <si>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</si>
  <si>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</si>
  <si>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</si>
  <si>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</si>
  <si>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</si>
  <si>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</si>
  <si>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</si>
  <si>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</si>
  <si>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</si>
  <si>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</si>
  <si>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</si>
  <si>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</si>
  <si>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</si>
  <si>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</si>
  <si>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</si>
  <si>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</si>
  <si>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</si>
  <si>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</si>
  <si>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</si>
  <si>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</si>
  <si>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</si>
  <si>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</si>
  <si>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</si>
  <si>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</si>
  <si>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</si>
  <si>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</si>
  <si>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</si>
  <si>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</si>
  <si>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</si>
  <si>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</si>
  <si>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</si>
  <si>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</si>
  <si>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</si>
  <si>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</si>
  <si>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</si>
  <si>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</si>
  <si>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</si>
  <si>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</si>
  <si>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</si>
  <si>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</si>
  <si>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</si>
  <si>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</si>
  <si>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</si>
  <si>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</si>
  <si>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</si>
  <si>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</si>
  <si>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</si>
  <si>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</si>
  <si>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</si>
  <si>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</si>
  <si>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</si>
  <si>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</si>
  <si>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</si>
  <si>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</si>
  <si>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</si>
  <si>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</si>
  <si>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</si>
  <si>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</si>
  <si>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</si>
  <si>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</si>
  <si>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</si>
  <si>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</si>
  <si>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</si>
  <si>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</si>
  <si>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</si>
  <si>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</si>
  <si>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</si>
  <si>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</si>
  <si>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</si>
  <si>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</si>
  <si>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</si>
  <si>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</si>
  <si>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</si>
  <si>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</si>
  <si>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</si>
  <si>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</si>
  <si>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</si>
  <si>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</si>
  <si>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</si>
  <si>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</si>
  <si>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</si>
  <si>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</si>
  <si>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</si>
  <si>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</si>
  <si>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</si>
  <si>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</si>
  <si>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</si>
  <si>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</si>
  <si>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</si>
  <si>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</si>
  <si>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</si>
  <si>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</si>
  <si>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</si>
  <si>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</si>
  <si>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</si>
  <si>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</si>
  <si>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</si>
  <si>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</si>
  <si>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</si>
  <si>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</si>
  <si>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</si>
  <si>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</si>
  <si>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</si>
  <si>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</si>
  <si>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</si>
  <si>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</si>
  <si>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</si>
  <si>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</si>
  <si>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</si>
  <si>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</si>
  <si>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</si>
  <si>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</si>
  <si>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</si>
  <si>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</si>
  <si>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</si>
  <si>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</si>
  <si>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</si>
  <si>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</si>
  <si>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</si>
  <si>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</si>
  <si>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</si>
  <si>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</si>
  <si>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</si>
  <si>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</si>
  <si>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</si>
  <si>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</si>
  <si>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</si>
  <si>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</si>
  <si>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</si>
  <si>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</si>
  <si>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</si>
  <si>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</si>
  <si>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</si>
  <si>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</si>
  <si>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</si>
  <si>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</si>
  <si>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</si>
  <si>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</si>
  <si>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</si>
  <si>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</si>
  <si>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</si>
  <si>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</si>
  <si>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</si>
  <si>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</si>
  <si>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</si>
  <si>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</si>
  <si>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</si>
  <si>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</si>
  <si>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</si>
  <si>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</si>
  <si>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</si>
  <si>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</si>
  <si>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</si>
  <si>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</si>
  <si>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</si>
  <si>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</si>
  <si>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</si>
  <si>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</si>
  <si>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</si>
  <si>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</si>
  <si>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</si>
  <si>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</si>
  <si>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</si>
  <si>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</si>
  <si>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</si>
  <si>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</si>
  <si>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</si>
  <si>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</si>
  <si>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</si>
  <si>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</si>
  <si>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</si>
  <si>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</si>
  <si>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</si>
  <si>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</si>
  <si>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</si>
  <si>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</si>
  <si>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</si>
  <si>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</si>
  <si>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</si>
  <si>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</si>
  <si>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</si>
  <si>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</si>
  <si>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</si>
  <si>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</si>
  <si>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</si>
  <si>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</si>
  <si>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</si>
  <si>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</si>
  <si>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</si>
  <si>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</si>
  <si>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</si>
  <si>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</si>
  <si>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</si>
  <si>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</si>
  <si>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</si>
  <si>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</si>
  <si>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</si>
  <si>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</si>
  <si>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</si>
  <si>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</si>
  <si>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</si>
  <si>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</si>
  <si>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</si>
  <si>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</si>
  <si>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</si>
  <si>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</si>
  <si>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</si>
  <si>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</si>
  <si>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</si>
  <si>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</si>
  <si>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</si>
  <si>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</si>
  <si>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</si>
  <si>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</si>
  <si>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</si>
  <si>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</si>
  <si>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</si>
  <si>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</si>
  <si>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</si>
  <si>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</si>
  <si>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</si>
  <si>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</si>
  <si>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</si>
  <si>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</si>
  <si>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</si>
  <si>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</si>
  <si>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</si>
  <si>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</si>
  <si>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</si>
  <si>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</si>
  <si>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</si>
  <si>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</si>
  <si>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</si>
  <si>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</si>
  <si>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</si>
  <si>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</si>
  <si>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</si>
  <si>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</si>
  <si>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</si>
  <si>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</si>
  <si>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</si>
  <si>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</si>
  <si>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</si>
  <si>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</si>
  <si>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</si>
  <si>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</si>
  <si>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</si>
  <si>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</si>
  <si>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</si>
  <si>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</si>
  <si>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</si>
  <si>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</si>
  <si>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</si>
  <si>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</si>
  <si>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</si>
  <si>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</si>
  <si>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</si>
  <si>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</si>
  <si>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</si>
  <si>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</si>
  <si>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</si>
  <si>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</si>
  <si>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</si>
  <si>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</si>
  <si>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</si>
  <si>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</si>
  <si>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</si>
  <si>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</si>
  <si>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</si>
  <si>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</si>
  <si>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</si>
  <si>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</si>
  <si>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</si>
  <si>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</si>
  <si>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</si>
  <si>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</si>
  <si>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</si>
  <si>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</si>
  <si>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</si>
  <si>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</si>
  <si>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</si>
  <si>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</si>
  <si>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</si>
  <si>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</si>
  <si>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</si>
  <si>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</si>
  <si>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</si>
  <si>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</si>
  <si>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</si>
  <si>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</si>
  <si>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</si>
  <si>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</si>
  <si>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</si>
  <si>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</si>
  <si>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</si>
  <si>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</si>
  <si>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</si>
  <si>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</si>
  <si>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</si>
  <si>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</si>
  <si>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</si>
  <si>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</si>
  <si>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</si>
  <si>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</si>
  <si>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</si>
  <si>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</si>
  <si>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</si>
  <si>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</si>
  <si>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</si>
  <si>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</si>
  <si>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</si>
  <si>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</si>
  <si>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</si>
  <si>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</si>
  <si>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</si>
  <si>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</si>
  <si>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</si>
  <si>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</si>
  <si>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</si>
  <si>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</si>
  <si>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</si>
  <si>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</si>
  <si>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</si>
  <si>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</si>
  <si>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</si>
  <si>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</si>
  <si>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</si>
  <si>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</si>
  <si>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</si>
  <si>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</si>
  <si>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</si>
  <si>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</si>
  <si>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</si>
  <si>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</si>
  <si>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</si>
  <si>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</si>
  <si>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</si>
  <si>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</si>
  <si>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</si>
  <si>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</si>
  <si>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</si>
  <si>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</si>
  <si>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</si>
  <si>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</si>
  <si>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</si>
  <si>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</si>
  <si>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</si>
  <si>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</si>
  <si>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</si>
  <si>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</si>
  <si>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</si>
  <si>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</si>
  <si>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</si>
  <si>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</si>
  <si>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</si>
  <si>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</si>
  <si>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</si>
  <si>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</si>
  <si>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</si>
  <si>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</si>
  <si>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</si>
  <si>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</si>
  <si>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</si>
  <si>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</si>
  <si>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</si>
  <si>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</si>
  <si>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</si>
  <si>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</si>
  <si>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</si>
  <si>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</si>
  <si>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</si>
  <si>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</si>
  <si>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</si>
  <si>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</si>
  <si>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</si>
  <si>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</si>
  <si>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</si>
  <si>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</si>
  <si>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</si>
  <si>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</si>
  <si>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</si>
  <si>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</si>
  <si>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</si>
  <si>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</si>
  <si>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</si>
  <si>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</si>
  <si>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</si>
  <si>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</si>
  <si>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</si>
  <si>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</si>
  <si>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</si>
  <si>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</si>
  <si>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</si>
  <si>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</si>
  <si>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</si>
  <si>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</si>
  <si>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</si>
  <si>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</si>
  <si>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</si>
  <si>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</si>
  <si>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</si>
  <si>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</si>
  <si>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</si>
  <si>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</si>
  <si>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</si>
  <si>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</si>
  <si>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</si>
  <si>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</si>
  <si>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</si>
  <si>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</si>
  <si>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</si>
  <si>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</si>
  <si>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</si>
  <si>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</si>
  <si>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</si>
  <si>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</si>
  <si>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</si>
  <si>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</si>
  <si>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</si>
  <si>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</si>
  <si>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</si>
  <si>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</si>
  <si>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</si>
  <si>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</si>
  <si>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</si>
  <si>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</si>
  <si>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</si>
  <si>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</si>
  <si>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</si>
  <si>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</si>
  <si>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</si>
  <si>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</si>
  <si>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</si>
  <si>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</si>
  <si>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</si>
  <si>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</si>
  <si>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</si>
  <si>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</si>
  <si>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</si>
  <si>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</si>
  <si>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</si>
  <si>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</si>
  <si>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</si>
  <si>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</si>
  <si>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</si>
  <si>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</si>
  <si>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</si>
  <si>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</si>
  <si>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</si>
  <si>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</si>
  <si>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</si>
  <si>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</si>
  <si>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</si>
  <si>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</si>
  <si>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</si>
  <si>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</si>
  <si>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</si>
  <si>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</si>
  <si>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</si>
  <si>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</si>
  <si>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</si>
  <si>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</si>
  <si>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</si>
  <si>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</si>
  <si>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</si>
  <si>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</si>
  <si>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</si>
  <si>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</si>
  <si>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</si>
  <si>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</si>
  <si>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</si>
  <si>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</si>
  <si>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</si>
  <si>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</si>
  <si>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</si>
  <si>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</si>
  <si>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</si>
  <si>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</si>
  <si>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</si>
  <si>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</si>
  <si>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</si>
  <si>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</si>
  <si>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</si>
  <si>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</si>
  <si>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</si>
  <si>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</si>
  <si>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</si>
  <si>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</si>
  <si>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</si>
  <si>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</si>
  <si>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</si>
  <si>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</si>
  <si>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</si>
  <si>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</si>
  <si>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</si>
  <si>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</si>
  <si>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</si>
  <si>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</si>
  <si>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</si>
  <si>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</si>
  <si>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</si>
  <si>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</si>
  <si>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</si>
  <si>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</si>
  <si>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</si>
  <si>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</si>
  <si>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</si>
  <si>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</si>
  <si>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</si>
  <si>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</si>
  <si>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</si>
  <si>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</si>
  <si>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</si>
  <si>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</si>
  <si>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</si>
  <si>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</si>
  <si>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</si>
  <si>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</si>
  <si>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</si>
  <si>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</si>
  <si>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</si>
  <si>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</si>
  <si>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</si>
  <si>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</si>
  <si>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</si>
  <si>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</si>
  <si>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</si>
  <si>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</si>
  <si>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</si>
  <si>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</si>
  <si>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</si>
  <si>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</si>
  <si>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</si>
  <si>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</si>
  <si>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</si>
  <si>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</si>
  <si>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</si>
  <si>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</si>
  <si>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</si>
  <si>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</si>
  <si>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</si>
  <si>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</si>
  <si>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</si>
  <si>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</si>
  <si>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</si>
  <si>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</si>
  <si>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</si>
  <si>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</si>
  <si>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</si>
  <si>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</si>
  <si>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</si>
  <si>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</si>
  <si>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</si>
  <si>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</si>
  <si>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</si>
  <si>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</si>
  <si>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</si>
  <si>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</si>
  <si>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</si>
  <si>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</si>
  <si>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</si>
  <si>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</si>
  <si>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</si>
  <si>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</si>
  <si>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</si>
  <si>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</si>
  <si>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</si>
  <si>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</si>
  <si>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</si>
  <si>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</si>
  <si>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</si>
  <si>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</si>
  <si>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</si>
  <si>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</si>
  <si>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</si>
  <si>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</si>
  <si>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</si>
  <si>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</si>
  <si>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</si>
  <si>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</si>
  <si>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</si>
  <si>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</si>
  <si>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</si>
  <si>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</si>
  <si>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</si>
  <si>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</si>
  <si>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</si>
  <si>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</si>
  <si>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</si>
  <si>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</si>
  <si>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</si>
  <si>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</si>
  <si>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</si>
  <si>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</si>
  <si>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</si>
  <si>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</si>
  <si>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</si>
  <si>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</si>
  <si>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</si>
  <si>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</si>
  <si>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</si>
  <si>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</si>
  <si>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</si>
  <si>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</si>
  <si>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</si>
  <si>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</si>
  <si>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</si>
  <si>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</si>
  <si>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</si>
  <si>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</si>
  <si>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</si>
  <si>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</si>
  <si>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</si>
  <si>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</si>
  <si>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</si>
  <si>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</si>
  <si>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</si>
  <si>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</si>
  <si>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</si>
  <si>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</si>
  <si>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</si>
  <si>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</si>
  <si>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</si>
  <si>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</si>
  <si>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</si>
  <si>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</si>
  <si>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</si>
  <si>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</si>
  <si>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</si>
  <si>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</si>
  <si>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</si>
  <si>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</si>
  <si>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</si>
  <si>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</si>
  <si>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</si>
  <si>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</si>
  <si>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</si>
  <si>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</si>
  <si>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</si>
  <si>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</si>
  <si>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</si>
  <si>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</si>
  <si>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</si>
  <si>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</si>
  <si>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</si>
  <si>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</si>
  <si>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</si>
  <si>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</si>
  <si>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</si>
  <si>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</si>
  <si>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</si>
  <si>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</si>
  <si>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</si>
  <si>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</si>
  <si>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</si>
  <si>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</si>
  <si>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</si>
  <si>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</si>
  <si>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</si>
  <si>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</si>
  <si>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</si>
  <si>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</si>
  <si>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</si>
  <si>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</si>
  <si>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</si>
  <si>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</si>
  <si>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</si>
  <si>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</si>
  <si>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</si>
  <si>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</si>
  <si>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</si>
  <si>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</si>
  <si>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</si>
  <si>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</si>
  <si>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</si>
  <si>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</si>
  <si>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</si>
  <si>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</si>
  <si>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</si>
  <si>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</si>
  <si>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</si>
  <si>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</si>
  <si>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</si>
  <si>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</si>
  <si>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</si>
  <si>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</si>
  <si>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</si>
  <si>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</si>
  <si>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</si>
  <si>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</si>
  <si>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</si>
  <si>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</si>
  <si>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</si>
  <si>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</si>
  <si>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</si>
  <si>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</si>
  <si>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</si>
  <si>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</si>
  <si>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</si>
  <si>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</si>
  <si>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</si>
  <si>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</si>
  <si>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</si>
  <si>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</si>
  <si>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</si>
  <si>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</si>
  <si>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</si>
  <si>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</si>
  <si>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</si>
  <si>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</si>
  <si>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</si>
  <si>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</si>
  <si>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</si>
  <si>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</si>
  <si>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</si>
  <si>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</si>
  <si>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</si>
  <si>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</si>
  <si>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</si>
  <si>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</si>
  <si>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</si>
  <si>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</si>
  <si>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</si>
  <si>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</si>
  <si>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</si>
  <si>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</si>
  <si>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</si>
  <si>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</si>
  <si>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</si>
  <si>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</si>
  <si>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</si>
  <si>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</si>
  <si>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</si>
  <si>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</si>
  <si>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</si>
  <si>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</si>
  <si>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</si>
  <si>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</si>
  <si>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</si>
  <si>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</si>
  <si>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</si>
  <si>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</si>
  <si>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</si>
  <si>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</si>
  <si>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</si>
  <si>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</si>
  <si>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</si>
  <si>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</si>
  <si>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</si>
  <si>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</si>
  <si>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</si>
  <si>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</si>
  <si>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</si>
  <si>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</si>
  <si>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</si>
  <si>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</si>
  <si>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</si>
  <si>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</si>
  <si>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</si>
  <si>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</si>
  <si>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</si>
  <si>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</si>
  <si>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</si>
  <si>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</si>
  <si>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</si>
  <si>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</si>
  <si>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</si>
  <si>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</si>
  <si>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</si>
  <si>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</si>
  <si>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</si>
  <si>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</si>
  <si>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</si>
  <si>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</si>
  <si>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</si>
  <si>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</si>
  <si>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</si>
  <si>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</si>
  <si>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</si>
  <si>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</si>
  <si>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</si>
  <si>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</si>
  <si>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</si>
  <si>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</si>
  <si>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</si>
  <si>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</si>
  <si>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</si>
  <si>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</si>
  <si>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</si>
  <si>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</si>
  <si>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</si>
  <si>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</si>
  <si>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</si>
  <si>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</si>
  <si>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</si>
  <si>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</si>
  <si>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</si>
  <si>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</si>
  <si>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</si>
  <si>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</si>
  <si>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</si>
  <si>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</si>
  <si>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</si>
  <si>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</si>
  <si>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</si>
  <si>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</si>
  <si>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</si>
  <si>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</si>
  <si>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</si>
  <si>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</si>
  <si>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</si>
  <si>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</si>
  <si>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</si>
  <si>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</si>
  <si>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</si>
  <si>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</si>
  <si>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</si>
  <si>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</si>
  <si>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</si>
  <si>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</si>
  <si>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</si>
  <si>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</si>
  <si>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</si>
  <si>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</si>
  <si>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</si>
  <si>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</si>
  <si>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</si>
  <si>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</si>
  <si>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</si>
  <si>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</si>
  <si>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</si>
  <si>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</si>
  <si>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</si>
  <si>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</si>
  <si>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</si>
  <si>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</si>
  <si>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</si>
  <si>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</si>
  <si>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</si>
  <si>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</si>
  <si>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</si>
  <si>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</si>
  <si>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</si>
  <si>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</si>
  <si>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</si>
  <si>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</si>
  <si>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</si>
  <si>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</si>
  <si>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</si>
  <si>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</si>
  <si>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</si>
  <si>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</si>
  <si>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</si>
  <si>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</si>
  <si>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</si>
  <si>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</si>
  <si>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</si>
  <si>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</si>
  <si>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</si>
  <si>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</si>
  <si>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</si>
  <si>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</si>
  <si>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</si>
  <si>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</si>
  <si>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</si>
  <si>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</si>
  <si>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</si>
  <si>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</si>
  <si>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</si>
  <si>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</si>
  <si>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</si>
  <si>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</si>
  <si>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</si>
  <si>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</si>
  <si>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</si>
  <si>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</si>
  <si>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</si>
  <si>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</si>
  <si>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</si>
  <si>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</si>
  <si>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</si>
  <si>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</si>
  <si>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</si>
  <si>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</si>
  <si>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</si>
  <si>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</si>
  <si>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</si>
  <si>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</si>
  <si>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</si>
  <si>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</si>
  <si>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</si>
  <si>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</si>
  <si>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</si>
  <si>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</si>
  <si>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</si>
  <si>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</si>
  <si>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</si>
  <si>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</si>
  <si>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</si>
  <si>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</si>
  <si>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</si>
  <si>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</si>
  <si>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</si>
  <si>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</si>
  <si>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</si>
  <si>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</si>
  <si>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</si>
  <si>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</si>
  <si>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</si>
  <si>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</si>
  <si>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</si>
  <si>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</si>
  <si>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</si>
  <si>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</si>
  <si>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</si>
  <si>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</si>
  <si>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</si>
  <si>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</si>
  <si>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</si>
  <si>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</si>
  <si>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</si>
  <si>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</si>
  <si>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</si>
  <si>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</si>
  <si>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</si>
  <si>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</si>
  <si>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</si>
  <si>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</si>
  <si>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</si>
  <si>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</si>
  <si>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</si>
  <si>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</si>
  <si>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</si>
  <si>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</si>
  <si>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</si>
  <si>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</si>
  <si>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</si>
  <si>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</si>
  <si>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</si>
  <si>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</si>
  <si>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</si>
  <si>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</si>
  <si>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</si>
  <si>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</si>
  <si>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</si>
  <si>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</si>
  <si>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</si>
  <si>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</si>
  <si>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</si>
  <si>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</si>
  <si>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</si>
  <si>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</si>
  <si>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</si>
  <si>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</si>
  <si>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</si>
  <si>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</si>
  <si>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</si>
  <si>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</si>
  <si>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</si>
  <si>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</si>
  <si>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</si>
  <si>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</si>
  <si>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</si>
  <si>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</si>
  <si>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</si>
  <si>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</si>
  <si>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</si>
  <si>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</si>
  <si>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</si>
  <si>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</si>
  <si>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</si>
  <si>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</si>
  <si>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</si>
  <si>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</si>
  <si>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</si>
  <si>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</si>
  <si>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</si>
  <si>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</si>
  <si>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</si>
  <si>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</si>
  <si>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</si>
  <si>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</si>
  <si>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</si>
  <si>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</si>
  <si>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</si>
  <si>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</si>
  <si>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</si>
  <si>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</si>
  <si>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</si>
  <si>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</si>
  <si>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</si>
  <si>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</si>
  <si>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</si>
  <si>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</si>
  <si>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</si>
  <si>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</si>
  <si>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</si>
  <si>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</si>
  <si>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</si>
  <si>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</si>
  <si>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</si>
  <si>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</si>
  <si>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</si>
  <si>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</si>
  <si>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</si>
  <si>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</si>
  <si>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</si>
  <si>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</si>
  <si>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</si>
  <si>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</si>
  <si>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</si>
  <si>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</si>
  <si>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</si>
  <si>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</si>
  <si>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</si>
  <si>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</si>
  <si>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</si>
  <si>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</si>
  <si>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</si>
  <si>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</si>
  <si>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</si>
  <si>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</si>
  <si>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</si>
  <si>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</si>
  <si>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</si>
  <si>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</si>
  <si>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</si>
  <si>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</si>
  <si>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</si>
  <si>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</si>
  <si>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</si>
  <si>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</si>
  <si>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</si>
  <si>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</si>
  <si>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</si>
  <si>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</si>
  <si>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</si>
  <si>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</si>
  <si>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</si>
  <si>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</si>
  <si>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</si>
  <si>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</si>
  <si>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</si>
  <si>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</si>
  <si>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</si>
  <si>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</si>
  <si>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</si>
  <si>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</si>
  <si>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</si>
  <si>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</si>
  <si>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</si>
  <si>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</si>
  <si>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</si>
  <si>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</si>
  <si>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</si>
  <si>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</si>
  <si>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</si>
  <si>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</si>
  <si>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</si>
  <si>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</si>
  <si>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</si>
  <si>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</si>
  <si>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</si>
  <si>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</si>
  <si>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</si>
  <si>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</si>
  <si>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</si>
  <si>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</si>
  <si>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</si>
  <si>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</si>
  <si>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</si>
  <si>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</si>
  <si>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</si>
  <si>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</si>
  <si>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</si>
  <si>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</si>
  <si>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</si>
  <si>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</si>
  <si>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</si>
  <si>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</si>
  <si>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</si>
  <si>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</si>
  <si>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</si>
  <si>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</si>
  <si>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</si>
  <si>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</si>
  <si>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</si>
  <si>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</si>
  <si>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</si>
  <si>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</si>
  <si>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</si>
  <si>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</si>
  <si>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</si>
  <si>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</si>
  <si>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</si>
  <si>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</si>
  <si>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</si>
  <si>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</si>
  <si>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</si>
  <si>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</si>
  <si>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</si>
  <si>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</si>
  <si>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</si>
  <si>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</si>
  <si>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</si>
  <si>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</si>
  <si>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</si>
  <si>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</si>
  <si>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</si>
  <si>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</si>
  <si>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</si>
  <si>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</si>
  <si>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</si>
  <si>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</si>
  <si>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</si>
  <si>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</si>
  <si>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</si>
  <si>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</si>
  <si>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</si>
  <si>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</si>
  <si>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</si>
  <si>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</si>
  <si>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</si>
  <si>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</si>
  <si>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</si>
  <si>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</si>
  <si>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</si>
  <si>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</si>
  <si>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</si>
  <si>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</si>
  <si>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</si>
  <si>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</si>
  <si>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</si>
  <si>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</si>
  <si>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</si>
  <si>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</si>
  <si>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</si>
  <si>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</si>
  <si>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</si>
  <si>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</si>
  <si>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</si>
  <si>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</si>
  <si>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</si>
  <si>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</si>
  <si>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</si>
  <si>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</si>
  <si>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</si>
  <si>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</si>
  <si>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</si>
  <si>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</si>
  <si>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</si>
  <si>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</si>
  <si>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</si>
  <si>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</si>
  <si>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</si>
  <si>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</si>
  <si>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</si>
  <si>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</si>
  <si>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</si>
  <si>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</si>
  <si>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</si>
  <si>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</si>
  <si>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</si>
  <si>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</si>
  <si>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</si>
  <si>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</si>
  <si>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</si>
  <si>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</si>
  <si>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</si>
  <si>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</si>
  <si>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</si>
  <si>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</si>
  <si>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</si>
  <si>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</si>
  <si>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</si>
  <si>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</si>
  <si>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</si>
  <si>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</si>
  <si>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</si>
  <si>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</si>
  <si>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</si>
  <si>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</si>
  <si>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</si>
  <si>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</si>
  <si>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</si>
  <si>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</si>
  <si>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</si>
  <si>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</si>
  <si>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</si>
  <si>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</si>
  <si>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</si>
  <si>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</si>
  <si>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</si>
  <si>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</si>
  <si>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</si>
  <si>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</si>
  <si>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</si>
  <si>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</si>
  <si>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</si>
  <si>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</si>
  <si>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</si>
  <si>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</si>
  <si>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</si>
  <si>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</si>
  <si>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</si>
  <si>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</si>
  <si>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</si>
  <si>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</si>
  <si>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</si>
  <si>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</si>
  <si>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</si>
  <si>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</si>
  <si>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</si>
  <si>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</si>
  <si>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</si>
  <si>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</si>
  <si>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</si>
  <si>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</si>
  <si>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</si>
  <si>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</si>
  <si>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</si>
  <si>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</si>
  <si>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</si>
  <si>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</si>
  <si>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</si>
  <si>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</si>
  <si>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</si>
  <si>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</si>
  <si>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</si>
  <si>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</si>
  <si>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</si>
  <si>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</si>
  <si>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</si>
  <si>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</si>
  <si>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</si>
  <si>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</si>
  <si>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</si>
  <si>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</si>
  <si>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</si>
  <si>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</si>
  <si>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</si>
  <si>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</si>
  <si>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</si>
  <si>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</si>
  <si>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</si>
  <si>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</si>
  <si>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</si>
  <si>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</si>
  <si>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</si>
  <si>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</si>
  <si>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</si>
  <si>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</si>
  <si>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</si>
  <si>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</si>
  <si>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</si>
  <si>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</si>
  <si>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</si>
  <si>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</si>
  <si>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</si>
  <si>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</si>
  <si>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</si>
  <si>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</si>
  <si>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</si>
  <si>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</si>
  <si>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</si>
  <si>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</si>
  <si>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</si>
  <si>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</si>
  <si>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</si>
  <si>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</si>
  <si>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</si>
  <si>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</si>
  <si>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</si>
  <si>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</si>
  <si>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</si>
  <si>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</si>
  <si>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</si>
  <si>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</si>
  <si>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</si>
  <si>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</si>
  <si>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</si>
  <si>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</si>
  <si>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</si>
  <si>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</si>
  <si>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</si>
  <si>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</si>
  <si>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</si>
  <si>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</si>
  <si>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</si>
  <si>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</si>
  <si>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</si>
  <si>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</si>
  <si>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</si>
  <si>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</si>
  <si>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</si>
  <si>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</si>
  <si>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</si>
  <si>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</si>
  <si>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</si>
  <si>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</si>
  <si>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</si>
  <si>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</si>
  <si>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</si>
  <si>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</si>
  <si>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</si>
  <si>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</si>
  <si>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</si>
  <si>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</si>
  <si>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</si>
  <si>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</si>
  <si>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</si>
  <si>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</si>
  <si>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</si>
  <si>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</si>
  <si>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</si>
  <si>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</si>
  <si>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</si>
  <si>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</si>
  <si>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</si>
  <si>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</si>
  <si>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</si>
  <si>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</si>
  <si>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</si>
  <si>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</si>
  <si>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</si>
  <si>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</si>
  <si>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</si>
  <si>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</si>
  <si>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</si>
  <si>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</si>
  <si>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</si>
  <si>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</si>
  <si>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</si>
  <si>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</si>
  <si>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</si>
  <si>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</si>
  <si>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</si>
  <si>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</si>
  <si>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</si>
  <si>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</si>
  <si>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</si>
  <si>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</si>
  <si>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</si>
  <si>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</si>
  <si>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</si>
  <si>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</si>
  <si>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</si>
  <si>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</si>
  <si>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</si>
  <si>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</si>
  <si>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</si>
  <si>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</si>
  <si>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</si>
  <si>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</si>
  <si>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</si>
  <si>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</si>
  <si>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</si>
  <si>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</si>
  <si>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</si>
  <si>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</si>
  <si>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</si>
  <si>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</si>
  <si>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</si>
  <si>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</si>
  <si>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</si>
  <si>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</si>
  <si>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</si>
  <si>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</si>
  <si>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</si>
  <si>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</si>
  <si>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</si>
  <si>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</si>
  <si>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</si>
  <si>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</si>
  <si>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</si>
  <si>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</si>
  <si>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</si>
  <si>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</si>
  <si>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</si>
  <si>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</si>
  <si>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</si>
  <si>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</si>
  <si>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</si>
  <si>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</si>
  <si>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</si>
  <si>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</si>
  <si>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</si>
  <si>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</si>
  <si>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</si>
  <si>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</si>
  <si>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</si>
  <si>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</si>
  <si>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</si>
  <si>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</si>
  <si>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</si>
  <si>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</si>
  <si>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</si>
  <si>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</si>
  <si>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</si>
  <si>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</si>
  <si>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</si>
  <si>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</si>
  <si>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</si>
  <si>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</si>
  <si>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</si>
  <si>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</si>
  <si>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</si>
  <si>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</si>
  <si>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</si>
  <si>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</si>
  <si>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</si>
  <si>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</si>
  <si>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</si>
  <si>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</si>
  <si>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</si>
  <si>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</si>
  <si>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</si>
  <si>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</si>
  <si>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</si>
  <si>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</si>
  <si>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</si>
  <si>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</si>
  <si>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</si>
  <si>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</si>
  <si>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</si>
  <si>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</si>
  <si>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</si>
  <si>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</si>
  <si>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</si>
  <si>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</si>
  <si>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</si>
  <si>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</si>
  <si>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</si>
  <si>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</si>
  <si>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</si>
  <si>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</si>
  <si>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</si>
  <si>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</si>
  <si>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</si>
  <si>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</si>
  <si>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</si>
  <si>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</si>
  <si>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</si>
  <si>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</si>
  <si>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</si>
  <si>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</si>
  <si>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</si>
  <si>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</si>
  <si>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</si>
  <si>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</si>
  <si>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</si>
  <si>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</si>
  <si>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</si>
  <si>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</si>
  <si>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</si>
  <si>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</si>
  <si>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</si>
  <si>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</si>
  <si>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</si>
  <si>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</si>
  <si>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</si>
  <si>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</si>
  <si>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</si>
  <si>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</si>
  <si>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</si>
  <si>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</si>
  <si>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</si>
  <si>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</si>
  <si>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</si>
  <si>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</si>
  <si>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</si>
  <si>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</si>
  <si>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</si>
  <si>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</si>
  <si>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</si>
  <si>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</si>
  <si>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</si>
  <si>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</si>
  <si>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</si>
  <si>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</si>
  <si>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</si>
  <si>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</si>
  <si>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</si>
  <si>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</si>
  <si>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</si>
  <si>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</si>
  <si>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</si>
  <si>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</si>
  <si>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</si>
  <si>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</si>
  <si>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</si>
  <si>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</si>
  <si>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</si>
  <si>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</si>
  <si>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</si>
  <si>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</si>
  <si>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</si>
  <si>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</si>
  <si>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</si>
  <si>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</si>
  <si>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</si>
  <si>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</si>
  <si>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</si>
  <si>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</si>
  <si>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</si>
  <si>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</si>
  <si>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</si>
  <si>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</si>
  <si>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</si>
  <si>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</si>
  <si>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</si>
  <si>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</si>
  <si>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</si>
  <si>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</si>
  <si>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</si>
  <si>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</si>
  <si>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</si>
  <si>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</si>
  <si>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</si>
  <si>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</si>
  <si>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</si>
  <si>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</si>
  <si>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</si>
  <si>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</si>
  <si>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</si>
  <si>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</si>
  <si>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</si>
  <si>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</si>
  <si>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</si>
  <si>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</si>
  <si>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</si>
  <si>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</si>
  <si>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</si>
  <si>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</si>
  <si>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</si>
  <si>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</si>
  <si>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</si>
  <si>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</si>
  <si>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</si>
  <si>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</si>
  <si>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</si>
  <si>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</si>
  <si>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</si>
  <si>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</si>
  <si>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</si>
  <si>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</si>
  <si>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</si>
  <si>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</si>
  <si>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</si>
  <si>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</si>
  <si>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</si>
  <si>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</si>
  <si>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</si>
  <si>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</si>
  <si>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</si>
  <si>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</si>
  <si>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</si>
  <si>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</si>
  <si>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</si>
  <si>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</si>
  <si>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</si>
  <si>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</si>
  <si>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</si>
  <si>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</si>
  <si>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</si>
  <si>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</si>
  <si>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</si>
  <si>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</si>
  <si>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</si>
  <si>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</si>
  <si>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</si>
  <si>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</si>
  <si>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</si>
  <si>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</si>
  <si>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</si>
  <si>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</si>
  <si>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</si>
  <si>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</si>
  <si>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</si>
  <si>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</si>
  <si>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</si>
  <si>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</si>
  <si>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</si>
  <si>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</si>
  <si>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</si>
  <si>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</si>
  <si>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</si>
  <si>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</si>
  <si>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</si>
  <si>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</si>
  <si>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</si>
  <si>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</si>
  <si>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</si>
  <si>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</si>
  <si>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</si>
  <si>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</si>
  <si>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</si>
  <si>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</si>
  <si>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</si>
  <si>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</si>
  <si>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</si>
  <si>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</si>
  <si>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</si>
  <si>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</si>
  <si>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</si>
  <si>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</si>
  <si>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</si>
  <si>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</si>
  <si>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</si>
  <si>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</si>
  <si>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</si>
  <si>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</si>
  <si>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</si>
  <si>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</si>
  <si>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</si>
  <si>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</si>
  <si>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</si>
  <si>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</si>
  <si>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</si>
  <si>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</si>
  <si>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</si>
  <si>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</si>
  <si>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</si>
  <si>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</si>
  <si>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</si>
  <si>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</si>
  <si>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</si>
  <si>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</si>
  <si>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</si>
  <si>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</si>
  <si>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</si>
  <si>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</si>
  <si>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</si>
  <si>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</si>
  <si>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</si>
  <si>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</si>
  <si>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</si>
  <si>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</si>
  <si>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</si>
  <si>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</si>
  <si>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</si>
  <si>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</si>
  <si>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</si>
  <si>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</si>
  <si>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</si>
  <si>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</si>
  <si>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</si>
  <si>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</si>
  <si>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</si>
  <si>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</si>
  <si>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</si>
  <si>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</si>
  <si>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</si>
  <si>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</si>
  <si>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</si>
  <si>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</si>
  <si>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</si>
  <si>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</si>
  <si>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</si>
  <si>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</si>
  <si>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</si>
  <si>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</si>
  <si>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</si>
  <si>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</si>
  <si>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</si>
  <si>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</si>
  <si>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</si>
  <si>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</si>
  <si>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</si>
  <si>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</si>
  <si>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</si>
  <si>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</si>
  <si>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</si>
  <si>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</si>
  <si>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</si>
  <si>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</si>
  <si>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</si>
  <si>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</si>
  <si>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</si>
  <si>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</si>
  <si>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</si>
  <si>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</si>
  <si>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</si>
  <si>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</si>
  <si>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</si>
  <si>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</si>
  <si>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</si>
  <si>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</si>
  <si>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</si>
  <si>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</si>
  <si>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</si>
  <si>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</si>
  <si>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</si>
  <si>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</si>
  <si>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</si>
  <si>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</si>
  <si>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</si>
  <si>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</si>
  <si>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</si>
  <si>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</si>
  <si>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</si>
  <si>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</si>
  <si>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</si>
  <si>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</si>
  <si>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</si>
  <si>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</si>
  <si>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</si>
  <si>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</si>
  <si>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</si>
  <si>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</si>
  <si>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</si>
  <si>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</si>
  <si>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</si>
  <si>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</si>
  <si>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</si>
  <si>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</si>
  <si>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</si>
  <si>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</si>
  <si>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</si>
  <si>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</si>
  <si>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</si>
  <si>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</si>
  <si>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</si>
  <si>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</si>
  <si>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</si>
  <si>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</si>
  <si>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</si>
  <si>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</si>
  <si>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</si>
  <si>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</si>
  <si>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</si>
  <si>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</si>
  <si>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</si>
  <si>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</si>
  <si>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</si>
  <si>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</si>
  <si>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</si>
  <si>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</si>
  <si>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</si>
  <si>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</si>
  <si>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</si>
  <si>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</si>
  <si>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</si>
  <si>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</si>
  <si>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</si>
  <si>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</si>
  <si>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</si>
  <si>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</si>
  <si>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</si>
  <si>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</si>
  <si>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</si>
  <si>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</si>
  <si>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</si>
  <si>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</si>
  <si>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</si>
  <si>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</si>
  <si>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</si>
  <si>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</si>
  <si>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</si>
  <si>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</si>
  <si>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</si>
  <si>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</si>
  <si>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</si>
  <si>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</si>
  <si>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</si>
  <si>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</si>
  <si>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</si>
  <si>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</si>
  <si>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</si>
  <si>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</si>
  <si>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</si>
  <si>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</si>
  <si>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</si>
  <si>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</si>
  <si>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</si>
  <si>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</si>
  <si>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</si>
  <si>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</si>
  <si>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</si>
  <si>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</si>
  <si>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</si>
  <si>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</si>
  <si>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</si>
  <si>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</si>
  <si>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</si>
  <si>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</si>
  <si>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</si>
  <si>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</si>
  <si>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</si>
  <si>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</si>
  <si>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</si>
  <si>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</si>
  <si>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</si>
  <si>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</si>
  <si>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</si>
  <si>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</si>
  <si>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</si>
  <si>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</si>
  <si>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</si>
  <si>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</si>
  <si>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</si>
  <si>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</si>
  <si>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</si>
  <si>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</si>
  <si>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</si>
  <si>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</si>
  <si>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</si>
  <si>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</si>
  <si>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</si>
  <si>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</si>
  <si>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</si>
  <si>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</si>
  <si>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</si>
  <si>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</si>
  <si>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</si>
  <si>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</si>
  <si>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</si>
  <si>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</si>
  <si>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</si>
  <si>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</si>
  <si>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</si>
  <si>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</si>
  <si>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</si>
  <si>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</si>
  <si>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</si>
  <si>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</si>
  <si>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</si>
  <si>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</si>
  <si>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</si>
  <si>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</si>
  <si>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</si>
  <si>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</si>
  <si>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</si>
  <si>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</si>
  <si>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</si>
  <si>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</si>
  <si>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</si>
  <si>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</si>
  <si>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</si>
  <si>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</si>
  <si>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</si>
  <si>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</si>
  <si>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</si>
  <si>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</si>
  <si>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</si>
  <si>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</si>
  <si>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</si>
  <si>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</si>
  <si>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</si>
  <si>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</si>
  <si>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</si>
  <si>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</si>
  <si>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</si>
  <si>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</si>
  <si>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</si>
  <si>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</si>
  <si>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</si>
  <si>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</si>
  <si>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</si>
  <si>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</si>
  <si>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</si>
  <si>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</si>
  <si>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</si>
  <si>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</si>
  <si>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</si>
  <si>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</si>
  <si>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</si>
  <si>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</si>
  <si>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</si>
  <si>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</si>
  <si>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</si>
  <si>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</si>
  <si>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</si>
  <si>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</si>
  <si>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</si>
  <si>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</si>
  <si>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</si>
  <si>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</si>
  <si>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</si>
  <si>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</si>
  <si>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</si>
  <si>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</si>
  <si>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</si>
  <si>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</si>
  <si>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</si>
  <si>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</si>
  <si>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</si>
  <si>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</si>
  <si>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</si>
  <si>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</si>
  <si>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</si>
  <si>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</si>
  <si>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</si>
  <si>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</si>
  <si>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</si>
  <si>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</si>
  <si>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</si>
  <si>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</si>
  <si>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</si>
  <si>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</si>
  <si>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</si>
  <si>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</si>
  <si>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</si>
  <si>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</si>
  <si>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</si>
  <si>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</si>
  <si>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</si>
  <si>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</si>
  <si>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</si>
  <si>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</si>
  <si>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</si>
  <si>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</si>
  <si>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</si>
  <si>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</si>
  <si>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</si>
  <si>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</si>
  <si>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</si>
  <si>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</si>
  <si>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</si>
  <si>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</si>
  <si>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</si>
  <si>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</si>
  <si>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</si>
  <si>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</si>
  <si>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</si>
  <si>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</si>
  <si>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</si>
  <si>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</si>
  <si>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</si>
  <si>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</si>
  <si>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</si>
  <si>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</si>
  <si>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</si>
  <si>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</si>
  <si>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</si>
  <si>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</si>
  <si>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</si>
  <si>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</si>
  <si>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</si>
  <si>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</si>
  <si>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</si>
  <si>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</si>
  <si>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</si>
  <si>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</si>
  <si>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</si>
  <si>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</si>
  <si>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</si>
  <si>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</si>
  <si>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</si>
  <si>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</si>
  <si>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</si>
  <si>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</si>
  <si>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</si>
  <si>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</si>
  <si>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</si>
  <si>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</si>
  <si>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</si>
  <si>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</si>
  <si>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</si>
  <si>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</si>
  <si>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</si>
  <si>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</si>
  <si>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</si>
  <si>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</si>
  <si>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</si>
  <si>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</si>
  <si>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</si>
  <si>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</si>
  <si>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</si>
  <si>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</si>
  <si>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</si>
  <si>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</si>
  <si>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</si>
  <si>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</si>
  <si>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</si>
  <si>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</si>
  <si>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</si>
  <si>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</si>
  <si>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</si>
  <si>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</si>
  <si>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</si>
  <si>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</si>
  <si>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</si>
  <si>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</si>
  <si>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</si>
  <si>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</si>
  <si>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</si>
  <si>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</si>
  <si>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</si>
  <si>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</si>
  <si>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</si>
  <si>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</si>
  <si>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</si>
  <si>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</si>
  <si>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</si>
  <si>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</si>
  <si>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</si>
  <si>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</si>
  <si>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</si>
  <si>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</si>
  <si>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</si>
  <si>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</si>
  <si>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</si>
  <si>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</si>
  <si>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</si>
  <si>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</si>
  <si>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</si>
  <si>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</si>
  <si>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</si>
  <si>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</si>
  <si>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</si>
  <si>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</si>
  <si>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</si>
  <si>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</si>
  <si>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</si>
  <si>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</si>
  <si>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</si>
  <si>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</si>
  <si>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</si>
  <si>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</si>
  <si>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</si>
  <si>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</si>
  <si>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</si>
  <si>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</si>
  <si>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</si>
  <si>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</si>
  <si>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</si>
  <si>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</si>
  <si>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</si>
  <si>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</si>
  <si>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</si>
  <si>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</si>
  <si>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</si>
  <si>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</si>
  <si>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</si>
  <si>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</si>
  <si>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</si>
  <si>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</si>
  <si>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</si>
  <si>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</si>
  <si>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</si>
  <si>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</si>
  <si>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</si>
  <si>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</si>
  <si>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</si>
  <si>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</si>
  <si>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</si>
  <si>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</si>
  <si>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</si>
  <si>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</si>
  <si>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</si>
  <si>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</si>
  <si>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</si>
  <si>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</si>
  <si>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</si>
  <si>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</si>
  <si>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</si>
  <si>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</si>
  <si>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</si>
  <si>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</si>
  <si>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</si>
  <si>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</si>
  <si>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</si>
  <si>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</si>
  <si>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</si>
  <si>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</si>
  <si>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</si>
  <si>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</si>
  <si>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</si>
  <si>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</si>
  <si>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</si>
  <si>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</si>
  <si>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</si>
  <si>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</si>
  <si>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</si>
  <si>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</si>
  <si>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</si>
  <si>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</si>
  <si>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</si>
  <si>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</si>
  <si>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</si>
  <si>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</si>
  <si>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</si>
  <si>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</si>
  <si>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</si>
  <si>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</si>
  <si>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</si>
  <si>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</si>
  <si>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</si>
  <si>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</si>
  <si>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</si>
  <si>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</si>
  <si>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</si>
  <si>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</si>
  <si>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</si>
  <si>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</si>
  <si>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</si>
  <si>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</si>
  <si>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</si>
  <si>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</si>
  <si>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</si>
  <si>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</si>
  <si>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</si>
  <si>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</si>
  <si>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</si>
  <si>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</si>
  <si>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</si>
  <si>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</si>
  <si>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</si>
  <si>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</si>
  <si>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</si>
  <si>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</si>
  <si>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</si>
  <si>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</si>
  <si>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</si>
  <si>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</si>
  <si>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</si>
  <si>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</si>
  <si>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</si>
  <si>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</si>
  <si>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</si>
  <si>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</si>
  <si>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</si>
  <si>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</si>
  <si>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</si>
  <si>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</si>
  <si>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</si>
  <si>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</si>
  <si>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</si>
  <si>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</si>
  <si>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</si>
  <si>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</si>
  <si>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</si>
  <si>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</si>
  <si>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</si>
  <si>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</si>
  <si>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</si>
  <si>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</si>
  <si>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</si>
  <si>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</si>
  <si>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</si>
  <si>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</si>
  <si>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</si>
  <si>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</si>
  <si>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</si>
  <si>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</si>
  <si>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</si>
  <si>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</si>
  <si>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</si>
  <si>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</si>
  <si>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</si>
  <si>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</si>
  <si>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</si>
  <si>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</si>
  <si>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</si>
  <si>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</si>
  <si>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</si>
  <si>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</si>
  <si>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</si>
  <si>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</si>
  <si>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</si>
  <si>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</si>
  <si>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</si>
  <si>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</si>
  <si>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</si>
  <si>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</si>
  <si>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</si>
  <si>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</si>
  <si>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</si>
  <si>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</si>
  <si>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</si>
  <si>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</si>
  <si>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</si>
  <si>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</si>
  <si>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</si>
  <si>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</si>
  <si>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</si>
  <si>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</si>
  <si>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</si>
  <si>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</si>
  <si>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</si>
  <si>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</si>
  <si>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</si>
  <si>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</si>
  <si>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</si>
  <si>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</si>
  <si>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</si>
  <si>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</si>
  <si>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</si>
  <si>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</si>
  <si>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</si>
  <si>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</si>
  <si>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</si>
  <si>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</si>
  <si>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</si>
  <si>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</si>
  <si>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</si>
  <si>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</si>
  <si>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</si>
  <si>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</si>
  <si>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</si>
  <si>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</si>
  <si>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</si>
  <si>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</si>
  <si>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</si>
  <si>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</si>
  <si>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</si>
  <si>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</si>
  <si>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</si>
  <si>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</si>
  <si>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</si>
  <si>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</si>
  <si>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</si>
  <si>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</si>
  <si>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</si>
  <si>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</si>
  <si>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</si>
  <si>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</si>
  <si>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</si>
  <si>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</si>
  <si>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</si>
  <si>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</si>
  <si>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</si>
  <si>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</si>
  <si>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</si>
  <si>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</si>
  <si>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</si>
  <si>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</si>
  <si>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</si>
  <si>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</si>
  <si>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</si>
  <si>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</si>
  <si>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</si>
  <si>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</si>
  <si>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</si>
  <si>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</si>
  <si>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</si>
  <si>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</si>
  <si>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</si>
  <si>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</si>
  <si>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</si>
  <si>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</si>
  <si>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</si>
  <si>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</si>
  <si>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</si>
  <si>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</si>
  <si>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</si>
  <si>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</si>
  <si>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</si>
  <si>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</si>
  <si>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</si>
  <si>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</si>
  <si>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</si>
  <si>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</si>
  <si>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</si>
  <si>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</si>
  <si>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</si>
  <si>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</si>
  <si>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</si>
  <si>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</si>
  <si>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</si>
  <si>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</si>
  <si>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</si>
  <si>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</si>
  <si>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</si>
  <si>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</si>
  <si>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</si>
  <si>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</si>
  <si>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</si>
  <si>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</si>
  <si>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</si>
  <si>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</si>
  <si>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</si>
  <si>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</si>
  <si>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</si>
  <si>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</si>
  <si>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</si>
  <si>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</si>
  <si>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</si>
  <si>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</si>
  <si>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</si>
  <si>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</si>
  <si>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</si>
  <si>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</si>
  <si>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</si>
  <si>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</si>
  <si>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</si>
  <si>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</si>
  <si>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</si>
  <si>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</si>
  <si>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</si>
  <si>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</si>
  <si>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</si>
  <si>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</si>
  <si>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</si>
  <si>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</si>
  <si>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</si>
  <si>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</si>
  <si>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</si>
  <si>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</si>
  <si>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</si>
  <si>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</si>
  <si>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</si>
  <si>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</si>
  <si>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</si>
  <si>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</si>
  <si>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</si>
  <si>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</si>
  <si>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</si>
  <si>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</si>
  <si>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</si>
  <si>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</si>
  <si>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</si>
  <si>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</si>
  <si>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</si>
  <si>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</si>
  <si>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</si>
  <si>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</si>
  <si>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</si>
  <si>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</si>
  <si>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</si>
  <si>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</si>
  <si>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</si>
  <si>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</si>
  <si>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</si>
  <si>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</si>
  <si>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</si>
  <si>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</si>
  <si>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</si>
  <si>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</si>
  <si>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</si>
  <si>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</si>
  <si>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</si>
  <si>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</si>
  <si>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</si>
  <si>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</si>
  <si>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</si>
  <si>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</si>
  <si>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</si>
  <si>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</si>
  <si>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</si>
  <si>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</si>
  <si>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</si>
  <si>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</si>
  <si>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</si>
  <si>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</si>
  <si>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</si>
  <si>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</si>
  <si>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</si>
  <si>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</si>
  <si>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</si>
  <si>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</si>
  <si>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</si>
  <si>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</si>
  <si>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</si>
  <si>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</si>
  <si>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</si>
  <si>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</si>
  <si>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</si>
  <si>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</si>
  <si>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</si>
  <si>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</si>
  <si>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</si>
  <si>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</si>
  <si>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</si>
  <si>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</si>
  <si>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</si>
  <si>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</si>
  <si>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</si>
  <si>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</si>
  <si>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</si>
  <si>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</si>
  <si>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</si>
  <si>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</si>
  <si>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</si>
  <si>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</si>
  <si>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</si>
  <si>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</si>
  <si>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</si>
  <si>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</si>
  <si>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</si>
  <si>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</si>
  <si>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</si>
  <si>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</si>
  <si>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</si>
  <si>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</si>
  <si>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</si>
  <si>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</si>
  <si>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</si>
  <si>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</si>
  <si>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</si>
  <si>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</si>
  <si>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</si>
  <si>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</si>
  <si>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</si>
  <si>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</si>
  <si>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</si>
  <si>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</si>
  <si>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</si>
  <si>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</si>
  <si>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</si>
  <si>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</si>
  <si>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</si>
  <si>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</si>
  <si>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</si>
  <si>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</si>
  <si>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</si>
  <si>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</si>
  <si>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</si>
  <si>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</si>
  <si>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</si>
  <si>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</si>
  <si>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</si>
  <si>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</si>
  <si>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</si>
  <si>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</si>
  <si>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</si>
  <si>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</si>
  <si>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</si>
  <si>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</si>
  <si>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</si>
  <si>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</si>
  <si>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</si>
  <si>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</si>
  <si>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</si>
  <si>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</si>
  <si>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</si>
  <si>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</si>
  <si>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</si>
  <si>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</si>
  <si>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</si>
  <si>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</si>
  <si>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</si>
  <si>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</si>
  <si>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</si>
  <si>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</si>
  <si>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</si>
  <si>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</si>
  <si>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</si>
  <si>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</si>
  <si>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</si>
  <si>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</si>
  <si>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</si>
  <si>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</si>
  <si>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</si>
  <si>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</si>
  <si>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</si>
  <si>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</si>
  <si>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</si>
  <si>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</si>
  <si>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</si>
  <si>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</si>
  <si>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</si>
  <si>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</si>
  <si>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</si>
  <si>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</si>
  <si>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</si>
  <si>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</si>
  <si>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</si>
  <si>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</si>
  <si>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</si>
  <si>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</si>
  <si>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</si>
  <si>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</si>
  <si>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</si>
  <si>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</si>
  <si>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</si>
  <si>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</si>
  <si>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</si>
  <si>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</si>
  <si>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</si>
  <si>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</si>
  <si>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</si>
  <si>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</si>
  <si>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</si>
  <si>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</si>
  <si>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</si>
  <si>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</si>
  <si>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</si>
  <si>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</si>
  <si>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</si>
  <si>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</si>
  <si>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</si>
  <si>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</si>
  <si>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</si>
  <si>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</si>
  <si>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</si>
  <si>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</si>
  <si>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</si>
  <si>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</si>
  <si>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</si>
  <si>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</si>
  <si>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</si>
  <si>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</si>
  <si>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</si>
  <si>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</si>
  <si>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</si>
  <si>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</si>
  <si>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</si>
  <si>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</si>
  <si>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</si>
  <si>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</si>
  <si>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</si>
  <si>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</si>
  <si>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</si>
  <si>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</si>
  <si>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</si>
  <si>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</si>
  <si>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</si>
  <si>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</si>
  <si>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</si>
  <si>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</si>
  <si>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</si>
  <si>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</si>
  <si>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</si>
  <si>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</si>
  <si>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</si>
  <si>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</si>
  <si>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</si>
  <si>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</si>
  <si>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</si>
  <si>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</si>
  <si>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</si>
  <si>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</si>
  <si>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</si>
  <si>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</si>
  <si>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</si>
  <si>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</si>
  <si>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</si>
  <si>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</si>
  <si>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</si>
  <si>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</si>
  <si>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</si>
  <si>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</si>
  <si>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</si>
  <si>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</si>
  <si>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</si>
  <si>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</si>
  <si>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</si>
  <si>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</si>
  <si>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</si>
  <si>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</si>
  <si>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</si>
  <si>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</si>
  <si>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</si>
  <si>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</si>
  <si>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</si>
  <si>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</si>
  <si>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</si>
  <si>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</si>
  <si>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</si>
  <si>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</si>
  <si>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</si>
  <si>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</si>
  <si>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</si>
  <si>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</si>
  <si>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</si>
  <si>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</si>
  <si>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</si>
  <si>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</si>
  <si>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</si>
  <si>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</si>
  <si>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</si>
  <si>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</si>
  <si>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</si>
  <si>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</si>
  <si>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</si>
  <si>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</si>
  <si>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</si>
  <si>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</si>
  <si>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</si>
  <si>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</si>
  <si>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</si>
  <si>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</si>
  <si>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</si>
  <si>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</si>
  <si>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</si>
  <si>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</si>
  <si>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</si>
  <si>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</si>
  <si>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</si>
  <si>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</si>
  <si>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</si>
  <si>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</si>
  <si>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</si>
  <si>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</si>
  <si>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</si>
  <si>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</si>
  <si>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</si>
  <si>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</si>
  <si>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</si>
  <si>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</si>
  <si>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</si>
  <si>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</si>
  <si>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</si>
  <si>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</si>
  <si>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</si>
  <si>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</si>
  <si>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</si>
  <si>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</si>
  <si>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</si>
  <si>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</si>
  <si>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</si>
  <si>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</si>
  <si>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</si>
  <si>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</si>
  <si>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</si>
  <si>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</si>
  <si>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</si>
  <si>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</si>
  <si>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</si>
  <si>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</si>
  <si>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</si>
  <si>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</si>
  <si>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</si>
  <si>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</si>
  <si>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</si>
  <si>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</si>
  <si>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</si>
  <si>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</si>
  <si>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</si>
  <si>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</si>
  <si>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</si>
  <si>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</si>
  <si>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</si>
  <si>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</si>
  <si>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</si>
  <si>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</si>
  <si>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</si>
  <si>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</si>
  <si>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</si>
  <si>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</si>
  <si>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</si>
  <si>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</si>
  <si>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</si>
  <si>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</si>
  <si>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</si>
  <si>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</si>
  <si>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</si>
  <si>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</si>
  <si>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</si>
  <si>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</si>
  <si>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</si>
  <si>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</si>
  <si>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</si>
  <si>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</si>
  <si>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</si>
  <si>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</si>
  <si>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</si>
  <si>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</si>
  <si>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</si>
  <si>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</si>
  <si>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</si>
  <si>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</si>
  <si>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</si>
  <si>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</si>
  <si>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</si>
  <si>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</si>
  <si>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</si>
  <si>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</si>
  <si>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</si>
  <si>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</si>
  <si>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</si>
  <si>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</si>
  <si>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</si>
  <si>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</si>
  <si>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</si>
  <si>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</si>
  <si>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</si>
  <si>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</si>
  <si>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</si>
  <si>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</si>
  <si>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</si>
  <si>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</si>
  <si>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</si>
  <si>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</si>
  <si>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</si>
  <si>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</si>
  <si>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</si>
  <si>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</si>
  <si>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</si>
  <si>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</si>
  <si>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</si>
  <si>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</si>
  <si>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</si>
  <si>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</si>
  <si>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</si>
  <si>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</si>
  <si>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</si>
  <si>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</si>
  <si>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</si>
  <si>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</si>
  <si>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</si>
  <si>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</si>
  <si>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</si>
  <si>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</si>
  <si>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</si>
  <si>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</si>
  <si>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</si>
  <si>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</si>
  <si>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</si>
  <si>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</si>
  <si>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</si>
  <si>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</si>
  <si>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</si>
  <si>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</si>
  <si>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</si>
  <si>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</si>
  <si>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</si>
  <si>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</si>
  <si>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</si>
  <si>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</si>
  <si>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</si>
  <si>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</si>
  <si>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</si>
  <si>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</si>
  <si>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</si>
  <si>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</si>
  <si>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</si>
  <si>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</si>
  <si>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</si>
  <si>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</si>
  <si>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</si>
  <si>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</si>
  <si>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</si>
  <si>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</si>
  <si>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</si>
  <si>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</si>
  <si>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</si>
  <si>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</si>
  <si>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</si>
  <si>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</si>
  <si>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</si>
  <si>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</si>
  <si>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</si>
  <si>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</si>
  <si>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</si>
  <si>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</si>
  <si>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</si>
  <si>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</si>
  <si>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</si>
  <si>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</si>
  <si>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</si>
  <si>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</si>
  <si>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</si>
  <si>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</si>
  <si>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</si>
  <si>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</si>
  <si>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</si>
  <si>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</si>
  <si>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</si>
  <si>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</si>
  <si>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</si>
  <si>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</si>
  <si>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</si>
  <si>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</si>
  <si>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</si>
  <si>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</si>
  <si>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</si>
  <si>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</si>
  <si>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</si>
  <si>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</si>
  <si>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</si>
  <si>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</si>
  <si>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</si>
  <si>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</si>
  <si>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</si>
  <si>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</si>
  <si>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</si>
  <si>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</si>
  <si>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</si>
  <si>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</si>
  <si>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</si>
  <si>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</si>
  <si>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</si>
  <si>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</si>
  <si>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</si>
  <si>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</si>
  <si>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</si>
  <si>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</si>
  <si>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</si>
  <si>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</si>
  <si>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</si>
  <si>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</si>
  <si>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</si>
  <si>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</si>
  <si>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</si>
  <si>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</si>
  <si>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</si>
  <si>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</si>
  <si>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</si>
  <si>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</si>
  <si>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</si>
  <si>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</si>
  <si>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</si>
  <si>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</si>
  <si>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</si>
  <si>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</si>
  <si>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</si>
  <si>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</si>
  <si>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</si>
  <si>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</si>
  <si>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</si>
  <si>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</si>
  <si>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</si>
  <si>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</si>
  <si>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</si>
  <si>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</si>
  <si>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</si>
  <si>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</si>
  <si>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</si>
  <si>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</si>
  <si>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</si>
  <si>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</si>
  <si>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</si>
  <si>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</si>
  <si>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</si>
  <si>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</si>
  <si>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</si>
  <si>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</si>
  <si>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</si>
  <si>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</si>
  <si>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</si>
  <si>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</si>
  <si>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</si>
  <si>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</si>
  <si>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</si>
  <si>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</si>
  <si>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</si>
  <si>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</si>
  <si>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</si>
  <si>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</si>
  <si>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</si>
  <si>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</si>
  <si>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</si>
  <si>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</si>
  <si>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</si>
  <si>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</si>
  <si>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</si>
  <si>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</si>
  <si>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</si>
  <si>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</si>
  <si>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</si>
  <si>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</si>
  <si>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</si>
  <si>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</si>
  <si>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</si>
  <si>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</si>
  <si>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</si>
  <si>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</si>
  <si>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</si>
  <si>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</si>
  <si>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</si>
  <si>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</si>
  <si>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</si>
  <si>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</si>
  <si>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</si>
  <si>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</si>
  <si>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</si>
  <si>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</si>
  <si>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</si>
  <si>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</si>
  <si>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</si>
  <si>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</si>
  <si>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</si>
  <si>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</si>
  <si>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</si>
  <si>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</si>
  <si>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</si>
  <si>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</si>
  <si>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</si>
  <si>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</si>
  <si>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</si>
  <si>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</si>
  <si>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</si>
  <si>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</si>
  <si>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</si>
  <si>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</si>
  <si>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</si>
  <si>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</si>
  <si>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</si>
  <si>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</si>
  <si>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</si>
  <si>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</si>
  <si>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</si>
  <si>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</si>
  <si>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</si>
  <si>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</si>
  <si>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</si>
  <si>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</si>
  <si>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</si>
  <si>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</si>
  <si>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</si>
  <si>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</si>
  <si>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</si>
  <si>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</si>
  <si>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</si>
  <si>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</si>
  <si>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</si>
  <si>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</si>
  <si>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</si>
  <si>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</si>
  <si>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</si>
  <si>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</si>
  <si>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</si>
  <si>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</si>
  <si>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</si>
  <si>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</si>
  <si>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</si>
  <si>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</si>
  <si>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</si>
  <si>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</si>
  <si>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</si>
  <si>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</si>
  <si>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</si>
  <si>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</si>
  <si>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</si>
  <si>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</si>
  <si>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</si>
  <si>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</si>
  <si>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</si>
  <si>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</si>
  <si>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</si>
  <si>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</si>
  <si>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</si>
  <si>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</si>
  <si>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</si>
  <si>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</si>
  <si>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</si>
  <si>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</si>
  <si>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</si>
  <si>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</si>
  <si>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</si>
  <si>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</si>
  <si>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</si>
  <si>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</si>
  <si>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</si>
  <si>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</si>
  <si>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</si>
  <si>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</si>
  <si>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</si>
  <si>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</si>
  <si>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</si>
  <si>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</si>
  <si>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</si>
  <si>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</si>
  <si>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</si>
  <si>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</si>
  <si>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</si>
  <si>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</si>
  <si>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</si>
  <si>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</si>
  <si>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</si>
  <si>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</si>
  <si>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</si>
  <si>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</si>
  <si>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</si>
  <si>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</si>
  <si>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</si>
  <si>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</si>
  <si>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</si>
  <si>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</si>
  <si>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</si>
  <si>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</si>
  <si>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</si>
  <si>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</si>
  <si>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</si>
  <si>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</si>
  <si>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</si>
  <si>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</si>
  <si>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</si>
  <si>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</si>
  <si>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</si>
  <si>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</si>
  <si>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</si>
  <si>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</si>
  <si>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</si>
  <si>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</si>
  <si>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</si>
  <si>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</si>
  <si>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</si>
  <si>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</si>
  <si>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</si>
  <si>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</si>
  <si>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</si>
  <si>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</si>
  <si>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</si>
  <si>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</si>
  <si>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</si>
  <si>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</si>
  <si>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</si>
  <si>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</si>
  <si>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</si>
  <si>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</si>
  <si>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</si>
  <si>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</si>
  <si>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</si>
  <si>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</si>
  <si>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</si>
  <si>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</si>
  <si>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</si>
  <si>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</si>
  <si>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</si>
  <si>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</si>
  <si>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</si>
  <si>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</si>
  <si>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</si>
  <si>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</si>
  <si>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</si>
  <si>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</si>
  <si>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</si>
  <si>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</si>
  <si>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</si>
  <si>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</si>
  <si>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</si>
  <si>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</si>
  <si>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</si>
  <si>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</si>
  <si>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</si>
  <si>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</si>
  <si>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</si>
  <si>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</si>
  <si>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</si>
  <si>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</si>
  <si>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</si>
  <si>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</si>
  <si>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</si>
  <si>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</si>
  <si>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</si>
  <si>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</si>
  <si>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</si>
  <si>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</si>
  <si>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</si>
  <si>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</si>
  <si>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</si>
  <si>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</si>
  <si>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</si>
  <si>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</si>
  <si>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</si>
  <si>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</si>
  <si>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</si>
  <si>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</si>
  <si>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</si>
  <si>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</si>
  <si>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</si>
  <si>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</si>
  <si>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</si>
  <si>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</si>
  <si>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</si>
  <si>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</si>
  <si>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</si>
  <si>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</si>
  <si>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</si>
  <si>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</si>
  <si>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</si>
  <si>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</si>
  <si>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</si>
  <si>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</si>
  <si>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</si>
  <si>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</si>
  <si>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</si>
  <si>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</si>
  <si>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</si>
  <si>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</si>
  <si>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</si>
  <si>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</si>
  <si>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</si>
  <si>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</si>
  <si>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</si>
  <si>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</si>
  <si>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</si>
  <si>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</si>
  <si>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</si>
  <si>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</si>
  <si>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</si>
  <si>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</si>
  <si>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</si>
  <si>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</si>
  <si>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</si>
  <si>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</si>
  <si>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</si>
  <si>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</si>
  <si>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</si>
  <si>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</si>
  <si>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</si>
  <si>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</si>
  <si>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</si>
  <si>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</si>
  <si>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</si>
  <si>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</si>
  <si>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</si>
  <si>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</si>
  <si>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</si>
  <si>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</si>
  <si>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</si>
  <si>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</si>
  <si>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</si>
  <si>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</si>
  <si>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</si>
  <si>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</si>
  <si>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</si>
  <si>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</si>
  <si>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</si>
  <si>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</si>
  <si>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</si>
  <si>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</si>
  <si>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</si>
  <si>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</si>
  <si>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</si>
  <si>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</si>
  <si>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</si>
  <si>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</si>
  <si>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</si>
  <si>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</si>
  <si>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</si>
  <si>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</si>
  <si>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</si>
  <si>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</si>
  <si>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</si>
  <si>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</si>
  <si>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</si>
  <si>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</si>
  <si>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</si>
  <si>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</si>
  <si>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</si>
  <si>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</si>
  <si>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</si>
  <si>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</si>
  <si>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</si>
  <si>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</si>
  <si>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</si>
  <si>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</si>
  <si>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</si>
  <si>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</si>
  <si>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</si>
  <si>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</si>
  <si>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</si>
  <si>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</si>
  <si>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</si>
  <si>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</si>
  <si>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</si>
  <si>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</si>
  <si>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</si>
  <si>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</si>
  <si>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</si>
  <si>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</si>
  <si>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</si>
  <si>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</si>
  <si>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</si>
  <si>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</si>
  <si>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</si>
  <si>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</si>
  <si>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</si>
  <si>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</si>
  <si>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</si>
  <si>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</si>
  <si>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</si>
  <si>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</si>
  <si>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</si>
  <si>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</si>
  <si>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</si>
  <si>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</si>
  <si>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</si>
  <si>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</si>
  <si>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</si>
  <si>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</si>
  <si>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</si>
  <si>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</si>
  <si>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</si>
  <si>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</si>
  <si>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</si>
  <si>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</si>
  <si>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</si>
  <si>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</si>
  <si>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</si>
  <si>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</si>
  <si>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</si>
  <si>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</si>
  <si>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</si>
  <si>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</si>
  <si>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</si>
  <si>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</si>
  <si>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</si>
  <si>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</si>
  <si>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</si>
  <si>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</si>
  <si>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</si>
  <si>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</si>
  <si>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</si>
  <si>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</si>
  <si>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</si>
  <si>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</si>
  <si>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</si>
  <si>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</si>
  <si>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</si>
  <si>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</si>
  <si>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</si>
  <si>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</si>
  <si>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</si>
  <si>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</si>
  <si>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</si>
  <si>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</si>
  <si>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</si>
  <si>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</si>
  <si>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</si>
  <si>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</si>
  <si>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</si>
  <si>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</si>
  <si>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</si>
  <si>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</si>
  <si>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</si>
  <si>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</si>
  <si>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</si>
  <si>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</si>
  <si>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</si>
  <si>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</si>
  <si>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</si>
  <si>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</si>
  <si>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</si>
  <si>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</si>
  <si>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</si>
  <si>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</si>
  <si>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</si>
  <si>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</si>
  <si>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</si>
  <si>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</si>
  <si>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</si>
  <si>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</si>
  <si>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</si>
  <si>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</si>
  <si>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</si>
  <si>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</si>
  <si>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</si>
  <si>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</si>
  <si>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</si>
  <si>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</si>
  <si>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</si>
  <si>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</si>
  <si>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</si>
  <si>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</si>
  <si>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</si>
  <si>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</si>
  <si>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</si>
  <si>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</si>
  <si>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</si>
  <si>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</si>
  <si>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</si>
  <si>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</si>
  <si>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</si>
  <si>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</si>
  <si>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</si>
  <si>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</si>
  <si>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</si>
  <si>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</si>
  <si>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</si>
  <si>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</si>
  <si>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</si>
  <si>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</si>
  <si>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</si>
  <si>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</si>
  <si>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</si>
  <si>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</si>
  <si>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</si>
  <si>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</si>
  <si>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</si>
  <si>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</si>
  <si>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</si>
  <si>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</si>
  <si>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</si>
  <si>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</si>
  <si>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</si>
  <si>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</si>
  <si>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</si>
  <si>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</si>
  <si>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</si>
  <si>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</si>
  <si>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</si>
  <si>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</si>
  <si>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</si>
  <si>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</si>
  <si>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</si>
  <si>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</si>
  <si>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</si>
  <si>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</si>
  <si>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</si>
  <si>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</si>
  <si>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</si>
  <si>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</si>
  <si>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</si>
  <si>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</si>
  <si>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</si>
  <si>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</si>
  <si>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</si>
  <si>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</si>
  <si>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</si>
  <si>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</si>
  <si>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</si>
  <si>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</si>
  <si>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</si>
  <si>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</si>
  <si>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</si>
  <si>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</si>
  <si>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</si>
  <si>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</si>
  <si>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</si>
  <si>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</si>
  <si>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</si>
  <si>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</si>
  <si>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</si>
  <si>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</si>
  <si>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</si>
  <si>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</si>
  <si>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</si>
  <si>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</si>
  <si>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</si>
  <si>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</si>
  <si>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</si>
  <si>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</si>
  <si>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</si>
  <si>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</si>
  <si>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</si>
  <si>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</si>
  <si>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</si>
  <si>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</si>
  <si>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</si>
  <si>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</si>
  <si>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</si>
  <si>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</si>
  <si>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</si>
  <si>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</si>
  <si>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</si>
  <si>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</si>
  <si>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</si>
  <si>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</si>
  <si>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</si>
  <si>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</si>
  <si>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</si>
  <si>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</si>
  <si>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</si>
  <si>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</si>
  <si>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</si>
  <si>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</si>
  <si>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</si>
  <si>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</si>
  <si>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</si>
  <si>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</si>
  <si>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</si>
  <si>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</si>
  <si>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</si>
  <si>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</si>
  <si>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</si>
  <si>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</si>
  <si>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</si>
  <si>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</si>
  <si>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</si>
  <si>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</si>
  <si>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</si>
  <si>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</si>
  <si>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</si>
  <si>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</si>
  <si>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</si>
  <si>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</si>
  <si>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</si>
  <si>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</si>
  <si>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</si>
  <si>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</si>
  <si>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</si>
  <si>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</si>
  <si>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</si>
  <si>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</si>
  <si>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</si>
  <si>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</si>
  <si>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</si>
  <si>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</si>
  <si>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</si>
  <si>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</si>
  <si>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</si>
  <si>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</si>
  <si>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</si>
  <si>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</si>
  <si>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</si>
  <si>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</si>
  <si>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</si>
  <si>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</si>
  <si>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</si>
  <si>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</si>
  <si>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</si>
  <si>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</si>
  <si>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</si>
  <si>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</si>
  <si>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</si>
  <si>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</si>
  <si>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</si>
  <si>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</si>
  <si>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</si>
  <si>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</si>
  <si>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</si>
  <si>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</si>
  <si>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</si>
  <si>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</si>
  <si>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</si>
  <si>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</si>
  <si>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</si>
  <si>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</si>
  <si>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</si>
  <si>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</si>
  <si>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</si>
  <si>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</si>
  <si>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</si>
  <si>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</si>
  <si>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</si>
  <si>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</si>
  <si>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</si>
  <si>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</si>
  <si>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</si>
  <si>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</si>
  <si>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</si>
  <si>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</si>
  <si>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</si>
  <si>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</si>
  <si>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</si>
  <si>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</si>
  <si>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</si>
  <si>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</si>
  <si>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</si>
  <si>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</si>
  <si>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</si>
  <si>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</si>
  <si>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</si>
  <si>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</si>
  <si>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</si>
  <si>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</si>
  <si>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</si>
  <si>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</si>
  <si>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</si>
  <si>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</si>
  <si>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</si>
  <si>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</si>
  <si>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</si>
  <si>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</si>
  <si>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</si>
  <si>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</si>
  <si>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</si>
  <si>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</si>
  <si>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</si>
  <si>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</si>
  <si>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</si>
  <si>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</si>
  <si>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</si>
  <si>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</si>
  <si>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</si>
  <si>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</si>
  <si>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</si>
  <si>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</si>
  <si>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</si>
  <si>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</si>
  <si>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</si>
  <si>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</si>
  <si>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</si>
  <si>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</si>
  <si>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</si>
  <si>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</si>
  <si>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</si>
  <si>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</si>
  <si>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</si>
  <si>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</si>
  <si>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</si>
  <si>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</si>
  <si>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</si>
  <si>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</si>
  <si>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</si>
  <si>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</si>
  <si>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</si>
  <si>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</si>
  <si>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</si>
  <si>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</si>
  <si>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</si>
  <si>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</si>
  <si>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</si>
  <si>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</si>
  <si>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</si>
  <si>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</si>
  <si>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</si>
  <si>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</si>
  <si>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</si>
  <si>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</si>
  <si>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</si>
  <si>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</si>
  <si>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</si>
  <si>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</si>
  <si>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</si>
  <si>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</si>
  <si>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</si>
  <si>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</si>
  <si>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</si>
  <si>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</si>
  <si>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</si>
  <si>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</si>
  <si>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</si>
  <si>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</si>
  <si>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</si>
  <si>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</si>
  <si>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</si>
  <si>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</si>
  <si>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</si>
  <si>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</si>
  <si>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</si>
  <si>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</si>
  <si>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</si>
  <si>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</si>
  <si>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</si>
  <si>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</si>
  <si>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</si>
  <si>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</si>
  <si>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</si>
  <si>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</si>
  <si>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</si>
  <si>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</si>
  <si>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</si>
  <si>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</si>
  <si>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</si>
  <si>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</si>
  <si>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</si>
  <si>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</si>
  <si>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</si>
  <si>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</si>
  <si>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</si>
  <si>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</si>
  <si>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</si>
  <si>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</si>
  <si>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</si>
  <si>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</si>
  <si>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</si>
  <si>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</si>
  <si>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</si>
  <si>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</si>
  <si>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</si>
  <si>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</si>
  <si>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</si>
  <si>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</si>
  <si>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</si>
  <si>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</si>
  <si>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</si>
  <si>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</si>
  <si>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</si>
  <si>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</si>
  <si>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</si>
  <si>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</si>
  <si>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</si>
  <si>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</si>
  <si>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</si>
  <si>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</si>
  <si>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</si>
  <si>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</si>
  <si>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</si>
  <si>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</si>
  <si>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</si>
  <si>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</si>
  <si>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</si>
  <si>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</si>
  <si>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</si>
  <si>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</si>
  <si>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</si>
  <si>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</si>
  <si>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</si>
  <si>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</si>
  <si>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</si>
  <si>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</si>
  <si>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</si>
  <si>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</si>
  <si>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</si>
  <si>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</si>
  <si>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</si>
  <si>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</si>
  <si>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</si>
  <si>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</si>
  <si>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</si>
  <si>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</si>
  <si>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</si>
  <si>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</si>
  <si>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</si>
  <si>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</si>
  <si>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</si>
  <si>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</si>
  <si>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</si>
  <si>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</si>
  <si>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</si>
  <si>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</si>
  <si>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</si>
  <si>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</si>
  <si>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</si>
  <si>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</si>
  <si>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</si>
  <si>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</si>
  <si>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</si>
  <si>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</si>
  <si>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</si>
  <si>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</si>
  <si>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</si>
  <si>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</si>
  <si>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</si>
  <si>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</si>
  <si>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</si>
  <si>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</si>
  <si>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</si>
  <si>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</si>
  <si>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</si>
  <si>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</si>
  <si>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</si>
  <si>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</si>
  <si>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</si>
  <si>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</si>
  <si>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</si>
  <si>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</si>
  <si>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</si>
  <si>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</si>
  <si>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</si>
  <si>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</si>
  <si>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</si>
  <si>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</si>
  <si>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</si>
  <si>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</si>
  <si>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</si>
  <si>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</si>
  <si>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</si>
  <si>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</si>
  <si>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</si>
  <si>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</si>
  <si>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</si>
  <si>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</si>
  <si>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</si>
  <si>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</si>
  <si>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</si>
  <si>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</si>
  <si>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</si>
  <si>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</si>
  <si>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</si>
  <si>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</si>
  <si>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</si>
  <si>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</si>
  <si>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</si>
  <si>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</si>
  <si>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</si>
  <si>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</si>
  <si>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</si>
  <si>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</si>
  <si>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</si>
  <si>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</si>
  <si>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</si>
  <si>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</si>
  <si>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</si>
  <si>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</si>
  <si>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</si>
  <si>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</si>
  <si>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</si>
  <si>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</si>
  <si>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</si>
  <si>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</si>
  <si>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</si>
  <si>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</si>
  <si>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</si>
  <si>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</si>
  <si>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</si>
  <si>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</si>
  <si>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</si>
  <si>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</si>
  <si>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</si>
  <si>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</si>
  <si>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</si>
  <si>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</si>
  <si>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</si>
  <si>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</si>
  <si>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</si>
  <si>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</si>
  <si>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</si>
  <si>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</si>
  <si>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</si>
  <si>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</si>
  <si>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</si>
  <si>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</si>
  <si>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</si>
  <si>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</si>
  <si>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</si>
  <si>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</si>
  <si>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</si>
  <si>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</si>
  <si>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</si>
  <si>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</si>
  <si>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</si>
  <si>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</si>
  <si>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</si>
  <si>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</si>
  <si>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</si>
  <si>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</si>
  <si>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</si>
  <si>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</si>
  <si>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</si>
  <si>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</si>
  <si>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</si>
  <si>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</si>
  <si>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</si>
  <si>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</si>
  <si>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</si>
  <si>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</si>
  <si>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</si>
  <si>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</si>
  <si>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</si>
  <si>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</si>
  <si>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</si>
  <si>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</si>
  <si>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</si>
  <si>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</si>
  <si>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</si>
  <si>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</si>
  <si>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</si>
  <si>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</si>
  <si>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</si>
  <si>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</si>
  <si>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</si>
  <si>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</si>
  <si>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</si>
  <si>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</si>
  <si>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</si>
  <si>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</si>
  <si>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</si>
  <si>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</si>
  <si>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</si>
  <si>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</si>
  <si>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</si>
  <si>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</si>
  <si>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</si>
  <si>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</si>
  <si>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</si>
  <si>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</si>
  <si>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</si>
  <si>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</si>
  <si>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</si>
  <si>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</si>
  <si>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</si>
  <si>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</si>
  <si>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</si>
  <si>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</si>
  <si>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</si>
  <si>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</si>
  <si>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</si>
  <si>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</si>
  <si>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</si>
  <si>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</si>
  <si>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</si>
  <si>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</si>
  <si>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</si>
  <si>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</si>
  <si>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</si>
  <si>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</si>
  <si>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</si>
  <si>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</si>
  <si>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</si>
  <si>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</si>
  <si>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</si>
  <si>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</si>
  <si>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</si>
  <si>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</si>
  <si>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</si>
  <si>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</si>
  <si>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</si>
  <si>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</si>
  <si>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</si>
  <si>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</si>
  <si>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</si>
  <si>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</si>
  <si>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</si>
  <si>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</si>
  <si>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</si>
  <si>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</si>
  <si>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</si>
  <si>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</si>
  <si>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</si>
  <si>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</si>
  <si>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</si>
  <si>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</si>
  <si>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</si>
  <si>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</si>
  <si>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</si>
  <si>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</si>
  <si>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</si>
  <si>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</si>
  <si>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</si>
  <si>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</si>
  <si>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</si>
  <si>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</si>
  <si>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</si>
  <si>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</si>
  <si>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</si>
  <si>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</si>
  <si>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</si>
  <si>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</si>
  <si>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</si>
  <si>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</si>
  <si>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</si>
  <si>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</si>
  <si>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</si>
  <si>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</si>
  <si>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</si>
  <si>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</si>
  <si>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</si>
  <si>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</si>
  <si>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</si>
  <si>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</si>
  <si>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</si>
  <si>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</si>
  <si>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</si>
  <si>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</si>
  <si>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</si>
  <si>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</si>
  <si>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</si>
  <si>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</si>
  <si>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</si>
  <si>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</si>
  <si>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</si>
  <si>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</si>
  <si>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</si>
  <si>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</si>
  <si>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</si>
  <si>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</si>
  <si>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</si>
  <si>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</si>
  <si>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</si>
  <si>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</si>
  <si>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</si>
  <si>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</si>
  <si>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</si>
  <si>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</si>
  <si>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</si>
  <si>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</si>
  <si>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</si>
  <si>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</si>
  <si>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</si>
  <si>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</si>
  <si>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</si>
  <si>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</si>
  <si>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</si>
  <si>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</si>
  <si>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</si>
  <si>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</si>
  <si>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</si>
  <si>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</si>
  <si>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</si>
  <si>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</si>
  <si>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</si>
  <si>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</si>
  <si>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</si>
  <si>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</si>
  <si>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</si>
  <si>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</si>
  <si>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</si>
  <si>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</si>
  <si>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</si>
  <si>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</si>
  <si>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</si>
  <si>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</si>
  <si>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</si>
  <si>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</si>
  <si>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</si>
  <si>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</si>
  <si>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</si>
  <si>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</si>
  <si>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</si>
  <si>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</si>
  <si>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</si>
  <si>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</si>
  <si>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</si>
  <si>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</si>
  <si>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</si>
  <si>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</si>
  <si>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</si>
  <si>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</si>
  <si>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</si>
  <si>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</si>
  <si>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</si>
  <si>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</si>
  <si>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</si>
  <si>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</si>
  <si>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</si>
  <si>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</si>
  <si>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</si>
  <si>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</si>
  <si>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</si>
  <si>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</si>
  <si>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</si>
  <si>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</si>
  <si>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</si>
  <si>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</si>
  <si>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</si>
  <si>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</si>
  <si>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</si>
  <si>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</si>
  <si>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</si>
  <si>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</si>
  <si>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</si>
  <si>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</si>
  <si>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</si>
  <si>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</si>
  <si>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</si>
  <si>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</si>
  <si>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</si>
  <si>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</si>
  <si>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</si>
  <si>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</si>
  <si>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</si>
  <si>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</si>
  <si>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</si>
  <si>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</si>
  <si>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</si>
  <si>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</si>
  <si>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</si>
  <si>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</si>
  <si>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</si>
  <si>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</si>
  <si>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</si>
  <si>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</si>
  <si>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</si>
  <si>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</si>
  <si>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</si>
  <si>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</si>
  <si>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</si>
  <si>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</si>
  <si>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</si>
  <si>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</si>
  <si>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</si>
  <si>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</si>
  <si>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</si>
  <si>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</si>
  <si>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</si>
  <si>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</si>
  <si>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</si>
  <si>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</si>
  <si>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</si>
  <si>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</si>
  <si>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</si>
  <si>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</si>
  <si>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</si>
  <si>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</si>
  <si>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</si>
  <si>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</si>
  <si>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</si>
  <si>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</si>
  <si>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</si>
  <si>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</si>
  <si>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</si>
  <si>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</si>
  <si>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</si>
  <si>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</si>
  <si>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</si>
  <si>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</si>
  <si>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</si>
  <si>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</si>
  <si>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</si>
  <si>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</si>
  <si>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</si>
  <si>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</si>
  <si>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</si>
  <si>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</si>
  <si>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</si>
  <si>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</si>
  <si>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</si>
  <si>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</si>
  <si>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</si>
  <si>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</si>
  <si>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</si>
  <si>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</si>
  <si>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</si>
  <si>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</si>
  <si>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</si>
  <si>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</si>
  <si>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</si>
  <si>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</si>
  <si>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</si>
  <si>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</si>
  <si>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</si>
  <si>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</si>
  <si>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</si>
  <si>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</si>
  <si>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</si>
  <si>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</si>
  <si>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</si>
  <si>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</si>
  <si>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</si>
  <si>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</si>
  <si>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</si>
  <si>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</si>
  <si>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</si>
  <si>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</si>
  <si>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</si>
  <si>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</si>
  <si>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</si>
  <si>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</si>
  <si>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</si>
  <si>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</si>
  <si>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</si>
  <si>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</si>
  <si>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</si>
  <si>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</si>
  <si>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</si>
  <si>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</si>
  <si>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</si>
  <si>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</si>
  <si>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</si>
  <si>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</si>
  <si>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</si>
  <si>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</si>
  <si>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</si>
  <si>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</si>
  <si>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</si>
  <si>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</si>
  <si>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</si>
  <si>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</si>
  <si>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</si>
  <si>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</si>
  <si>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</si>
  <si>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</si>
  <si>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</si>
  <si>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</si>
  <si>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</si>
  <si>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</si>
  <si>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</si>
  <si>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</si>
  <si>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</si>
  <si>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</si>
  <si>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</si>
  <si>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</si>
  <si>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</si>
  <si>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</si>
  <si>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</si>
  <si>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</si>
  <si>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</si>
  <si>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</si>
  <si>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</si>
  <si>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</si>
  <si>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</si>
  <si>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</si>
  <si>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</si>
  <si>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</si>
  <si>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</si>
  <si>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</si>
  <si>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</si>
  <si>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</si>
  <si>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</si>
  <si>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</si>
  <si>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</si>
  <si>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</si>
  <si>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</si>
  <si>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</si>
  <si>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</si>
  <si>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</si>
  <si>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</si>
  <si>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</si>
  <si>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</si>
  <si>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</si>
  <si>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</si>
  <si>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</si>
  <si>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</si>
  <si>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</si>
  <si>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</si>
  <si>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</si>
  <si>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</si>
  <si>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</si>
  <si>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</si>
  <si>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</si>
  <si>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</si>
  <si>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</si>
  <si>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</si>
  <si>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</si>
  <si>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</si>
  <si>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</si>
  <si>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</si>
  <si>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</si>
  <si>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</si>
  <si>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</si>
  <si>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</si>
  <si>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</si>
  <si>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</si>
  <si>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</si>
  <si>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</si>
  <si>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</si>
  <si>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</si>
  <si>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</si>
  <si>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</si>
  <si>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</si>
  <si>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</si>
  <si>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</si>
  <si>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</si>
  <si>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</si>
  <si>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</si>
  <si>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</si>
  <si>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</si>
  <si>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</si>
  <si>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</si>
  <si>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</si>
  <si>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</si>
  <si>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</si>
  <si>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</si>
  <si>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</si>
  <si>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</si>
  <si>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</si>
  <si>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</si>
  <si>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</si>
  <si>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</si>
  <si>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</si>
  <si>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</si>
  <si>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</si>
  <si>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</si>
  <si>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</si>
  <si>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</si>
  <si>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</si>
  <si>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</si>
  <si>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</si>
  <si>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</si>
  <si>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</si>
  <si>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</si>
  <si>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</si>
  <si>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</si>
  <si>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</si>
  <si>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</si>
  <si>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</si>
  <si>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</si>
  <si>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</si>
  <si>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</si>
  <si>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</si>
  <si>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</si>
  <si>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</si>
  <si>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</si>
  <si>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</si>
  <si>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</si>
  <si>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</si>
  <si>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</si>
  <si>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</si>
  <si>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</si>
  <si>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</si>
  <si>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</si>
  <si>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</si>
  <si>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</si>
  <si>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</si>
  <si>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</si>
  <si>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</si>
  <si>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</si>
  <si>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</si>
  <si>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</si>
  <si>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</si>
  <si>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</si>
  <si>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</si>
  <si>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</si>
  <si>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</si>
  <si>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</si>
  <si>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</si>
  <si>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</si>
  <si>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</si>
  <si>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</si>
  <si>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</si>
  <si>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</si>
  <si>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</si>
  <si>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</si>
  <si>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</si>
  <si>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</si>
  <si>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</si>
  <si>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</si>
  <si>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</si>
  <si>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</si>
  <si>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</si>
  <si>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</si>
  <si>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</si>
  <si>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</si>
  <si>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</si>
  <si>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</si>
  <si>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</si>
  <si>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</si>
  <si>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</si>
  <si>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</si>
  <si>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</si>
  <si>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</si>
  <si>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</si>
  <si>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</si>
  <si>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</si>
  <si>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</si>
  <si>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</si>
  <si>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</si>
  <si>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</si>
  <si>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</si>
  <si>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</si>
  <si>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</si>
  <si>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</si>
  <si>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</si>
  <si>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</si>
  <si>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</si>
  <si>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</si>
  <si>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</si>
  <si>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</si>
  <si>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</si>
  <si>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</si>
  <si>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</si>
  <si>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</si>
  <si>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</si>
  <si>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</si>
  <si>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</si>
  <si>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</si>
  <si>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</si>
  <si>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</si>
  <si>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</si>
  <si>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</si>
  <si>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</si>
  <si>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</si>
  <si>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</si>
  <si>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</si>
  <si>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</si>
  <si>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</si>
  <si>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</si>
  <si>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</si>
  <si>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</si>
  <si>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</si>
  <si>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</si>
  <si>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</si>
  <si>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</si>
  <si>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</si>
  <si>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</si>
  <si>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</si>
  <si>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</si>
  <si>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</si>
  <si>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</si>
  <si>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</si>
  <si>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</si>
  <si>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</si>
  <si>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</si>
  <si>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</si>
  <si>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</si>
  <si>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</si>
  <si>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</si>
  <si>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</si>
  <si>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</si>
  <si>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</si>
  <si>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</si>
  <si>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</si>
  <si>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</si>
  <si>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</si>
  <si>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</si>
  <si>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</si>
  <si>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</si>
  <si>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</si>
  <si>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</si>
  <si>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</si>
  <si>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</si>
  <si>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</si>
  <si>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</si>
  <si>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</si>
  <si>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</si>
  <si>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</si>
  <si>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</si>
  <si>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</si>
  <si>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</si>
  <si>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</si>
  <si>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</si>
  <si>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</si>
  <si>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</si>
  <si>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</si>
  <si>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</si>
  <si>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</si>
  <si>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</si>
  <si>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</si>
  <si>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</si>
  <si>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</si>
  <si>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</si>
  <si>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</si>
  <si>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</si>
  <si>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</si>
  <si>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</si>
  <si>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</si>
  <si>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</si>
  <si>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</si>
  <si>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</si>
  <si>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</si>
  <si>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</si>
  <si>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</si>
  <si>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</si>
  <si>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</si>
  <si>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</si>
  <si>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</si>
  <si>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</si>
  <si>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</si>
  <si>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</si>
  <si>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</si>
  <si>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</si>
  <si>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</si>
  <si>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</si>
  <si>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</si>
  <si>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</si>
  <si>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</si>
  <si>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</si>
  <si>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</si>
  <si>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</si>
  <si>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</si>
  <si>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</si>
  <si>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</si>
  <si>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</si>
  <si>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</si>
  <si>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</si>
  <si>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</si>
  <si>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</si>
  <si>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</si>
  <si>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</si>
  <si>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</si>
  <si>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</si>
  <si>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</si>
  <si>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</si>
  <si>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</si>
  <si>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</si>
  <si>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</si>
  <si>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</si>
  <si>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</si>
  <si>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</si>
  <si>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</si>
  <si>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</si>
  <si>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</si>
  <si>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</si>
  <si>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</si>
  <si>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</si>
  <si>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</si>
  <si>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</si>
  <si>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</si>
  <si>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</si>
  <si>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</si>
  <si>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</si>
  <si>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</si>
  <si>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</si>
  <si>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</si>
  <si>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</si>
  <si>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</si>
  <si>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</si>
  <si>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</si>
  <si>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</si>
  <si>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</si>
  <si>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</si>
  <si>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</si>
  <si>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</si>
  <si>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</si>
  <si>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</si>
  <si>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</si>
  <si>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</si>
  <si>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</si>
  <si>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</si>
  <si>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</si>
  <si>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</si>
  <si>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</si>
  <si>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</si>
  <si>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</si>
  <si>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</si>
  <si>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</si>
  <si>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</si>
  <si>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</si>
  <si>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</si>
  <si>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</si>
  <si>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</si>
  <si>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</si>
  <si>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</si>
  <si>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</si>
  <si>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</si>
  <si>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</si>
  <si>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</si>
  <si>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</si>
  <si>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</si>
  <si>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</si>
  <si>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</si>
  <si>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</si>
  <si>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</si>
  <si>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</si>
  <si>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</si>
  <si>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</si>
  <si>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</si>
  <si>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</si>
  <si>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</si>
  <si>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</si>
  <si>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</si>
  <si>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</si>
  <si>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</si>
  <si>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</si>
  <si>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</si>
  <si>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</si>
  <si>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</si>
  <si>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</si>
  <si>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</si>
  <si>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</si>
  <si>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</si>
  <si>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</si>
  <si>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</si>
  <si>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</si>
  <si>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</si>
  <si>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</si>
  <si>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</si>
  <si>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</si>
  <si>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</si>
  <si>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</si>
  <si>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</si>
  <si>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</si>
  <si>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</si>
  <si>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</si>
  <si>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</si>
  <si>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</si>
  <si>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</si>
  <si>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</si>
  <si>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</si>
  <si>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</si>
  <si>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</si>
  <si>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</si>
  <si>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</si>
  <si>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</si>
  <si>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</si>
  <si>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</si>
  <si>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</si>
  <si>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</si>
  <si>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</si>
  <si>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</si>
  <si>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</si>
  <si>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</si>
  <si>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</si>
  <si>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</si>
  <si>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</si>
  <si>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</si>
  <si>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</si>
  <si>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</si>
  <si>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</si>
  <si>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</si>
  <si>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</si>
  <si>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</si>
  <si>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</si>
  <si>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</si>
  <si>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</si>
  <si>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</si>
  <si>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</si>
  <si>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</si>
  <si>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</si>
  <si>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</si>
  <si>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</si>
  <si>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</si>
  <si>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</si>
  <si>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</si>
  <si>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</si>
  <si>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</si>
  <si>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</si>
  <si>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</si>
  <si>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</si>
  <si>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</si>
  <si>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</si>
  <si>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</si>
  <si>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</si>
  <si>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</si>
  <si>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</si>
  <si>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</si>
  <si>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</si>
  <si>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</si>
  <si>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</si>
  <si>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</si>
  <si>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</si>
  <si>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</si>
  <si>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</si>
  <si>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</si>
  <si>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</si>
  <si>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</si>
  <si>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</si>
  <si>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</si>
  <si>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</si>
  <si>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</si>
  <si>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</si>
  <si>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</si>
  <si>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</si>
  <si>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</si>
  <si>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</si>
  <si>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</si>
  <si>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</si>
  <si>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</si>
  <si>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</si>
  <si>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</si>
  <si>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</si>
  <si>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</si>
  <si>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</si>
  <si>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</si>
  <si>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</si>
  <si>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</si>
  <si>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</si>
  <si>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</si>
  <si>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</si>
  <si>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</si>
  <si>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</si>
  <si>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</si>
  <si>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</si>
  <si>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</si>
  <si>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</si>
  <si>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</si>
  <si>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</si>
  <si>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</si>
  <si>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</si>
  <si>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</si>
  <si>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</si>
  <si>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</si>
  <si>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</si>
  <si>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</si>
  <si>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</si>
  <si>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</si>
  <si>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</si>
  <si>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</si>
  <si>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</si>
  <si>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</si>
  <si>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</si>
  <si>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</si>
  <si>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</si>
  <si>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</si>
  <si>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</si>
  <si>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</si>
  <si>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</si>
  <si>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</si>
  <si>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</si>
  <si>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</si>
  <si>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</si>
  <si>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</si>
  <si>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</si>
  <si>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</si>
  <si>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</si>
  <si>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</si>
  <si>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</si>
  <si>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</si>
  <si>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</si>
  <si>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</si>
  <si>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</si>
  <si>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</si>
  <si>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</si>
  <si>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</si>
  <si>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</si>
  <si>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</si>
  <si>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</si>
  <si>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</si>
  <si>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</si>
  <si>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</si>
  <si>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</si>
  <si>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</si>
  <si>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</si>
  <si>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</si>
  <si>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</si>
  <si>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</si>
  <si>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</si>
  <si>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</si>
  <si>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</si>
  <si>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</si>
  <si>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</si>
  <si>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</si>
  <si>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</si>
  <si>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</si>
  <si>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</si>
  <si>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</si>
  <si>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</si>
  <si>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</si>
  <si>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</si>
  <si>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</si>
  <si>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</si>
  <si>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</si>
  <si>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</si>
  <si>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</si>
  <si>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</si>
  <si>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</si>
  <si>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</si>
  <si>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</si>
  <si>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</si>
  <si>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</si>
  <si>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</si>
  <si>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</si>
  <si>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</si>
  <si>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</si>
  <si>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</si>
  <si>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</si>
  <si>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</si>
  <si>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</si>
  <si>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</si>
  <si>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</si>
  <si>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</si>
  <si>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</si>
  <si>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</si>
  <si>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</si>
  <si>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</si>
  <si>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</si>
  <si>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</si>
  <si>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</si>
  <si>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</si>
  <si>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</si>
  <si>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</si>
  <si>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</si>
  <si>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</si>
  <si>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</si>
  <si>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</si>
  <si>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</si>
  <si>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</si>
  <si>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</si>
  <si>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</si>
  <si>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</si>
  <si>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</si>
  <si>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</si>
  <si>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</si>
  <si>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</si>
  <si>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</si>
  <si>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</si>
  <si>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</si>
  <si>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</si>
  <si>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</si>
  <si>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</si>
  <si>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</si>
  <si>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</si>
  <si>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</si>
  <si>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</si>
  <si>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</si>
  <si>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</si>
  <si>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</si>
  <si>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</si>
  <si>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</si>
  <si>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</si>
  <si>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</si>
  <si>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</si>
  <si>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</si>
  <si>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</si>
  <si>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</si>
  <si>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</si>
  <si>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</si>
  <si>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</si>
  <si>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</si>
  <si>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</si>
  <si>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</si>
  <si>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</si>
  <si>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</si>
  <si>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</si>
  <si>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</si>
  <si>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</si>
  <si>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</si>
  <si>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</si>
  <si>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</si>
  <si>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</si>
  <si>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</si>
  <si>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</si>
  <si>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</si>
  <si>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</si>
  <si>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</si>
  <si>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</si>
  <si>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</si>
  <si>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</si>
  <si>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</si>
  <si>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</si>
  <si>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</si>
  <si>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</si>
  <si>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</si>
  <si>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</si>
  <si>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</si>
  <si>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</si>
  <si>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</si>
  <si>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</si>
  <si>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</si>
  <si>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</si>
  <si>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</si>
  <si>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</si>
  <si>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</si>
  <si>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</si>
  <si>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</si>
  <si>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</si>
  <si>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</si>
  <si>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</si>
  <si>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</si>
  <si>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</si>
  <si>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</si>
  <si>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</si>
  <si>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</si>
  <si>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</si>
  <si>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</si>
  <si>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</si>
  <si>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</si>
  <si>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</si>
  <si>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</si>
  <si>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</si>
  <si>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</si>
  <si>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</si>
  <si>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</si>
  <si>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</si>
  <si>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</si>
  <si>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</si>
  <si>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</si>
  <si>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</si>
  <si>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</si>
  <si>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</si>
  <si>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</si>
  <si>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</si>
  <si>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</si>
  <si>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</si>
  <si>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</si>
  <si>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</si>
  <si>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</si>
  <si>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</si>
  <si>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</si>
  <si>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</si>
  <si>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</si>
  <si>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</si>
  <si>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</si>
  <si>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</si>
  <si>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</si>
  <si>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</si>
  <si>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</si>
  <si>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</si>
  <si>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</si>
  <si>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</si>
  <si>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</si>
  <si>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</si>
  <si>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</si>
  <si>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</si>
  <si>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</si>
  <si>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</si>
  <si>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</si>
  <si>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</si>
  <si>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</si>
  <si>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</si>
  <si>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</si>
  <si>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</si>
  <si>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</si>
  <si>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</si>
  <si>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</si>
  <si>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</si>
  <si>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</si>
  <si>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</si>
  <si>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</si>
  <si>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</si>
  <si>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</si>
  <si>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</si>
  <si>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</si>
  <si>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</si>
  <si>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</si>
  <si>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</si>
  <si>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</si>
  <si>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</si>
  <si>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</si>
  <si>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</si>
  <si>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</si>
  <si>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</si>
  <si>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</si>
  <si>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</si>
  <si>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</si>
  <si>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</si>
  <si>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</si>
  <si>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</si>
  <si>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</si>
  <si>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</si>
  <si>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</si>
  <si>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</si>
  <si>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</si>
  <si>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</si>
  <si>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</si>
  <si>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</si>
  <si>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</si>
  <si>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</si>
  <si>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</si>
  <si>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</si>
  <si>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</si>
  <si>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</si>
  <si>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</si>
  <si>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</si>
  <si>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</si>
  <si>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</si>
  <si>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</si>
  <si>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</si>
  <si>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</si>
  <si>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</si>
  <si>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</si>
  <si>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</si>
  <si>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</si>
  <si>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</si>
  <si>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</si>
  <si>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</si>
  <si>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</si>
  <si>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</si>
  <si>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</si>
  <si>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</si>
  <si>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</si>
  <si>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</si>
  <si>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</si>
  <si>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</si>
  <si>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</si>
  <si>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</si>
  <si>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</si>
  <si>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</si>
  <si>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</si>
  <si>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</si>
  <si>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</si>
  <si>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</si>
  <si>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</si>
  <si>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</si>
  <si>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</si>
  <si>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</si>
  <si>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</si>
  <si>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</si>
  <si>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</si>
  <si>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</si>
  <si>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</si>
  <si>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</si>
  <si>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</si>
  <si>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</si>
  <si>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</si>
  <si>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</si>
  <si>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</si>
  <si>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</si>
  <si>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</si>
  <si>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</si>
  <si>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</si>
  <si>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</si>
  <si>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</si>
  <si>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</si>
  <si>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</si>
  <si>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</si>
  <si>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</si>
  <si>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</si>
  <si>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</si>
  <si>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</si>
  <si>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</si>
  <si>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</si>
  <si>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</si>
  <si>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</si>
  <si>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</si>
  <si>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</si>
  <si>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</si>
  <si>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</si>
  <si>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</si>
  <si>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</si>
  <si>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</si>
  <si>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</si>
  <si>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</si>
  <si>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</si>
  <si>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</si>
  <si>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</si>
  <si>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</si>
  <si>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</si>
  <si>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</si>
  <si>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</si>
  <si>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</si>
  <si>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</si>
  <si>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</si>
  <si>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</si>
  <si>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</si>
  <si>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</si>
  <si>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</si>
  <si>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</si>
  <si>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</si>
  <si>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</si>
  <si>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</si>
  <si>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</si>
  <si>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</si>
  <si>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</si>
  <si>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</si>
  <si>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</si>
  <si>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</si>
  <si>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</si>
  <si>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</si>
  <si>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</si>
  <si>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</si>
  <si>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</si>
  <si>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</si>
  <si>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</si>
  <si>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</si>
  <si>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</si>
  <si>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</si>
  <si>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</si>
  <si>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</si>
  <si>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</si>
  <si>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</si>
  <si>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</si>
  <si>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</si>
  <si>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</si>
  <si>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</si>
  <si>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</si>
  <si>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</si>
  <si>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</si>
  <si>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</si>
  <si>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</si>
  <si>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</si>
  <si>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</si>
  <si>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</si>
  <si>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</si>
  <si>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</si>
  <si>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</si>
  <si>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</si>
  <si>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</si>
  <si>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</si>
  <si>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</si>
  <si>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</si>
  <si>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</si>
  <si>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</si>
  <si>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</si>
  <si>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</si>
  <si>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</si>
  <si>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</si>
  <si>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</si>
  <si>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</si>
  <si>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</si>
  <si>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</si>
  <si>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</si>
  <si>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</si>
  <si>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</si>
  <si>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</si>
  <si>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</si>
  <si>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</si>
  <si>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</si>
  <si>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</si>
  <si>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</si>
  <si>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</si>
  <si>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</si>
  <si>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</si>
  <si>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</si>
  <si>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</si>
  <si>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</si>
  <si>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</si>
  <si>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</si>
  <si>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</si>
  <si>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</si>
  <si>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</si>
  <si>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</si>
  <si>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</si>
  <si>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</si>
  <si>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</si>
  <si>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</si>
  <si>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</si>
  <si>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</si>
  <si>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</si>
  <si>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</si>
  <si>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</si>
  <si>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</si>
  <si>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</si>
  <si>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</si>
  <si>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</si>
  <si>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</si>
  <si>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</si>
  <si>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</si>
  <si>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</si>
  <si>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</si>
  <si>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</si>
  <si>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</si>
  <si>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</si>
  <si>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</si>
  <si>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</si>
  <si>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</si>
  <si>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</si>
  <si>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</si>
  <si>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</si>
  <si>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</si>
  <si>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</si>
  <si>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</si>
  <si>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</si>
  <si>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</si>
  <si>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</si>
  <si>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</si>
  <si>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</si>
  <si>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</si>
  <si>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</si>
  <si>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</si>
  <si>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</si>
  <si>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</si>
  <si>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</si>
  <si>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</si>
  <si>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</si>
  <si>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</si>
  <si>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</si>
  <si>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</si>
  <si>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</si>
  <si>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</si>
  <si>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</si>
  <si>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</si>
  <si>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</si>
  <si>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</si>
  <si>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</si>
  <si>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</si>
  <si>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</si>
  <si>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</si>
  <si>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</si>
  <si>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</si>
  <si>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</si>
  <si>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</si>
  <si>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</si>
  <si>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</si>
  <si>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</si>
  <si>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</si>
  <si>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</si>
  <si>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</si>
  <si>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</si>
  <si>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</si>
  <si>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</si>
  <si>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</si>
  <si>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</si>
  <si>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</si>
  <si>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</si>
  <si>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</si>
  <si>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</si>
  <si>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</si>
  <si>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</si>
  <si>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</si>
  <si>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</si>
  <si>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</si>
  <si>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</si>
  <si>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</si>
  <si>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</si>
  <si>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</si>
  <si>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</si>
  <si>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</si>
  <si>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</si>
  <si>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</si>
  <si>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</si>
  <si>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</si>
  <si>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</si>
  <si>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</si>
  <si>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</si>
  <si>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</si>
  <si>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</si>
  <si>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</si>
  <si>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</si>
  <si>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</si>
  <si>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</si>
  <si>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</si>
  <si>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</si>
  <si>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</si>
  <si>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</si>
  <si>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</si>
  <si>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</si>
  <si>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</si>
  <si>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</si>
  <si>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</si>
  <si>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</si>
  <si>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</si>
  <si>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</si>
  <si>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</si>
  <si>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</si>
  <si>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</si>
  <si>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</si>
  <si>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</si>
  <si>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</si>
  <si>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</si>
  <si>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</si>
  <si>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</si>
  <si>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</si>
  <si>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</si>
  <si>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</si>
  <si>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</si>
  <si>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</si>
  <si>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</si>
  <si>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</si>
  <si>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</si>
  <si>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</si>
  <si>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</si>
  <si>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</si>
  <si>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</si>
  <si>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</si>
  <si>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</si>
  <si>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</si>
  <si>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</si>
  <si>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</si>
  <si>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</si>
  <si>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</si>
  <si>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</si>
  <si>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</si>
  <si>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</si>
  <si>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</si>
  <si>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</si>
  <si>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</si>
  <si>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</si>
  <si>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</si>
  <si>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</si>
  <si>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</si>
  <si>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</si>
  <si>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</si>
  <si>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</si>
  <si>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</si>
  <si>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</si>
  <si>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</si>
  <si>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</si>
  <si>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</si>
  <si>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</si>
  <si>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</si>
  <si>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</si>
  <si>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</si>
  <si>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</si>
  <si>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</si>
  <si>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</si>
  <si>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</si>
  <si>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</si>
  <si>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</si>
  <si>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</si>
  <si>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</si>
  <si>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</si>
  <si>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</si>
  <si>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</si>
  <si>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</si>
  <si>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</si>
  <si>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</si>
  <si>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</si>
  <si>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</si>
  <si>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</si>
  <si>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</si>
  <si>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</si>
  <si>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</si>
  <si>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</si>
  <si>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</si>
  <si>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</si>
  <si>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</si>
  <si>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</si>
  <si>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</si>
  <si>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</si>
  <si>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</si>
  <si>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</si>
  <si>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</si>
  <si>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</si>
  <si>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</si>
  <si>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</si>
  <si>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</si>
  <si>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</si>
  <si>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</si>
  <si>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</si>
  <si>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</si>
  <si>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</si>
  <si>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</si>
  <si>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</si>
  <si>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</si>
  <si>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</si>
  <si>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</si>
  <si>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</si>
  <si>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</si>
  <si>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</si>
  <si>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</si>
  <si>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</si>
  <si>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</si>
  <si>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</si>
  <si>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</si>
  <si>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</si>
  <si>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</si>
  <si>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</si>
  <si>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</si>
  <si>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</si>
  <si>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</si>
  <si>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</si>
  <si>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</si>
  <si>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</si>
  <si>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</si>
  <si>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</si>
  <si>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</si>
  <si>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</si>
  <si>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</si>
  <si>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</si>
  <si>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</si>
  <si>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</si>
  <si>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</si>
  <si>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</si>
  <si>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</si>
  <si>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</si>
  <si>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</si>
  <si>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</si>
  <si>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</si>
  <si>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</si>
  <si>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</si>
  <si>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</si>
  <si>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</si>
  <si>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</si>
  <si>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</si>
  <si>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</si>
  <si>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</si>
  <si>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</si>
  <si>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</si>
  <si>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</si>
  <si>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</si>
  <si>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</si>
  <si>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</si>
  <si>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</si>
  <si>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</si>
  <si>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</si>
  <si>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</si>
  <si>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</si>
  <si>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</si>
  <si>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</si>
  <si>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</si>
  <si>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</si>
  <si>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</si>
  <si>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</si>
  <si>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</si>
  <si>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</si>
  <si>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</si>
  <si>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</si>
  <si>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</si>
  <si>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</si>
  <si>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</si>
  <si>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</si>
  <si>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</si>
  <si>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</si>
  <si>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</si>
  <si>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</si>
  <si>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</si>
  <si>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</si>
  <si>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</si>
  <si>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</si>
  <si>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</si>
  <si>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</si>
  <si>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</si>
  <si>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</si>
  <si>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</si>
  <si>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</si>
  <si>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</si>
  <si>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</si>
  <si>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</si>
  <si>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</si>
  <si>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</si>
  <si>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</si>
  <si>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</si>
  <si>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</si>
  <si>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</si>
  <si>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</si>
  <si>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</si>
  <si>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</si>
  <si>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</si>
  <si>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</si>
  <si>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</si>
  <si>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</si>
  <si>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</si>
  <si>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</si>
  <si>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</si>
  <si>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</si>
  <si>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</si>
  <si>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</si>
  <si>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</si>
  <si>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</si>
  <si>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</si>
  <si>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</si>
  <si>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</si>
  <si>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</si>
  <si>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</si>
  <si>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</si>
  <si>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</si>
  <si>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</si>
  <si>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</si>
  <si>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</si>
  <si>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</si>
  <si>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</si>
  <si>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</si>
  <si>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</si>
  <si>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</si>
  <si>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</si>
  <si>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</si>
  <si>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</si>
  <si>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</si>
  <si>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</si>
  <si>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</si>
  <si>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</si>
  <si>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</si>
  <si>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</si>
  <si>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</si>
  <si>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</si>
  <si>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</si>
  <si>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</si>
  <si>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</si>
  <si>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</si>
  <si>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</si>
  <si>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</si>
  <si>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</si>
  <si>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</si>
  <si>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</si>
  <si>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</si>
  <si>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</si>
  <si>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</si>
  <si>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</si>
  <si>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</si>
  <si>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</si>
  <si>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</si>
  <si>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</si>
  <si>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</si>
  <si>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</si>
  <si>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</si>
  <si>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</si>
  <si>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</si>
  <si>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</si>
  <si>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</si>
  <si>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</si>
  <si>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</si>
  <si>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</si>
  <si>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</si>
  <si>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</si>
  <si>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</si>
  <si>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</si>
  <si>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</si>
  <si>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</si>
  <si>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</si>
  <si>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</si>
  <si>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</si>
  <si>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</si>
  <si>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</si>
  <si>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</si>
  <si>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</si>
  <si>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</si>
  <si>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</si>
  <si>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</si>
  <si>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</si>
  <si>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</si>
  <si>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</si>
  <si>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</si>
  <si>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</si>
  <si>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</si>
  <si>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</si>
  <si>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</si>
  <si>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</si>
  <si>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</si>
  <si>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</si>
  <si>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</si>
  <si>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</si>
  <si>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</si>
  <si>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</si>
  <si>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</si>
  <si>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</si>
  <si>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</si>
  <si>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</si>
  <si>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</si>
  <si>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</si>
  <si>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</si>
  <si>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</si>
  <si>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</si>
  <si>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</si>
  <si>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</si>
  <si>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</si>
  <si>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</si>
  <si>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</si>
  <si>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</si>
  <si>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</si>
  <si>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</si>
  <si>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</si>
  <si>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</si>
  <si>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</si>
  <si>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</si>
  <si>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</si>
  <si>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</si>
  <si>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</si>
  <si>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</si>
  <si>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</si>
  <si>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</si>
  <si>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</si>
  <si>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</si>
  <si>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</si>
  <si>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</si>
  <si>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</si>
  <si>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</si>
  <si>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</si>
  <si>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</si>
  <si>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</si>
  <si>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</si>
  <si>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</si>
  <si>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</si>
  <si>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</si>
  <si>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</si>
  <si>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</si>
  <si>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</si>
  <si>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</si>
  <si>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</si>
  <si>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</si>
  <si>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</si>
  <si>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</si>
  <si>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</si>
  <si>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</si>
  <si>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</si>
  <si>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</si>
  <si>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</si>
  <si>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</si>
  <si>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</si>
  <si>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</si>
  <si>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</si>
  <si>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</si>
  <si>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</si>
  <si>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</si>
  <si>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</si>
  <si>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</si>
  <si>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</si>
  <si>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</si>
  <si>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</si>
  <si>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</si>
  <si>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</si>
  <si>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</si>
  <si>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</si>
  <si>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</si>
  <si>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</si>
  <si>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</si>
  <si>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</si>
  <si>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</si>
  <si>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</si>
  <si>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</si>
  <si>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</si>
  <si>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</si>
  <si>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</si>
  <si>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</si>
  <si>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</si>
  <si>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</si>
  <si>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</si>
  <si>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</si>
  <si>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</si>
  <si>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</si>
  <si>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</si>
  <si>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</si>
  <si>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</si>
  <si>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</si>
  <si>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</si>
  <si>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</si>
  <si>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</si>
  <si>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</si>
  <si>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</si>
  <si>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</si>
  <si>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</si>
  <si>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</si>
  <si>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</si>
  <si>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</si>
  <si>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</si>
  <si>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</si>
  <si>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</si>
  <si>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</si>
  <si>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</si>
  <si>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</si>
  <si>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</si>
  <si>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</si>
  <si>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</si>
  <si>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</si>
  <si>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</si>
  <si>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</si>
  <si>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</si>
  <si>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</si>
  <si>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</si>
  <si>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</si>
  <si>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</si>
  <si>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</si>
  <si>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</si>
  <si>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</si>
  <si>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</si>
  <si>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</si>
  <si>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</si>
  <si>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</si>
  <si>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</si>
  <si>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</si>
  <si>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</si>
  <si>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</si>
  <si>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</si>
  <si>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</si>
  <si>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</si>
  <si>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</si>
  <si>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</si>
  <si>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</si>
  <si>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</si>
  <si>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</si>
  <si>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</si>
  <si>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</si>
  <si>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</si>
  <si>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</si>
  <si>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</si>
  <si>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</si>
  <si>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</si>
  <si>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</si>
  <si>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</si>
  <si>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</si>
  <si>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</si>
  <si>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</si>
  <si>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</si>
  <si>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</si>
  <si>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</si>
  <si>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</si>
  <si>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</si>
  <si>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</si>
  <si>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</si>
  <si>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</si>
  <si>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</si>
  <si>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</si>
  <si>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</si>
  <si>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</si>
  <si>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</si>
  <si>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</si>
  <si>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</si>
  <si>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</si>
  <si>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</si>
  <si>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</si>
  <si>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</si>
  <si>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</si>
  <si>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</si>
  <si>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</si>
  <si>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</si>
  <si>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</si>
  <si>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</si>
  <si>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</si>
  <si>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</si>
  <si>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</si>
  <si>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</si>
  <si>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</si>
  <si>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</si>
  <si>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</si>
  <si>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</si>
  <si>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</si>
  <si>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</si>
  <si>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</si>
  <si>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</si>
  <si>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</si>
  <si>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</si>
  <si>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</si>
  <si>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</si>
  <si>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</si>
  <si>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</si>
  <si>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</si>
  <si>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</si>
  <si>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</si>
  <si>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</si>
  <si>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</si>
  <si>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</si>
  <si>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</si>
  <si>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</si>
  <si>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</si>
  <si>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</si>
  <si>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</si>
  <si>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</si>
  <si>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</si>
  <si>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</si>
  <si>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</si>
  <si>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</si>
  <si>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</si>
  <si>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</si>
  <si>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</si>
  <si>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</si>
  <si>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</si>
  <si>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</si>
  <si>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</si>
  <si>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</si>
  <si>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</si>
  <si>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</si>
  <si>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</si>
  <si>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</si>
  <si>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</si>
  <si>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</si>
  <si>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</si>
  <si>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</si>
  <si>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</si>
  <si>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</si>
  <si>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</si>
  <si>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</si>
  <si>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</si>
  <si>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</si>
  <si>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</si>
  <si>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</si>
  <si>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</si>
  <si>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</si>
  <si>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</si>
  <si>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</si>
  <si>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</si>
  <si>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</si>
  <si>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</si>
  <si>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</si>
  <si>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</si>
  <si>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</si>
  <si>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</si>
  <si>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</si>
  <si>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</si>
  <si>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</si>
  <si>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</si>
  <si>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</si>
  <si>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</si>
  <si>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</si>
  <si>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</si>
  <si>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</si>
  <si>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</si>
  <si>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</si>
  <si>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</si>
  <si>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</si>
  <si>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</si>
  <si>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</si>
  <si>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</si>
  <si>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</si>
  <si>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</si>
  <si>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</si>
  <si>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</si>
  <si>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</si>
  <si>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</si>
  <si>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</si>
  <si>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</si>
  <si>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</si>
  <si>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</si>
  <si>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</si>
  <si>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</si>
  <si>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</si>
  <si>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</si>
  <si>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</si>
  <si>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</si>
  <si>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</si>
  <si>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</si>
  <si>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</si>
  <si>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</si>
  <si>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</si>
  <si>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</si>
  <si>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</si>
  <si>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</si>
  <si>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</si>
  <si>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</si>
  <si>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</si>
  <si>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</si>
  <si>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</si>
  <si>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</si>
  <si>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</si>
  <si>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</si>
  <si>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</si>
  <si>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</si>
  <si>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</si>
  <si>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</si>
  <si>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</si>
  <si>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</si>
  <si>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</si>
  <si>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</si>
  <si>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</si>
  <si>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</si>
  <si>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</si>
  <si>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</si>
  <si>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</si>
  <si>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</si>
  <si>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</si>
  <si>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</si>
  <si>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</si>
  <si>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</si>
  <si>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</si>
  <si>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</si>
  <si>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</si>
  <si>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</si>
  <si>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</si>
  <si>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</si>
  <si>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</si>
  <si>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</si>
  <si>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</si>
  <si>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</si>
  <si>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</si>
  <si>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</si>
  <si>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</si>
  <si>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</si>
  <si>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</si>
  <si>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</si>
  <si>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</si>
  <si>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</si>
  <si>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</si>
  <si>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</si>
  <si>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</si>
  <si>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</si>
  <si>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</si>
  <si>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</si>
  <si>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</si>
  <si>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</si>
  <si>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</si>
  <si>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</si>
  <si>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</si>
  <si>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</si>
  <si>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</si>
  <si>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</si>
  <si>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</si>
  <si>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</si>
  <si>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</si>
  <si>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</si>
  <si>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</si>
  <si>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</si>
  <si>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</si>
  <si>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</si>
  <si>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</si>
  <si>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</si>
  <si>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</si>
  <si>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</si>
  <si>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</si>
  <si>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</si>
  <si>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</si>
  <si>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</si>
  <si>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</si>
  <si>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</si>
  <si>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</si>
  <si>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</si>
  <si>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</si>
  <si>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</si>
  <si>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</si>
  <si>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</si>
  <si>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</si>
  <si>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</si>
  <si>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</si>
  <si>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</si>
  <si>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</si>
  <si>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</si>
  <si>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</si>
  <si>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</si>
  <si>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</si>
  <si>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</si>
  <si>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</si>
  <si>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</si>
  <si>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</si>
  <si>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</si>
  <si>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</si>
  <si>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</si>
  <si>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</si>
  <si>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</si>
  <si>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</si>
  <si>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</si>
  <si>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</si>
  <si>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</si>
  <si>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</si>
  <si>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</si>
  <si>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</si>
  <si>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</si>
  <si>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</si>
  <si>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</si>
  <si>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</si>
  <si>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</si>
  <si>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</si>
  <si>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</si>
  <si>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</si>
  <si>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</si>
  <si>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</si>
  <si>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</si>
  <si>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</si>
  <si>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</si>
  <si>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</si>
  <si>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</si>
  <si>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</si>
  <si>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</si>
  <si>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</si>
  <si>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</si>
  <si>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</si>
  <si>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</si>
  <si>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</si>
  <si>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</si>
  <si>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</si>
  <si>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</si>
  <si>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</si>
  <si>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</si>
  <si>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</si>
  <si>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</si>
  <si>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</si>
  <si>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</si>
  <si>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</si>
  <si>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</si>
  <si>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</si>
  <si>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</si>
  <si>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</si>
  <si>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</si>
  <si>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</si>
  <si>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</si>
  <si>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</si>
  <si>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</si>
  <si>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</si>
  <si>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</si>
  <si>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</si>
  <si>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</si>
  <si>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</si>
  <si>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</si>
  <si>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</si>
  <si>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</si>
  <si>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</si>
  <si>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</si>
  <si>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</si>
  <si>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</si>
  <si>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</si>
  <si>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</si>
  <si>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</si>
  <si>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</si>
  <si>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</si>
  <si>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</si>
  <si>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</si>
  <si>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</si>
  <si>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</si>
  <si>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</si>
  <si>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</si>
  <si>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</si>
  <si>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</si>
  <si>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</si>
  <si>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</si>
  <si>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</si>
  <si>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</si>
  <si>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</si>
  <si>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</si>
  <si>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</si>
  <si>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</si>
  <si>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</si>
  <si>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</si>
  <si>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</si>
  <si>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</si>
  <si>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</si>
  <si>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</si>
  <si>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</si>
  <si>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</si>
  <si>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</si>
  <si>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</si>
  <si>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</si>
  <si>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</si>
  <si>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</si>
  <si>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</si>
  <si>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</si>
  <si>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</si>
  <si>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</si>
  <si>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</si>
  <si>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</si>
  <si>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</si>
  <si>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</si>
  <si>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</si>
  <si>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</si>
  <si>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</si>
  <si>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</si>
  <si>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</si>
  <si>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</si>
  <si>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</si>
  <si>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</si>
  <si>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</si>
  <si>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</si>
  <si>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</si>
  <si>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</si>
  <si>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</si>
  <si>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</si>
  <si>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</si>
  <si>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</si>
  <si>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</si>
  <si>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</si>
  <si>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</si>
  <si>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</si>
  <si>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</si>
  <si>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</si>
  <si>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</si>
  <si>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</si>
  <si>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</si>
  <si>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</si>
  <si>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</si>
  <si>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</si>
  <si>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</si>
  <si>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</si>
  <si>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</si>
  <si>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</si>
  <si>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</si>
  <si>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</si>
  <si>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</si>
  <si>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</si>
  <si>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</si>
  <si>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</si>
  <si>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</si>
  <si>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</si>
  <si>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</si>
  <si>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</si>
  <si>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</si>
  <si>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</si>
  <si>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</si>
  <si>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</si>
  <si>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</si>
  <si>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</si>
  <si>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</si>
  <si>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</si>
  <si>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</si>
  <si>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</si>
  <si>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</si>
  <si>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</si>
  <si>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</si>
  <si>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</si>
  <si>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</si>
  <si>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</si>
  <si>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</si>
  <si>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</si>
  <si>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</si>
  <si>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</si>
  <si>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</si>
  <si>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</si>
  <si>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</si>
  <si>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</si>
  <si>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</si>
  <si>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</si>
  <si>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</si>
  <si>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</si>
  <si>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</si>
  <si>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</si>
  <si>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</si>
  <si>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</si>
  <si>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</si>
  <si>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</si>
  <si>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</si>
  <si>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</si>
  <si>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</si>
  <si>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</si>
  <si>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</si>
  <si>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</si>
  <si>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</si>
  <si>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</si>
  <si>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</si>
  <si>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</si>
  <si>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</si>
  <si>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</si>
  <si>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</si>
  <si>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</si>
  <si>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</si>
  <si>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</si>
  <si>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</si>
  <si>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</si>
  <si>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</si>
  <si>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</si>
  <si>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</si>
  <si>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</si>
  <si>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</si>
  <si>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</si>
  <si>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</si>
  <si>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</si>
  <si>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</si>
  <si>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</si>
  <si>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</si>
  <si>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</si>
  <si>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</si>
  <si>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</si>
  <si>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</si>
  <si>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</si>
  <si>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</si>
  <si>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</si>
  <si>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</si>
  <si>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</si>
  <si>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</si>
  <si>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</si>
  <si>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</si>
  <si>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</si>
  <si>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</si>
  <si>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</si>
  <si>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</si>
  <si>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</si>
  <si>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</si>
  <si>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</si>
  <si>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</si>
  <si>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</si>
  <si>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</si>
  <si>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</si>
  <si>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</si>
  <si>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</si>
  <si>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</si>
  <si>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</si>
  <si>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</si>
  <si>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</si>
  <si>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</si>
  <si>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</si>
  <si>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</si>
  <si>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</si>
  <si>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</si>
  <si>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</si>
  <si>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</si>
  <si>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</si>
  <si>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</si>
  <si>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</si>
  <si>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</si>
  <si>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</si>
  <si>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</si>
  <si>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</si>
  <si>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</si>
  <si>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</si>
  <si>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</si>
  <si>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</si>
  <si>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</si>
  <si>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</si>
  <si>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</si>
  <si>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</si>
  <si>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</si>
  <si>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</si>
  <si>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</si>
  <si>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</si>
  <si>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</si>
  <si>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</si>
  <si>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</si>
  <si>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</si>
  <si>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</si>
  <si>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</si>
  <si>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</si>
  <si>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</si>
  <si>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</si>
  <si>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</si>
  <si>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</si>
  <si>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</si>
  <si>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</si>
  <si>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</si>
  <si>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</si>
  <si>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</si>
  <si>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</si>
  <si>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</si>
  <si>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</si>
  <si>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</si>
  <si>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</si>
  <si>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</si>
  <si>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</si>
  <si>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</si>
  <si>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</si>
  <si>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</si>
  <si>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</si>
  <si>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</si>
  <si>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</si>
  <si>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</si>
  <si>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</si>
  <si>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</si>
  <si>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</si>
  <si>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</si>
  <si>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</si>
  <si>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</si>
  <si>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</si>
  <si>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</si>
  <si>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</si>
  <si>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</si>
  <si>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</si>
  <si>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</si>
  <si>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</si>
  <si>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</si>
  <si>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</si>
  <si>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</si>
  <si>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</si>
  <si>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</si>
  <si>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</si>
  <si>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</si>
  <si>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</si>
  <si>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</si>
  <si>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</si>
  <si>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</si>
  <si>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</si>
  <si>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</si>
  <si>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</si>
  <si>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</si>
  <si>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</si>
  <si>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</si>
  <si>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</si>
  <si>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</si>
  <si>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</si>
  <si>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</si>
  <si>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</si>
  <si>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</si>
  <si>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</si>
  <si>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</si>
  <si>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</si>
  <si>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</si>
  <si>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</si>
  <si>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</si>
  <si>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</si>
  <si>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</si>
  <si>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</si>
  <si>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</si>
  <si>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</si>
  <si>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</si>
  <si>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</si>
  <si>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</si>
  <si>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</si>
  <si>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</si>
  <si>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</si>
  <si>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</si>
  <si>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</si>
  <si>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</si>
  <si>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</si>
  <si>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</si>
  <si>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</si>
  <si>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</si>
  <si>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</si>
  <si>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</si>
  <si>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</si>
  <si>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</si>
  <si>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</si>
  <si>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</si>
  <si>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</si>
  <si>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</si>
  <si>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</si>
  <si>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</si>
  <si>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</si>
  <si>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</si>
  <si>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</si>
  <si>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</si>
  <si>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</si>
  <si>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</si>
  <si>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</si>
  <si>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</si>
  <si>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</si>
  <si>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</si>
  <si>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</si>
  <si>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</si>
  <si>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</si>
  <si>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</si>
  <si>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</si>
  <si>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</si>
  <si>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</si>
  <si>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</si>
  <si>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</si>
  <si>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</si>
  <si>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</si>
  <si>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</si>
  <si>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</si>
  <si>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</si>
  <si>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</si>
  <si>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</si>
  <si>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</si>
  <si>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</si>
  <si>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</si>
  <si>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</si>
  <si>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</si>
  <si>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</si>
  <si>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</si>
  <si>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</si>
  <si>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</si>
  <si>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</si>
  <si>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</si>
  <si>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</si>
  <si>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</si>
  <si>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</si>
  <si>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</si>
  <si>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</si>
  <si>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</si>
  <si>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</si>
  <si>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</si>
  <si>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</si>
  <si>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</si>
  <si>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</si>
  <si>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</si>
  <si>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</si>
  <si>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</si>
  <si>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</si>
  <si>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</si>
  <si>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</si>
  <si>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</si>
  <si>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</si>
  <si>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</si>
  <si>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</si>
  <si>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</si>
  <si>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</si>
  <si>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</si>
  <si>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</si>
  <si>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</si>
  <si>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</si>
  <si>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</si>
  <si>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</si>
  <si>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</si>
  <si>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</si>
  <si>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</si>
  <si>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</si>
  <si>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</si>
  <si>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</si>
  <si>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</si>
  <si>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</si>
  <si>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</si>
  <si>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</si>
  <si>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</si>
  <si>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</si>
  <si>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</si>
  <si>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</si>
  <si>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</si>
  <si>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</si>
  <si>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</si>
  <si>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</si>
  <si>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</si>
  <si>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</si>
  <si>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</si>
  <si>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</si>
  <si>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</si>
  <si>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</si>
  <si>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</si>
  <si>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</si>
  <si>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</si>
  <si>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</si>
  <si>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</si>
  <si>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</si>
  <si>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</si>
  <si>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</si>
  <si>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</si>
  <si>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</si>
  <si>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</si>
  <si>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</si>
  <si>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</si>
  <si>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</si>
  <si>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</si>
  <si>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</si>
  <si>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</si>
  <si>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</si>
  <si>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</si>
  <si>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</si>
  <si>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</si>
  <si>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</si>
  <si>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</si>
  <si>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</si>
  <si>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</si>
  <si>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</si>
  <si>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</si>
  <si>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</si>
  <si>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</si>
  <si>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</si>
  <si>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</si>
  <si>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</si>
  <si>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</si>
  <si>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</si>
  <si>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</si>
  <si>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</si>
  <si>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</si>
  <si>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</si>
  <si>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</si>
  <si>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</si>
  <si>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</si>
  <si>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</si>
  <si>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</si>
  <si>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</si>
  <si>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</si>
  <si>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</si>
  <si>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</si>
  <si>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</si>
  <si>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</si>
  <si>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</si>
  <si>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</si>
  <si>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</si>
  <si>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</si>
  <si>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</si>
  <si>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</si>
  <si>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</si>
  <si>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</si>
  <si>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</si>
  <si>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</si>
  <si>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</si>
  <si>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</si>
  <si>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</si>
  <si>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</si>
  <si>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</si>
  <si>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</si>
  <si>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</si>
  <si>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</si>
  <si>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</si>
  <si>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</si>
  <si>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</si>
  <si>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</si>
  <si>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</si>
  <si>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</si>
  <si>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</si>
  <si>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</si>
  <si>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</si>
  <si>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</si>
  <si>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</si>
  <si>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</si>
  <si>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</si>
  <si>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</si>
  <si>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</si>
  <si>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</si>
  <si>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</si>
  <si>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</si>
  <si>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</si>
  <si>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</si>
  <si>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</si>
  <si>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</si>
  <si>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</si>
  <si>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</si>
  <si>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</si>
  <si>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</si>
  <si>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</si>
  <si>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</si>
  <si>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</si>
  <si>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</si>
  <si>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</si>
  <si>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</si>
  <si>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</si>
  <si>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</si>
  <si>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</si>
  <si>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</si>
  <si>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</si>
  <si>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</si>
  <si>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</si>
  <si>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</si>
  <si>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</si>
  <si>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</si>
  <si>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</si>
  <si>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</si>
  <si>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</si>
  <si>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</si>
  <si>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</si>
  <si>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</si>
  <si>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</si>
  <si>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</si>
  <si>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</si>
  <si>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</si>
  <si>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</si>
  <si>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</si>
  <si>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</si>
  <si>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</si>
  <si>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</si>
  <si>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</si>
  <si>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</si>
  <si>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</si>
  <si>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</si>
  <si>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</si>
  <si>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</si>
  <si>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</si>
  <si>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</si>
  <si>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</si>
  <si>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</si>
  <si>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</si>
  <si>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</si>
  <si>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</si>
  <si>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</si>
  <si>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</si>
  <si>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</si>
  <si>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</si>
  <si>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</si>
  <si>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</si>
  <si>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</si>
  <si>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</si>
  <si>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</si>
  <si>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</si>
  <si>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</si>
  <si>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</si>
  <si>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</si>
  <si>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</si>
  <si>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</si>
  <si>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</si>
  <si>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</si>
  <si>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</si>
  <si>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</si>
  <si>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</si>
  <si>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</si>
  <si>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</si>
  <si>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</si>
  <si>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</si>
  <si>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</si>
  <si>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</si>
  <si>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</si>
  <si>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</si>
  <si>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</si>
  <si>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</si>
  <si>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</si>
  <si>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</si>
  <si>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</si>
  <si>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</si>
  <si>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</si>
  <si>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</si>
  <si>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</si>
  <si>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</si>
  <si>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</si>
  <si>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</si>
  <si>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</si>
  <si>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</si>
  <si>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</si>
  <si>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</si>
  <si>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</si>
  <si>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</si>
  <si>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</si>
  <si>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</si>
  <si>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</si>
  <si>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</si>
  <si>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</si>
  <si>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</si>
  <si>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</si>
  <si>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</si>
  <si>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</si>
  <si>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</si>
  <si>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</si>
  <si>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</si>
  <si>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</si>
  <si>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</si>
  <si>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</si>
  <si>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</si>
  <si>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</si>
  <si>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</si>
  <si>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</si>
  <si>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</si>
  <si>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</si>
  <si>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</si>
  <si>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</si>
  <si>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</si>
  <si>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</si>
  <si>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</si>
  <si>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</si>
  <si>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</si>
  <si>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</si>
  <si>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</si>
  <si>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</si>
  <si>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</si>
  <si>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</si>
  <si>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</si>
  <si>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</si>
  <si>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</si>
  <si>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</si>
  <si>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</si>
  <si>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</si>
  <si>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</si>
  <si>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</si>
  <si>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</si>
  <si>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</si>
  <si>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</si>
  <si>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</si>
  <si>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</si>
  <si>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</si>
  <si>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</si>
  <si>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</si>
  <si>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</si>
  <si>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</si>
  <si>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</si>
  <si>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</si>
  <si>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</si>
  <si>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</si>
  <si>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</si>
  <si>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</si>
  <si>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</si>
  <si>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</si>
  <si>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</si>
  <si>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</si>
  <si>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</si>
  <si>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</si>
  <si>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</si>
  <si>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</si>
  <si>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</si>
  <si>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</si>
  <si>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</si>
  <si>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</si>
  <si>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</si>
  <si>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</si>
  <si>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</si>
  <si>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</si>
  <si>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</si>
  <si>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</si>
  <si>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</si>
  <si>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</si>
  <si>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</si>
  <si>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</si>
  <si>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</si>
  <si>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</si>
  <si>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</si>
  <si>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</si>
  <si>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</si>
  <si>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</si>
  <si>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</si>
  <si>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</si>
  <si>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</si>
  <si>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</si>
  <si>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</si>
  <si>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</si>
  <si>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</si>
  <si>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</si>
  <si>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</si>
  <si>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</si>
  <si>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</si>
  <si>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</si>
  <si>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</si>
  <si>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</si>
  <si>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</si>
  <si>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</si>
  <si>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</si>
  <si>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</si>
  <si>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</si>
  <si>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</si>
  <si>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</si>
  <si>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</si>
  <si>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</si>
  <si>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</si>
  <si>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</si>
  <si>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</si>
  <si>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</si>
  <si>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</si>
  <si>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</si>
  <si>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</si>
  <si>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</si>
  <si>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</si>
  <si>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</si>
  <si>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</si>
  <si>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</si>
  <si>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</si>
  <si>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</si>
  <si>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</si>
  <si>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</si>
  <si>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</si>
  <si>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</si>
  <si>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</si>
  <si>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</si>
  <si>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</si>
  <si>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</si>
  <si>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</si>
  <si>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</si>
  <si>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</si>
  <si>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</si>
  <si>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</si>
  <si>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</si>
  <si>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</si>
  <si>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</si>
  <si>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</si>
  <si>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</si>
  <si>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</si>
  <si>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</si>
  <si>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</si>
  <si>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</si>
  <si>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</si>
  <si>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</si>
  <si>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</si>
  <si>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</si>
  <si>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</si>
  <si>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</si>
  <si>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</si>
  <si>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</si>
  <si>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</si>
  <si>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</si>
  <si>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</si>
  <si>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</si>
  <si>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</si>
  <si>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</si>
  <si>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</si>
  <si>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</si>
  <si>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</si>
  <si>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</si>
  <si>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</si>
  <si>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</si>
  <si>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</si>
  <si>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</si>
  <si>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</si>
  <si>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</si>
  <si>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</si>
  <si>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</si>
  <si>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</si>
  <si>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</si>
  <si>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</si>
  <si>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</si>
  <si>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</si>
  <si>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</si>
  <si>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</si>
  <si>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</si>
  <si>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</si>
  <si>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</si>
  <si>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</si>
  <si>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</si>
  <si>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</si>
  <si>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</si>
  <si>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</si>
  <si>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</si>
  <si>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</si>
  <si>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</si>
  <si>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</si>
  <si>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</si>
  <si>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</si>
  <si>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</si>
  <si>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</si>
  <si>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</si>
  <si>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</si>
  <si>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</si>
  <si>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</si>
  <si>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</si>
  <si>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</si>
  <si>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</si>
  <si>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</si>
  <si>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</si>
  <si>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</si>
  <si>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</si>
  <si>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</si>
  <si>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</si>
  <si>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</si>
  <si>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</si>
  <si>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</si>
  <si>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</si>
  <si>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</si>
  <si>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</si>
  <si>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</si>
  <si>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</si>
  <si>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</si>
  <si>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</si>
  <si>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</si>
  <si>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</si>
  <si>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</si>
  <si>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</si>
  <si>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</si>
  <si>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</si>
  <si>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</si>
  <si>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</si>
  <si>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</si>
  <si>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</si>
  <si>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</si>
  <si>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</si>
  <si>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</si>
  <si>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</si>
  <si>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</si>
  <si>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</si>
  <si>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</si>
  <si>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</si>
  <si>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</si>
  <si>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</si>
  <si>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</si>
  <si>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</si>
  <si>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</si>
  <si>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</si>
  <si>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</si>
  <si>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</si>
  <si>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</si>
  <si>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</si>
  <si>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</si>
  <si>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</si>
  <si>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</si>
  <si>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</si>
  <si>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</si>
  <si>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</si>
  <si>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</si>
  <si>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</si>
  <si>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</si>
  <si>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</si>
  <si>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</si>
  <si>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</si>
  <si>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</si>
  <si>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</si>
  <si>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</si>
  <si>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</si>
  <si>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</si>
  <si>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</si>
  <si>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</si>
  <si>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</si>
  <si>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</si>
  <si>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</si>
  <si>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</si>
  <si>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</si>
  <si>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</si>
  <si>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</si>
  <si>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</si>
  <si>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</si>
  <si>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</si>
  <si>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</si>
  <si>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</si>
  <si>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</si>
  <si>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</si>
  <si>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</si>
  <si>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</si>
  <si>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</si>
  <si>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</si>
  <si>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</si>
  <si>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</si>
  <si>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</si>
  <si>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</si>
  <si>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</si>
  <si>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</si>
  <si>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</si>
  <si>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</si>
  <si>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</si>
  <si>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</si>
  <si>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</si>
  <si>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</si>
  <si>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</si>
  <si>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</si>
  <si>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</si>
  <si>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</si>
  <si>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</si>
  <si>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</si>
  <si>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</si>
  <si>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</si>
  <si>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</si>
  <si>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</si>
  <si>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</si>
  <si>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</si>
  <si>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</si>
  <si>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</si>
  <si>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</si>
  <si>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</si>
  <si>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</si>
  <si>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</si>
  <si>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</si>
  <si>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</si>
  <si>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</si>
  <si>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</si>
  <si>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</si>
  <si>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</si>
  <si>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</si>
  <si>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</si>
  <si>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</si>
  <si>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</si>
  <si>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</si>
  <si>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</si>
  <si>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</si>
  <si>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</si>
  <si>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</si>
  <si>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</si>
  <si>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</si>
  <si>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</si>
  <si>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</si>
  <si>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</si>
  <si>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</si>
  <si>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</si>
  <si>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</si>
  <si>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</si>
  <si>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</si>
  <si>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</si>
  <si>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</si>
  <si>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</si>
  <si>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</si>
  <si>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</si>
  <si>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</si>
  <si>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</si>
  <si>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</si>
  <si>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</si>
  <si>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</si>
  <si>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</si>
  <si>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</si>
  <si>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</si>
  <si>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</si>
  <si>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</si>
  <si>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</si>
  <si>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</si>
  <si>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</si>
  <si>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</si>
  <si>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</si>
  <si>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</si>
  <si>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</si>
  <si>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</si>
  <si>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</si>
  <si>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</si>
  <si>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</si>
  <si>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</si>
  <si>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</si>
  <si>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</si>
  <si>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</si>
  <si>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</si>
  <si>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</si>
  <si>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</si>
  <si>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</si>
  <si>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</si>
  <si>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</si>
  <si>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</si>
  <si>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</si>
  <si>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</si>
  <si>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</si>
  <si>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</si>
  <si>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</si>
  <si>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</si>
  <si>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</si>
  <si>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</si>
  <si>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</si>
  <si>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</si>
  <si>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</si>
  <si>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</si>
  <si>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</si>
  <si>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</si>
  <si>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</si>
  <si>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</si>
  <si>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</si>
  <si>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</si>
  <si>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</si>
  <si>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</si>
  <si>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</si>
  <si>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</si>
  <si>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</si>
  <si>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</si>
  <si>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</si>
  <si>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</si>
  <si>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</si>
  <si>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</si>
  <si>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</si>
  <si>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</si>
  <si>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</si>
  <si>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</si>
  <si>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</si>
  <si>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</si>
  <si>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</si>
  <si>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</si>
  <si>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</si>
  <si>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</si>
  <si>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</si>
  <si>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</si>
  <si>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</si>
  <si>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</si>
  <si>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</si>
  <si>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</si>
  <si>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</si>
  <si>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</si>
  <si>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</si>
  <si>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</si>
  <si>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</si>
  <si>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</si>
  <si>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</si>
  <si>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</si>
  <si>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</si>
  <si>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</si>
  <si>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</si>
  <si>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</si>
  <si>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</si>
  <si>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</si>
  <si>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</si>
  <si>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</si>
  <si>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</si>
  <si>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</si>
  <si>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</si>
  <si>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</si>
  <si>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</si>
  <si>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</si>
  <si>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</si>
  <si>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</si>
  <si>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</si>
  <si>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</si>
  <si>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</si>
  <si>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</si>
  <si>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</si>
  <si>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</si>
  <si>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</si>
  <si>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</si>
  <si>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</si>
  <si>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</si>
  <si>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</si>
  <si>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</si>
  <si>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</si>
  <si>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</si>
  <si>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</si>
  <si>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</si>
  <si>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</si>
  <si>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</si>
  <si>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</si>
  <si>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</si>
  <si>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</si>
  <si>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</si>
  <si>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</si>
  <si>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</si>
  <si>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</si>
  <si>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</si>
  <si>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</si>
  <si>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</si>
  <si>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</si>
  <si>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</si>
  <si>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</si>
  <si>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</si>
  <si>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</si>
  <si>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</si>
  <si>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</si>
  <si>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</si>
  <si>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</si>
  <si>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</si>
  <si>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</si>
  <si>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</si>
  <si>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</si>
  <si>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</si>
  <si>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</si>
  <si>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</si>
  <si>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</si>
  <si>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</si>
  <si>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</si>
  <si>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</si>
  <si>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</si>
  <si>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</si>
  <si>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</si>
  <si>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</si>
  <si>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</si>
  <si>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</si>
  <si>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</si>
  <si>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</si>
  <si>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</si>
  <si>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</si>
  <si>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</si>
  <si>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</si>
  <si>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</si>
  <si>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</si>
  <si>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</si>
  <si>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</si>
  <si>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</si>
  <si>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</si>
  <si>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</si>
  <si>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</si>
  <si>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</si>
  <si>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</si>
  <si>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</si>
  <si>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</si>
  <si>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</si>
  <si>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</si>
  <si>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</si>
  <si>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</si>
  <si>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</si>
  <si>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</si>
  <si>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</si>
  <si>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</si>
  <si>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</si>
  <si>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</si>
  <si>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</si>
  <si>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</si>
  <si>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</si>
  <si>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</si>
  <si>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</si>
  <si>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</si>
  <si>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</si>
  <si>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</si>
  <si>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</si>
  <si>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</si>
  <si>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</si>
  <si>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</si>
  <si>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</si>
  <si>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</si>
  <si>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</si>
  <si>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</si>
  <si>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</si>
  <si>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</si>
  <si>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</si>
  <si>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</si>
  <si>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</si>
  <si>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</si>
  <si>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</si>
  <si>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</si>
  <si>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</si>
  <si>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</si>
  <si>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</si>
  <si>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</si>
  <si>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</si>
  <si>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</si>
  <si>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</si>
  <si>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</si>
  <si>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</si>
  <si>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</si>
  <si>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</si>
  <si>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</si>
  <si>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</si>
  <si>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</si>
  <si>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</si>
  <si>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</si>
  <si>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</si>
  <si>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</si>
  <si>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</si>
  <si>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</si>
  <si>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</si>
  <si>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</si>
  <si>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</si>
  <si>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</si>
  <si>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</si>
  <si>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</si>
  <si>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</si>
  <si>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</si>
  <si>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</si>
  <si>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</si>
  <si>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</si>
  <si>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</si>
  <si>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</si>
  <si>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</si>
  <si>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</si>
  <si>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</si>
  <si>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</si>
  <si>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</si>
  <si>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</si>
  <si>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</si>
  <si>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</si>
  <si>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</si>
  <si>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</si>
  <si>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</si>
  <si>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</si>
  <si>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</si>
  <si>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</si>
  <si>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</si>
  <si>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</si>
  <si>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</si>
  <si>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</si>
  <si>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</si>
  <si>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</si>
  <si>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</si>
  <si>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</si>
  <si>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</si>
  <si>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</si>
  <si>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</si>
  <si>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</si>
  <si>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</si>
  <si>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</si>
  <si>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</si>
  <si>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</si>
  <si>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</si>
  <si>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</si>
  <si>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</si>
  <si>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</si>
  <si>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</si>
  <si>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</si>
  <si>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</si>
  <si>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</si>
  <si>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</si>
  <si>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</si>
  <si>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</si>
  <si>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</si>
  <si>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</si>
  <si>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</si>
  <si>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</si>
  <si>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</si>
  <si>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</si>
  <si>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</si>
  <si>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</si>
  <si>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</si>
  <si>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</si>
  <si>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</si>
  <si>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</si>
  <si>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</si>
  <si>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</si>
  <si>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</si>
  <si>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</si>
  <si>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</si>
  <si>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</si>
  <si>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</si>
  <si>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</si>
  <si>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</si>
  <si>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</si>
  <si>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</si>
  <si>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</si>
  <si>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</si>
  <si>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</si>
  <si>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</si>
  <si>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</si>
  <si>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</si>
  <si>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</si>
  <si>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</si>
  <si>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</si>
  <si>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</si>
  <si>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</si>
  <si>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</si>
  <si>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</si>
  <si>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</si>
  <si>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</si>
  <si>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</si>
  <si>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</si>
  <si>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</si>
  <si>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</si>
  <si>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</si>
  <si>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</si>
  <si>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</si>
  <si>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</si>
  <si>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</si>
  <si>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</si>
  <si>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</si>
  <si>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</si>
  <si>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</si>
  <si>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</si>
  <si>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</si>
  <si>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</si>
  <si>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</si>
  <si>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</si>
  <si>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</si>
  <si>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</si>
  <si>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</si>
  <si>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</si>
  <si>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</si>
  <si>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</si>
  <si>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</si>
  <si>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</si>
  <si>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</si>
  <si>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</si>
  <si>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</si>
  <si>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</si>
  <si>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</si>
  <si>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</si>
  <si>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</si>
  <si>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</si>
  <si>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</si>
  <si>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</si>
  <si>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</si>
  <si>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</si>
  <si>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</si>
  <si>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</si>
  <si>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</si>
  <si>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</si>
  <si>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</si>
  <si>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</si>
  <si>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</si>
  <si>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</si>
  <si>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</si>
  <si>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</si>
  <si>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</si>
  <si>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</si>
  <si>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</si>
  <si>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</si>
  <si>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</si>
  <si>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</si>
  <si>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</si>
  <si>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</si>
  <si>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</si>
  <si>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</si>
  <si>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</si>
  <si>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</si>
  <si>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</si>
  <si>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</si>
  <si>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</si>
  <si>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</si>
  <si>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</si>
  <si>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</si>
  <si>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</si>
  <si>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</si>
  <si>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</si>
  <si>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</si>
  <si>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</si>
  <si>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</si>
  <si>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</si>
  <si>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</si>
  <si>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</si>
  <si>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</si>
  <si>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</si>
  <si>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</si>
  <si>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</si>
  <si>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</si>
  <si>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</si>
  <si>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</si>
  <si>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</si>
  <si>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</si>
  <si>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</si>
  <si>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</si>
  <si>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</si>
  <si>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</si>
  <si>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</si>
  <si>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</si>
  <si>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</si>
  <si>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</si>
  <si>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</si>
  <si>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</si>
  <si>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</si>
  <si>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</si>
  <si>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</si>
  <si>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</si>
  <si>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</si>
  <si>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</si>
  <si>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</si>
  <si>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</si>
  <si>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</si>
  <si>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</si>
  <si>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</si>
  <si>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</si>
  <si>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</si>
  <si>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</si>
  <si>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</si>
  <si>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</si>
  <si>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</si>
  <si>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</si>
  <si>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</si>
  <si>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</si>
  <si>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</si>
  <si>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</si>
  <si>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</si>
  <si>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</si>
  <si>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</si>
  <si>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</si>
  <si>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</si>
  <si>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</si>
  <si>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</si>
  <si>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</si>
  <si>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</si>
  <si>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</si>
  <si>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</si>
  <si>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</si>
  <si>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</si>
  <si>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</si>
  <si>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</si>
  <si>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</si>
  <si>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</si>
  <si>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</si>
  <si>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</si>
  <si>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</si>
  <si>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</si>
  <si>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</si>
  <si>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</si>
  <si>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</si>
  <si>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</si>
  <si>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</si>
  <si>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</si>
  <si>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</si>
  <si>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</si>
  <si>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</si>
  <si>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</si>
  <si>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</si>
  <si>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</si>
  <si>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</si>
  <si>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</si>
  <si>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</si>
  <si>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</si>
  <si>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</si>
  <si>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</si>
  <si>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</si>
  <si>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</si>
  <si>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</si>
  <si>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</si>
  <si>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</si>
  <si>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</si>
  <si>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</si>
  <si>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</si>
  <si>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</si>
  <si>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</si>
  <si>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</si>
  <si>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</si>
  <si>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</si>
  <si>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</si>
  <si>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</si>
  <si>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</si>
  <si>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</si>
  <si>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</si>
  <si>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</si>
  <si>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</si>
  <si>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</si>
  <si>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</si>
  <si>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</si>
  <si>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</si>
  <si>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</si>
  <si>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</si>
  <si>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</si>
  <si>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</si>
  <si>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</si>
  <si>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</si>
  <si>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</si>
  <si>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</si>
  <si>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</si>
  <si>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</si>
  <si>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</si>
  <si>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</si>
  <si>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</si>
  <si>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</si>
  <si>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</si>
  <si>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</si>
  <si>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</si>
  <si>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</si>
  <si>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</si>
  <si>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</si>
  <si>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</si>
  <si>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</si>
  <si>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</si>
  <si>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</si>
  <si>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</si>
  <si>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</si>
  <si>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</si>
  <si>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</si>
  <si>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</si>
  <si>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</si>
  <si>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</si>
  <si>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</si>
  <si>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</si>
  <si>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</si>
  <si>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</si>
  <si>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</si>
  <si>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</si>
  <si>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</si>
  <si>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</si>
  <si>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</si>
  <si>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</si>
  <si>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</si>
  <si>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</si>
  <si>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</si>
  <si>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</si>
  <si>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</si>
  <si>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</si>
  <si>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</si>
  <si>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</si>
  <si>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</si>
  <si>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</si>
  <si>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</si>
  <si>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</si>
  <si>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</si>
  <si>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</si>
  <si>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</si>
  <si>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</si>
  <si>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</si>
  <si>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</si>
  <si>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</si>
  <si>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</si>
  <si>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</si>
  <si>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</si>
  <si>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</si>
  <si>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</si>
  <si>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</si>
  <si>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</si>
  <si>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</si>
  <si>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</si>
  <si>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</si>
  <si>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</si>
  <si>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</si>
  <si>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</si>
  <si>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</si>
  <si>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</si>
  <si>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</si>
  <si>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</si>
  <si>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</si>
  <si>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</si>
  <si>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</si>
  <si>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</si>
  <si>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</si>
  <si>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</si>
  <si>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</si>
  <si>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</si>
  <si>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</si>
  <si>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</si>
  <si>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</si>
  <si>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</si>
  <si>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</si>
  <si>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</si>
  <si>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</si>
  <si>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</si>
  <si>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</si>
  <si>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</si>
  <si>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</si>
  <si>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</si>
  <si>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</si>
  <si>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</si>
  <si>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</si>
  <si>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</si>
  <si>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</si>
  <si>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</si>
  <si>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</si>
  <si>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</si>
  <si>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</si>
  <si>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</si>
  <si>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</si>
  <si>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</si>
  <si>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</si>
  <si>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</si>
  <si>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</si>
  <si>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</si>
  <si>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</si>
  <si>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</si>
  <si>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</si>
  <si>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</si>
  <si>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</si>
  <si>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</si>
  <si>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</si>
  <si>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</si>
  <si>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</si>
  <si>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</si>
  <si>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</si>
  <si>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</si>
  <si>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</si>
  <si>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</si>
  <si>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</si>
  <si>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</si>
  <si>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</si>
  <si>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</si>
  <si>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</si>
  <si>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</si>
  <si>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</si>
  <si>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</si>
  <si>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</si>
  <si>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</si>
  <si>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</si>
  <si>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</si>
  <si>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</si>
  <si>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</si>
  <si>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</si>
  <si>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</si>
  <si>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</si>
  <si>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</si>
  <si>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</si>
  <si>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</si>
  <si>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</si>
  <si>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</si>
  <si>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</si>
  <si>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</si>
  <si>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</si>
  <si>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</si>
  <si>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</si>
  <si>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</si>
  <si>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</si>
  <si>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</si>
  <si>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</si>
  <si>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</si>
  <si>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</si>
  <si>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</si>
  <si>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</si>
  <si>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</si>
  <si>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</si>
  <si>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</si>
  <si>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</si>
  <si>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</si>
  <si>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</si>
  <si>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</si>
  <si>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</si>
  <si>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</si>
  <si>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</si>
  <si>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</si>
  <si>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</si>
  <si>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</si>
  <si>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</si>
  <si>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</si>
  <si>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</si>
  <si>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</si>
  <si>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</si>
  <si>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</si>
  <si>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</si>
  <si>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</si>
  <si>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</si>
  <si>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</si>
  <si>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</si>
  <si>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</si>
  <si>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</si>
  <si>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</si>
  <si>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</si>
  <si>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</si>
  <si>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</si>
  <si>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</si>
  <si>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</si>
  <si>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</si>
  <si>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</si>
  <si>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</si>
  <si>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</si>
  <si>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</si>
  <si>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</si>
  <si>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</si>
  <si>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</si>
  <si>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</si>
  <si>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</si>
  <si>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</si>
  <si>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</si>
  <si>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</si>
  <si>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</si>
  <si>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</si>
  <si>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</si>
  <si>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</si>
  <si>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</si>
  <si>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</si>
  <si>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</si>
  <si>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</si>
  <si>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</si>
  <si>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</si>
  <si>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</si>
  <si>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</si>
  <si>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</si>
  <si>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</si>
  <si>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</si>
  <si>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</si>
  <si>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</si>
  <si>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</si>
  <si>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</si>
  <si>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</si>
  <si>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</si>
  <si>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</si>
  <si>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</si>
  <si>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</si>
  <si>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</si>
  <si>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</si>
  <si>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</si>
  <si>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</si>
  <si>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</si>
  <si>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</si>
  <si>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</si>
  <si>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</si>
  <si>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</si>
  <si>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</si>
  <si>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</si>
  <si>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</si>
  <si>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</si>
  <si>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</si>
  <si>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</si>
  <si>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</si>
  <si>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</si>
  <si>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</si>
  <si>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</si>
  <si>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</si>
  <si>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</si>
  <si>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</si>
  <si>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</si>
  <si>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</si>
  <si>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</si>
  <si>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</si>
  <si>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</si>
  <si>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</si>
  <si>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</si>
  <si>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</si>
  <si>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</si>
  <si>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</si>
  <si>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</si>
  <si>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</si>
  <si>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</si>
  <si>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</si>
  <si>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</si>
  <si>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</si>
  <si>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</si>
  <si>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</si>
  <si>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</si>
  <si>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</si>
  <si>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</si>
  <si>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</si>
  <si>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</si>
  <si>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</si>
  <si>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</si>
  <si>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</si>
  <si>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</si>
  <si>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</si>
  <si>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</si>
  <si>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</si>
  <si>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</si>
  <si>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</si>
  <si>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</si>
  <si>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</si>
  <si>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</si>
  <si>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</si>
  <si>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</si>
  <si>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</si>
  <si>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</si>
  <si>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</si>
  <si>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</si>
  <si>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</si>
  <si>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</si>
  <si>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</si>
  <si>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</si>
  <si>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</si>
  <si>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</si>
  <si>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</si>
  <si>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</si>
  <si>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</si>
  <si>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</si>
  <si>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</si>
  <si>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</si>
  <si>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</si>
  <si>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</si>
  <si>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</si>
  <si>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</si>
  <si>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</si>
  <si>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</si>
  <si>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</si>
  <si>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</si>
  <si>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</si>
  <si>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</si>
  <si>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</si>
  <si>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</si>
  <si>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</si>
  <si>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</si>
  <si>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</si>
  <si>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</si>
  <si>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</si>
  <si>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</si>
  <si>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</si>
  <si>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</si>
  <si>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</si>
  <si>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</si>
  <si>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</si>
  <si>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</si>
  <si>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</si>
  <si>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</si>
  <si>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</si>
  <si>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</si>
  <si>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</si>
  <si>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</si>
  <si>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</si>
  <si>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</si>
  <si>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</si>
  <si>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</si>
  <si>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</si>
  <si>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</si>
  <si>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</si>
  <si>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</si>
  <si>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</si>
  <si>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</si>
  <si>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</si>
  <si>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</si>
  <si>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</si>
  <si>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</si>
  <si>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</si>
  <si>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</si>
  <si>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</si>
  <si>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</si>
  <si>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</si>
  <si>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</si>
  <si>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</si>
  <si>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</si>
  <si>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</si>
  <si>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</si>
  <si>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</si>
  <si>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</si>
  <si>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</si>
  <si>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</si>
  <si>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</si>
  <si>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</si>
  <si>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</si>
  <si>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</si>
  <si>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</si>
  <si>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</si>
  <si>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</si>
  <si>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</si>
  <si>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</si>
  <si>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</si>
  <si>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</si>
  <si>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</si>
  <si>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</si>
  <si>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</si>
  <si>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</si>
  <si>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</si>
  <si>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</si>
  <si>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</si>
  <si>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</si>
  <si>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</si>
  <si>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</si>
  <si>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</si>
  <si>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</si>
  <si>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</si>
  <si>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</si>
  <si>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</si>
  <si>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</si>
  <si>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</si>
  <si>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</si>
  <si>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</si>
  <si>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</si>
  <si>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</si>
  <si>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</si>
  <si>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</si>
  <si>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</si>
  <si>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</si>
  <si>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</si>
  <si>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</si>
  <si>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</si>
  <si>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</si>
  <si>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</si>
  <si>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</si>
  <si>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</si>
  <si>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</si>
  <si>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</si>
  <si>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</si>
  <si>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</si>
  <si>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</si>
  <si>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</si>
  <si>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</si>
  <si>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</si>
  <si>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</si>
  <si>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</si>
  <si>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</si>
  <si>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</si>
  <si>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</si>
  <si>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</si>
  <si>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</si>
  <si>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</si>
  <si>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</si>
  <si>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</si>
  <si>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</si>
  <si>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</si>
  <si>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</si>
  <si>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</si>
  <si>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</si>
  <si>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</si>
  <si>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</si>
  <si>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</si>
  <si>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</si>
  <si>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</si>
  <si>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</si>
  <si>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</si>
  <si>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</si>
  <si>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</si>
  <si>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</si>
  <si>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</si>
  <si>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</si>
  <si>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</si>
  <si>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</si>
  <si>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</si>
  <si>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</si>
  <si>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</si>
  <si>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</si>
  <si>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</si>
  <si>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</si>
  <si>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</si>
  <si>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</si>
  <si>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</si>
  <si>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</si>
  <si>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</si>
  <si>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</si>
  <si>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</si>
  <si>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</si>
  <si>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</si>
  <si>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</si>
  <si>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</si>
  <si>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</si>
  <si>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</si>
  <si>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</si>
  <si>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</si>
  <si>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</si>
  <si>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</si>
  <si>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</si>
  <si>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</si>
  <si>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</si>
  <si>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</si>
  <si>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</si>
  <si>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</si>
  <si>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</si>
  <si>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</si>
  <si>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</si>
  <si>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</si>
  <si>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</si>
  <si>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</si>
  <si>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</si>
  <si>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</si>
  <si>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</si>
  <si>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</si>
  <si>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</si>
  <si>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</si>
  <si>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</si>
  <si>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</si>
  <si>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</si>
  <si>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</si>
  <si>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</si>
  <si>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</si>
  <si>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</si>
  <si>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</si>
  <si>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</si>
  <si>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</si>
  <si>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</si>
  <si>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</si>
  <si>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</si>
  <si>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</si>
  <si>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</si>
  <si>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</si>
  <si>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</si>
  <si>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</si>
  <si>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</si>
  <si>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</si>
  <si>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</si>
  <si>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</si>
  <si>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</si>
  <si>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</si>
  <si>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</si>
  <si>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</si>
  <si>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</si>
  <si>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</si>
  <si>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</si>
  <si>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</si>
  <si>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</si>
  <si>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</si>
  <si>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</si>
  <si>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</si>
  <si>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</si>
  <si>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</si>
  <si>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</si>
  <si>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</si>
  <si>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</si>
  <si>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</si>
  <si>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</si>
  <si>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</si>
  <si>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</si>
  <si>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</si>
  <si>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</si>
  <si>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</si>
  <si>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</si>
  <si>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</si>
  <si>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</si>
  <si>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</si>
  <si>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</si>
  <si>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</si>
  <si>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</si>
  <si>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</si>
  <si>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</si>
  <si>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</si>
  <si>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</si>
  <si>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</si>
  <si>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</si>
  <si>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</si>
  <si>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</si>
  <si>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</si>
  <si>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</si>
  <si>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</si>
  <si>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</si>
  <si>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</si>
  <si>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</si>
  <si>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</si>
  <si>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</si>
  <si>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</si>
  <si>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</si>
  <si>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</si>
  <si>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</si>
  <si>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</si>
  <si>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</si>
  <si>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</si>
  <si>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</si>
  <si>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</si>
  <si>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</si>
  <si>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</si>
  <si>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</si>
  <si>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</si>
  <si>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</si>
  <si>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</si>
  <si>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</si>
  <si>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</si>
  <si>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</si>
  <si>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</si>
  <si>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</si>
  <si>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</si>
  <si>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</si>
  <si>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</si>
  <si>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</si>
  <si>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</si>
  <si>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</si>
  <si>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</si>
  <si>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</si>
  <si>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</si>
  <si>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</si>
  <si>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</si>
  <si>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</si>
  <si>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</si>
  <si>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</si>
  <si>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</si>
  <si>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</si>
  <si>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</si>
  <si>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</si>
  <si>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</si>
  <si>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</si>
  <si>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</si>
  <si>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</si>
  <si>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</si>
  <si>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</si>
  <si>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</si>
  <si>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</si>
  <si>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</si>
  <si>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</si>
  <si>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</si>
  <si>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</si>
  <si>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</si>
  <si>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</si>
  <si>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</si>
  <si>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</si>
  <si>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</si>
  <si>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</si>
  <si>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</si>
  <si>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</si>
  <si>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</si>
  <si>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</si>
  <si>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</si>
  <si>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</si>
  <si>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</si>
  <si>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</si>
  <si>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</si>
  <si>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</si>
  <si>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</si>
  <si>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</si>
  <si>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</si>
  <si>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</si>
  <si>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</si>
  <si>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</si>
  <si>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</si>
  <si>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</si>
  <si>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</si>
  <si>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</si>
  <si>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</si>
  <si>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</si>
  <si>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</si>
  <si>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</si>
  <si>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</si>
  <si>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</si>
  <si>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</si>
  <si>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</si>
  <si>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</si>
  <si>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</si>
  <si>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</si>
  <si>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</si>
  <si>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</si>
  <si>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</si>
  <si>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</si>
  <si>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</si>
  <si>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</si>
  <si>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</si>
  <si>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</si>
  <si>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</si>
  <si>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</si>
  <si>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</si>
  <si>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</si>
  <si>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</si>
  <si>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</si>
  <si>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</si>
  <si>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</si>
  <si>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</si>
  <si>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</si>
  <si>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</si>
  <si>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</si>
  <si>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</si>
  <si>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</si>
  <si>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</si>
  <si>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</si>
  <si>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</si>
  <si>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</si>
  <si>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</si>
  <si>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</si>
  <si>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</si>
  <si>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</si>
  <si>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</si>
  <si>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</si>
  <si>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</si>
  <si>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</si>
  <si>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</si>
  <si>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</si>
  <si>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</si>
  <si>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</si>
  <si>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</si>
  <si>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</si>
  <si>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</si>
  <si>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</si>
  <si>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</si>
  <si>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</si>
  <si>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</si>
  <si>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</si>
  <si>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</si>
  <si>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</si>
  <si>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</si>
  <si>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</si>
  <si>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</si>
  <si>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</si>
  <si>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</si>
  <si>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</si>
  <si>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</si>
  <si>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</si>
  <si>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</si>
  <si>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</si>
  <si>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</si>
  <si>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</si>
  <si>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</si>
  <si>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</si>
  <si>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</si>
  <si>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</si>
  <si>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</si>
  <si>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</si>
  <si>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</si>
  <si>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</si>
  <si>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</si>
  <si>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</si>
  <si>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</si>
  <si>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</si>
  <si>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</si>
  <si>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</si>
  <si>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</si>
  <si>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</si>
  <si>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</si>
  <si>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</si>
  <si>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</si>
  <si>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</si>
  <si>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</si>
  <si>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</si>
  <si>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</si>
  <si>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</si>
  <si>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</si>
  <si>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</si>
  <si>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</si>
  <si>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</si>
  <si>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</si>
  <si>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</si>
  <si>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</si>
  <si>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</si>
  <si>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</si>
  <si>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</si>
  <si>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</si>
  <si>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</si>
  <si>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</si>
  <si>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</si>
  <si>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</si>
  <si>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</si>
  <si>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</si>
  <si>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</si>
  <si>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</si>
  <si>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</si>
  <si>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</si>
  <si>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</si>
  <si>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</si>
  <si>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</si>
  <si>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</si>
  <si>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</si>
  <si>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</si>
  <si>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</si>
  <si>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</si>
  <si>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</si>
  <si>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</si>
  <si>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</si>
  <si>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</si>
  <si>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</si>
  <si>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</si>
  <si>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</si>
  <si>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</si>
  <si>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</si>
  <si>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</si>
  <si>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</si>
  <si>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</si>
  <si>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</si>
  <si>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</si>
  <si>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</si>
  <si>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</si>
  <si>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</si>
  <si>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</si>
  <si>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</si>
  <si>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</si>
  <si>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</si>
  <si>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</si>
  <si>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</si>
  <si>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</si>
  <si>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</si>
  <si>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</si>
  <si>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</si>
  <si>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</si>
  <si>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</si>
  <si>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</si>
  <si>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</si>
  <si>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</si>
  <si>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</si>
  <si>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</si>
  <si>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</si>
  <si>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</si>
  <si>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</si>
  <si>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</si>
  <si>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</si>
  <si>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</si>
  <si>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</si>
  <si>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</si>
  <si>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</si>
  <si>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</si>
  <si>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</si>
  <si>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</si>
  <si>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</si>
  <si>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</si>
  <si>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</si>
  <si>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</si>
  <si>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</si>
  <si>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</si>
  <si>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</si>
  <si>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</si>
  <si>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</si>
  <si>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</si>
  <si>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</si>
  <si>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</si>
  <si>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</si>
  <si>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</si>
  <si>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</si>
  <si>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</si>
  <si>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</si>
  <si>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</si>
  <si>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</si>
  <si>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</si>
  <si>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</si>
  <si>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</si>
  <si>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</si>
  <si>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</si>
  <si>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</si>
  <si>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</si>
  <si>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</si>
  <si>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</si>
  <si>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</si>
  <si>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</si>
  <si>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</si>
  <si>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</si>
  <si>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</si>
  <si>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</si>
  <si>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</si>
  <si>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</si>
  <si>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</si>
  <si>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</si>
  <si>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</si>
  <si>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</si>
  <si>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</si>
  <si>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</si>
  <si>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</si>
  <si>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</si>
  <si>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</si>
  <si>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</si>
  <si>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</si>
  <si>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</si>
  <si>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</si>
  <si>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</si>
  <si>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</si>
  <si>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</si>
  <si>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</si>
  <si>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</si>
  <si>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</si>
  <si>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</si>
  <si>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</si>
  <si>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</si>
  <si>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</si>
  <si>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</si>
  <si>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</si>
  <si>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</si>
  <si>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</si>
  <si>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</si>
  <si>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</si>
  <si>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</si>
  <si>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</si>
  <si>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</si>
  <si>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</si>
  <si>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</si>
  <si>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</si>
  <si>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</si>
  <si>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</si>
  <si>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</si>
  <si>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</si>
  <si>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</si>
  <si>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</si>
  <si>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</si>
  <si>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</si>
  <si>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</si>
  <si>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</si>
  <si>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</si>
  <si>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</si>
  <si>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</si>
  <si>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</si>
  <si>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</si>
  <si>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</si>
  <si>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</si>
  <si>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</si>
  <si>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</si>
  <si>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</si>
  <si>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</si>
  <si>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</si>
  <si>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</si>
  <si>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</si>
  <si>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</si>
  <si>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</si>
  <si>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</si>
  <si>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</si>
  <si>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</si>
  <si>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</si>
  <si>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</si>
  <si>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</si>
  <si>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</si>
  <si>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</si>
  <si>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</si>
  <si>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</si>
  <si>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</si>
  <si>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</si>
  <si>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</si>
  <si>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</si>
  <si>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</si>
  <si>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</si>
  <si>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</si>
  <si>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</si>
  <si>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</si>
  <si>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</si>
  <si>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</si>
  <si>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</si>
  <si>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</si>
  <si>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</si>
  <si>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</si>
  <si>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</si>
  <si>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</si>
  <si>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</si>
  <si>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</si>
  <si>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</si>
  <si>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</si>
  <si>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</si>
  <si>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</si>
  <si>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</si>
  <si>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</si>
  <si>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</si>
  <si>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</si>
  <si>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</si>
  <si>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</si>
  <si>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</si>
  <si>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</si>
  <si>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</si>
  <si>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</si>
  <si>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</si>
  <si>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</si>
  <si>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</si>
  <si>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</si>
  <si>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</si>
  <si>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</si>
  <si>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</si>
  <si>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</si>
  <si>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</si>
  <si>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</si>
  <si>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</si>
  <si>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</si>
  <si>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</si>
  <si>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</si>
  <si>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</si>
  <si>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</si>
  <si>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</si>
  <si>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</si>
  <si>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</si>
  <si>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</si>
  <si>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</si>
  <si>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</si>
  <si>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</si>
  <si>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</si>
  <si>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</si>
  <si>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</si>
  <si>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</si>
  <si>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</si>
  <si>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</si>
  <si>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</si>
  <si>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</si>
  <si>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</si>
  <si>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</si>
  <si>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</si>
  <si>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</si>
  <si>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</si>
  <si>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</si>
  <si>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</si>
  <si>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</si>
  <si>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</si>
  <si>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</si>
  <si>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</si>
  <si>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</si>
  <si>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</si>
  <si>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</si>
  <si>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</si>
  <si>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</si>
  <si>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</si>
  <si>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</si>
  <si>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</si>
  <si>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</si>
  <si>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</si>
  <si>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</si>
  <si>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</si>
  <si>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</si>
  <si>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</si>
  <si>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</si>
  <si>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</si>
  <si>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</si>
  <si>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</si>
  <si>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</si>
  <si>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</si>
  <si>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</si>
  <si>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</si>
  <si>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</si>
  <si>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</si>
  <si>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</si>
  <si>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</si>
  <si>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</si>
  <si>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</si>
  <si>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</si>
  <si>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</si>
  <si>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</si>
  <si>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</si>
  <si>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</si>
  <si>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</si>
  <si>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</si>
  <si>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</si>
  <si>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</si>
  <si>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</si>
  <si>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</si>
  <si>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</si>
  <si>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</si>
  <si>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</si>
  <si>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</si>
  <si>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</si>
  <si>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</si>
  <si>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</si>
  <si>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</si>
  <si>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</si>
  <si>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</si>
  <si>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</si>
  <si>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</si>
  <si>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</si>
  <si>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</si>
  <si>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</si>
  <si>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</si>
  <si>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</si>
  <si>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</si>
  <si>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</si>
  <si>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</si>
  <si>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</si>
  <si>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</si>
  <si>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</si>
  <si>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</si>
  <si>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</si>
  <si>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</si>
  <si>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</si>
  <si>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</si>
  <si>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</si>
  <si>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</si>
  <si>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</si>
  <si>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</si>
  <si>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</si>
  <si>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</si>
  <si>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</si>
  <si>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</si>
  <si>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</si>
  <si>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</si>
  <si>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</si>
  <si>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</si>
  <si>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</si>
  <si>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</si>
  <si>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</si>
  <si>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</si>
  <si>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</si>
  <si>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</si>
  <si>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</si>
  <si>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</si>
  <si>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</si>
  <si>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</si>
  <si>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</si>
  <si>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</si>
  <si>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</si>
  <si>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</si>
  <si>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</si>
  <si>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</si>
  <si>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</si>
  <si>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</si>
  <si>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</si>
  <si>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</si>
  <si>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</si>
  <si>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</si>
  <si>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</si>
  <si>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</si>
  <si>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</si>
  <si>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</si>
  <si>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</si>
  <si>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</si>
  <si>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</si>
  <si>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</si>
  <si>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</si>
  <si>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</si>
  <si>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</si>
  <si>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</si>
  <si>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</si>
  <si>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</si>
  <si>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</si>
  <si>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</si>
  <si>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</si>
  <si>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</si>
  <si>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</si>
  <si>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</si>
  <si>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</si>
  <si>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</si>
  <si>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</si>
  <si>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</si>
  <si>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</si>
  <si>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</si>
  <si>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</si>
  <si>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</si>
  <si>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</si>
  <si>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</si>
  <si>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</si>
  <si>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</si>
  <si>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</si>
  <si>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</si>
  <si>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</si>
  <si>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</si>
  <si>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</si>
  <si>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</si>
  <si>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</si>
  <si>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</si>
  <si>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</si>
  <si>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</si>
  <si>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</si>
  <si>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 xml:space="preserve">Number of Successful </t>
  </si>
  <si>
    <t>Number of Failed</t>
  </si>
  <si>
    <t>Number Canceled</t>
  </si>
  <si>
    <t>Total Projects</t>
  </si>
  <si>
    <t>Percentage Failed</t>
  </si>
  <si>
    <t>Percentage Canceled</t>
  </si>
  <si>
    <t xml:space="preserve">Percentage Successful 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</si>
  <si>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</si>
  <si>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</si>
  <si>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</si>
  <si>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</si>
  <si>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</si>
  <si>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</si>
  <si>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</si>
  <si>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to29999</t>
  </si>
  <si>
    <t>30000 to 34999</t>
  </si>
  <si>
    <t>350000 to 39999</t>
  </si>
  <si>
    <t>450000 to 49999</t>
  </si>
  <si>
    <t>40000 to 44999</t>
  </si>
  <si>
    <t>Greater than 50000</t>
  </si>
  <si>
    <t>10000 to 99999</t>
  </si>
  <si>
    <t>1000 to 9999</t>
  </si>
  <si>
    <t>Greater than 100000</t>
  </si>
  <si>
    <t xml:space="preserve">Number of US Rock Campaigns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</si>
</sst>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42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Company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E-8A4E-9610-7005D62D63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BE-8A4E-9610-7005D62D63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BE-8A4E-9610-7005D62D63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BE-8A4E-9610-7005D62D6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3255903"/>
        <c:axId val="1235782383"/>
      </c:barChart>
      <c:catAx>
        <c:axId val="126325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82383"/>
        <c:crosses val="autoZero"/>
        <c:auto val="1"/>
        <c:lblAlgn val="ctr"/>
        <c:lblOffset val="100"/>
        <c:noMultiLvlLbl val="0"/>
      </c:catAx>
      <c:valAx>
        <c:axId val="123578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25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[Copy_Kickstarter_Challenge.xlsx]Subcategory Statistics 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8-E448-ABC1-6AC00D4C27C9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BB8-E448-ABC1-6AC00D4C27C9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BB8-E448-ABC1-6AC00D4C2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2772207"/>
        <c:axId val="1272773855"/>
      </c:barChart>
      <c:catAx>
        <c:axId val="127277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773855"/>
        <c:crosses val="autoZero"/>
        <c:auto val="1"/>
        <c:lblAlgn val="ctr"/>
        <c:lblOffset val="100"/>
        <c:noMultiLvlLbl val="0"/>
      </c:catAx>
      <c:valAx>
        <c:axId val="12727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77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8-5B48-B439-6F4EC22A75C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A8-5B48-B439-6F4EC22A75C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A8-5B48-B439-6F4EC22A75C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A8-5B48-B439-6F4EC22A7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8269951"/>
        <c:axId val="1248406927"/>
      </c:lineChart>
      <c:catAx>
        <c:axId val="124826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406927"/>
        <c:crosses val="autoZero"/>
        <c:auto val="1"/>
        <c:lblAlgn val="ctr"/>
        <c:lblOffset val="100"/>
        <c:noMultiLvlLbl val="0"/>
      </c:catAx>
      <c:valAx>
        <c:axId val="124840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26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Theater_Coutcomes_vs_Launch_</a:t>
            </a:r>
            <a:r>
              <a:rPr lang="en-US" baseline="0"/>
              <a:t>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9-0E4A-BD19-56EC5E74F5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E-7243-A85D-93DCDB7AA05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E-7243-A85D-93DCDB7AA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915135"/>
        <c:axId val="1314510591"/>
      </c:lineChart>
      <c:catAx>
        <c:axId val="131391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10591"/>
        <c:crosses val="autoZero"/>
        <c:auto val="1"/>
        <c:lblAlgn val="ctr"/>
        <c:lblOffset val="100"/>
        <c:noMultiLvlLbl val="0"/>
      </c:catAx>
      <c:valAx>
        <c:axId val="131451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1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4">
              <a:lumMod val="60000"/>
              <a:lumOff val="4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A-0F4A-A8F6-E2189C78A2C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A-0F4A-A8F6-E2189C78A2C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A-0F4A-A8F6-E2189C78A2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30328287"/>
        <c:axId val="830225711"/>
      </c:lineChart>
      <c:catAx>
        <c:axId val="83032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830225711"/>
        <c:crosses val="autoZero"/>
        <c:auto val="1"/>
        <c:lblAlgn val="ctr"/>
        <c:lblOffset val="100"/>
        <c:noMultiLvlLbl val="0"/>
      </c:catAx>
      <c:valAx>
        <c:axId val="83022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32828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0.22582429164858331"/>
          <c:y val="0.88678494733612845"/>
          <c:w val="0.48595234770278545"/>
          <c:h val="5.47734942223131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15</xdr:col>
      <xdr:colOff>241300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4EE26-0E83-5540-85C0-94CA23874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12700</xdr:rowOff>
    </xdr:from>
    <xdr:to>
      <xdr:col>20</xdr:col>
      <xdr:colOff>50800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53532-65DF-7C40-AC0F-6D2F66ECC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2</xdr:row>
      <xdr:rowOff>165100</xdr:rowOff>
    </xdr:from>
    <xdr:to>
      <xdr:col>14</xdr:col>
      <xdr:colOff>25400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9F2DA-B526-8840-A50D-05F1E3C77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177800</xdr:rowOff>
    </xdr:from>
    <xdr:to>
      <xdr:col>10</xdr:col>
      <xdr:colOff>25400</xdr:colOff>
      <xdr:row>41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546CD-D69B-4D42-A8D6-EDFC0FF2C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7</xdr:col>
      <xdr:colOff>1231900</xdr:colOff>
      <xdr:row>35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09AD52-587E-FD40-9A49-12B632337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Works" refreshedDate="44268.474145486114" createdVersion="6" refreshedVersion="6" minRefreshableVersion="3" recordCount="4114" xr:uid="{FFBF72F0-E98D-A748-8831-A71E4A8BAC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Works" refreshedDate="44269.805191782405" createdVersion="6" refreshedVersion="6" minRefreshableVersion="3" recordCount="4115" xr:uid="{DA6182A1-9B4F-4F40-B810-72D1AB710FC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Works" refreshedDate="44269.815345254632" createdVersion="6" refreshedVersion="6" minRefreshableVersion="3" recordCount="4115" xr:uid="{9E3B0588-39FC-414F-9D55-07FB2A45A5F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Works" refreshedDate="44269.880191319447" createdVersion="6" refreshedVersion="6" minRefreshableVersion="3" recordCount="4114" xr:uid="{4B6194F7-E344-464B-BAD9-0EF671A02AC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FB0E6-00A4-DE41-8948-8DFFE6A5469B}" name="PivotTable5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351BC-00F1-E345-AA76-437F10F628A9}" name="PivotTable7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811709-DA41-C04A-977B-E0703E1DEFF1}" name="PivotTable9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0B95F-D43B-3E4F-9869-15981A575835}" name="PivotTable10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Q37" zoomScale="193" zoomScaleNormal="193" workbookViewId="0">
      <selection activeCell="U3" sqref="U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1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1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1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1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1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1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1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1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1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1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1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11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11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11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11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11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si="303"/>
        <v>80</v>
      </c>
      <c r="Q4098" s="11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R4115" xr:uid="{C0DBDB1C-D8F8-A74D-922B-618E0E40419C}"/>
  <sortState xmlns:xlrd2="http://schemas.microsoft.com/office/spreadsheetml/2017/richdata2" ref="A2:O4115">
    <sortCondition ref="A2:A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755B8-F6A3-6C49-B0FC-761A6B57AF6F}">
  <dimension ref="A1:F6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5B895-61B6-8D46-96F7-40C173239AAF}">
  <dimension ref="A1:E7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8B864-9DD6-9644-8F0D-35C8A6BF39A4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F1A71-D534-184B-B73A-E64D7098BB63}">
  <dimension ref="A1:F6"/>
  <sheetViews>
    <sheetView workbookViewId="0">
      <selection activeCell="F13" sqref="F13"/>
    </sheetView>
  </sheetViews>
  <sheetFormatPr baseColWidth="10" defaultRowHeight="15" x14ac:dyDescent="0.2"/>
  <cols>
    <col min="1" max="1" width="28.6640625" bestFit="1" customWidth="1"/>
    <col min="5" max="5" width="15" bestFit="1" customWidth="1"/>
  </cols>
  <sheetData>
    <row r="1" spans="1:6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 Kickstarter!B:P,15,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 Kickstarter!B:P,15,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 Kickstarter!B:P,15,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 Kickstarter!B:P,15,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 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373DD-42AA-C748-A9EE-9EDC7241BC4D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8392</v>
      </c>
      <c r="B5" s="17" t="e">
        <f>_xlfn.QUARTILE.EXC(#REF!,3)</f>
        <v>#REF!</v>
      </c>
      <c r="C5" s="17" t="e">
        <f>_xlfn.QUARTILE.EXC(#REF!, 3)</f>
        <v>#REF!</v>
      </c>
    </row>
    <row r="6" spans="1:3" x14ac:dyDescent="0.2">
      <c r="A6" t="s">
        <v>8393</v>
      </c>
      <c r="B6" s="17" t="e">
        <f>_xlfn.QUARTILE.EXC(#REF!,1)</f>
        <v>#REF!</v>
      </c>
      <c r="C6" s="17" t="e">
        <f>_xlfn.QUARTILE.EXC(#REF!, 1)</f>
        <v>#REF!</v>
      </c>
    </row>
    <row r="7" spans="1:3" x14ac:dyDescent="0.2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8391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8392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t="s">
        <v>8393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ignoredErrors>
    <ignoredError sqref="B2" evalError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23D69-ADAC-604B-BCFF-70D8D85EA445}">
  <dimension ref="A1:E18"/>
  <sheetViews>
    <sheetView workbookViewId="0">
      <selection activeCell="M38" sqref="M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2B762-EDBF-914C-9655-7C22CED5F67A}">
  <dimension ref="A1:H14"/>
  <sheetViews>
    <sheetView tabSelected="1" workbookViewId="0">
      <selection activeCell="L17" sqref="L17"/>
    </sheetView>
  </sheetViews>
  <sheetFormatPr baseColWidth="10" defaultRowHeight="15" x14ac:dyDescent="0.2"/>
  <cols>
    <col min="1" max="1" width="16" bestFit="1" customWidth="1"/>
    <col min="2" max="2" width="17.6640625" bestFit="1" customWidth="1"/>
    <col min="3" max="3" width="14" bestFit="1" customWidth="1"/>
    <col min="4" max="4" width="14.5" bestFit="1" customWidth="1"/>
    <col min="5" max="5" width="11.5" bestFit="1" customWidth="1"/>
    <col min="6" max="6" width="18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8402</v>
      </c>
      <c r="B1" t="s">
        <v>8395</v>
      </c>
      <c r="C1" t="s">
        <v>8396</v>
      </c>
      <c r="D1" t="s">
        <v>8397</v>
      </c>
      <c r="E1" t="s">
        <v>8398</v>
      </c>
      <c r="F1" t="s">
        <v>8401</v>
      </c>
      <c r="G1" t="s">
        <v>8399</v>
      </c>
      <c r="H1" t="s">
        <v>8400</v>
      </c>
    </row>
    <row r="2" spans="1:8" x14ac:dyDescent="0.2">
      <c r="A2" t="s">
        <v>8403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2">
      <c r="A3" t="s">
        <v>8404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2">
      <c r="A4" t="s">
        <v>8405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1"/>
        <v>169</v>
      </c>
      <c r="F4" s="19">
        <f t="shared" si="2"/>
        <v>0.55029585798816572</v>
      </c>
      <c r="G4" s="19">
        <f t="shared" si="0"/>
        <v>0.44970414201183434</v>
      </c>
      <c r="H4" s="19">
        <f t="shared" si="0"/>
        <v>0</v>
      </c>
    </row>
    <row r="5" spans="1:8" x14ac:dyDescent="0.2">
      <c r="A5" t="s">
        <v>8406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2">
      <c r="A6" t="s">
        <v>8407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2">
      <c r="A7" t="s">
        <v>8408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2">
      <c r="A8" t="s">
        <v>8409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 x14ac:dyDescent="0.2">
      <c r="A9" t="s">
        <v>8410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2">
      <c r="A10" t="s">
        <v>8411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2">
      <c r="A11" t="s">
        <v>8413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2">
      <c r="A12" t="s">
        <v>8412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2">
      <c r="A13" t="s">
        <v>8414</v>
      </c>
      <c r="B13">
        <f>COUNTIFS(Kickstarter!$D:$D, "&gt;50000", Kickstarter!$F:$F, "Successful",  Kickstarter!$R:$R, "plays")</f>
        <v>2</v>
      </c>
      <c r="C13">
        <f>COUNTIFS(Kickstarter!$D:$D, "&gt;50000", Kickstarter!$F:$F, "Failed",  Kickstarter!$R:$R, "plays")</f>
        <v>10</v>
      </c>
      <c r="D13">
        <f>COUNTIFS(Kickstarter!$D:$D, "&gt;50000", Kickstarter!$F:$F, "Canceled",  Kickstarter!$R:$R, "plays")</f>
        <v>0</v>
      </c>
      <c r="E13">
        <f t="shared" si="1"/>
        <v>12</v>
      </c>
      <c r="F13" s="19">
        <f t="shared" si="2"/>
        <v>0.16666666666666666</v>
      </c>
      <c r="G13" s="19">
        <f t="shared" si="0"/>
        <v>0.83333333333333337</v>
      </c>
      <c r="H13" s="19">
        <f t="shared" si="0"/>
        <v>0</v>
      </c>
    </row>
    <row r="14" spans="1:8" x14ac:dyDescent="0.2">
      <c r="F14" s="19"/>
      <c r="G14" s="19"/>
      <c r="H14" s="1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AF763-19E7-344B-A52F-7D94A89D94E0}">
  <dimension ref="A1:B7"/>
  <sheetViews>
    <sheetView workbookViewId="0">
      <selection activeCell="B7" sqref="B7"/>
    </sheetView>
  </sheetViews>
  <sheetFormatPr baseColWidth="10" defaultRowHeight="15" x14ac:dyDescent="0.2"/>
  <cols>
    <col min="1" max="1" width="17.1640625" bestFit="1" customWidth="1"/>
    <col min="2" max="2" width="24.83203125" bestFit="1" customWidth="1"/>
  </cols>
  <sheetData>
    <row r="1" spans="1:2" x14ac:dyDescent="0.2">
      <c r="A1" s="16" t="s">
        <v>8383</v>
      </c>
      <c r="B1" s="16" t="s">
        <v>8418</v>
      </c>
    </row>
    <row r="2" spans="1:2" x14ac:dyDescent="0.2">
      <c r="A2" t="s">
        <v>8403</v>
      </c>
      <c r="B2">
        <f>COUNTIFS(Kickstarter!$E:$E, "&lt;1000", Kickstarter!$G:$G, "US", Kickstarter!$R:$R, "rock")</f>
        <v>26</v>
      </c>
    </row>
    <row r="3" spans="1:2" x14ac:dyDescent="0.2">
      <c r="A3" t="s">
        <v>8416</v>
      </c>
      <c r="B3">
        <f>COUNTIFS(Kickstarter!$E:$E, "&gt;=1000", Kickstarter!$G:$G, "US", Kickstarter!$E:$E,"&lt;=9999", Kickstarter!$R:$R, "rock")</f>
        <v>165</v>
      </c>
    </row>
    <row r="4" spans="1:2" x14ac:dyDescent="0.2">
      <c r="A4" t="s">
        <v>8415</v>
      </c>
      <c r="B4">
        <f>COUNTIFS(Kickstarter!$E:$E, "&gt;=10000", Kickstarter!$G:$G, "US", Kickstarter!$E:$E,"&lt;=99999", Kickstarter!$R:$R, "rock")</f>
        <v>49</v>
      </c>
    </row>
    <row r="5" spans="1:2" x14ac:dyDescent="0.2">
      <c r="A5" t="s">
        <v>8417</v>
      </c>
      <c r="B5">
        <f>COUNTIFS(Kickstarter!$E:$E, "&gt;=100000", Kickstarter!$G:$G, "US", Kickstarter!$R:$R, "rock")</f>
        <v>0</v>
      </c>
    </row>
    <row r="6" spans="1:2" x14ac:dyDescent="0.2">
      <c r="B6">
        <f>SUM(B2:B5)</f>
        <v>240</v>
      </c>
    </row>
    <row r="7" spans="1:2" x14ac:dyDescent="0.2">
      <c r="B7">
        <f>COUNTIFS(Kickstarter!$E:$E, "&gt;0", Kickstarter!$G:$G,"US", Kickstarter!$R:$R, "rock")</f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 </vt:lpstr>
      <vt:lpstr>Outcomes Based on Launch Date</vt:lpstr>
      <vt:lpstr>Edinburgh Research</vt:lpstr>
      <vt:lpstr>Descriptive Statistics</vt:lpstr>
      <vt:lpstr>Theater Outcomes by Launch Date</vt:lpstr>
      <vt:lpstr>Outcomes Based on Goals</vt:lpstr>
      <vt:lpstr>Practice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Works</cp:lastModifiedBy>
  <dcterms:created xsi:type="dcterms:W3CDTF">2017-04-20T15:17:24Z</dcterms:created>
  <dcterms:modified xsi:type="dcterms:W3CDTF">2021-03-21T19:48:47Z</dcterms:modified>
</cp:coreProperties>
</file>