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e48\AC\Temp\"/>
    </mc:Choice>
  </mc:AlternateContent>
  <xr:revisionPtr revIDLastSave="3" documentId="8_{A566CC9B-819E-46FC-ACCF-77E61E669020}" xr6:coauthVersionLast="47" xr6:coauthVersionMax="47" xr10:uidLastSave="{D0770B70-EC5E-4211-9EBA-3660F4E73BE8}"/>
  <bookViews>
    <workbookView xWindow="-60" yWindow="-60" windowWidth="15480" windowHeight="11640" xr2:uid="{00000000-000D-0000-FFFF-FFFF00000000}"/>
  </bookViews>
  <sheets>
    <sheet name="TEB" sheetId="1" r:id="rId1"/>
    <sheet name="Sheet1" sheetId="2" r:id="rId2"/>
    <sheet name="Sheet2" sheetId="3" r:id="rId3"/>
  </sheets>
  <definedNames>
    <definedName name="_xlnm.Print_Area" localSheetId="0">TEB!$A$1:$G$59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1" l="1"/>
  <c r="F62" i="1"/>
  <c r="B62" i="1"/>
  <c r="C50" i="1"/>
  <c r="D50" i="1"/>
  <c r="E50" i="1"/>
  <c r="F50" i="1" s="1"/>
  <c r="B10" i="1"/>
  <c r="C10" i="1"/>
  <c r="D10" i="1"/>
  <c r="E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B18" i="1"/>
  <c r="C18" i="1"/>
  <c r="D18" i="1"/>
  <c r="E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B26" i="1"/>
  <c r="C26" i="1"/>
  <c r="D26" i="1"/>
  <c r="E26" i="1"/>
  <c r="F27" i="1"/>
  <c r="G27" i="1"/>
  <c r="F28" i="1"/>
  <c r="G28" i="1"/>
  <c r="F29" i="1"/>
  <c r="G29" i="1"/>
  <c r="F30" i="1"/>
  <c r="G30" i="1"/>
  <c r="F31" i="1"/>
  <c r="G31" i="1"/>
  <c r="B32" i="1"/>
  <c r="C32" i="1"/>
  <c r="D32" i="1"/>
  <c r="E32" i="1"/>
  <c r="F33" i="1"/>
  <c r="G33" i="1"/>
  <c r="F34" i="1"/>
  <c r="G34" i="1"/>
  <c r="F35" i="1"/>
  <c r="G35" i="1"/>
  <c r="B36" i="1"/>
  <c r="C36" i="1"/>
  <c r="D36" i="1"/>
  <c r="E36" i="1"/>
  <c r="F37" i="1"/>
  <c r="G37" i="1"/>
  <c r="F38" i="1"/>
  <c r="G38" i="1"/>
  <c r="B40" i="1"/>
  <c r="C40" i="1"/>
  <c r="D40" i="1"/>
  <c r="E40" i="1"/>
  <c r="F41" i="1"/>
  <c r="G41" i="1"/>
  <c r="F42" i="1"/>
  <c r="G42" i="1"/>
  <c r="B44" i="1"/>
  <c r="C45" i="1"/>
  <c r="C44" i="1"/>
  <c r="D45" i="1"/>
  <c r="D44" i="1"/>
  <c r="E45" i="1"/>
  <c r="E44" i="1"/>
  <c r="F46" i="1"/>
  <c r="G46" i="1"/>
  <c r="F47" i="1"/>
  <c r="G47" i="1"/>
  <c r="F48" i="1"/>
  <c r="G48" i="1"/>
  <c r="F49" i="1"/>
  <c r="G49" i="1"/>
  <c r="B50" i="1"/>
  <c r="F51" i="1"/>
  <c r="G51" i="1"/>
  <c r="F52" i="1"/>
  <c r="G52" i="1"/>
  <c r="F53" i="1"/>
  <c r="G53" i="1"/>
  <c r="F54" i="1"/>
  <c r="G54" i="1"/>
  <c r="F55" i="1"/>
  <c r="G55" i="1"/>
  <c r="F40" i="1"/>
  <c r="G40" i="1"/>
  <c r="E9" i="1"/>
  <c r="E57" i="1"/>
  <c r="F26" i="1"/>
  <c r="G26" i="1"/>
  <c r="D9" i="1"/>
  <c r="D57" i="1"/>
  <c r="F10" i="1"/>
  <c r="G10" i="1"/>
  <c r="C9" i="1"/>
  <c r="F45" i="1"/>
  <c r="G45" i="1"/>
  <c r="G44" i="1"/>
  <c r="F44" i="1"/>
  <c r="C57" i="1"/>
  <c r="F57" i="1"/>
  <c r="F9" i="1"/>
  <c r="F36" i="1" l="1"/>
  <c r="G36" i="1" s="1"/>
  <c r="F32" i="1"/>
  <c r="G32" i="1" s="1"/>
  <c r="F18" i="1"/>
  <c r="G18" i="1" s="1"/>
  <c r="B9" i="1"/>
  <c r="G50" i="1"/>
  <c r="B57" i="1" l="1"/>
  <c r="G57" i="1" s="1"/>
  <c r="G9" i="1"/>
</calcChain>
</file>

<file path=xl/sharedStrings.xml><?xml version="1.0" encoding="utf-8"?>
<sst xmlns="http://schemas.openxmlformats.org/spreadsheetml/2006/main" count="63" uniqueCount="61">
  <si>
    <t xml:space="preserve">                     MINISTERE DE L'ECONOMIE ET DES FINANCES </t>
  </si>
  <si>
    <t xml:space="preserve">       Etat d'éxécution des dépenses budgétaires (par institutions et par secteurs) à partir du Trésor Public  </t>
  </si>
  <si>
    <t xml:space="preserve">         Octobre  2018 - Septembre 2019</t>
  </si>
  <si>
    <t xml:space="preserve">       (En Millions de Gourdes)</t>
  </si>
  <si>
    <t>CREDIT 17-18 Rectificatif (Reconduit en 2018-2019)</t>
  </si>
  <si>
    <t>Depenses courantes</t>
  </si>
  <si>
    <t xml:space="preserve">DEPENSES D"INVESTISSEMENTS PUBLICS </t>
  </si>
  <si>
    <t>Total</t>
  </si>
  <si>
    <t>% des crédits consommés</t>
  </si>
  <si>
    <t>Salaires</t>
  </si>
  <si>
    <t>FONCTIONNEMENT</t>
  </si>
  <si>
    <t>POUVOIR EXECUTIF</t>
  </si>
  <si>
    <t>SECTEUR ECONOMIQUE</t>
  </si>
  <si>
    <t>MINISTERE DE LA PLANIFICATION ET DE LA COOPERATION EXTERNE</t>
  </si>
  <si>
    <t>MINISTERE DE L'ÉCONOMIE ET DES FINANCES</t>
  </si>
  <si>
    <t>MINISTERE DE L'AGRICULTURE DES RESSOURCES NATURELLES &amp; DU DEVELOPPEMENT RURAL.</t>
  </si>
  <si>
    <t>MINISTERE DES TRAVAUX PUBLICS, TRANSPORT &amp; COMMUNICATION</t>
  </si>
  <si>
    <t>MINISTERE DU COMMERCE ET DE L'INDUSTRIE</t>
  </si>
  <si>
    <t>MINISTERE DE L'ENVIRONNEMENT</t>
  </si>
  <si>
    <t>MINISTERE DU TOURISME</t>
  </si>
  <si>
    <t>SECTEUR POLITIQUE</t>
  </si>
  <si>
    <t>MINISTERE DE LA JUSTICE ET SECURITE PUBLIQUE</t>
  </si>
  <si>
    <t>MINISTERE DES HAITIENS VIVANT A L'ETRANGER</t>
  </si>
  <si>
    <t>MINISTERE DES AFFAIRES ÉTRANGERES</t>
  </si>
  <si>
    <t>LA PRESIDENCE</t>
  </si>
  <si>
    <t>BUREAU DU PREMIER MINISTRE</t>
  </si>
  <si>
    <t>MINISTERE DE L'INTERIEUR ET DES COLLECTIVITES TERRITORIALES</t>
  </si>
  <si>
    <t>MINISTERE DE LA DEFENSE</t>
  </si>
  <si>
    <t>SECTEUR SOCIAL</t>
  </si>
  <si>
    <t>MINISTERE DE L'EDUCATION NATIONALE  ET DE LA FORMATION PROFESSIONNELLE</t>
  </si>
  <si>
    <t>MINISTRE DES AFFAIRES SOCIALES ET DU TRAVAIL</t>
  </si>
  <si>
    <t>MINISTERE DE LA SANTE PUBLIQUE ET DE LA POPULATION</t>
  </si>
  <si>
    <t>MINISTERE A LA CONDITION FEMININE  ET  AUX DROITS DE LA FEMME</t>
  </si>
  <si>
    <t>MINISTERE DE LA JEUNESSE, DES SPORTS ET DE L'ACTION CIVIQUE</t>
  </si>
  <si>
    <t>SECTEUR CULTUREL</t>
  </si>
  <si>
    <t>MINISTERE DES CULTES</t>
  </si>
  <si>
    <t>MINISTRE DE LA CULTURE</t>
  </si>
  <si>
    <t>MINISTRE DE LA COMMUNICATION</t>
  </si>
  <si>
    <t>AUTRES ADMINISTRATIONS</t>
  </si>
  <si>
    <t>INTERVENTIONS PUBLIQUES</t>
  </si>
  <si>
    <t>DETTE PUBLIQUE</t>
  </si>
  <si>
    <t xml:space="preserve"> </t>
  </si>
  <si>
    <t>POUVOIR LEGISLATIF</t>
  </si>
  <si>
    <t>SENAT DE LA REPUBLIQUE</t>
  </si>
  <si>
    <t>CHAMBRE DES DEPUTES</t>
  </si>
  <si>
    <t>POUVOIR JUDICIAIRE</t>
  </si>
  <si>
    <t>CONSEIL SUPERIEUR DE LA MAGISTRATURE</t>
  </si>
  <si>
    <t>ADMINISTRATION GENERALE</t>
  </si>
  <si>
    <t>COUR DE CASSATION</t>
  </si>
  <si>
    <t>COUR D'APPEL</t>
  </si>
  <si>
    <t>TRIBUNAUX</t>
  </si>
  <si>
    <t>ORGANISMES INDEPENDANTS</t>
  </si>
  <si>
    <t>COUR SUPERIEURE DES COMPTES ET DU CONTENTIEUX ADMINISTRATIF</t>
  </si>
  <si>
    <t>CONSEIL ELECTORAL</t>
  </si>
  <si>
    <t>OFFICE DE PROTECTION DU CITOYEN</t>
  </si>
  <si>
    <t>UNIVERSITE D'ETAT D'HAITI</t>
  </si>
  <si>
    <t>ACADEMIE DE LA CULTURE</t>
  </si>
  <si>
    <t>TOTAL</t>
  </si>
  <si>
    <t>/1 les fonds du Tresor Public regroupent  les recettes internes et les ressources fournies sous forme d'appui budgétaire direct par les institutions financières internationales</t>
  </si>
  <si>
    <t>/2Les dépenses d'investissement sont réparties en financement de projets, immobilisations et amortissements de la dette.</t>
  </si>
  <si>
    <t xml:space="preserve">                                                                                                                   (En Millions de Gourdes)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</si>
</sst>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5" formatCode="&quot;$&quot;#,##0_);\(&quot;$&quot;#,##0\)"/>
    <numFmt numFmtId="8" formatCode="&quot;$&quot;#,##0.00_);[Red]\(&quot;$&quot;#,##0.00\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 * #,##0.00_)\ _$_ ;_ * \(#,##0.00\)\ _$_ ;_ * &quot;-&quot;??_)\ _$_ ;_ @_ "/>
    <numFmt numFmtId="167" formatCode="_ * #,##0.0_)\ _$_ ;_ * \(#,##0.0\)\ _$_ ;_ * &quot;-&quot;??_)\ _$_ ;_ @_ "/>
    <numFmt numFmtId="168" formatCode="#,##0.000"/>
    <numFmt numFmtId="169" formatCode="_-* #,##0.00\ _€_-;\-* #,##0.00\ _€_-;_-* &quot;-&quot;??\ _€_-;_-@_-"/>
    <numFmt numFmtId="170" formatCode="0.000%"/>
    <numFmt numFmtId="171" formatCode="&quot;   &quot;@"/>
    <numFmt numFmtId="172" formatCode="&quot;      &quot;@"/>
    <numFmt numFmtId="173" formatCode="&quot;         &quot;@"/>
    <numFmt numFmtId="174" formatCode="&quot;            &quot;@"/>
    <numFmt numFmtId="175" formatCode="&quot;               &quot;@"/>
    <numFmt numFmtId="176" formatCode="_(&quot;GDES&quot;\ * #,##0.00_);_(&quot;GDES&quot;\ * \(#,##0.00\);_(&quot;GDES&quot;\ * &quot;-&quot;??_);_(@_)"/>
    <numFmt numFmtId="177" formatCode="#,##0.0;\-#,##0.0;&quot;--&quot;"/>
    <numFmt numFmtId="178" formatCode="_([$€-2]* #,##0.00_);_([$€-2]* \(#,##0.00\);_([$€-2]* &quot;-&quot;??_)"/>
    <numFmt numFmtId="179" formatCode="#,##0.0"/>
    <numFmt numFmtId="180" formatCode="_-&quot;¢&quot;* #,##0_-;\-&quot;¢&quot;* #,##0_-;_-&quot;¢&quot;* &quot;-&quot;_-;_-@_-"/>
    <numFmt numFmtId="181" formatCode="_-&quot;¢&quot;* #,##0.00_-;\-&quot;¢&quot;* #,##0.00_-;_-&quot;¢&quot;* &quot;-&quot;??_-;_-@_-"/>
    <numFmt numFmtId="182" formatCode="[&gt;=0.05]#,##0.0;[&lt;=-0.05]\-#,##0.0;?0.0"/>
    <numFmt numFmtId="183" formatCode="[Black]#,##0.0;[Black]\-#,##0.0;;"/>
    <numFmt numFmtId="184" formatCode="[Black][&gt;0.05]#,##0.0;[Black][&lt;-0.05]\-#,##0.0;;"/>
    <numFmt numFmtId="185" formatCode="[Black][&gt;0.5]#,##0;[Black][&lt;-0.5]\-#,##0;;"/>
    <numFmt numFmtId="186" formatCode="\$#,##0.00\ ;\(\$#,##0.00\)"/>
  </numFmts>
  <fonts count="38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 Narrow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12"/>
      <name val="Arial"/>
      <family val="2"/>
    </font>
    <font>
      <sz val="8"/>
      <name val="Arial Narrow"/>
      <family val="2"/>
    </font>
    <font>
      <b/>
      <sz val="8"/>
      <color indexed="17"/>
      <name val="Arial"/>
      <family val="2"/>
    </font>
    <font>
      <b/>
      <sz val="8"/>
      <color indexed="12"/>
      <name val="Arial"/>
      <family val="2"/>
    </font>
    <font>
      <sz val="9"/>
      <color indexed="10"/>
      <name val="Arial"/>
      <family val="2"/>
    </font>
    <font>
      <sz val="9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color indexed="12"/>
      <name val="Helv"/>
    </font>
    <font>
      <sz val="10"/>
      <name val="Geneva"/>
      <family val="2"/>
    </font>
    <font>
      <sz val="10"/>
      <name val="Times New Roman"/>
      <family val="1"/>
    </font>
    <font>
      <b/>
      <sz val="11"/>
      <color indexed="8"/>
      <name val="Calibri"/>
      <family val="2"/>
    </font>
    <font>
      <sz val="11"/>
      <color indexed="17"/>
      <name val="Calibri"/>
      <family val="2"/>
    </font>
    <font>
      <u/>
      <sz val="10"/>
      <color indexed="12"/>
      <name val="Arial"/>
      <family val="2"/>
    </font>
    <font>
      <sz val="16"/>
      <color indexed="10"/>
      <name val="Lucida Casual"/>
      <family val="4"/>
    </font>
    <font>
      <sz val="14"/>
      <color indexed="12"/>
      <name val="Lucida Casual"/>
      <family val="4"/>
    </font>
    <font>
      <sz val="8"/>
      <color indexed="8"/>
      <name val="Helv"/>
    </font>
    <font>
      <sz val="10"/>
      <name val="Helv"/>
    </font>
    <font>
      <sz val="10"/>
      <name val="Tms Rmn"/>
    </font>
    <font>
      <sz val="10"/>
      <color indexed="10"/>
      <name val="MS Sans Serif"/>
      <family val="2"/>
    </font>
    <font>
      <b/>
      <sz val="18"/>
      <color indexed="62"/>
      <name val="Cambria"/>
      <family val="2"/>
    </font>
    <font>
      <sz val="11"/>
      <color indexed="10"/>
      <name val="Lucida Casual"/>
      <family val="4"/>
    </font>
    <font>
      <sz val="9"/>
      <color indexed="12"/>
      <name val="Lucida Casual"/>
      <family val="4"/>
    </font>
    <font>
      <sz val="8"/>
      <name val="Helv"/>
    </font>
    <font>
      <sz val="12"/>
      <color indexed="24"/>
      <name val="Modern"/>
      <family val="3"/>
      <charset val="255"/>
    </font>
    <font>
      <b/>
      <sz val="18"/>
      <color indexed="24"/>
      <name val="Modern"/>
      <family val="3"/>
      <charset val="255"/>
    </font>
    <font>
      <b/>
      <sz val="12"/>
      <color indexed="24"/>
      <name val="Modern"/>
      <family val="3"/>
      <charset val="255"/>
    </font>
    <font>
      <b/>
      <sz val="11"/>
      <name val="Arial Narrow"/>
      <family val="2"/>
    </font>
    <font>
      <b/>
      <sz val="10"/>
      <name val="Arial Narrow"/>
      <family val="2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45">
    <xf numFmtId="0" fontId="0" fillId="0" borderId="0"/>
    <xf numFmtId="171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5" fillId="5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5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5" fillId="9" borderId="0" applyNumberFormat="0" applyBorder="0" applyAlignment="0" applyProtection="0"/>
    <xf numFmtId="0" fontId="16" fillId="0" borderId="1">
      <protection hidden="1"/>
    </xf>
    <xf numFmtId="0" fontId="17" fillId="10" borderId="1" applyNumberFormat="0" applyFont="0" applyBorder="0" applyAlignment="0" applyProtection="0">
      <protection hidden="1"/>
    </xf>
    <xf numFmtId="0" fontId="16" fillId="0" borderId="1">
      <protection hidden="1"/>
    </xf>
    <xf numFmtId="43" fontId="37" fillId="0" borderId="0" applyFont="0" applyFill="0" applyBorder="0" applyAlignment="0" applyProtection="0"/>
    <xf numFmtId="17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8" fillId="0" borderId="0"/>
    <xf numFmtId="177" fontId="18" fillId="0" borderId="0"/>
    <xf numFmtId="177" fontId="18" fillId="0" borderId="0"/>
    <xf numFmtId="177" fontId="18" fillId="0" borderId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178" fontId="1" fillId="0" borderId="0" applyFont="0" applyFill="0" applyBorder="0" applyAlignment="0" applyProtection="0"/>
    <xf numFmtId="0" fontId="20" fillId="7" borderId="0" applyNumberFormat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179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0" fontId="22" fillId="0" borderId="0"/>
    <xf numFmtId="0" fontId="23" fillId="0" borderId="0"/>
    <xf numFmtId="0" fontId="24" fillId="0" borderId="1">
      <alignment horizontal="left"/>
      <protection locked="0"/>
    </xf>
    <xf numFmtId="16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8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18" fillId="0" borderId="0" applyFont="0" applyFill="0" applyBorder="0" applyAlignment="0" applyProtection="0"/>
    <xf numFmtId="181" fontId="18" fillId="0" borderId="0" applyFont="0" applyFill="0" applyBorder="0" applyAlignment="0" applyProtection="0"/>
    <xf numFmtId="0" fontId="25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182" fontId="18" fillId="0" borderId="0" applyFill="0" applyBorder="0" applyAlignment="0" applyProtection="0">
      <alignment horizontal="right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83" fontId="18" fillId="0" borderId="0" applyFont="0" applyFill="0" applyBorder="0" applyAlignment="0" applyProtection="0"/>
    <xf numFmtId="183" fontId="18" fillId="0" borderId="0" applyFont="0" applyFill="0" applyBorder="0" applyAlignment="0" applyProtection="0"/>
    <xf numFmtId="183" fontId="18" fillId="0" borderId="0" applyFont="0" applyFill="0" applyBorder="0" applyAlignment="0" applyProtection="0"/>
    <xf numFmtId="184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0" fontId="27" fillId="0" borderId="1" applyNumberFormat="0" applyFill="0" applyBorder="0" applyAlignment="0" applyProtection="0">
      <protection hidden="1"/>
    </xf>
    <xf numFmtId="0" fontId="28" fillId="0" borderId="0" applyNumberFormat="0" applyFill="0" applyBorder="0" applyAlignment="0" applyProtection="0"/>
    <xf numFmtId="0" fontId="29" fillId="0" borderId="0"/>
    <xf numFmtId="0" fontId="30" fillId="0" borderId="0"/>
    <xf numFmtId="0" fontId="1" fillId="0" borderId="0" applyNumberFormat="0"/>
    <xf numFmtId="0" fontId="31" fillId="10" borderId="1"/>
    <xf numFmtId="0" fontId="32" fillId="0" borderId="0" applyProtection="0"/>
    <xf numFmtId="186" fontId="32" fillId="0" borderId="0" applyProtection="0"/>
    <xf numFmtId="0" fontId="33" fillId="0" borderId="0" applyProtection="0"/>
    <xf numFmtId="0" fontId="34" fillId="0" borderId="0" applyProtection="0"/>
    <xf numFmtId="0" fontId="32" fillId="0" borderId="2" applyProtection="0"/>
    <xf numFmtId="0" fontId="32" fillId="0" borderId="0"/>
    <xf numFmtId="10" fontId="32" fillId="0" borderId="0" applyProtection="0"/>
    <xf numFmtId="0" fontId="32" fillId="0" borderId="0"/>
    <xf numFmtId="2" fontId="32" fillId="0" borderId="0" applyProtection="0"/>
    <xf numFmtId="4" fontId="32" fillId="0" borderId="0" applyProtection="0"/>
  </cellStyleXfs>
  <cellXfs count="72">
    <xf numFmtId="0" fontId="0" fillId="0" borderId="0" xfId="0"/>
    <xf numFmtId="167" fontId="3" fillId="0" borderId="3" xfId="100" applyNumberFormat="1" applyFont="1" applyFill="1" applyBorder="1" applyAlignment="1">
      <alignment horizontal="center" wrapText="1"/>
    </xf>
    <xf numFmtId="166" fontId="3" fillId="0" borderId="4" xfId="100" applyNumberFormat="1" applyFont="1" applyFill="1" applyBorder="1" applyAlignment="1">
      <alignment horizontal="center" wrapText="1"/>
    </xf>
    <xf numFmtId="166" fontId="0" fillId="0" borderId="5" xfId="0" applyNumberFormat="1" applyBorder="1"/>
    <xf numFmtId="0" fontId="0" fillId="0" borderId="6" xfId="0" applyBorder="1"/>
    <xf numFmtId="0" fontId="0" fillId="0" borderId="5" xfId="0" applyBorder="1"/>
    <xf numFmtId="3" fontId="4" fillId="14" borderId="7" xfId="101" applyNumberFormat="1" applyFont="1" applyFill="1" applyBorder="1" applyAlignment="1">
      <alignment horizontal="left"/>
    </xf>
    <xf numFmtId="4" fontId="4" fillId="14" borderId="4" xfId="101" applyNumberFormat="1" applyFont="1" applyFill="1" applyBorder="1" applyAlignment="1">
      <alignment horizontal="right"/>
    </xf>
    <xf numFmtId="4" fontId="4" fillId="14" borderId="3" xfId="101" applyNumberFormat="1" applyFont="1" applyFill="1" applyBorder="1" applyAlignment="1">
      <alignment horizontal="right"/>
    </xf>
    <xf numFmtId="10" fontId="4" fillId="14" borderId="3" xfId="112" applyNumberFormat="1" applyFont="1" applyFill="1" applyBorder="1" applyAlignment="1">
      <alignment horizontal="right"/>
    </xf>
    <xf numFmtId="10" fontId="0" fillId="0" borderId="0" xfId="0" applyNumberFormat="1"/>
    <xf numFmtId="3" fontId="6" fillId="0" borderId="8" xfId="101" applyNumberFormat="1" applyFont="1" applyBorder="1" applyAlignment="1">
      <alignment horizontal="left"/>
    </xf>
    <xf numFmtId="10" fontId="6" fillId="0" borderId="9" xfId="112" applyNumberFormat="1" applyFont="1" applyFill="1" applyBorder="1" applyAlignment="1">
      <alignment horizontal="right"/>
    </xf>
    <xf numFmtId="168" fontId="6" fillId="0" borderId="0" xfId="0" applyNumberFormat="1" applyFont="1"/>
    <xf numFmtId="10" fontId="7" fillId="0" borderId="0" xfId="0" applyNumberFormat="1" applyFont="1"/>
    <xf numFmtId="3" fontId="8" fillId="0" borderId="8" xfId="99" applyNumberFormat="1" applyFont="1" applyBorder="1" applyAlignment="1">
      <alignment horizontal="left"/>
    </xf>
    <xf numFmtId="10" fontId="5" fillId="0" borderId="9" xfId="112" applyNumberFormat="1" applyFont="1" applyFill="1" applyBorder="1" applyAlignment="1">
      <alignment horizontal="right"/>
    </xf>
    <xf numFmtId="169" fontId="9" fillId="0" borderId="8" xfId="101" applyNumberFormat="1" applyFont="1" applyBorder="1" applyAlignment="1">
      <alignment horizontal="left" wrapText="1"/>
    </xf>
    <xf numFmtId="10" fontId="4" fillId="0" borderId="9" xfId="112" applyNumberFormat="1" applyFont="1" applyFill="1" applyBorder="1" applyAlignment="1">
      <alignment horizontal="right"/>
    </xf>
    <xf numFmtId="3" fontId="10" fillId="14" borderId="8" xfId="101" applyNumberFormat="1" applyFont="1" applyFill="1" applyBorder="1" applyAlignment="1">
      <alignment horizontal="left"/>
    </xf>
    <xf numFmtId="10" fontId="10" fillId="14" borderId="9" xfId="112" applyNumberFormat="1" applyFont="1" applyFill="1" applyBorder="1" applyAlignment="1">
      <alignment horizontal="right"/>
    </xf>
    <xf numFmtId="10" fontId="10" fillId="14" borderId="10" xfId="101" applyNumberFormat="1" applyFont="1" applyFill="1" applyBorder="1" applyAlignment="1">
      <alignment horizontal="right"/>
    </xf>
    <xf numFmtId="3" fontId="11" fillId="0" borderId="8" xfId="101" applyNumberFormat="1" applyFont="1" applyFill="1" applyBorder="1" applyAlignment="1">
      <alignment horizontal="left"/>
    </xf>
    <xf numFmtId="10" fontId="11" fillId="0" borderId="9" xfId="112" applyNumberFormat="1" applyFont="1" applyFill="1" applyBorder="1" applyAlignment="1">
      <alignment horizontal="right"/>
    </xf>
    <xf numFmtId="3" fontId="8" fillId="0" borderId="8" xfId="99" applyNumberFormat="1" applyFont="1" applyBorder="1" applyAlignment="1">
      <alignment horizontal="left" indent="2"/>
    </xf>
    <xf numFmtId="0" fontId="9" fillId="0" borderId="11" xfId="0" applyFont="1" applyBorder="1" applyAlignment="1">
      <alignment wrapText="1"/>
    </xf>
    <xf numFmtId="10" fontId="4" fillId="0" borderId="6" xfId="112" applyNumberFormat="1" applyFont="1" applyFill="1" applyBorder="1" applyAlignment="1">
      <alignment horizontal="right"/>
    </xf>
    <xf numFmtId="169" fontId="3" fillId="0" borderId="12" xfId="101" applyNumberFormat="1" applyFont="1" applyBorder="1" applyAlignment="1">
      <alignment wrapText="1"/>
    </xf>
    <xf numFmtId="10" fontId="3" fillId="0" borderId="13" xfId="112" applyNumberFormat="1" applyFont="1" applyFill="1" applyBorder="1" applyAlignment="1">
      <alignment horizontal="right"/>
    </xf>
    <xf numFmtId="4" fontId="3" fillId="0" borderId="0" xfId="0" applyNumberFormat="1" applyFont="1"/>
    <xf numFmtId="4" fontId="0" fillId="0" borderId="0" xfId="0" applyNumberFormat="1"/>
    <xf numFmtId="3" fontId="12" fillId="0" borderId="0" xfId="0" applyNumberFormat="1" applyFont="1"/>
    <xf numFmtId="4" fontId="3" fillId="0" borderId="0" xfId="101" applyNumberFormat="1" applyFont="1" applyFill="1" applyBorder="1" applyAlignment="1">
      <alignment horizontal="right"/>
    </xf>
    <xf numFmtId="170" fontId="0" fillId="0" borderId="0" xfId="0" applyNumberFormat="1"/>
    <xf numFmtId="166" fontId="0" fillId="0" borderId="10" xfId="0" applyNumberFormat="1" applyBorder="1"/>
    <xf numFmtId="0" fontId="0" fillId="0" borderId="9" xfId="0" applyBorder="1"/>
    <xf numFmtId="0" fontId="0" fillId="0" borderId="14" xfId="0" applyBorder="1"/>
    <xf numFmtId="9" fontId="0" fillId="0" borderId="0" xfId="112" applyFont="1"/>
    <xf numFmtId="43" fontId="0" fillId="0" borderId="0" xfId="0" applyNumberFormat="1"/>
    <xf numFmtId="43" fontId="6" fillId="0" borderId="5" xfId="63" applyFont="1" applyBorder="1" applyAlignment="1">
      <alignment horizontal="right"/>
    </xf>
    <xf numFmtId="43" fontId="6" fillId="0" borderId="9" xfId="63" applyFont="1" applyBorder="1" applyAlignment="1">
      <alignment horizontal="right"/>
    </xf>
    <xf numFmtId="43" fontId="6" fillId="0" borderId="10" xfId="63" applyFont="1" applyFill="1" applyBorder="1" applyAlignment="1">
      <alignment horizontal="right"/>
    </xf>
    <xf numFmtId="43" fontId="5" fillId="0" borderId="10" xfId="63" applyFont="1" applyBorder="1"/>
    <xf numFmtId="43" fontId="6" fillId="0" borderId="10" xfId="63" applyFont="1" applyBorder="1" applyAlignment="1">
      <alignment horizontal="right"/>
    </xf>
    <xf numFmtId="43" fontId="5" fillId="0" borderId="10" xfId="63" applyFont="1" applyFill="1" applyBorder="1" applyAlignment="1">
      <alignment horizontal="right"/>
    </xf>
    <xf numFmtId="43" fontId="5" fillId="0" borderId="9" xfId="63" applyFont="1" applyBorder="1"/>
    <xf numFmtId="43" fontId="4" fillId="0" borderId="10" xfId="63" applyFont="1" applyFill="1" applyBorder="1" applyAlignment="1">
      <alignment horizontal="right"/>
    </xf>
    <xf numFmtId="43" fontId="10" fillId="14" borderId="10" xfId="63" applyFont="1" applyFill="1" applyBorder="1" applyAlignment="1">
      <alignment horizontal="right"/>
    </xf>
    <xf numFmtId="43" fontId="10" fillId="14" borderId="9" xfId="63" applyFont="1" applyFill="1" applyBorder="1" applyAlignment="1">
      <alignment horizontal="right"/>
    </xf>
    <xf numFmtId="43" fontId="11" fillId="0" borderId="10" xfId="63" applyFont="1" applyFill="1" applyBorder="1" applyAlignment="1">
      <alignment horizontal="right"/>
    </xf>
    <xf numFmtId="43" fontId="5" fillId="0" borderId="5" xfId="63" applyFont="1" applyBorder="1"/>
    <xf numFmtId="43" fontId="5" fillId="0" borderId="6" xfId="63" applyFont="1" applyBorder="1"/>
    <xf numFmtId="43" fontId="4" fillId="0" borderId="5" xfId="63" applyFont="1" applyFill="1" applyBorder="1" applyAlignment="1">
      <alignment horizontal="right"/>
    </xf>
    <xf numFmtId="43" fontId="3" fillId="0" borderId="14" xfId="63" applyFont="1" applyBorder="1"/>
    <xf numFmtId="43" fontId="3" fillId="0" borderId="13" xfId="63" applyFont="1" applyBorder="1"/>
    <xf numFmtId="43" fontId="3" fillId="0" borderId="14" xfId="63" applyFont="1" applyFill="1" applyBorder="1" applyAlignment="1">
      <alignment horizontal="right"/>
    </xf>
    <xf numFmtId="10" fontId="5" fillId="0" borderId="0" xfId="0" applyNumberFormat="1" applyFont="1"/>
    <xf numFmtId="0" fontId="2" fillId="0" borderId="0" xfId="0" applyFont="1" applyAlignment="1">
      <alignment horizontal="center"/>
    </xf>
    <xf numFmtId="167" fontId="36" fillId="0" borderId="5" xfId="100" applyNumberFormat="1" applyFont="1" applyFill="1" applyBorder="1" applyAlignment="1">
      <alignment horizontal="center" vertical="center" wrapText="1"/>
    </xf>
    <xf numFmtId="167" fontId="36" fillId="0" borderId="13" xfId="100" applyNumberFormat="1" applyFont="1" applyFill="1" applyBorder="1" applyAlignment="1">
      <alignment horizontal="center" vertical="center" wrapText="1"/>
    </xf>
    <xf numFmtId="167" fontId="35" fillId="0" borderId="5" xfId="100" applyNumberFormat="1" applyFont="1" applyFill="1" applyBorder="1" applyAlignment="1">
      <alignment horizontal="center" vertical="center" wrapText="1"/>
    </xf>
    <xf numFmtId="167" fontId="35" fillId="0" borderId="14" xfId="100" applyNumberFormat="1" applyFont="1" applyFill="1" applyBorder="1" applyAlignment="1">
      <alignment horizontal="center" vertical="center" wrapText="1"/>
    </xf>
    <xf numFmtId="167" fontId="36" fillId="0" borderId="6" xfId="100" applyNumberFormat="1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166" fontId="3" fillId="0" borderId="5" xfId="100" applyNumberFormat="1" applyFont="1" applyFill="1" applyBorder="1" applyAlignment="1">
      <alignment horizontal="center" vertical="center" wrapText="1"/>
    </xf>
    <xf numFmtId="166" fontId="3" fillId="0" borderId="14" xfId="100" applyNumberFormat="1" applyFont="1" applyFill="1" applyBorder="1" applyAlignment="1">
      <alignment horizontal="center" vertical="center" wrapText="1"/>
    </xf>
    <xf numFmtId="0" fontId="35" fillId="0" borderId="7" xfId="0" applyFont="1" applyBorder="1" applyAlignment="1">
      <alignment horizontal="center" wrapText="1"/>
    </xf>
    <xf numFmtId="0" fontId="35" fillId="0" borderId="3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0" fillId="0" borderId="8" xfId="0" applyBorder="1" applyAlignment="1"/>
    <xf numFmtId="0" fontId="0" fillId="0" borderId="0" xfId="0" applyAlignment="1"/>
  </cellXfs>
  <cellStyles count="145">
    <cellStyle name="1 indent" xfId="1" xr:uid="{00000000-0005-0000-0000-000000000000}"/>
    <cellStyle name="2 indents" xfId="2" xr:uid="{00000000-0005-0000-0000-000001000000}"/>
    <cellStyle name="3 indents" xfId="3" xr:uid="{00000000-0005-0000-0000-000002000000}"/>
    <cellStyle name="4 indents" xfId="4" xr:uid="{00000000-0005-0000-0000-000003000000}"/>
    <cellStyle name="5 indents" xfId="5" xr:uid="{00000000-0005-0000-0000-000004000000}"/>
    <cellStyle name="Accent1 - 20%" xfId="6" xr:uid="{00000000-0005-0000-0000-000005000000}"/>
    <cellStyle name="Accent1 - 20% 2" xfId="7" xr:uid="{00000000-0005-0000-0000-000006000000}"/>
    <cellStyle name="Accent1 - 20% 3" xfId="8" xr:uid="{00000000-0005-0000-0000-000007000000}"/>
    <cellStyle name="Accent1 - 20%_PIP INITIAL 2008 2009 22 DECEM 2008_corrigé" xfId="9" xr:uid="{00000000-0005-0000-0000-000008000000}"/>
    <cellStyle name="Accent1 - 40%" xfId="10" xr:uid="{00000000-0005-0000-0000-000009000000}"/>
    <cellStyle name="Accent1 - 40% 2" xfId="11" xr:uid="{00000000-0005-0000-0000-00000A000000}"/>
    <cellStyle name="Accent1 - 40% 3" xfId="12" xr:uid="{00000000-0005-0000-0000-00000B000000}"/>
    <cellStyle name="Accent1 - 40%_PIP INITIAL 2008 2009 22 DECEM 2008_corrigé" xfId="13" xr:uid="{00000000-0005-0000-0000-00000C000000}"/>
    <cellStyle name="Accent1 - 60%" xfId="14" xr:uid="{00000000-0005-0000-0000-00000D000000}"/>
    <cellStyle name="Accent2 - 20%" xfId="15" xr:uid="{00000000-0005-0000-0000-00000E000000}"/>
    <cellStyle name="Accent2 - 20% 2" xfId="16" xr:uid="{00000000-0005-0000-0000-00000F000000}"/>
    <cellStyle name="Accent2 - 20% 3" xfId="17" xr:uid="{00000000-0005-0000-0000-000010000000}"/>
    <cellStyle name="Accent2 - 20%_PIP INITIAL 2008 2009 22 DECEM 2008_corrigé" xfId="18" xr:uid="{00000000-0005-0000-0000-000011000000}"/>
    <cellStyle name="Accent2 - 40%" xfId="19" xr:uid="{00000000-0005-0000-0000-000012000000}"/>
    <cellStyle name="Accent2 - 40% 2" xfId="20" xr:uid="{00000000-0005-0000-0000-000013000000}"/>
    <cellStyle name="Accent2 - 40% 3" xfId="21" xr:uid="{00000000-0005-0000-0000-000014000000}"/>
    <cellStyle name="Accent2 - 40%_PIP INITIAL 2008 2009 22 DECEM 2008_corrigé" xfId="22" xr:uid="{00000000-0005-0000-0000-000015000000}"/>
    <cellStyle name="Accent2 - 60%" xfId="23" xr:uid="{00000000-0005-0000-0000-000016000000}"/>
    <cellStyle name="Accent3 - 20%" xfId="24" xr:uid="{00000000-0005-0000-0000-000017000000}"/>
    <cellStyle name="Accent3 - 20% 2" xfId="25" xr:uid="{00000000-0005-0000-0000-000018000000}"/>
    <cellStyle name="Accent3 - 20% 3" xfId="26" xr:uid="{00000000-0005-0000-0000-000019000000}"/>
    <cellStyle name="Accent3 - 20%_PIP INITIAL 2008 2009 22 DECEM 2008_corrigé" xfId="27" xr:uid="{00000000-0005-0000-0000-00001A000000}"/>
    <cellStyle name="Accent3 - 40%" xfId="28" xr:uid="{00000000-0005-0000-0000-00001B000000}"/>
    <cellStyle name="Accent3 - 40% 2" xfId="29" xr:uid="{00000000-0005-0000-0000-00001C000000}"/>
    <cellStyle name="Accent3 - 40% 3" xfId="30" xr:uid="{00000000-0005-0000-0000-00001D000000}"/>
    <cellStyle name="Accent3 - 40%_PIP INITIAL 2008 2009 22 DECEM 2008_corrigé" xfId="31" xr:uid="{00000000-0005-0000-0000-00001E000000}"/>
    <cellStyle name="Accent3 - 60%" xfId="32" xr:uid="{00000000-0005-0000-0000-00001F000000}"/>
    <cellStyle name="Accent4 - 20%" xfId="33" xr:uid="{00000000-0005-0000-0000-000020000000}"/>
    <cellStyle name="Accent4 - 20% 2" xfId="34" xr:uid="{00000000-0005-0000-0000-000021000000}"/>
    <cellStyle name="Accent4 - 20% 3" xfId="35" xr:uid="{00000000-0005-0000-0000-000022000000}"/>
    <cellStyle name="Accent4 - 20%_PIP INITIAL 2008 2009 22 DECEM 2008_corrigé" xfId="36" xr:uid="{00000000-0005-0000-0000-000023000000}"/>
    <cellStyle name="Accent4 - 40%" xfId="37" xr:uid="{00000000-0005-0000-0000-000024000000}"/>
    <cellStyle name="Accent4 - 40% 2" xfId="38" xr:uid="{00000000-0005-0000-0000-000025000000}"/>
    <cellStyle name="Accent4 - 40% 3" xfId="39" xr:uid="{00000000-0005-0000-0000-000026000000}"/>
    <cellStyle name="Accent4 - 40%_PIP INITIAL 2008 2009 22 DECEM 2008_corrigé" xfId="40" xr:uid="{00000000-0005-0000-0000-000027000000}"/>
    <cellStyle name="Accent4 - 60%" xfId="41" xr:uid="{00000000-0005-0000-0000-000028000000}"/>
    <cellStyle name="Accent5 - 20%" xfId="42" xr:uid="{00000000-0005-0000-0000-000029000000}"/>
    <cellStyle name="Accent5 - 20% 2" xfId="43" xr:uid="{00000000-0005-0000-0000-00002A000000}"/>
    <cellStyle name="Accent5 - 20% 3" xfId="44" xr:uid="{00000000-0005-0000-0000-00002B000000}"/>
    <cellStyle name="Accent5 - 20%_PIP INITIAL 2008 2009 22 DECEM 2008_corrigé" xfId="45" xr:uid="{00000000-0005-0000-0000-00002C000000}"/>
    <cellStyle name="Accent5 - 40%" xfId="46" xr:uid="{00000000-0005-0000-0000-00002D000000}"/>
    <cellStyle name="Accent5 - 40% 2" xfId="47" xr:uid="{00000000-0005-0000-0000-00002E000000}"/>
    <cellStyle name="Accent5 - 40% 3" xfId="48" xr:uid="{00000000-0005-0000-0000-00002F000000}"/>
    <cellStyle name="Accent5 - 40%_PIP INITIAL 2008 2009 22 DECEM 2008_corrigé" xfId="49" xr:uid="{00000000-0005-0000-0000-000030000000}"/>
    <cellStyle name="Accent5 - 60%" xfId="50" xr:uid="{00000000-0005-0000-0000-000031000000}"/>
    <cellStyle name="Accent6 - 20%" xfId="51" xr:uid="{00000000-0005-0000-0000-000032000000}"/>
    <cellStyle name="Accent6 - 20% 2" xfId="52" xr:uid="{00000000-0005-0000-0000-000033000000}"/>
    <cellStyle name="Accent6 - 20% 3" xfId="53" xr:uid="{00000000-0005-0000-0000-000034000000}"/>
    <cellStyle name="Accent6 - 20%_PIP INITIAL 2008 2009 22 DECEM 2008_corrigé" xfId="54" xr:uid="{00000000-0005-0000-0000-000035000000}"/>
    <cellStyle name="Accent6 - 40%" xfId="55" xr:uid="{00000000-0005-0000-0000-000036000000}"/>
    <cellStyle name="Accent6 - 40% 2" xfId="56" xr:uid="{00000000-0005-0000-0000-000037000000}"/>
    <cellStyle name="Accent6 - 40% 3" xfId="57" xr:uid="{00000000-0005-0000-0000-000038000000}"/>
    <cellStyle name="Accent6 - 40%_PIP INITIAL 2008 2009 22 DECEM 2008_corrigé" xfId="58" xr:uid="{00000000-0005-0000-0000-000039000000}"/>
    <cellStyle name="Accent6 - 60%" xfId="59" xr:uid="{00000000-0005-0000-0000-00003A000000}"/>
    <cellStyle name="Array" xfId="60" xr:uid="{00000000-0005-0000-0000-00003B000000}"/>
    <cellStyle name="Array Enter" xfId="61" xr:uid="{00000000-0005-0000-0000-00003C000000}"/>
    <cellStyle name="Array_Feuil1" xfId="62" xr:uid="{00000000-0005-0000-0000-00003D000000}"/>
    <cellStyle name="Comma 10" xfId="64" xr:uid="{00000000-0005-0000-0000-00003F000000}"/>
    <cellStyle name="Comma 2" xfId="65" xr:uid="{00000000-0005-0000-0000-000040000000}"/>
    <cellStyle name="Comma 2 2" xfId="66" xr:uid="{00000000-0005-0000-0000-000041000000}"/>
    <cellStyle name="Comma 2 3" xfId="67" xr:uid="{00000000-0005-0000-0000-000042000000}"/>
    <cellStyle name="Comma 2_Feuil1" xfId="68" xr:uid="{00000000-0005-0000-0000-000043000000}"/>
    <cellStyle name="Comma 3" xfId="69" xr:uid="{00000000-0005-0000-0000-000044000000}"/>
    <cellStyle name="Comma 3 2" xfId="70" xr:uid="{00000000-0005-0000-0000-000045000000}"/>
    <cellStyle name="Comma 3_Feuil1" xfId="71" xr:uid="{00000000-0005-0000-0000-000046000000}"/>
    <cellStyle name="Comma 4" xfId="72" xr:uid="{00000000-0005-0000-0000-000047000000}"/>
    <cellStyle name="Comma 5" xfId="73" xr:uid="{00000000-0005-0000-0000-000048000000}"/>
    <cellStyle name="Comma 5 2" xfId="74" xr:uid="{00000000-0005-0000-0000-000049000000}"/>
    <cellStyle name="Comma 6" xfId="75" xr:uid="{00000000-0005-0000-0000-00004A000000}"/>
    <cellStyle name="Comma 7" xfId="76" xr:uid="{00000000-0005-0000-0000-00004B000000}"/>
    <cellStyle name="Comma 8" xfId="77" xr:uid="{00000000-0005-0000-0000-00004C000000}"/>
    <cellStyle name="Comma 8 2" xfId="78" xr:uid="{00000000-0005-0000-0000-00004D000000}"/>
    <cellStyle name="Comma 9" xfId="79" xr:uid="{00000000-0005-0000-0000-00004E000000}"/>
    <cellStyle name="Comma[mine]" xfId="80" xr:uid="{00000000-0005-0000-0000-00004F000000}"/>
    <cellStyle name="Comma[mine] 2" xfId="81" xr:uid="{00000000-0005-0000-0000-000050000000}"/>
    <cellStyle name="Comma[mine] 3" xfId="82" xr:uid="{00000000-0005-0000-0000-000051000000}"/>
    <cellStyle name="Comma[mine]_Feuil1" xfId="83" xr:uid="{00000000-0005-0000-0000-000052000000}"/>
    <cellStyle name="Emphasis 1" xfId="84" xr:uid="{00000000-0005-0000-0000-000053000000}"/>
    <cellStyle name="Emphasis 2" xfId="85" xr:uid="{00000000-0005-0000-0000-000054000000}"/>
    <cellStyle name="Emphasis 3" xfId="86" xr:uid="{00000000-0005-0000-0000-000055000000}"/>
    <cellStyle name="Euro" xfId="87" xr:uid="{00000000-0005-0000-0000-000056000000}"/>
    <cellStyle name="Good 2" xfId="88" xr:uid="{00000000-0005-0000-0000-000057000000}"/>
    <cellStyle name="Hipervínculo_IIF" xfId="89" xr:uid="{00000000-0005-0000-0000-000058000000}"/>
    <cellStyle name="Hyperlink 2" xfId="90" xr:uid="{00000000-0005-0000-0000-000059000000}"/>
    <cellStyle name="imf-one decimal" xfId="91" xr:uid="{00000000-0005-0000-0000-00005A000000}"/>
    <cellStyle name="imf-zero decimal" xfId="92" xr:uid="{00000000-0005-0000-0000-00005B000000}"/>
    <cellStyle name="Indice 1" xfId="93" xr:uid="{00000000-0005-0000-0000-00005C000000}"/>
    <cellStyle name="Indice 2" xfId="94" xr:uid="{00000000-0005-0000-0000-00005D000000}"/>
    <cellStyle name="MacroCode" xfId="95" xr:uid="{00000000-0005-0000-0000-00005E000000}"/>
    <cellStyle name="Millares" xfId="63" builtinId="3"/>
    <cellStyle name="Millares [0]_BALPROGRAMA2001R" xfId="96" xr:uid="{00000000-0005-0000-0000-00005F000000}"/>
    <cellStyle name="Millares_BALPROGRAMA2001R" xfId="97" xr:uid="{00000000-0005-0000-0000-000060000000}"/>
    <cellStyle name="Milliers 2" xfId="98" xr:uid="{00000000-0005-0000-0000-000061000000}"/>
    <cellStyle name="Milliers_BUDGET 2002 2003" xfId="99" xr:uid="{00000000-0005-0000-0000-000062000000}"/>
    <cellStyle name="Milliers_Feuil3" xfId="100" xr:uid="{00000000-0005-0000-0000-000063000000}"/>
    <cellStyle name="Milliers_personnel" xfId="101" xr:uid="{00000000-0005-0000-0000-000064000000}"/>
    <cellStyle name="Moneda [0]_BALPROGRAMA2001R" xfId="102" xr:uid="{00000000-0005-0000-0000-000065000000}"/>
    <cellStyle name="Moneda_BALPROGRAMA2001R" xfId="103" xr:uid="{00000000-0005-0000-0000-000066000000}"/>
    <cellStyle name="Normal" xfId="0" builtinId="0"/>
    <cellStyle name="Normal - Modelo1" xfId="104" xr:uid="{00000000-0005-0000-0000-000068000000}"/>
    <cellStyle name="Normal - Style1" xfId="105" xr:uid="{00000000-0005-0000-0000-000069000000}"/>
    <cellStyle name="Normal 2" xfId="106" xr:uid="{00000000-0005-0000-0000-00006A000000}"/>
    <cellStyle name="Normal 2 2" xfId="107" xr:uid="{00000000-0005-0000-0000-00006B000000}"/>
    <cellStyle name="Normal 3" xfId="108" xr:uid="{00000000-0005-0000-0000-00006C000000}"/>
    <cellStyle name="Normal 3 2" xfId="109" xr:uid="{00000000-0005-0000-0000-00006D000000}"/>
    <cellStyle name="Normal 4" xfId="110" xr:uid="{00000000-0005-0000-0000-00006E000000}"/>
    <cellStyle name="Normal Table" xfId="111" xr:uid="{00000000-0005-0000-0000-00006F000000}"/>
    <cellStyle name="Percent 2" xfId="113" xr:uid="{00000000-0005-0000-0000-000071000000}"/>
    <cellStyle name="Percent 2 2" xfId="114" xr:uid="{00000000-0005-0000-0000-000072000000}"/>
    <cellStyle name="Percent 3" xfId="115" xr:uid="{00000000-0005-0000-0000-000073000000}"/>
    <cellStyle name="Percent 4" xfId="116" xr:uid="{00000000-0005-0000-0000-000074000000}"/>
    <cellStyle name="Percent 4 2" xfId="117" xr:uid="{00000000-0005-0000-0000-000075000000}"/>
    <cellStyle name="Percent 5" xfId="118" xr:uid="{00000000-0005-0000-0000-000076000000}"/>
    <cellStyle name="Percent 6" xfId="119" xr:uid="{00000000-0005-0000-0000-000077000000}"/>
    <cellStyle name="Percent 6 2" xfId="120" xr:uid="{00000000-0005-0000-0000-000078000000}"/>
    <cellStyle name="Percent 7" xfId="121" xr:uid="{00000000-0005-0000-0000-000079000000}"/>
    <cellStyle name="percentage difference" xfId="122" xr:uid="{00000000-0005-0000-0000-00007A000000}"/>
    <cellStyle name="percentage difference 2" xfId="123" xr:uid="{00000000-0005-0000-0000-00007B000000}"/>
    <cellStyle name="percentage difference 3" xfId="124" xr:uid="{00000000-0005-0000-0000-00007C000000}"/>
    <cellStyle name="percentage difference one decimal" xfId="125" xr:uid="{00000000-0005-0000-0000-00007D000000}"/>
    <cellStyle name="percentage difference zero decimal" xfId="126" xr:uid="{00000000-0005-0000-0000-00007E000000}"/>
    <cellStyle name="Porcentaje" xfId="112" builtinId="5"/>
    <cellStyle name="Pourcentage 2" xfId="127" xr:uid="{00000000-0005-0000-0000-00007F000000}"/>
    <cellStyle name="Publication" xfId="128" xr:uid="{00000000-0005-0000-0000-000080000000}"/>
    <cellStyle name="Red Text" xfId="129" xr:uid="{00000000-0005-0000-0000-000081000000}"/>
    <cellStyle name="Sheet Title" xfId="130" xr:uid="{00000000-0005-0000-0000-000082000000}"/>
    <cellStyle name="Subindice 1" xfId="131" xr:uid="{00000000-0005-0000-0000-000083000000}"/>
    <cellStyle name="Subindice 2" xfId="132" xr:uid="{00000000-0005-0000-0000-000084000000}"/>
    <cellStyle name="Text" xfId="133" xr:uid="{00000000-0005-0000-0000-000085000000}"/>
    <cellStyle name="TopGrey" xfId="134" xr:uid="{00000000-0005-0000-0000-000086000000}"/>
    <cellStyle name="ДАТА" xfId="135" xr:uid="{00000000-0005-0000-0000-000087000000}"/>
    <cellStyle name="ДЕНЕЖНЫЙ_BOPENGC" xfId="136" xr:uid="{00000000-0005-0000-0000-000088000000}"/>
    <cellStyle name="ЗАГОЛОВОК1" xfId="137" xr:uid="{00000000-0005-0000-0000-000089000000}"/>
    <cellStyle name="ЗАГОЛОВОК2" xfId="138" xr:uid="{00000000-0005-0000-0000-00008A000000}"/>
    <cellStyle name="ИТОГОВЫЙ" xfId="139" xr:uid="{00000000-0005-0000-0000-00008B000000}"/>
    <cellStyle name="Обычный_BOPENGC" xfId="140" xr:uid="{00000000-0005-0000-0000-00008C000000}"/>
    <cellStyle name="ПРОЦЕНТНЫЙ_BOPENGC" xfId="141" xr:uid="{00000000-0005-0000-0000-00008D000000}"/>
    <cellStyle name="ТЕКСТ" xfId="142" xr:uid="{00000000-0005-0000-0000-00008E000000}"/>
    <cellStyle name="ФИКСИРОВАННЫЙ" xfId="143" xr:uid="{00000000-0005-0000-0000-00008F000000}"/>
    <cellStyle name="ФИНАНСОВЫЙ_BOPENGC" xfId="144" xr:uid="{00000000-0005-0000-0000-00009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5"/>
  <sheetViews>
    <sheetView tabSelected="1" topLeftCell="A12" workbookViewId="0">
      <selection activeCell="H30" sqref="H30"/>
    </sheetView>
  </sheetViews>
  <sheetFormatPr defaultColWidth="11.42578125" defaultRowHeight="12.75"/>
  <cols>
    <col min="1" max="1" width="68.28515625" customWidth="1"/>
    <col min="2" max="2" width="12.28515625" customWidth="1"/>
    <col min="3" max="3" width="14.28515625" customWidth="1"/>
    <col min="4" max="4" width="16.28515625" customWidth="1"/>
    <col min="5" max="5" width="19.7109375" customWidth="1"/>
    <col min="6" max="6" width="16" customWidth="1"/>
    <col min="7" max="7" width="17.28515625" customWidth="1"/>
    <col min="8" max="8" width="11.7109375" bestFit="1" customWidth="1"/>
    <col min="9" max="9" width="12.42578125" customWidth="1"/>
  </cols>
  <sheetData>
    <row r="1" spans="1:11">
      <c r="A1" s="57" t="s">
        <v>0</v>
      </c>
      <c r="B1" s="57"/>
      <c r="C1" s="57"/>
      <c r="D1" s="57"/>
      <c r="E1" s="57"/>
      <c r="F1" s="57"/>
      <c r="G1" s="57"/>
    </row>
    <row r="2" spans="1:11">
      <c r="A2" s="57" t="s">
        <v>1</v>
      </c>
      <c r="B2" s="57"/>
      <c r="C2" s="57"/>
      <c r="D2" s="57"/>
      <c r="E2" s="57"/>
      <c r="F2" s="57"/>
      <c r="G2" s="57"/>
    </row>
    <row r="3" spans="1:11">
      <c r="A3" s="57" t="s">
        <v>2</v>
      </c>
      <c r="B3" s="57"/>
      <c r="C3" s="57"/>
      <c r="D3" s="57"/>
      <c r="E3" s="57"/>
      <c r="F3" s="57"/>
      <c r="G3" s="57"/>
    </row>
    <row r="4" spans="1:11" ht="13.5" thickBot="1">
      <c r="A4" s="57" t="s">
        <v>3</v>
      </c>
      <c r="B4" s="57"/>
      <c r="C4" s="57"/>
      <c r="D4" s="57"/>
      <c r="E4" s="57"/>
      <c r="F4" s="57"/>
      <c r="G4" s="57"/>
    </row>
    <row r="5" spans="1:11" ht="26.25" customHeight="1" thickBot="1">
      <c r="A5" s="63"/>
      <c r="B5" s="65" t="s">
        <v>4</v>
      </c>
      <c r="C5" s="67" t="s">
        <v>5</v>
      </c>
      <c r="D5" s="68"/>
      <c r="E5" s="58" t="s">
        <v>6</v>
      </c>
      <c r="F5" s="60" t="s">
        <v>7</v>
      </c>
      <c r="G5" s="62" t="s">
        <v>8</v>
      </c>
    </row>
    <row r="6" spans="1:11" ht="30" customHeight="1" thickBot="1">
      <c r="A6" s="64"/>
      <c r="B6" s="66"/>
      <c r="C6" s="1" t="s">
        <v>9</v>
      </c>
      <c r="D6" s="2" t="s">
        <v>10</v>
      </c>
      <c r="E6" s="59"/>
      <c r="F6" s="61"/>
      <c r="G6" s="59"/>
    </row>
    <row r="7" spans="1:11" ht="0.75" customHeight="1" thickBot="1">
      <c r="A7" s="70"/>
      <c r="B7" s="3"/>
      <c r="C7" s="5"/>
      <c r="D7" s="5"/>
      <c r="E7" s="4"/>
      <c r="F7" s="5"/>
      <c r="G7" s="4"/>
    </row>
    <row r="8" spans="1:11" ht="13.5" hidden="1" customHeight="1" thickBot="1">
      <c r="A8" s="70"/>
      <c r="B8" s="34"/>
      <c r="C8" s="35"/>
      <c r="D8" s="36"/>
      <c r="E8" s="36"/>
      <c r="F8" s="36"/>
      <c r="G8" s="36"/>
    </row>
    <row r="9" spans="1:11" ht="13.5" thickBot="1">
      <c r="A9" s="6" t="s">
        <v>11</v>
      </c>
      <c r="B9" s="7">
        <f>B10+B18+B26+B32+B36</f>
        <v>100204.8513291702</v>
      </c>
      <c r="C9" s="7">
        <f>C10+C18+C26+C32+C36</f>
        <v>34748.136296249999</v>
      </c>
      <c r="D9" s="7">
        <f>D10+D18+D26+D32+D36</f>
        <v>29382.817415399997</v>
      </c>
      <c r="E9" s="8">
        <f>E10+E18+E26+E32+E36</f>
        <v>14412.74564103</v>
      </c>
      <c r="F9" s="7">
        <f>C9+D9+E9</f>
        <v>78543.699352680007</v>
      </c>
      <c r="G9" s="9">
        <f>F9/B9</f>
        <v>0.7838313046807095</v>
      </c>
    </row>
    <row r="10" spans="1:11">
      <c r="A10" s="11" t="s">
        <v>12</v>
      </c>
      <c r="B10" s="39">
        <f>SUM(B11:B17)</f>
        <v>22024.416306661817</v>
      </c>
      <c r="C10" s="39">
        <f>SUM(C11:C17)</f>
        <v>6274.6477783599985</v>
      </c>
      <c r="D10" s="39">
        <f>SUM(D11:D17)</f>
        <v>3974.975600440001</v>
      </c>
      <c r="E10" s="40">
        <f>SUM(E11:E17)</f>
        <v>2706.4551902399999</v>
      </c>
      <c r="F10" s="41">
        <f t="shared" ref="F10:F17" si="0">C10+D10+E10</f>
        <v>12956.078569039999</v>
      </c>
      <c r="G10" s="12">
        <f>F10/B10</f>
        <v>0.588259792615758</v>
      </c>
      <c r="H10" s="13"/>
      <c r="I10" s="14"/>
    </row>
    <row r="11" spans="1:11">
      <c r="A11" s="15" t="s">
        <v>13</v>
      </c>
      <c r="B11" s="42">
        <v>6559.9624419600004</v>
      </c>
      <c r="C11" s="42">
        <v>526.41317850999997</v>
      </c>
      <c r="D11" s="42">
        <v>530.60863823</v>
      </c>
      <c r="E11" s="42">
        <v>1972.0796332899997</v>
      </c>
      <c r="F11" s="42">
        <f t="shared" si="0"/>
        <v>3029.1014500299998</v>
      </c>
      <c r="G11" s="16">
        <f>F11/B11</f>
        <v>0.46175591351784601</v>
      </c>
      <c r="I11" s="10"/>
      <c r="J11" s="10"/>
      <c r="K11" s="10"/>
    </row>
    <row r="12" spans="1:11">
      <c r="A12" s="15" t="s">
        <v>14</v>
      </c>
      <c r="B12" s="42">
        <v>6319.4107302333323</v>
      </c>
      <c r="C12" s="42">
        <v>3001.2168017499998</v>
      </c>
      <c r="D12" s="42">
        <v>2421.1991951100008</v>
      </c>
      <c r="E12" s="42">
        <v>167.33225967999996</v>
      </c>
      <c r="F12" s="42">
        <f t="shared" si="0"/>
        <v>5589.7482565400005</v>
      </c>
      <c r="G12" s="16">
        <f t="shared" ref="G12:G17" si="1">F12/B12</f>
        <v>0.88453631124141374</v>
      </c>
      <c r="I12" s="10"/>
      <c r="J12" s="10"/>
    </row>
    <row r="13" spans="1:11">
      <c r="A13" s="15" t="s">
        <v>15</v>
      </c>
      <c r="B13" s="42">
        <v>2743.2095946684849</v>
      </c>
      <c r="C13" s="42">
        <v>907.66708063999999</v>
      </c>
      <c r="D13" s="42">
        <v>451.11706468</v>
      </c>
      <c r="E13" s="42">
        <v>98.106407349999998</v>
      </c>
      <c r="F13" s="42">
        <f t="shared" si="0"/>
        <v>1456.8905526699998</v>
      </c>
      <c r="G13" s="16">
        <f t="shared" si="1"/>
        <v>0.53108976999114943</v>
      </c>
      <c r="I13" s="10"/>
      <c r="J13" s="10"/>
    </row>
    <row r="14" spans="1:11">
      <c r="A14" s="15" t="s">
        <v>16</v>
      </c>
      <c r="B14" s="42">
        <v>4540.2925088599995</v>
      </c>
      <c r="C14" s="42">
        <v>871.92466093999997</v>
      </c>
      <c r="D14" s="42">
        <v>204.49796125999998</v>
      </c>
      <c r="E14" s="42">
        <v>343.88542952000006</v>
      </c>
      <c r="F14" s="42">
        <f t="shared" si="0"/>
        <v>1420.3080517200001</v>
      </c>
      <c r="G14" s="16">
        <f t="shared" si="1"/>
        <v>0.31282302824066693</v>
      </c>
      <c r="I14" s="10"/>
      <c r="J14" s="10"/>
    </row>
    <row r="15" spans="1:11">
      <c r="A15" s="15" t="s">
        <v>17</v>
      </c>
      <c r="B15" s="42">
        <v>746.83272863999991</v>
      </c>
      <c r="C15" s="42">
        <v>401.75777822000003</v>
      </c>
      <c r="D15" s="42">
        <v>154.67671622000003</v>
      </c>
      <c r="E15" s="42">
        <v>68.761861169999989</v>
      </c>
      <c r="F15" s="42">
        <f t="shared" si="0"/>
        <v>625.19635561000007</v>
      </c>
      <c r="G15" s="16">
        <f>F15/B15</f>
        <v>0.83713036619123193</v>
      </c>
      <c r="I15" s="10"/>
      <c r="J15" s="10"/>
    </row>
    <row r="16" spans="1:11">
      <c r="A16" s="15" t="s">
        <v>18</v>
      </c>
      <c r="B16" s="42">
        <v>873.62151119999987</v>
      </c>
      <c r="C16" s="42">
        <v>422.10536249</v>
      </c>
      <c r="D16" s="42">
        <v>148.3033236</v>
      </c>
      <c r="E16" s="42">
        <v>54.020815929999998</v>
      </c>
      <c r="F16" s="42">
        <f t="shared" si="0"/>
        <v>624.42950201999997</v>
      </c>
      <c r="G16" s="16">
        <f t="shared" si="1"/>
        <v>0.71475976039359235</v>
      </c>
      <c r="I16" s="10"/>
      <c r="J16" s="10"/>
    </row>
    <row r="17" spans="1:10">
      <c r="A17" s="15" t="s">
        <v>19</v>
      </c>
      <c r="B17" s="42">
        <v>241.08679110000003</v>
      </c>
      <c r="C17" s="42">
        <v>143.56291580999999</v>
      </c>
      <c r="D17" s="42">
        <v>64.572701340000009</v>
      </c>
      <c r="E17" s="42">
        <v>2.2687832999999999</v>
      </c>
      <c r="F17" s="42">
        <f t="shared" si="0"/>
        <v>210.40440045</v>
      </c>
      <c r="G17" s="16">
        <f t="shared" si="1"/>
        <v>0.87273300826641587</v>
      </c>
      <c r="I17" s="10"/>
      <c r="J17" s="10"/>
    </row>
    <row r="18" spans="1:10">
      <c r="A18" s="11" t="s">
        <v>20</v>
      </c>
      <c r="B18" s="43">
        <f>SUM(B19:B25)</f>
        <v>22763.435588966669</v>
      </c>
      <c r="C18" s="43">
        <f>SUM(C19:C25)</f>
        <v>11832.293877239999</v>
      </c>
      <c r="D18" s="43">
        <f>SUM(D19:D25)</f>
        <v>9399.1010821499985</v>
      </c>
      <c r="E18" s="40">
        <f>SUM(E19:E25)</f>
        <v>308.98767778000001</v>
      </c>
      <c r="F18" s="41">
        <f>C18+D18+E18</f>
        <v>21540.382637169998</v>
      </c>
      <c r="G18" s="12">
        <f t="shared" ref="G18:G34" si="2">F18/B18</f>
        <v>0.94627116161720859</v>
      </c>
      <c r="H18" s="13"/>
      <c r="I18" s="14"/>
    </row>
    <row r="19" spans="1:10">
      <c r="A19" s="15" t="s">
        <v>21</v>
      </c>
      <c r="B19" s="42">
        <v>12054.6404523</v>
      </c>
      <c r="C19" s="42">
        <v>9008.8565146700003</v>
      </c>
      <c r="D19" s="42">
        <v>2484.6013089199996</v>
      </c>
      <c r="E19" s="42">
        <v>76.254161550000006</v>
      </c>
      <c r="F19" s="44">
        <f t="shared" ref="F19:F35" si="3">C19+D19+E19</f>
        <v>11569.71198514</v>
      </c>
      <c r="G19" s="16">
        <f t="shared" si="2"/>
        <v>0.95977246529426963</v>
      </c>
    </row>
    <row r="20" spans="1:10">
      <c r="A20" s="15" t="s">
        <v>22</v>
      </c>
      <c r="B20" s="42">
        <v>117.99994389999999</v>
      </c>
      <c r="C20" s="42">
        <v>75.17907769</v>
      </c>
      <c r="D20" s="42">
        <v>23.839831140000001</v>
      </c>
      <c r="E20" s="42">
        <v>10.973863</v>
      </c>
      <c r="F20" s="44">
        <f t="shared" si="3"/>
        <v>109.99277183</v>
      </c>
      <c r="G20" s="16">
        <f t="shared" si="2"/>
        <v>0.9321425773152423</v>
      </c>
    </row>
    <row r="21" spans="1:10">
      <c r="A21" s="15" t="s">
        <v>23</v>
      </c>
      <c r="B21" s="42">
        <v>3570.0760223000002</v>
      </c>
      <c r="C21" s="42">
        <v>345.17998677999998</v>
      </c>
      <c r="D21" s="42">
        <v>3436.58685655</v>
      </c>
      <c r="E21" s="42">
        <v>13.278686199999999</v>
      </c>
      <c r="F21" s="44">
        <f t="shared" si="3"/>
        <v>3795.0455295299998</v>
      </c>
      <c r="G21" s="16">
        <f t="shared" si="2"/>
        <v>1.0630153267954963</v>
      </c>
    </row>
    <row r="22" spans="1:10">
      <c r="A22" s="15" t="s">
        <v>24</v>
      </c>
      <c r="B22" s="42">
        <v>1753.1708546</v>
      </c>
      <c r="C22" s="42">
        <v>596.77132432000008</v>
      </c>
      <c r="D22" s="42">
        <v>869.48204950000002</v>
      </c>
      <c r="E22" s="42">
        <v>5.9330949800000008</v>
      </c>
      <c r="F22" s="44">
        <f t="shared" si="3"/>
        <v>1472.1864688000001</v>
      </c>
      <c r="G22" s="16">
        <f t="shared" si="2"/>
        <v>0.83972789356910182</v>
      </c>
    </row>
    <row r="23" spans="1:10">
      <c r="A23" s="15" t="s">
        <v>25</v>
      </c>
      <c r="B23" s="42">
        <v>2123.2058528266666</v>
      </c>
      <c r="C23" s="42">
        <v>664.13080063999996</v>
      </c>
      <c r="D23" s="42">
        <v>1261.52851442</v>
      </c>
      <c r="E23" s="42">
        <v>44.339815420000001</v>
      </c>
      <c r="F23" s="44">
        <f t="shared" si="3"/>
        <v>1969.9991304799998</v>
      </c>
      <c r="G23" s="16">
        <f t="shared" si="2"/>
        <v>0.92784179539506284</v>
      </c>
    </row>
    <row r="24" spans="1:10">
      <c r="A24" s="15" t="s">
        <v>26</v>
      </c>
      <c r="B24" s="42">
        <v>2539.8774778400002</v>
      </c>
      <c r="C24" s="42">
        <v>930.43782836000014</v>
      </c>
      <c r="D24" s="42">
        <v>1046.9919207600001</v>
      </c>
      <c r="E24" s="42">
        <v>103.74064133000002</v>
      </c>
      <c r="F24" s="44">
        <f t="shared" si="3"/>
        <v>2081.17039045</v>
      </c>
      <c r="G24" s="16">
        <f>F24/B24</f>
        <v>0.81939794679383493</v>
      </c>
    </row>
    <row r="25" spans="1:10">
      <c r="A25" s="15" t="s">
        <v>27</v>
      </c>
      <c r="B25" s="42">
        <v>604.4649852</v>
      </c>
      <c r="C25" s="42">
        <v>211.73834478000003</v>
      </c>
      <c r="D25" s="42">
        <v>276.07060086000001</v>
      </c>
      <c r="E25" s="42">
        <v>54.467415299999999</v>
      </c>
      <c r="F25" s="44">
        <f t="shared" si="3"/>
        <v>542.27636094000002</v>
      </c>
      <c r="G25" s="16">
        <f>F25/B25</f>
        <v>0.89711790462201291</v>
      </c>
    </row>
    <row r="26" spans="1:10">
      <c r="A26" s="11" t="s">
        <v>28</v>
      </c>
      <c r="B26" s="43">
        <f>SUM(B27:B31)</f>
        <v>21939.728774541731</v>
      </c>
      <c r="C26" s="43">
        <f>SUM(C27:C31)</f>
        <v>15814.33747934</v>
      </c>
      <c r="D26" s="43">
        <f>SUM(D27:D31)</f>
        <v>3150.3992171800001</v>
      </c>
      <c r="E26" s="43">
        <f>SUM(E27:E31)</f>
        <v>220.15907014999999</v>
      </c>
      <c r="F26" s="41">
        <f t="shared" si="3"/>
        <v>19184.895766669997</v>
      </c>
      <c r="G26" s="12">
        <f t="shared" si="2"/>
        <v>0.87443632343038047</v>
      </c>
      <c r="H26" s="13"/>
      <c r="I26" s="14"/>
    </row>
    <row r="27" spans="1:10">
      <c r="A27" s="15" t="s">
        <v>29</v>
      </c>
      <c r="B27" s="42">
        <v>13738.717126279998</v>
      </c>
      <c r="C27" s="42">
        <v>10341.053236629999</v>
      </c>
      <c r="D27" s="42">
        <v>1996.74281258</v>
      </c>
      <c r="E27" s="42">
        <v>56.206982899999993</v>
      </c>
      <c r="F27" s="42">
        <f t="shared" si="3"/>
        <v>12394.003032109998</v>
      </c>
      <c r="G27" s="16">
        <f t="shared" si="2"/>
        <v>0.90212229556733692</v>
      </c>
      <c r="I27" s="56"/>
      <c r="J27" s="10"/>
    </row>
    <row r="28" spans="1:10">
      <c r="A28" s="15" t="s">
        <v>30</v>
      </c>
      <c r="B28" s="42">
        <v>1399.0933980999998</v>
      </c>
      <c r="C28" s="42">
        <v>773.96610893000002</v>
      </c>
      <c r="D28" s="42">
        <v>224.24869723000003</v>
      </c>
      <c r="E28" s="42">
        <v>43.894141060000003</v>
      </c>
      <c r="F28" s="42">
        <f t="shared" si="3"/>
        <v>1042.1089472200001</v>
      </c>
      <c r="G28" s="16">
        <f t="shared" si="2"/>
        <v>0.74484587564719229</v>
      </c>
      <c r="I28" s="56"/>
    </row>
    <row r="29" spans="1:10">
      <c r="A29" s="15" t="s">
        <v>31</v>
      </c>
      <c r="B29" s="42">
        <v>5688.4518102017328</v>
      </c>
      <c r="C29" s="42">
        <v>4229.967337</v>
      </c>
      <c r="D29" s="42">
        <v>616.6976188399999</v>
      </c>
      <c r="E29" s="42">
        <v>103.44581219</v>
      </c>
      <c r="F29" s="42">
        <f t="shared" si="3"/>
        <v>4950.1107680300001</v>
      </c>
      <c r="G29" s="16">
        <f t="shared" si="2"/>
        <v>0.87020351638602556</v>
      </c>
      <c r="H29" s="38">
        <f>F29-E29</f>
        <v>4846.6649558400004</v>
      </c>
      <c r="I29" s="56"/>
    </row>
    <row r="30" spans="1:10">
      <c r="A30" s="15" t="s">
        <v>32</v>
      </c>
      <c r="B30" s="42">
        <v>221.20310110000003</v>
      </c>
      <c r="C30" s="42">
        <v>130.39395497999999</v>
      </c>
      <c r="D30" s="42">
        <v>53.84409857</v>
      </c>
      <c r="E30" s="42">
        <v>8.7269489999999994</v>
      </c>
      <c r="F30" s="42">
        <f t="shared" si="3"/>
        <v>192.96500254999998</v>
      </c>
      <c r="G30" s="16">
        <f t="shared" si="2"/>
        <v>0.87234311630543393</v>
      </c>
      <c r="I30" s="56"/>
    </row>
    <row r="31" spans="1:10">
      <c r="A31" s="15" t="s">
        <v>33</v>
      </c>
      <c r="B31" s="42">
        <v>892.26333885999998</v>
      </c>
      <c r="C31" s="42">
        <v>338.95684179999995</v>
      </c>
      <c r="D31" s="42">
        <v>258.86598995999998</v>
      </c>
      <c r="E31" s="42">
        <v>7.8851849999999999</v>
      </c>
      <c r="F31" s="42">
        <f t="shared" si="3"/>
        <v>605.70801675999985</v>
      </c>
      <c r="G31" s="16">
        <f t="shared" si="2"/>
        <v>0.67884445138571148</v>
      </c>
      <c r="I31" s="56"/>
    </row>
    <row r="32" spans="1:10">
      <c r="A32" s="11" t="s">
        <v>34</v>
      </c>
      <c r="B32" s="43">
        <f>SUM(B33:B35)</f>
        <v>1904.6364644</v>
      </c>
      <c r="C32" s="43">
        <f>SUM(C33:C35)</f>
        <v>826.85716131000015</v>
      </c>
      <c r="D32" s="43">
        <f>SUM(D33:D35)</f>
        <v>848.82729088999986</v>
      </c>
      <c r="E32" s="43">
        <f>SUM(E33:E35)</f>
        <v>19.885234689999997</v>
      </c>
      <c r="F32" s="41">
        <f t="shared" si="3"/>
        <v>1695.5696868900002</v>
      </c>
      <c r="G32" s="12">
        <f t="shared" si="2"/>
        <v>0.89023271295193851</v>
      </c>
      <c r="H32" s="13"/>
      <c r="I32" s="14"/>
    </row>
    <row r="33" spans="1:9">
      <c r="A33" s="15" t="s">
        <v>35</v>
      </c>
      <c r="B33" s="42">
        <v>199.5520899</v>
      </c>
      <c r="C33" s="42">
        <v>90.157731599999991</v>
      </c>
      <c r="D33" s="42">
        <v>87.266060710000005</v>
      </c>
      <c r="E33" s="42">
        <v>2.9771409200000001</v>
      </c>
      <c r="F33" s="42">
        <f t="shared" si="3"/>
        <v>180.40093323000002</v>
      </c>
      <c r="G33" s="16">
        <f t="shared" si="2"/>
        <v>0.90402928538810567</v>
      </c>
    </row>
    <row r="34" spans="1:9">
      <c r="A34" s="15" t="s">
        <v>36</v>
      </c>
      <c r="B34" s="42">
        <v>1359.2569280999999</v>
      </c>
      <c r="C34" s="42">
        <v>514.79614712000011</v>
      </c>
      <c r="D34" s="42">
        <v>674.77126658999987</v>
      </c>
      <c r="E34" s="42">
        <v>15.85754577</v>
      </c>
      <c r="F34" s="42">
        <f t="shared" si="3"/>
        <v>1205.4249594799999</v>
      </c>
      <c r="G34" s="16">
        <f t="shared" si="2"/>
        <v>0.88682642299640158</v>
      </c>
    </row>
    <row r="35" spans="1:9">
      <c r="A35" s="15" t="s">
        <v>37</v>
      </c>
      <c r="B35" s="42">
        <v>345.82744639999999</v>
      </c>
      <c r="C35" s="42">
        <v>221.90328259000003</v>
      </c>
      <c r="D35" s="42">
        <v>86.789963589999985</v>
      </c>
      <c r="E35" s="42">
        <v>1.050548</v>
      </c>
      <c r="F35" s="42">
        <f t="shared" si="3"/>
        <v>309.74379418000001</v>
      </c>
      <c r="G35" s="16">
        <f>F35/B35</f>
        <v>0.89565995239642149</v>
      </c>
    </row>
    <row r="36" spans="1:9">
      <c r="A36" s="11" t="s">
        <v>38</v>
      </c>
      <c r="B36" s="43">
        <f>SUM(B37:B38)</f>
        <v>31572.634194599996</v>
      </c>
      <c r="C36" s="43">
        <f>SUM(C37:C38)</f>
        <v>0</v>
      </c>
      <c r="D36" s="43">
        <f>SUM(D37:D38)</f>
        <v>12009.51422474</v>
      </c>
      <c r="E36" s="40">
        <f>SUM(E37:E38)</f>
        <v>11157.258468170001</v>
      </c>
      <c r="F36" s="41">
        <f>C36+D36+E36</f>
        <v>23166.772692910003</v>
      </c>
      <c r="G36" s="12">
        <f>F36/B36</f>
        <v>0.73376116006412651</v>
      </c>
      <c r="H36" s="13"/>
      <c r="I36" s="14"/>
    </row>
    <row r="37" spans="1:9">
      <c r="A37" s="15" t="s">
        <v>39</v>
      </c>
      <c r="B37" s="42">
        <v>17172.601571299998</v>
      </c>
      <c r="C37" s="42">
        <v>0</v>
      </c>
      <c r="D37" s="42">
        <v>9773.5713680200006</v>
      </c>
      <c r="E37" s="42">
        <v>15.268000000000001</v>
      </c>
      <c r="F37" s="42">
        <f>C37+D37+E37</f>
        <v>9788.8393680200006</v>
      </c>
      <c r="G37" s="16">
        <f>F37/B37</f>
        <v>0.57002658143421703</v>
      </c>
    </row>
    <row r="38" spans="1:9">
      <c r="A38" s="15" t="s">
        <v>40</v>
      </c>
      <c r="B38" s="42">
        <v>14400.0326233</v>
      </c>
      <c r="C38" s="42">
        <v>0</v>
      </c>
      <c r="D38" s="42">
        <v>2235.9428567200002</v>
      </c>
      <c r="E38" s="42">
        <v>11141.990468170001</v>
      </c>
      <c r="F38" s="42">
        <f>C38+D38+E38</f>
        <v>13377.93332489</v>
      </c>
      <c r="G38" s="16">
        <f>F38/B38</f>
        <v>0.92902104285818143</v>
      </c>
    </row>
    <row r="39" spans="1:9" ht="13.5">
      <c r="A39" s="17"/>
      <c r="B39" s="42"/>
      <c r="C39" s="42"/>
      <c r="D39" s="42"/>
      <c r="E39" s="45"/>
      <c r="F39" s="46"/>
      <c r="G39" s="18" t="s">
        <v>41</v>
      </c>
    </row>
    <row r="40" spans="1:9">
      <c r="A40" s="19" t="s">
        <v>42</v>
      </c>
      <c r="B40" s="47">
        <f>B41+B42</f>
        <v>5912.6434893999995</v>
      </c>
      <c r="C40" s="47">
        <f>C41+C42</f>
        <v>3533.88967392</v>
      </c>
      <c r="D40" s="47">
        <f>D41+D42</f>
        <v>1779.2048548600001</v>
      </c>
      <c r="E40" s="48">
        <f>E41+E42</f>
        <v>130.06102811</v>
      </c>
      <c r="F40" s="47">
        <f>C40+D40+E40</f>
        <v>5443.1555568900003</v>
      </c>
      <c r="G40" s="20">
        <f>F40/B40</f>
        <v>0.92059593422947239</v>
      </c>
    </row>
    <row r="41" spans="1:9">
      <c r="A41" s="15" t="s">
        <v>43</v>
      </c>
      <c r="B41" s="42">
        <v>2230.8599012</v>
      </c>
      <c r="C41" s="42">
        <v>1335.4098706</v>
      </c>
      <c r="D41" s="42">
        <v>433.73908812000002</v>
      </c>
      <c r="E41" s="42">
        <v>82.599402609999999</v>
      </c>
      <c r="F41" s="44">
        <f>C41+D41+E41</f>
        <v>1851.7483613299999</v>
      </c>
      <c r="G41" s="16">
        <f>F41/B41</f>
        <v>0.83006035490347352</v>
      </c>
    </row>
    <row r="42" spans="1:9">
      <c r="A42" s="15" t="s">
        <v>44</v>
      </c>
      <c r="B42" s="42">
        <v>3681.7835881999999</v>
      </c>
      <c r="C42" s="42">
        <v>2198.47980332</v>
      </c>
      <c r="D42" s="42">
        <v>1345.4657667399999</v>
      </c>
      <c r="E42" s="42">
        <v>47.461625499999997</v>
      </c>
      <c r="F42" s="44">
        <f>C42+D42+E42</f>
        <v>3591.4071955600002</v>
      </c>
      <c r="G42" s="16">
        <f>F42/B42</f>
        <v>0.97545309481805142</v>
      </c>
    </row>
    <row r="43" spans="1:9" ht="13.5">
      <c r="A43" s="17"/>
      <c r="B43" s="42"/>
      <c r="C43" s="42"/>
      <c r="D43" s="42"/>
      <c r="E43" s="45"/>
      <c r="F43" s="46"/>
      <c r="G43" s="18" t="s">
        <v>41</v>
      </c>
    </row>
    <row r="44" spans="1:9">
      <c r="A44" s="19" t="s">
        <v>45</v>
      </c>
      <c r="B44" s="47">
        <f t="shared" ref="B44:G44" si="4">B45</f>
        <v>1477.6488014000001</v>
      </c>
      <c r="C44" s="47">
        <f t="shared" si="4"/>
        <v>1166.32451803</v>
      </c>
      <c r="D44" s="47">
        <f t="shared" si="4"/>
        <v>254.57717264000001</v>
      </c>
      <c r="E44" s="47">
        <f t="shared" si="4"/>
        <v>37.38489431</v>
      </c>
      <c r="F44" s="47">
        <f t="shared" si="4"/>
        <v>1458.28658498</v>
      </c>
      <c r="G44" s="21">
        <f t="shared" si="4"/>
        <v>0.98689660465893159</v>
      </c>
    </row>
    <row r="45" spans="1:9">
      <c r="A45" s="22" t="s">
        <v>46</v>
      </c>
      <c r="B45" s="49">
        <v>1477.6488014000001</v>
      </c>
      <c r="C45" s="49">
        <f>SUM(C46:C49)</f>
        <v>1166.32451803</v>
      </c>
      <c r="D45" s="49">
        <f>SUM(D46:D49)</f>
        <v>254.57717264000001</v>
      </c>
      <c r="E45" s="49">
        <f>SUM(E46:E49)</f>
        <v>37.38489431</v>
      </c>
      <c r="F45" s="49">
        <f>SUM(F46:F49)</f>
        <v>1458.28658498</v>
      </c>
      <c r="G45" s="23">
        <f>F45/B45</f>
        <v>0.98689660465893159</v>
      </c>
    </row>
    <row r="46" spans="1:9">
      <c r="A46" s="24" t="s">
        <v>47</v>
      </c>
      <c r="B46" s="42">
        <v>294.96529620000007</v>
      </c>
      <c r="C46" s="42">
        <v>138.65416858</v>
      </c>
      <c r="D46" s="42">
        <v>105.80756644</v>
      </c>
      <c r="E46" s="42">
        <v>18.722704449999998</v>
      </c>
      <c r="F46" s="44">
        <f t="shared" ref="F46:F55" si="5">C46+D46+E46</f>
        <v>263.18443946999997</v>
      </c>
      <c r="G46" s="16">
        <f t="shared" ref="G46:G52" si="6">F46/B46</f>
        <v>0.89225560722081965</v>
      </c>
    </row>
    <row r="47" spans="1:9">
      <c r="A47" s="24" t="s">
        <v>48</v>
      </c>
      <c r="B47" s="42">
        <v>142.2185743</v>
      </c>
      <c r="C47" s="42">
        <v>95.124495199999998</v>
      </c>
      <c r="D47" s="42">
        <v>39.742757349999998</v>
      </c>
      <c r="E47" s="42">
        <v>15.903354480000001</v>
      </c>
      <c r="F47" s="44">
        <f t="shared" si="5"/>
        <v>150.77060702999998</v>
      </c>
      <c r="G47" s="16">
        <f t="shared" si="6"/>
        <v>1.0601330225119545</v>
      </c>
    </row>
    <row r="48" spans="1:9">
      <c r="A48" s="24" t="s">
        <v>49</v>
      </c>
      <c r="B48" s="42">
        <v>112.07803089999999</v>
      </c>
      <c r="C48" s="42">
        <v>92.139584159999998</v>
      </c>
      <c r="D48" s="42">
        <v>15.134445080000001</v>
      </c>
      <c r="E48" s="42">
        <v>0.53355087999999995</v>
      </c>
      <c r="F48" s="44">
        <f t="shared" si="5"/>
        <v>107.80758012000001</v>
      </c>
      <c r="G48" s="16">
        <f t="shared" si="6"/>
        <v>0.96189752134555051</v>
      </c>
    </row>
    <row r="49" spans="1:9">
      <c r="A49" s="24" t="s">
        <v>50</v>
      </c>
      <c r="B49" s="42">
        <v>928.38689999999997</v>
      </c>
      <c r="C49" s="42">
        <v>840.40627009000002</v>
      </c>
      <c r="D49" s="42">
        <v>93.892403770000001</v>
      </c>
      <c r="E49" s="42">
        <v>2.2252844999999999</v>
      </c>
      <c r="F49" s="44">
        <f t="shared" si="5"/>
        <v>936.52395836000005</v>
      </c>
      <c r="G49" s="16">
        <f t="shared" si="6"/>
        <v>1.0087647276798068</v>
      </c>
    </row>
    <row r="50" spans="1:9">
      <c r="A50" s="19" t="s">
        <v>51</v>
      </c>
      <c r="B50" s="47">
        <f>SUM(B51:B55)</f>
        <v>2747.1563811000005</v>
      </c>
      <c r="C50" s="47">
        <f>SUM(C51:C55)</f>
        <v>1929.0907010599997</v>
      </c>
      <c r="D50" s="47">
        <f>SUM(D51:D55)</f>
        <v>607.52364664999993</v>
      </c>
      <c r="E50" s="48">
        <f>SUM(E51:E55)</f>
        <v>22.433664589999999</v>
      </c>
      <c r="F50" s="47">
        <f t="shared" si="5"/>
        <v>2559.0480122999993</v>
      </c>
      <c r="G50" s="20">
        <f>F50/B50</f>
        <v>0.93152615188048382</v>
      </c>
    </row>
    <row r="51" spans="1:9">
      <c r="A51" s="15" t="s">
        <v>52</v>
      </c>
      <c r="B51" s="42">
        <v>768.36454349999997</v>
      </c>
      <c r="C51" s="42">
        <v>426.82498237999999</v>
      </c>
      <c r="D51" s="42">
        <v>274.83580929999999</v>
      </c>
      <c r="E51" s="42">
        <v>10.68675743</v>
      </c>
      <c r="F51" s="44">
        <f t="shared" si="5"/>
        <v>712.34754911000005</v>
      </c>
      <c r="G51" s="16">
        <f t="shared" si="6"/>
        <v>0.92709581036257183</v>
      </c>
    </row>
    <row r="52" spans="1:9">
      <c r="A52" s="15" t="s">
        <v>53</v>
      </c>
      <c r="B52" s="42">
        <v>496.24073770000001</v>
      </c>
      <c r="C52" s="42">
        <v>383.06062084999996</v>
      </c>
      <c r="D52" s="42">
        <v>54.504383600000004</v>
      </c>
      <c r="E52" s="42">
        <v>4.5746186600000005</v>
      </c>
      <c r="F52" s="44">
        <f t="shared" si="5"/>
        <v>442.13962310999995</v>
      </c>
      <c r="G52" s="16">
        <f t="shared" si="6"/>
        <v>0.89097808688430047</v>
      </c>
    </row>
    <row r="53" spans="1:9">
      <c r="A53" s="15" t="s">
        <v>54</v>
      </c>
      <c r="B53" s="42">
        <v>70.400000000000006</v>
      </c>
      <c r="C53" s="42">
        <v>39.484442219999998</v>
      </c>
      <c r="D53" s="42">
        <v>23.435829560000002</v>
      </c>
      <c r="E53" s="42">
        <v>7.1722884999999996</v>
      </c>
      <c r="F53" s="44">
        <f t="shared" si="5"/>
        <v>70.092560280000001</v>
      </c>
      <c r="G53" s="16">
        <f>F53/B53</f>
        <v>0.99563295852272715</v>
      </c>
    </row>
    <row r="54" spans="1:9">
      <c r="A54" s="15" t="s">
        <v>55</v>
      </c>
      <c r="B54" s="42">
        <v>1377.1198998</v>
      </c>
      <c r="C54" s="42">
        <v>1062.8171315999998</v>
      </c>
      <c r="D54" s="42">
        <v>240.18156450999999</v>
      </c>
      <c r="E54" s="42">
        <v>0</v>
      </c>
      <c r="F54" s="44">
        <f t="shared" si="5"/>
        <v>1302.9986961099999</v>
      </c>
      <c r="G54" s="16">
        <f>F54/B54</f>
        <v>0.94617665193803036</v>
      </c>
    </row>
    <row r="55" spans="1:9" ht="13.5" thickBot="1">
      <c r="A55" s="15" t="s">
        <v>56</v>
      </c>
      <c r="B55" s="42">
        <v>35.031200099999992</v>
      </c>
      <c r="C55" s="42">
        <v>16.903524010000002</v>
      </c>
      <c r="D55" s="42">
        <v>14.566059680000002</v>
      </c>
      <c r="E55" s="42">
        <v>0</v>
      </c>
      <c r="F55" s="44">
        <f t="shared" si="5"/>
        <v>31.469583690000004</v>
      </c>
      <c r="G55" s="16">
        <f>F55/B55</f>
        <v>0.89833016283104761</v>
      </c>
    </row>
    <row r="56" spans="1:9" ht="12" customHeight="1">
      <c r="A56" s="25"/>
      <c r="B56" s="50"/>
      <c r="C56" s="50"/>
      <c r="D56" s="50"/>
      <c r="E56" s="51"/>
      <c r="F56" s="52"/>
      <c r="G56" s="26" t="s">
        <v>41</v>
      </c>
    </row>
    <row r="57" spans="1:9" ht="14.25" thickBot="1">
      <c r="A57" s="27" t="s">
        <v>57</v>
      </c>
      <c r="B57" s="53">
        <f>B9+B40+B44+B50</f>
        <v>110342.30000107019</v>
      </c>
      <c r="C57" s="53">
        <f>C9+C40+C44+C50</f>
        <v>41377.441189259996</v>
      </c>
      <c r="D57" s="53">
        <f>D9+D40+D44+D50</f>
        <v>32024.123089549998</v>
      </c>
      <c r="E57" s="54">
        <f>E9+E40+E44+E50</f>
        <v>14602.62522804</v>
      </c>
      <c r="F57" s="55">
        <f>C57+D57+E57</f>
        <v>88004.189506850002</v>
      </c>
      <c r="G57" s="28">
        <f>F57/B57</f>
        <v>0.79755623642063345</v>
      </c>
      <c r="I57" s="29"/>
    </row>
    <row r="58" spans="1:9">
      <c r="A58" t="s">
        <v>58</v>
      </c>
    </row>
    <row r="59" spans="1:9">
      <c r="A59" s="71" t="s">
        <v>59</v>
      </c>
      <c r="B59" s="71"/>
      <c r="C59" s="71"/>
      <c r="D59" s="71"/>
      <c r="E59" s="71"/>
      <c r="F59" s="71"/>
      <c r="G59" s="71"/>
      <c r="I59" s="31"/>
    </row>
    <row r="61" spans="1:9" ht="13.5">
      <c r="D61" s="30"/>
      <c r="E61" s="30"/>
      <c r="F61" s="32"/>
      <c r="I61" s="33"/>
    </row>
    <row r="62" spans="1:9">
      <c r="B62" s="38">
        <f>B57*1000000</f>
        <v>110342300001.07019</v>
      </c>
      <c r="F62" s="38">
        <f>F57*1000000</f>
        <v>88004189506.850006</v>
      </c>
    </row>
    <row r="63" spans="1:9">
      <c r="D63" s="37"/>
      <c r="E63" s="37"/>
    </row>
    <row r="65" spans="3:3">
      <c r="C65" s="38"/>
    </row>
  </sheetData>
  <mergeCells count="11">
    <mergeCell ref="A59:G59"/>
    <mergeCell ref="A2:G2"/>
    <mergeCell ref="A5:A8"/>
    <mergeCell ref="B5:B6"/>
    <mergeCell ref="C5:D5"/>
    <mergeCell ref="A1:G1"/>
    <mergeCell ref="A3:G3"/>
    <mergeCell ref="A4:G4"/>
    <mergeCell ref="E5:E6"/>
    <mergeCell ref="F5:F6"/>
    <mergeCell ref="G5:G6"/>
  </mergeCells>
  <pageMargins left="1" right="0.16" top="0.62" bottom="0.4" header="0.26" footer="0.19"/>
  <pageSetup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C8" sqref="C8"/>
    </sheetView>
  </sheetViews>
  <sheetFormatPr defaultColWidth="9.140625" defaultRowHeight="12.75"/>
  <sheetData>
    <row r="1" spans="1:7">
      <c r="A1" s="57"/>
      <c r="B1" s="57"/>
      <c r="C1" s="57"/>
      <c r="D1" s="57"/>
      <c r="E1" s="57"/>
      <c r="F1" s="57"/>
    </row>
    <row r="2" spans="1:7">
      <c r="A2" s="57"/>
      <c r="B2" s="57"/>
      <c r="C2" s="57"/>
      <c r="D2" s="57"/>
      <c r="E2" s="57"/>
      <c r="F2" s="57"/>
      <c r="G2" s="57"/>
    </row>
    <row r="3" spans="1:7">
      <c r="A3" s="57"/>
      <c r="B3" s="57"/>
      <c r="C3" s="57"/>
      <c r="D3" s="57"/>
      <c r="E3" s="57"/>
      <c r="F3" s="57"/>
    </row>
    <row r="4" spans="1:7">
      <c r="A4" s="69" t="s">
        <v>60</v>
      </c>
      <c r="B4" s="69"/>
      <c r="C4" s="69"/>
      <c r="D4" s="69"/>
      <c r="E4" s="69"/>
      <c r="F4" s="69"/>
    </row>
  </sheetData>
  <mergeCells count="4">
    <mergeCell ref="A1:F1"/>
    <mergeCell ref="A2:G2"/>
    <mergeCell ref="A3:F3"/>
    <mergeCell ref="A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7" sqref="A7:A145"/>
    </sheetView>
  </sheetViews>
  <sheetFormatPr defaultColWidth="9.140625" defaultRowHeight="12.75"/>
  <cols>
    <col min="1" max="1" width="9.14062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6" ma:contentTypeDescription="Create a new document." ma:contentTypeScope="" ma:versionID="93917500d53f980d713f0cd2520b2a00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ff4844a0c6fb543a0b779ada3e9f7856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6b6090d3-9f40-490c-b14a-1443dd12409b">
      <UserInfo>
        <DisplayName/>
        <AccountId xsi:nil="true"/>
        <AccountType/>
      </UserInfo>
    </SharedWithUsers>
    <MediaLengthInSeconds xmlns="e590a687-f655-4293-821c-a8c4c8c5993c" xsi:nil="true"/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9D99B4CE-A379-4BDC-A136-EC99031CBDBF}"/>
</file>

<file path=customXml/itemProps2.xml><?xml version="1.0" encoding="utf-8"?>
<ds:datastoreItem xmlns:ds="http://schemas.openxmlformats.org/officeDocument/2006/customXml" ds:itemID="{6D192C6E-5BFE-4F2D-B45D-BE8C4C0E32AA}"/>
</file>

<file path=customXml/itemProps3.xml><?xml version="1.0" encoding="utf-8"?>
<ds:datastoreItem xmlns:ds="http://schemas.openxmlformats.org/officeDocument/2006/customXml" ds:itemID="{EFF55EF8-A51F-4E11-86F4-4FCFC7C6B3A9}"/>
</file>

<file path=customXml/itemProps4.xml><?xml version="1.0" encoding="utf-8"?>
<ds:datastoreItem xmlns:ds="http://schemas.openxmlformats.org/officeDocument/2006/customXml" ds:itemID="{083AF131-C9EB-46C8-83FB-F5E9A2B6B3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wmetelus</dc:creator>
  <cp:keywords/>
  <dc:description/>
  <cp:lastModifiedBy>Julio Cesar Mieses Ramirez</cp:lastModifiedBy>
  <cp:revision/>
  <dcterms:created xsi:type="dcterms:W3CDTF">2011-04-20T13:48:23Z</dcterms:created>
  <dcterms:modified xsi:type="dcterms:W3CDTF">2022-01-20T15:25:20Z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Marvin Ploetz</vt:lpwstr>
  </property>
  <property fmtid="{D5CDD505-2E9C-101B-9397-08002B2CF9AE}" pid="3" name="Order">
    <vt:lpwstr>1822700.00000000</vt:lpwstr>
  </property>
  <property fmtid="{D5CDD505-2E9C-101B-9397-08002B2CF9AE}" pid="4" name="SharedWithUsers">
    <vt:lpwstr/>
  </property>
  <property fmtid="{D5CDD505-2E9C-101B-9397-08002B2CF9AE}" pid="5" name="_ExtendedDescription">
    <vt:lpwstr/>
  </property>
  <property fmtid="{D5CDD505-2E9C-101B-9397-08002B2CF9AE}" pid="6" name="display_urn:schemas-microsoft-com:office:office#Author">
    <vt:lpwstr>Marvin Ploetz</vt:lpwstr>
  </property>
  <property fmtid="{D5CDD505-2E9C-101B-9397-08002B2CF9AE}" pid="7" name="ComplianceAssetId">
    <vt:lpwstr/>
  </property>
  <property fmtid="{D5CDD505-2E9C-101B-9397-08002B2CF9AE}" pid="8" name="TriggerFlowInfo">
    <vt:lpwstr/>
  </property>
  <property fmtid="{D5CDD505-2E9C-101B-9397-08002B2CF9AE}" pid="9" name="ContentTypeId">
    <vt:lpwstr>0x010100D5738D555A62F6499DC99B39A17545CE</vt:lpwstr>
  </property>
  <property fmtid="{D5CDD505-2E9C-101B-9397-08002B2CF9AE}" pid="10" name="_SourceUrl">
    <vt:lpwstr/>
  </property>
  <property fmtid="{D5CDD505-2E9C-101B-9397-08002B2CF9AE}" pid="11" name="_SharedFileIndex">
    <vt:lpwstr/>
  </property>
  <property fmtid="{D5CDD505-2E9C-101B-9397-08002B2CF9AE}" pid="12" name="MediaLengthInSeconds">
    <vt:lpwstr/>
  </property>
</Properties>
</file>