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3f\AC\Temp\"/>
    </mc:Choice>
  </mc:AlternateContent>
  <xr:revisionPtr revIDLastSave="9" documentId="8_{EFD7F683-0800-451C-89EB-339133430087}" xr6:coauthVersionLast="47" xr6:coauthVersionMax="47" xr10:uidLastSave="{6AC0513A-F6B1-4E5B-A661-990971B63C7C}"/>
  <bookViews>
    <workbookView xWindow="-60" yWindow="-60" windowWidth="15480" windowHeight="11640" xr2:uid="{00000000-000D-0000-FFFF-FFFF00000000}"/>
  </bookViews>
  <sheets>
    <sheet name="TEB" sheetId="1" r:id="rId1"/>
    <sheet name="Sheet1" sheetId="2" r:id="rId2"/>
    <sheet name="Sheet2" sheetId="3" r:id="rId3"/>
  </sheets>
  <definedNames>
    <definedName name="_xlnm.Print_Area" localSheetId="0">TEB!$A$1:$G$60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H58" i="1"/>
  <c r="I29" i="1"/>
  <c r="E36" i="1"/>
  <c r="D36" i="1"/>
  <c r="B36" i="1"/>
  <c r="F38" i="1"/>
  <c r="G38" i="1"/>
  <c r="F39" i="1"/>
  <c r="G39" i="1"/>
  <c r="C51" i="1"/>
  <c r="D51" i="1"/>
  <c r="E51" i="1"/>
  <c r="B46" i="1"/>
  <c r="B45" i="1"/>
  <c r="B10" i="1"/>
  <c r="C10" i="1"/>
  <c r="D10" i="1"/>
  <c r="E10" i="1"/>
  <c r="F10" i="1" s="1"/>
  <c r="G10" i="1" s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B18" i="1"/>
  <c r="C18" i="1"/>
  <c r="D18" i="1"/>
  <c r="E18" i="1"/>
  <c r="F18" i="1" s="1"/>
  <c r="G18" i="1" s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B26" i="1"/>
  <c r="C26" i="1"/>
  <c r="D26" i="1"/>
  <c r="E26" i="1"/>
  <c r="F26" i="1" s="1"/>
  <c r="G26" i="1" s="1"/>
  <c r="F27" i="1"/>
  <c r="G27" i="1"/>
  <c r="F28" i="1"/>
  <c r="G28" i="1"/>
  <c r="F29" i="1"/>
  <c r="G29" i="1"/>
  <c r="F30" i="1"/>
  <c r="G30" i="1"/>
  <c r="F31" i="1"/>
  <c r="G31" i="1"/>
  <c r="B32" i="1"/>
  <c r="C32" i="1"/>
  <c r="D32" i="1"/>
  <c r="E32" i="1"/>
  <c r="F33" i="1"/>
  <c r="G33" i="1"/>
  <c r="F34" i="1"/>
  <c r="G34" i="1"/>
  <c r="F35" i="1"/>
  <c r="G35" i="1"/>
  <c r="C36" i="1"/>
  <c r="F36" i="1"/>
  <c r="G36" i="1"/>
  <c r="F37" i="1"/>
  <c r="G37" i="1"/>
  <c r="B41" i="1"/>
  <c r="C41" i="1"/>
  <c r="D41" i="1"/>
  <c r="E41" i="1"/>
  <c r="F42" i="1"/>
  <c r="G42" i="1"/>
  <c r="F43" i="1"/>
  <c r="G43" i="1"/>
  <c r="C46" i="1"/>
  <c r="C45" i="1"/>
  <c r="D46" i="1"/>
  <c r="D45" i="1"/>
  <c r="E46" i="1"/>
  <c r="E45" i="1"/>
  <c r="F47" i="1"/>
  <c r="G47" i="1"/>
  <c r="F48" i="1"/>
  <c r="G48" i="1"/>
  <c r="F49" i="1"/>
  <c r="G49" i="1"/>
  <c r="F50" i="1"/>
  <c r="G50" i="1"/>
  <c r="B51" i="1"/>
  <c r="F52" i="1"/>
  <c r="G52" i="1"/>
  <c r="F53" i="1"/>
  <c r="G53" i="1"/>
  <c r="F54" i="1"/>
  <c r="G54" i="1"/>
  <c r="F55" i="1"/>
  <c r="G55" i="1"/>
  <c r="F56" i="1"/>
  <c r="G56" i="1"/>
  <c r="F32" i="1"/>
  <c r="G32" i="1"/>
  <c r="C9" i="1"/>
  <c r="C58" i="1"/>
  <c r="F46" i="1"/>
  <c r="D9" i="1"/>
  <c r="D58" i="1"/>
  <c r="E9" i="1"/>
  <c r="E58" i="1"/>
  <c r="F9" i="1"/>
  <c r="G46" i="1"/>
  <c r="G45" i="1"/>
  <c r="F45" i="1"/>
  <c r="F58" i="1" l="1"/>
  <c r="F41" i="1"/>
  <c r="G41" i="1" s="1"/>
  <c r="B9" i="1"/>
  <c r="F51" i="1"/>
  <c r="G51" i="1" s="1"/>
  <c r="B58" i="1" l="1"/>
  <c r="G9" i="1"/>
  <c r="I58" i="1"/>
  <c r="G58" i="1"/>
</calcChain>
</file>

<file path=xl/sharedStrings.xml><?xml version="1.0" encoding="utf-8"?>
<sst xmlns="http://schemas.openxmlformats.org/spreadsheetml/2006/main" count="64" uniqueCount="62">
  <si>
    <t xml:space="preserve">                     MINISTERE DE L'ECONOMIE ET DES FINANCES </t>
  </si>
  <si>
    <t xml:space="preserve">       Etat d'éxécution des dépenses budgétaires (par institutions et par secteurs) à partir des ressources du Trésor Public  </t>
  </si>
  <si>
    <t xml:space="preserve">         Octobre  2019 - Septembre 2020</t>
  </si>
  <si>
    <t xml:space="preserve">       (En Millions de Gourdes)</t>
  </si>
  <si>
    <t>CREDIT 19-20</t>
  </si>
  <si>
    <t>Depenses courantes</t>
  </si>
  <si>
    <t xml:space="preserve">DEPENSES D"INVESTISSEMENTS PUBLICS </t>
  </si>
  <si>
    <t>Total</t>
  </si>
  <si>
    <t>% des crédits consommés</t>
  </si>
  <si>
    <t>Salaires</t>
  </si>
  <si>
    <t>FONCTIONNEMENT</t>
  </si>
  <si>
    <t>POUVOIR EXECUTIF</t>
  </si>
  <si>
    <t>SECTEUR ECONOMIQUE</t>
  </si>
  <si>
    <t>MINISTERE DE LA PLANIFICATION ET DE LA COOPERATION EXTERNE</t>
  </si>
  <si>
    <t>MINISTERE DE L'ÉCONOMIE ET DES FINANCES</t>
  </si>
  <si>
    <t>MINISTERE DE L'AGRICULTURE DES RESSOURCES NATURELLES &amp; DU DEVELOPPEMENT RURAL.</t>
  </si>
  <si>
    <t>MINISTERE DES TRAVAUX PUBLICS, TRANSPORT &amp; COMMUNICATION</t>
  </si>
  <si>
    <t>MINISTERE DU COMMERCE ET DE L'INDUSTRIE</t>
  </si>
  <si>
    <t>MINISTERE DE L'ENVIRONNEMENT</t>
  </si>
  <si>
    <t>MINISTERE DU TOURISME</t>
  </si>
  <si>
    <t>SECTEUR POLITIQUE</t>
  </si>
  <si>
    <t>MINISTERE DE LA JUSTICE ET SECURITE PUBLIQUE</t>
  </si>
  <si>
    <t>MINISTERE DES HAITIENS VIVANT A L'ETRANGER</t>
  </si>
  <si>
    <t>MINISTERE DES AFFAIRES ÉTRANGERES</t>
  </si>
  <si>
    <t>LA PRESIDENCE</t>
  </si>
  <si>
    <t>BUREAU DU PREMIER MINISTRE</t>
  </si>
  <si>
    <t>MINISTERE DE L'INTERIEUR ET DES COLLECTIVITES TERRITORIALES</t>
  </si>
  <si>
    <t>MINISTERE DE LA DEFENSE</t>
  </si>
  <si>
    <t>SECTEUR SOCIAL</t>
  </si>
  <si>
    <t>MINISTERE DE L'EDUCATION NATIONALE  ET DE LA FORMATION PROFESSIONNELLE</t>
  </si>
  <si>
    <t>MINISTRE DES AFFAIRES SOCIALES ET DU TRAVAIL</t>
  </si>
  <si>
    <t>MINISTERE DE LA SANTE PUBLIQUE ET DE LA POPULATION</t>
  </si>
  <si>
    <t>MINISTERE A LA CONDITION FEMININE  ET  AUX DROITS DE LA FEMME</t>
  </si>
  <si>
    <t>MINISTERE DE LA JEUNESSE, DES SPORTS ET DE L'ACTION CIVIQUE</t>
  </si>
  <si>
    <t>SECTEUR CULTUREL</t>
  </si>
  <si>
    <t>MINISTERE DES CULTES</t>
  </si>
  <si>
    <t>MINISTRE DE LA CULTURE</t>
  </si>
  <si>
    <t>MINISTRE DE LA COMMUNICATION</t>
  </si>
  <si>
    <t>AUTRES ADMINISTRATIONS</t>
  </si>
  <si>
    <t>INTERVENTIONS PUBLIQUES</t>
  </si>
  <si>
    <t>DETTE PUBLIQUE</t>
  </si>
  <si>
    <t>DOTATIONS SPECIALES SUBVENTION AU SECTEUR DE L'ENERGIE</t>
  </si>
  <si>
    <t xml:space="preserve"> </t>
  </si>
  <si>
    <t>POUVOIR LEGISLATIF</t>
  </si>
  <si>
    <t>SENAT DE LA REPUBLIQUE</t>
  </si>
  <si>
    <t>CHAMBRE DES DEPUTES</t>
  </si>
  <si>
    <t>POUVOIR JUDICIAIRE</t>
  </si>
  <si>
    <t>CONSEIL SUPERIEUR DE LA MAGISTRATURE</t>
  </si>
  <si>
    <t>ADMINISTRATION GENERALE</t>
  </si>
  <si>
    <t>COUR DE CASSATION</t>
  </si>
  <si>
    <t>COUR D'APPEL</t>
  </si>
  <si>
    <t>TRIBUNAUX</t>
  </si>
  <si>
    <t>ORGANISMES INDEPENDANTS</t>
  </si>
  <si>
    <t>COUR SUPERIEURE DES COMPTES ET DU CONTENTIEUX ADMINISTRATIF</t>
  </si>
  <si>
    <t>CONSEIL ELECTORAL</t>
  </si>
  <si>
    <t>OFFICE DE PROTECTION DU CITOYEN</t>
  </si>
  <si>
    <t>UNIVERSITE D'ETAT D'HAITI</t>
  </si>
  <si>
    <t>ACADEMIE DE LA CULTURE</t>
  </si>
  <si>
    <t>TOTAL</t>
  </si>
  <si>
    <t>/1 les fonds du Tresor Public regroupent  les recettes internes et les ressources fournies sous forme d'appui budgétaire direct par les institutions financières internationales</t>
  </si>
  <si>
    <t>/2Les dépenses d'investissement sont réparties en financement de projets, immobilisations et amortissements de la dette.</t>
  </si>
  <si>
    <t xml:space="preserve">                                                                                                                   (En Millions de Gourdes)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</si>
</sst>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5" formatCode="&quot;$&quot;#,##0_);\(&quot;$&quot;#,##0\)"/>
    <numFmt numFmtId="8" formatCode="&quot;$&quot;#,##0.00_);[Red]\(&quot;$&quot;#,##0.00\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 * #,##0.00_)\ _$_ ;_ * \(#,##0.00\)\ _$_ ;_ * &quot;-&quot;??_)\ _$_ ;_ @_ "/>
    <numFmt numFmtId="167" formatCode="_ * #,##0.0_)\ _$_ ;_ * \(#,##0.0\)\ _$_ ;_ * &quot;-&quot;??_)\ _$_ ;_ @_ "/>
    <numFmt numFmtId="168" formatCode="#,##0.000"/>
    <numFmt numFmtId="169" formatCode="_-* #,##0.00\ _€_-;\-* #,##0.00\ _€_-;_-* &quot;-&quot;??\ _€_-;_-@_-"/>
    <numFmt numFmtId="170" formatCode="0.000%"/>
    <numFmt numFmtId="171" formatCode="&quot;   &quot;@"/>
    <numFmt numFmtId="172" formatCode="&quot;      &quot;@"/>
    <numFmt numFmtId="173" formatCode="&quot;         &quot;@"/>
    <numFmt numFmtId="174" formatCode="&quot;            &quot;@"/>
    <numFmt numFmtId="175" formatCode="&quot;               &quot;@"/>
    <numFmt numFmtId="176" formatCode="_(&quot;GDES&quot;\ * #,##0.00_);_(&quot;GDES&quot;\ * \(#,##0.00\);_(&quot;GDES&quot;\ * &quot;-&quot;??_);_(@_)"/>
    <numFmt numFmtId="177" formatCode="#,##0.0;\-#,##0.0;&quot;--&quot;"/>
    <numFmt numFmtId="178" formatCode="_([$€-2]* #,##0.00_);_([$€-2]* \(#,##0.00\);_([$€-2]* &quot;-&quot;??_)"/>
    <numFmt numFmtId="179" formatCode="#,##0.0"/>
    <numFmt numFmtId="180" formatCode="_-&quot;¢&quot;* #,##0_-;\-&quot;¢&quot;* #,##0_-;_-&quot;¢&quot;* &quot;-&quot;_-;_-@_-"/>
    <numFmt numFmtId="181" formatCode="_-&quot;¢&quot;* #,##0.00_-;\-&quot;¢&quot;* #,##0.00_-;_-&quot;¢&quot;* &quot;-&quot;??_-;_-@_-"/>
    <numFmt numFmtId="182" formatCode="[&gt;=0.05]#,##0.0;[&lt;=-0.05]\-#,##0.0;?0.0"/>
    <numFmt numFmtId="183" formatCode="[Black]#,##0.0;[Black]\-#,##0.0;;"/>
    <numFmt numFmtId="184" formatCode="[Black][&gt;0.05]#,##0.0;[Black][&lt;-0.05]\-#,##0.0;;"/>
    <numFmt numFmtId="185" formatCode="[Black][&gt;0.5]#,##0;[Black][&lt;-0.5]\-#,##0;;"/>
    <numFmt numFmtId="186" formatCode="\$#,##0.00\ ;\(\$#,##0.00\)"/>
  </numFmts>
  <fonts count="38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12"/>
      <name val="Arial"/>
      <family val="2"/>
    </font>
    <font>
      <sz val="8"/>
      <name val="Arial Narrow"/>
      <family val="2"/>
    </font>
    <font>
      <b/>
      <sz val="8"/>
      <color indexed="17"/>
      <name val="Arial"/>
      <family val="2"/>
    </font>
    <font>
      <b/>
      <sz val="8"/>
      <color indexed="12"/>
      <name val="Arial"/>
      <family val="2"/>
    </font>
    <font>
      <sz val="9"/>
      <color indexed="10"/>
      <name val="Arial"/>
      <family val="2"/>
    </font>
    <font>
      <sz val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12"/>
      <name val="Helv"/>
    </font>
    <font>
      <sz val="10"/>
      <name val="Geneva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u/>
      <sz val="10"/>
      <color indexed="12"/>
      <name val="Arial"/>
      <family val="2"/>
    </font>
    <font>
      <sz val="16"/>
      <color indexed="10"/>
      <name val="Lucida Casual"/>
      <family val="4"/>
    </font>
    <font>
      <sz val="14"/>
      <color indexed="12"/>
      <name val="Lucida Casual"/>
      <family val="4"/>
    </font>
    <font>
      <sz val="8"/>
      <color indexed="8"/>
      <name val="Helv"/>
    </font>
    <font>
      <sz val="10"/>
      <name val="Helv"/>
    </font>
    <font>
      <sz val="10"/>
      <name val="Tms Rmn"/>
    </font>
    <font>
      <sz val="10"/>
      <color indexed="10"/>
      <name val="MS Sans Serif"/>
      <family val="2"/>
    </font>
    <font>
      <b/>
      <sz val="18"/>
      <color indexed="62"/>
      <name val="Cambria"/>
      <family val="2"/>
    </font>
    <font>
      <sz val="11"/>
      <color indexed="10"/>
      <name val="Lucida Casual"/>
      <family val="4"/>
    </font>
    <font>
      <sz val="9"/>
      <color indexed="12"/>
      <name val="Lucida Casual"/>
      <family val="4"/>
    </font>
    <font>
      <sz val="8"/>
      <name val="Helv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b/>
      <sz val="11"/>
      <name val="Arial Narrow"/>
      <family val="2"/>
    </font>
    <font>
      <b/>
      <sz val="10"/>
      <name val="Arial Narrow"/>
      <family val="2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45">
    <xf numFmtId="0" fontId="0" fillId="0" borderId="0"/>
    <xf numFmtId="171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5" fillId="5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5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5" fillId="9" borderId="0" applyNumberFormat="0" applyBorder="0" applyAlignment="0" applyProtection="0"/>
    <xf numFmtId="0" fontId="16" fillId="0" borderId="1">
      <protection hidden="1"/>
    </xf>
    <xf numFmtId="0" fontId="17" fillId="10" borderId="1" applyNumberFormat="0" applyFont="0" applyBorder="0" applyAlignment="0" applyProtection="0">
      <protection hidden="1"/>
    </xf>
    <xf numFmtId="0" fontId="16" fillId="0" borderId="1">
      <protection hidden="1"/>
    </xf>
    <xf numFmtId="43" fontId="37" fillId="0" borderId="0" applyFont="0" applyFill="0" applyBorder="0" applyAlignment="0" applyProtection="0"/>
    <xf numFmtId="17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178" fontId="1" fillId="0" borderId="0" applyFont="0" applyFill="0" applyBorder="0" applyAlignment="0" applyProtection="0"/>
    <xf numFmtId="0" fontId="20" fillId="7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179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0" fontId="22" fillId="0" borderId="0"/>
    <xf numFmtId="0" fontId="23" fillId="0" borderId="0"/>
    <xf numFmtId="0" fontId="24" fillId="0" borderId="1">
      <alignment horizontal="left"/>
      <protection locked="0"/>
    </xf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0" fontId="25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182" fontId="18" fillId="0" borderId="0" applyFill="0" applyBorder="0" applyAlignment="0" applyProtection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4" fontId="13" fillId="0" borderId="0" applyFont="0" applyFill="0" applyBorder="0" applyAlignment="0" applyProtection="0"/>
    <xf numFmtId="185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0" fontId="27" fillId="0" borderId="1" applyNumberFormat="0" applyFill="0" applyBorder="0" applyAlignment="0" applyProtection="0">
      <protection hidden="1"/>
    </xf>
    <xf numFmtId="0" fontId="28" fillId="0" borderId="0" applyNumberFormat="0" applyFill="0" applyBorder="0" applyAlignment="0" applyProtection="0"/>
    <xf numFmtId="0" fontId="29" fillId="0" borderId="0"/>
    <xf numFmtId="0" fontId="30" fillId="0" borderId="0"/>
    <xf numFmtId="0" fontId="1" fillId="0" borderId="0" applyNumberFormat="0"/>
    <xf numFmtId="0" fontId="31" fillId="10" borderId="1"/>
    <xf numFmtId="0" fontId="32" fillId="0" borderId="0" applyProtection="0"/>
    <xf numFmtId="186" fontId="32" fillId="0" borderId="0" applyProtection="0"/>
    <xf numFmtId="0" fontId="33" fillId="0" borderId="0" applyProtection="0"/>
    <xf numFmtId="0" fontId="34" fillId="0" borderId="0" applyProtection="0"/>
    <xf numFmtId="0" fontId="32" fillId="0" borderId="2" applyProtection="0"/>
    <xf numFmtId="0" fontId="32" fillId="0" borderId="0"/>
    <xf numFmtId="10" fontId="32" fillId="0" borderId="0" applyProtection="0"/>
    <xf numFmtId="0" fontId="32" fillId="0" borderId="0"/>
    <xf numFmtId="2" fontId="32" fillId="0" borderId="0" applyProtection="0"/>
    <xf numFmtId="4" fontId="32" fillId="0" borderId="0" applyProtection="0"/>
  </cellStyleXfs>
  <cellXfs count="88">
    <xf numFmtId="0" fontId="0" fillId="0" borderId="0" xfId="0"/>
    <xf numFmtId="167" fontId="3" fillId="0" borderId="3" xfId="100" applyNumberFormat="1" applyFont="1" applyFill="1" applyBorder="1" applyAlignment="1">
      <alignment horizontal="center" wrapText="1"/>
    </xf>
    <xf numFmtId="166" fontId="3" fillId="0" borderId="4" xfId="100" applyNumberFormat="1" applyFont="1" applyFill="1" applyBorder="1" applyAlignment="1">
      <alignment horizontal="center" wrapText="1"/>
    </xf>
    <xf numFmtId="166" fontId="0" fillId="0" borderId="5" xfId="0" applyNumberFormat="1" applyBorder="1"/>
    <xf numFmtId="0" fontId="0" fillId="0" borderId="6" xfId="0" applyBorder="1"/>
    <xf numFmtId="0" fontId="0" fillId="0" borderId="5" xfId="0" applyBorder="1"/>
    <xf numFmtId="3" fontId="4" fillId="14" borderId="7" xfId="101" applyNumberFormat="1" applyFont="1" applyFill="1" applyBorder="1" applyAlignment="1">
      <alignment horizontal="left"/>
    </xf>
    <xf numFmtId="4" fontId="4" fillId="14" borderId="4" xfId="101" applyNumberFormat="1" applyFont="1" applyFill="1" applyBorder="1" applyAlignment="1">
      <alignment horizontal="right"/>
    </xf>
    <xf numFmtId="4" fontId="4" fillId="14" borderId="3" xfId="101" applyNumberFormat="1" applyFont="1" applyFill="1" applyBorder="1" applyAlignment="1">
      <alignment horizontal="right"/>
    </xf>
    <xf numFmtId="10" fontId="4" fillId="14" borderId="3" xfId="112" applyNumberFormat="1" applyFont="1" applyFill="1" applyBorder="1" applyAlignment="1">
      <alignment horizontal="right"/>
    </xf>
    <xf numFmtId="10" fontId="0" fillId="0" borderId="0" xfId="0" applyNumberFormat="1"/>
    <xf numFmtId="3" fontId="6" fillId="0" borderId="8" xfId="101" applyNumberFormat="1" applyFont="1" applyBorder="1" applyAlignment="1">
      <alignment horizontal="left"/>
    </xf>
    <xf numFmtId="10" fontId="6" fillId="0" borderId="9" xfId="112" applyNumberFormat="1" applyFont="1" applyFill="1" applyBorder="1" applyAlignment="1">
      <alignment horizontal="right"/>
    </xf>
    <xf numFmtId="168" fontId="6" fillId="0" borderId="0" xfId="0" applyNumberFormat="1" applyFont="1"/>
    <xf numFmtId="10" fontId="7" fillId="0" borderId="0" xfId="0" applyNumberFormat="1" applyFont="1"/>
    <xf numFmtId="3" fontId="8" fillId="0" borderId="8" xfId="99" applyNumberFormat="1" applyFont="1" applyBorder="1" applyAlignment="1">
      <alignment horizontal="left"/>
    </xf>
    <xf numFmtId="10" fontId="5" fillId="0" borderId="9" xfId="112" applyNumberFormat="1" applyFont="1" applyFill="1" applyBorder="1" applyAlignment="1">
      <alignment horizontal="right"/>
    </xf>
    <xf numFmtId="169" fontId="9" fillId="0" borderId="8" xfId="101" applyNumberFormat="1" applyFont="1" applyBorder="1" applyAlignment="1">
      <alignment horizontal="left" wrapText="1"/>
    </xf>
    <xf numFmtId="10" fontId="4" fillId="0" borderId="9" xfId="112" applyNumberFormat="1" applyFont="1" applyFill="1" applyBorder="1" applyAlignment="1">
      <alignment horizontal="right"/>
    </xf>
    <xf numFmtId="3" fontId="10" fillId="14" borderId="8" xfId="101" applyNumberFormat="1" applyFont="1" applyFill="1" applyBorder="1" applyAlignment="1">
      <alignment horizontal="left"/>
    </xf>
    <xf numFmtId="10" fontId="10" fillId="14" borderId="9" xfId="112" applyNumberFormat="1" applyFont="1" applyFill="1" applyBorder="1" applyAlignment="1">
      <alignment horizontal="right"/>
    </xf>
    <xf numFmtId="10" fontId="10" fillId="14" borderId="10" xfId="101" applyNumberFormat="1" applyFont="1" applyFill="1" applyBorder="1" applyAlignment="1">
      <alignment horizontal="right"/>
    </xf>
    <xf numFmtId="3" fontId="11" fillId="0" borderId="8" xfId="101" applyNumberFormat="1" applyFont="1" applyFill="1" applyBorder="1" applyAlignment="1">
      <alignment horizontal="left"/>
    </xf>
    <xf numFmtId="10" fontId="11" fillId="0" borderId="9" xfId="112" applyNumberFormat="1" applyFont="1" applyFill="1" applyBorder="1" applyAlignment="1">
      <alignment horizontal="right"/>
    </xf>
    <xf numFmtId="3" fontId="8" fillId="0" borderId="8" xfId="99" applyNumberFormat="1" applyFont="1" applyBorder="1" applyAlignment="1">
      <alignment horizontal="left" indent="2"/>
    </xf>
    <xf numFmtId="0" fontId="9" fillId="0" borderId="11" xfId="0" applyFont="1" applyBorder="1" applyAlignment="1">
      <alignment wrapText="1"/>
    </xf>
    <xf numFmtId="10" fontId="4" fillId="0" borderId="6" xfId="112" applyNumberFormat="1" applyFont="1" applyFill="1" applyBorder="1" applyAlignment="1">
      <alignment horizontal="right"/>
    </xf>
    <xf numFmtId="169" fontId="3" fillId="0" borderId="12" xfId="101" applyNumberFormat="1" applyFont="1" applyBorder="1" applyAlignment="1">
      <alignment wrapText="1"/>
    </xf>
    <xf numFmtId="10" fontId="3" fillId="0" borderId="13" xfId="112" applyNumberFormat="1" applyFont="1" applyFill="1" applyBorder="1" applyAlignment="1">
      <alignment horizontal="right"/>
    </xf>
    <xf numFmtId="4" fontId="3" fillId="0" borderId="0" xfId="0" applyNumberFormat="1" applyFont="1"/>
    <xf numFmtId="4" fontId="0" fillId="0" borderId="0" xfId="0" applyNumberFormat="1"/>
    <xf numFmtId="3" fontId="12" fillId="0" borderId="0" xfId="0" applyNumberFormat="1" applyFont="1"/>
    <xf numFmtId="4" fontId="3" fillId="0" borderId="0" xfId="101" applyNumberFormat="1" applyFont="1" applyFill="1" applyBorder="1" applyAlignment="1">
      <alignment horizontal="right"/>
    </xf>
    <xf numFmtId="170" fontId="0" fillId="0" borderId="0" xfId="0" applyNumberFormat="1"/>
    <xf numFmtId="166" fontId="0" fillId="0" borderId="10" xfId="0" applyNumberFormat="1" applyBorder="1"/>
    <xf numFmtId="0" fontId="0" fillId="0" borderId="9" xfId="0" applyBorder="1"/>
    <xf numFmtId="0" fontId="0" fillId="0" borderId="14" xfId="0" applyBorder="1"/>
    <xf numFmtId="9" fontId="0" fillId="0" borderId="0" xfId="112" applyFont="1"/>
    <xf numFmtId="43" fontId="0" fillId="0" borderId="0" xfId="0" applyNumberFormat="1"/>
    <xf numFmtId="43" fontId="6" fillId="0" borderId="5" xfId="63" applyFont="1" applyBorder="1" applyAlignment="1">
      <alignment horizontal="right"/>
    </xf>
    <xf numFmtId="43" fontId="6" fillId="0" borderId="9" xfId="63" applyFont="1" applyBorder="1" applyAlignment="1">
      <alignment horizontal="right"/>
    </xf>
    <xf numFmtId="43" fontId="6" fillId="0" borderId="10" xfId="63" applyFont="1" applyFill="1" applyBorder="1" applyAlignment="1">
      <alignment horizontal="right"/>
    </xf>
    <xf numFmtId="43" fontId="5" fillId="0" borderId="10" xfId="63" applyFont="1" applyBorder="1"/>
    <xf numFmtId="43" fontId="6" fillId="0" borderId="10" xfId="63" applyFont="1" applyBorder="1" applyAlignment="1">
      <alignment horizontal="right"/>
    </xf>
    <xf numFmtId="43" fontId="5" fillId="0" borderId="10" xfId="63" applyFont="1" applyFill="1" applyBorder="1" applyAlignment="1">
      <alignment horizontal="right"/>
    </xf>
    <xf numFmtId="43" fontId="5" fillId="0" borderId="9" xfId="63" applyFont="1" applyBorder="1"/>
    <xf numFmtId="43" fontId="4" fillId="0" borderId="10" xfId="63" applyFont="1" applyFill="1" applyBorder="1" applyAlignment="1">
      <alignment horizontal="right"/>
    </xf>
    <xf numFmtId="43" fontId="10" fillId="14" borderId="10" xfId="63" applyFont="1" applyFill="1" applyBorder="1" applyAlignment="1">
      <alignment horizontal="right"/>
    </xf>
    <xf numFmtId="43" fontId="10" fillId="14" borderId="9" xfId="63" applyFont="1" applyFill="1" applyBorder="1" applyAlignment="1">
      <alignment horizontal="right"/>
    </xf>
    <xf numFmtId="43" fontId="11" fillId="0" borderId="10" xfId="63" applyFont="1" applyFill="1" applyBorder="1" applyAlignment="1">
      <alignment horizontal="right"/>
    </xf>
    <xf numFmtId="43" fontId="5" fillId="0" borderId="5" xfId="63" applyFont="1" applyBorder="1"/>
    <xf numFmtId="43" fontId="5" fillId="0" borderId="6" xfId="63" applyFont="1" applyBorder="1"/>
    <xf numFmtId="43" fontId="4" fillId="0" borderId="5" xfId="63" applyFont="1" applyFill="1" applyBorder="1" applyAlignment="1">
      <alignment horizontal="right"/>
    </xf>
    <xf numFmtId="43" fontId="3" fillId="0" borderId="14" xfId="63" applyFont="1" applyBorder="1"/>
    <xf numFmtId="43" fontId="3" fillId="0" borderId="13" xfId="63" applyFont="1" applyBorder="1"/>
    <xf numFmtId="43" fontId="3" fillId="0" borderId="14" xfId="63" applyFont="1" applyFill="1" applyBorder="1" applyAlignment="1">
      <alignment horizontal="right"/>
    </xf>
    <xf numFmtId="10" fontId="5" fillId="0" borderId="0" xfId="0" applyNumberFormat="1" applyFont="1"/>
    <xf numFmtId="1" fontId="5" fillId="0" borderId="0" xfId="0" applyNumberFormat="1" applyFont="1"/>
    <xf numFmtId="2" fontId="7" fillId="0" borderId="0" xfId="0" applyNumberFormat="1" applyFont="1"/>
    <xf numFmtId="2" fontId="5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7" fontId="36" fillId="0" borderId="5" xfId="100" applyNumberFormat="1" applyFont="1" applyFill="1" applyBorder="1" applyAlignment="1">
      <alignment horizontal="center" vertical="center" wrapText="1"/>
    </xf>
    <xf numFmtId="167" fontId="36" fillId="0" borderId="13" xfId="100" applyNumberFormat="1" applyFont="1" applyFill="1" applyBorder="1" applyAlignment="1">
      <alignment horizontal="center" vertical="center" wrapText="1"/>
    </xf>
    <xf numFmtId="167" fontId="35" fillId="0" borderId="5" xfId="100" applyNumberFormat="1" applyFont="1" applyFill="1" applyBorder="1" applyAlignment="1">
      <alignment horizontal="center" vertical="center" wrapText="1"/>
    </xf>
    <xf numFmtId="167" fontId="35" fillId="0" borderId="14" xfId="100" applyNumberFormat="1" applyFont="1" applyFill="1" applyBorder="1" applyAlignment="1">
      <alignment horizontal="center" vertical="center" wrapText="1"/>
    </xf>
    <xf numFmtId="167" fontId="36" fillId="0" borderId="6" xfId="10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166" fontId="3" fillId="0" borderId="5" xfId="100" applyNumberFormat="1" applyFont="1" applyFill="1" applyBorder="1" applyAlignment="1">
      <alignment horizontal="center" vertical="center" wrapText="1"/>
    </xf>
    <xf numFmtId="166" fontId="3" fillId="0" borderId="14" xfId="100" applyNumberFormat="1" applyFont="1" applyFill="1" applyBorder="1" applyAlignment="1">
      <alignment horizontal="center" vertical="center" wrapText="1"/>
    </xf>
    <xf numFmtId="0" fontId="35" fillId="0" borderId="7" xfId="0" applyFont="1" applyBorder="1" applyAlignment="1">
      <alignment horizontal="center" wrapText="1"/>
    </xf>
    <xf numFmtId="0" fontId="35" fillId="0" borderId="3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3" fontId="8" fillId="15" borderId="8" xfId="99" applyNumberFormat="1" applyFont="1" applyFill="1" applyBorder="1" applyAlignment="1">
      <alignment horizontal="left"/>
    </xf>
    <xf numFmtId="167" fontId="36" fillId="0" borderId="0" xfId="100" applyNumberFormat="1" applyFont="1" applyFill="1" applyBorder="1" applyAlignment="1">
      <alignment horizontal="center" vertical="center" wrapText="1"/>
    </xf>
    <xf numFmtId="0" fontId="0" fillId="0" borderId="0" xfId="0" applyBorder="1"/>
    <xf numFmtId="10" fontId="4" fillId="14" borderId="0" xfId="112" applyNumberFormat="1" applyFont="1" applyFill="1" applyBorder="1" applyAlignment="1">
      <alignment horizontal="right"/>
    </xf>
    <xf numFmtId="10" fontId="6" fillId="0" borderId="0" xfId="112" applyNumberFormat="1" applyFont="1" applyFill="1" applyBorder="1" applyAlignment="1">
      <alignment horizontal="right"/>
    </xf>
    <xf numFmtId="10" fontId="5" fillId="0" borderId="0" xfId="112" applyNumberFormat="1" applyFont="1" applyFill="1" applyBorder="1" applyAlignment="1">
      <alignment horizontal="right"/>
    </xf>
    <xf numFmtId="10" fontId="4" fillId="0" borderId="0" xfId="112" applyNumberFormat="1" applyFont="1" applyFill="1" applyBorder="1" applyAlignment="1">
      <alignment horizontal="right"/>
    </xf>
    <xf numFmtId="10" fontId="10" fillId="14" borderId="0" xfId="112" applyNumberFormat="1" applyFont="1" applyFill="1" applyBorder="1" applyAlignment="1">
      <alignment horizontal="right"/>
    </xf>
    <xf numFmtId="10" fontId="10" fillId="14" borderId="0" xfId="101" applyNumberFormat="1" applyFont="1" applyFill="1" applyBorder="1" applyAlignment="1">
      <alignment horizontal="right"/>
    </xf>
    <xf numFmtId="10" fontId="11" fillId="0" borderId="0" xfId="112" applyNumberFormat="1" applyFont="1" applyFill="1" applyBorder="1" applyAlignment="1">
      <alignment horizontal="right"/>
    </xf>
    <xf numFmtId="10" fontId="3" fillId="0" borderId="0" xfId="112" applyNumberFormat="1" applyFont="1" applyFill="1" applyBorder="1" applyAlignment="1">
      <alignment horizontal="right"/>
    </xf>
    <xf numFmtId="43" fontId="5" fillId="0" borderId="0" xfId="112" applyNumberFormat="1" applyFont="1" applyFill="1" applyBorder="1" applyAlignment="1">
      <alignment horizontal="right"/>
    </xf>
    <xf numFmtId="0" fontId="0" fillId="0" borderId="8" xfId="0" applyBorder="1" applyAlignment="1"/>
    <xf numFmtId="0" fontId="0" fillId="0" borderId="0" xfId="0" applyAlignment="1"/>
  </cellXfs>
  <cellStyles count="145">
    <cellStyle name="1 indent" xfId="1" xr:uid="{00000000-0005-0000-0000-000000000000}"/>
    <cellStyle name="2 indents" xfId="2" xr:uid="{00000000-0005-0000-0000-000001000000}"/>
    <cellStyle name="3 indents" xfId="3" xr:uid="{00000000-0005-0000-0000-000002000000}"/>
    <cellStyle name="4 indents" xfId="4" xr:uid="{00000000-0005-0000-0000-000003000000}"/>
    <cellStyle name="5 indents" xfId="5" xr:uid="{00000000-0005-0000-0000-000004000000}"/>
    <cellStyle name="Accent1 - 20%" xfId="6" xr:uid="{00000000-0005-0000-0000-000005000000}"/>
    <cellStyle name="Accent1 - 20% 2" xfId="7" xr:uid="{00000000-0005-0000-0000-000006000000}"/>
    <cellStyle name="Accent1 - 20% 3" xfId="8" xr:uid="{00000000-0005-0000-0000-000007000000}"/>
    <cellStyle name="Accent1 - 20%_PIP INITIAL 2008 2009 22 DECEM 2008_corrigé" xfId="9" xr:uid="{00000000-0005-0000-0000-000008000000}"/>
    <cellStyle name="Accent1 - 40%" xfId="10" xr:uid="{00000000-0005-0000-0000-000009000000}"/>
    <cellStyle name="Accent1 - 40% 2" xfId="11" xr:uid="{00000000-0005-0000-0000-00000A000000}"/>
    <cellStyle name="Accent1 - 40% 3" xfId="12" xr:uid="{00000000-0005-0000-0000-00000B000000}"/>
    <cellStyle name="Accent1 - 40%_PIP INITIAL 2008 2009 22 DECEM 2008_corrigé" xfId="13" xr:uid="{00000000-0005-0000-0000-00000C000000}"/>
    <cellStyle name="Accent1 - 60%" xfId="14" xr:uid="{00000000-0005-0000-0000-00000D000000}"/>
    <cellStyle name="Accent2 - 20%" xfId="15" xr:uid="{00000000-0005-0000-0000-00000E000000}"/>
    <cellStyle name="Accent2 - 20% 2" xfId="16" xr:uid="{00000000-0005-0000-0000-00000F000000}"/>
    <cellStyle name="Accent2 - 20% 3" xfId="17" xr:uid="{00000000-0005-0000-0000-000010000000}"/>
    <cellStyle name="Accent2 - 20%_PIP INITIAL 2008 2009 22 DECEM 2008_corrigé" xfId="18" xr:uid="{00000000-0005-0000-0000-000011000000}"/>
    <cellStyle name="Accent2 - 40%" xfId="19" xr:uid="{00000000-0005-0000-0000-000012000000}"/>
    <cellStyle name="Accent2 - 40% 2" xfId="20" xr:uid="{00000000-0005-0000-0000-000013000000}"/>
    <cellStyle name="Accent2 - 40% 3" xfId="21" xr:uid="{00000000-0005-0000-0000-000014000000}"/>
    <cellStyle name="Accent2 - 40%_PIP INITIAL 2008 2009 22 DECEM 2008_corrigé" xfId="22" xr:uid="{00000000-0005-0000-0000-000015000000}"/>
    <cellStyle name="Accent2 - 60%" xfId="23" xr:uid="{00000000-0005-0000-0000-000016000000}"/>
    <cellStyle name="Accent3 - 20%" xfId="24" xr:uid="{00000000-0005-0000-0000-000017000000}"/>
    <cellStyle name="Accent3 - 20% 2" xfId="25" xr:uid="{00000000-0005-0000-0000-000018000000}"/>
    <cellStyle name="Accent3 - 20% 3" xfId="26" xr:uid="{00000000-0005-0000-0000-000019000000}"/>
    <cellStyle name="Accent3 - 20%_PIP INITIAL 2008 2009 22 DECEM 2008_corrigé" xfId="27" xr:uid="{00000000-0005-0000-0000-00001A000000}"/>
    <cellStyle name="Accent3 - 40%" xfId="28" xr:uid="{00000000-0005-0000-0000-00001B000000}"/>
    <cellStyle name="Accent3 - 40% 2" xfId="29" xr:uid="{00000000-0005-0000-0000-00001C000000}"/>
    <cellStyle name="Accent3 - 40% 3" xfId="30" xr:uid="{00000000-0005-0000-0000-00001D000000}"/>
    <cellStyle name="Accent3 - 40%_PIP INITIAL 2008 2009 22 DECEM 2008_corrigé" xfId="31" xr:uid="{00000000-0005-0000-0000-00001E000000}"/>
    <cellStyle name="Accent3 - 60%" xfId="32" xr:uid="{00000000-0005-0000-0000-00001F000000}"/>
    <cellStyle name="Accent4 - 20%" xfId="33" xr:uid="{00000000-0005-0000-0000-000020000000}"/>
    <cellStyle name="Accent4 - 20% 2" xfId="34" xr:uid="{00000000-0005-0000-0000-000021000000}"/>
    <cellStyle name="Accent4 - 20% 3" xfId="35" xr:uid="{00000000-0005-0000-0000-000022000000}"/>
    <cellStyle name="Accent4 - 20%_PIP INITIAL 2008 2009 22 DECEM 2008_corrigé" xfId="36" xr:uid="{00000000-0005-0000-0000-000023000000}"/>
    <cellStyle name="Accent4 - 40%" xfId="37" xr:uid="{00000000-0005-0000-0000-000024000000}"/>
    <cellStyle name="Accent4 - 40% 2" xfId="38" xr:uid="{00000000-0005-0000-0000-000025000000}"/>
    <cellStyle name="Accent4 - 40% 3" xfId="39" xr:uid="{00000000-0005-0000-0000-000026000000}"/>
    <cellStyle name="Accent4 - 40%_PIP INITIAL 2008 2009 22 DECEM 2008_corrigé" xfId="40" xr:uid="{00000000-0005-0000-0000-000027000000}"/>
    <cellStyle name="Accent4 - 60%" xfId="41" xr:uid="{00000000-0005-0000-0000-000028000000}"/>
    <cellStyle name="Accent5 - 20%" xfId="42" xr:uid="{00000000-0005-0000-0000-000029000000}"/>
    <cellStyle name="Accent5 - 20% 2" xfId="43" xr:uid="{00000000-0005-0000-0000-00002A000000}"/>
    <cellStyle name="Accent5 - 20% 3" xfId="44" xr:uid="{00000000-0005-0000-0000-00002B000000}"/>
    <cellStyle name="Accent5 - 20%_PIP INITIAL 2008 2009 22 DECEM 2008_corrigé" xfId="45" xr:uid="{00000000-0005-0000-0000-00002C000000}"/>
    <cellStyle name="Accent5 - 40%" xfId="46" xr:uid="{00000000-0005-0000-0000-00002D000000}"/>
    <cellStyle name="Accent5 - 40% 2" xfId="47" xr:uid="{00000000-0005-0000-0000-00002E000000}"/>
    <cellStyle name="Accent5 - 40% 3" xfId="48" xr:uid="{00000000-0005-0000-0000-00002F000000}"/>
    <cellStyle name="Accent5 - 40%_PIP INITIAL 2008 2009 22 DECEM 2008_corrigé" xfId="49" xr:uid="{00000000-0005-0000-0000-000030000000}"/>
    <cellStyle name="Accent5 - 60%" xfId="50" xr:uid="{00000000-0005-0000-0000-000031000000}"/>
    <cellStyle name="Accent6 - 20%" xfId="51" xr:uid="{00000000-0005-0000-0000-000032000000}"/>
    <cellStyle name="Accent6 - 20% 2" xfId="52" xr:uid="{00000000-0005-0000-0000-000033000000}"/>
    <cellStyle name="Accent6 - 20% 3" xfId="53" xr:uid="{00000000-0005-0000-0000-000034000000}"/>
    <cellStyle name="Accent6 - 20%_PIP INITIAL 2008 2009 22 DECEM 2008_corrigé" xfId="54" xr:uid="{00000000-0005-0000-0000-000035000000}"/>
    <cellStyle name="Accent6 - 40%" xfId="55" xr:uid="{00000000-0005-0000-0000-000036000000}"/>
    <cellStyle name="Accent6 - 40% 2" xfId="56" xr:uid="{00000000-0005-0000-0000-000037000000}"/>
    <cellStyle name="Accent6 - 40% 3" xfId="57" xr:uid="{00000000-0005-0000-0000-000038000000}"/>
    <cellStyle name="Accent6 - 40%_PIP INITIAL 2008 2009 22 DECEM 2008_corrigé" xfId="58" xr:uid="{00000000-0005-0000-0000-000039000000}"/>
    <cellStyle name="Accent6 - 60%" xfId="59" xr:uid="{00000000-0005-0000-0000-00003A000000}"/>
    <cellStyle name="Array" xfId="60" xr:uid="{00000000-0005-0000-0000-00003B000000}"/>
    <cellStyle name="Array Enter" xfId="61" xr:uid="{00000000-0005-0000-0000-00003C000000}"/>
    <cellStyle name="Array_Feuil1" xfId="62" xr:uid="{00000000-0005-0000-0000-00003D000000}"/>
    <cellStyle name="Comma 10" xfId="64" xr:uid="{00000000-0005-0000-0000-00003F000000}"/>
    <cellStyle name="Comma 2" xfId="65" xr:uid="{00000000-0005-0000-0000-000040000000}"/>
    <cellStyle name="Comma 2 2" xfId="66" xr:uid="{00000000-0005-0000-0000-000041000000}"/>
    <cellStyle name="Comma 2 3" xfId="67" xr:uid="{00000000-0005-0000-0000-000042000000}"/>
    <cellStyle name="Comma 2_Feuil1" xfId="68" xr:uid="{00000000-0005-0000-0000-000043000000}"/>
    <cellStyle name="Comma 3" xfId="69" xr:uid="{00000000-0005-0000-0000-000044000000}"/>
    <cellStyle name="Comma 3 2" xfId="70" xr:uid="{00000000-0005-0000-0000-000045000000}"/>
    <cellStyle name="Comma 3_Feuil1" xfId="71" xr:uid="{00000000-0005-0000-0000-000046000000}"/>
    <cellStyle name="Comma 4" xfId="72" xr:uid="{00000000-0005-0000-0000-000047000000}"/>
    <cellStyle name="Comma 5" xfId="73" xr:uid="{00000000-0005-0000-0000-000048000000}"/>
    <cellStyle name="Comma 5 2" xfId="74" xr:uid="{00000000-0005-0000-0000-000049000000}"/>
    <cellStyle name="Comma 6" xfId="75" xr:uid="{00000000-0005-0000-0000-00004A000000}"/>
    <cellStyle name="Comma 7" xfId="76" xr:uid="{00000000-0005-0000-0000-00004B000000}"/>
    <cellStyle name="Comma 8" xfId="77" xr:uid="{00000000-0005-0000-0000-00004C000000}"/>
    <cellStyle name="Comma 8 2" xfId="78" xr:uid="{00000000-0005-0000-0000-00004D000000}"/>
    <cellStyle name="Comma 9" xfId="79" xr:uid="{00000000-0005-0000-0000-00004E000000}"/>
    <cellStyle name="Comma[mine]" xfId="80" xr:uid="{00000000-0005-0000-0000-00004F000000}"/>
    <cellStyle name="Comma[mine] 2" xfId="81" xr:uid="{00000000-0005-0000-0000-000050000000}"/>
    <cellStyle name="Comma[mine] 3" xfId="82" xr:uid="{00000000-0005-0000-0000-000051000000}"/>
    <cellStyle name="Comma[mine]_Feuil1" xfId="83" xr:uid="{00000000-0005-0000-0000-000052000000}"/>
    <cellStyle name="Emphasis 1" xfId="84" xr:uid="{00000000-0005-0000-0000-000053000000}"/>
    <cellStyle name="Emphasis 2" xfId="85" xr:uid="{00000000-0005-0000-0000-000054000000}"/>
    <cellStyle name="Emphasis 3" xfId="86" xr:uid="{00000000-0005-0000-0000-000055000000}"/>
    <cellStyle name="Euro" xfId="87" xr:uid="{00000000-0005-0000-0000-000056000000}"/>
    <cellStyle name="Good 2" xfId="88" xr:uid="{00000000-0005-0000-0000-000057000000}"/>
    <cellStyle name="Hipervínculo_IIF" xfId="89" xr:uid="{00000000-0005-0000-0000-000058000000}"/>
    <cellStyle name="Hyperlink 2" xfId="90" xr:uid="{00000000-0005-0000-0000-000059000000}"/>
    <cellStyle name="imf-one decimal" xfId="91" xr:uid="{00000000-0005-0000-0000-00005A000000}"/>
    <cellStyle name="imf-zero decimal" xfId="92" xr:uid="{00000000-0005-0000-0000-00005B000000}"/>
    <cellStyle name="Indice 1" xfId="93" xr:uid="{00000000-0005-0000-0000-00005C000000}"/>
    <cellStyle name="Indice 2" xfId="94" xr:uid="{00000000-0005-0000-0000-00005D000000}"/>
    <cellStyle name="MacroCode" xfId="95" xr:uid="{00000000-0005-0000-0000-00005E000000}"/>
    <cellStyle name="Millares" xfId="63" builtinId="3"/>
    <cellStyle name="Millares [0]_BALPROGRAMA2001R" xfId="96" xr:uid="{00000000-0005-0000-0000-00005F000000}"/>
    <cellStyle name="Millares_BALPROGRAMA2001R" xfId="97" xr:uid="{00000000-0005-0000-0000-000060000000}"/>
    <cellStyle name="Milliers 2" xfId="98" xr:uid="{00000000-0005-0000-0000-000061000000}"/>
    <cellStyle name="Milliers_BUDGET 2002 2003" xfId="99" xr:uid="{00000000-0005-0000-0000-000062000000}"/>
    <cellStyle name="Milliers_Feuil3" xfId="100" xr:uid="{00000000-0005-0000-0000-000063000000}"/>
    <cellStyle name="Milliers_personnel" xfId="101" xr:uid="{00000000-0005-0000-0000-000064000000}"/>
    <cellStyle name="Moneda [0]_BALPROGRAMA2001R" xfId="102" xr:uid="{00000000-0005-0000-0000-000065000000}"/>
    <cellStyle name="Moneda_BALPROGRAMA2001R" xfId="103" xr:uid="{00000000-0005-0000-0000-000066000000}"/>
    <cellStyle name="Normal" xfId="0" builtinId="0"/>
    <cellStyle name="Normal - Modelo1" xfId="104" xr:uid="{00000000-0005-0000-0000-000068000000}"/>
    <cellStyle name="Normal - Style1" xfId="105" xr:uid="{00000000-0005-0000-0000-000069000000}"/>
    <cellStyle name="Normal 2" xfId="106" xr:uid="{00000000-0005-0000-0000-00006A000000}"/>
    <cellStyle name="Normal 2 2" xfId="107" xr:uid="{00000000-0005-0000-0000-00006B000000}"/>
    <cellStyle name="Normal 3" xfId="108" xr:uid="{00000000-0005-0000-0000-00006C000000}"/>
    <cellStyle name="Normal 3 2" xfId="109" xr:uid="{00000000-0005-0000-0000-00006D000000}"/>
    <cellStyle name="Normal 4" xfId="110" xr:uid="{00000000-0005-0000-0000-00006E000000}"/>
    <cellStyle name="Normal Table" xfId="111" xr:uid="{00000000-0005-0000-0000-00006F000000}"/>
    <cellStyle name="Percent 2" xfId="113" xr:uid="{00000000-0005-0000-0000-000071000000}"/>
    <cellStyle name="Percent 2 2" xfId="114" xr:uid="{00000000-0005-0000-0000-000072000000}"/>
    <cellStyle name="Percent 3" xfId="115" xr:uid="{00000000-0005-0000-0000-000073000000}"/>
    <cellStyle name="Percent 4" xfId="116" xr:uid="{00000000-0005-0000-0000-000074000000}"/>
    <cellStyle name="Percent 4 2" xfId="117" xr:uid="{00000000-0005-0000-0000-000075000000}"/>
    <cellStyle name="Percent 5" xfId="118" xr:uid="{00000000-0005-0000-0000-000076000000}"/>
    <cellStyle name="Percent 6" xfId="119" xr:uid="{00000000-0005-0000-0000-000077000000}"/>
    <cellStyle name="Percent 6 2" xfId="120" xr:uid="{00000000-0005-0000-0000-000078000000}"/>
    <cellStyle name="Percent 7" xfId="121" xr:uid="{00000000-0005-0000-0000-000079000000}"/>
    <cellStyle name="percentage difference" xfId="122" xr:uid="{00000000-0005-0000-0000-00007A000000}"/>
    <cellStyle name="percentage difference 2" xfId="123" xr:uid="{00000000-0005-0000-0000-00007B000000}"/>
    <cellStyle name="percentage difference 3" xfId="124" xr:uid="{00000000-0005-0000-0000-00007C000000}"/>
    <cellStyle name="percentage difference one decimal" xfId="125" xr:uid="{00000000-0005-0000-0000-00007D000000}"/>
    <cellStyle name="percentage difference zero decimal" xfId="126" xr:uid="{00000000-0005-0000-0000-00007E000000}"/>
    <cellStyle name="Porcentaje" xfId="112" builtinId="5"/>
    <cellStyle name="Pourcentage 2" xfId="127" xr:uid="{00000000-0005-0000-0000-00007F000000}"/>
    <cellStyle name="Publication" xfId="128" xr:uid="{00000000-0005-0000-0000-000080000000}"/>
    <cellStyle name="Red Text" xfId="129" xr:uid="{00000000-0005-0000-0000-000081000000}"/>
    <cellStyle name="Sheet Title" xfId="130" xr:uid="{00000000-0005-0000-0000-000082000000}"/>
    <cellStyle name="Subindice 1" xfId="131" xr:uid="{00000000-0005-0000-0000-000083000000}"/>
    <cellStyle name="Subindice 2" xfId="132" xr:uid="{00000000-0005-0000-0000-000084000000}"/>
    <cellStyle name="Text" xfId="133" xr:uid="{00000000-0005-0000-0000-000085000000}"/>
    <cellStyle name="TopGrey" xfId="134" xr:uid="{00000000-0005-0000-0000-000086000000}"/>
    <cellStyle name="ДАТА" xfId="135" xr:uid="{00000000-0005-0000-0000-000087000000}"/>
    <cellStyle name="ДЕНЕЖНЫЙ_BOPENGC" xfId="136" xr:uid="{00000000-0005-0000-0000-000088000000}"/>
    <cellStyle name="ЗАГОЛОВОК1" xfId="137" xr:uid="{00000000-0005-0000-0000-000089000000}"/>
    <cellStyle name="ЗАГОЛОВОК2" xfId="138" xr:uid="{00000000-0005-0000-0000-00008A000000}"/>
    <cellStyle name="ИТОГОВЫЙ" xfId="139" xr:uid="{00000000-0005-0000-0000-00008B000000}"/>
    <cellStyle name="Обычный_BOPENGC" xfId="140" xr:uid="{00000000-0005-0000-0000-00008C000000}"/>
    <cellStyle name="ПРОЦЕНТНЫЙ_BOPENGC" xfId="141" xr:uid="{00000000-0005-0000-0000-00008D000000}"/>
    <cellStyle name="ТЕКСТ" xfId="142" xr:uid="{00000000-0005-0000-0000-00008E000000}"/>
    <cellStyle name="ФИКСИРОВАННЫЙ" xfId="143" xr:uid="{00000000-0005-0000-0000-00008F000000}"/>
    <cellStyle name="ФИНАНСОВЫЙ_BOPENGC" xfId="144" xr:uid="{00000000-0005-0000-0000-00009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14" workbookViewId="0">
      <selection activeCell="H30" sqref="H30"/>
    </sheetView>
  </sheetViews>
  <sheetFormatPr defaultColWidth="11.42578125" defaultRowHeight="12.75"/>
  <cols>
    <col min="1" max="1" width="68.28515625" customWidth="1"/>
    <col min="2" max="2" width="12.28515625" customWidth="1"/>
    <col min="3" max="3" width="14.28515625" customWidth="1"/>
    <col min="4" max="4" width="16.28515625" customWidth="1"/>
    <col min="5" max="5" width="19.7109375" customWidth="1"/>
    <col min="6" max="6" width="16" customWidth="1"/>
    <col min="7" max="8" width="17.28515625" customWidth="1"/>
    <col min="9" max="9" width="19" bestFit="1" customWidth="1"/>
    <col min="10" max="10" width="12.42578125" customWidth="1"/>
  </cols>
  <sheetData>
    <row r="1" spans="1:12">
      <c r="A1" s="61" t="s">
        <v>0</v>
      </c>
      <c r="B1" s="61"/>
      <c r="C1" s="61"/>
      <c r="D1" s="61"/>
      <c r="E1" s="61"/>
      <c r="F1" s="61"/>
      <c r="G1" s="61"/>
      <c r="H1" s="60"/>
    </row>
    <row r="2" spans="1:12">
      <c r="A2" s="61" t="s">
        <v>1</v>
      </c>
      <c r="B2" s="61"/>
      <c r="C2" s="61"/>
      <c r="D2" s="61"/>
      <c r="E2" s="61"/>
      <c r="F2" s="61"/>
      <c r="G2" s="61"/>
      <c r="H2" s="60"/>
    </row>
    <row r="3" spans="1:12">
      <c r="A3" s="61" t="s">
        <v>2</v>
      </c>
      <c r="B3" s="61"/>
      <c r="C3" s="61"/>
      <c r="D3" s="61"/>
      <c r="E3" s="61"/>
      <c r="F3" s="61"/>
      <c r="G3" s="61"/>
      <c r="H3" s="60"/>
    </row>
    <row r="4" spans="1:12">
      <c r="A4" s="61" t="s">
        <v>3</v>
      </c>
      <c r="B4" s="61"/>
      <c r="C4" s="61"/>
      <c r="D4" s="61"/>
      <c r="E4" s="61"/>
      <c r="F4" s="61"/>
      <c r="G4" s="61"/>
      <c r="H4" s="60"/>
    </row>
    <row r="5" spans="1:12" ht="26.25" customHeight="1">
      <c r="A5" s="67"/>
      <c r="B5" s="69" t="s">
        <v>4</v>
      </c>
      <c r="C5" s="71" t="s">
        <v>5</v>
      </c>
      <c r="D5" s="72"/>
      <c r="E5" s="62" t="s">
        <v>6</v>
      </c>
      <c r="F5" s="64" t="s">
        <v>7</v>
      </c>
      <c r="G5" s="66" t="s">
        <v>8</v>
      </c>
      <c r="H5" s="75"/>
    </row>
    <row r="6" spans="1:12" ht="30" customHeight="1" thickBot="1">
      <c r="A6" s="68"/>
      <c r="B6" s="70"/>
      <c r="C6" s="1" t="s">
        <v>9</v>
      </c>
      <c r="D6" s="2" t="s">
        <v>10</v>
      </c>
      <c r="E6" s="63"/>
      <c r="F6" s="65"/>
      <c r="G6" s="63"/>
      <c r="H6" s="75"/>
    </row>
    <row r="7" spans="1:12" ht="0.75" customHeight="1">
      <c r="A7" s="86"/>
      <c r="B7" s="3"/>
      <c r="C7" s="5"/>
      <c r="D7" s="5"/>
      <c r="E7" s="4"/>
      <c r="F7" s="5"/>
      <c r="G7" s="4"/>
      <c r="H7" s="76"/>
    </row>
    <row r="8" spans="1:12" ht="13.5" hidden="1" customHeight="1">
      <c r="A8" s="86"/>
      <c r="B8" s="34"/>
      <c r="C8" s="35"/>
      <c r="D8" s="36"/>
      <c r="E8" s="36"/>
      <c r="F8" s="36"/>
      <c r="G8" s="36"/>
      <c r="H8" s="76"/>
    </row>
    <row r="9" spans="1:12">
      <c r="A9" s="6" t="s">
        <v>11</v>
      </c>
      <c r="B9" s="7">
        <f>B10+B18+B26+B32+B36</f>
        <v>154221.57066768</v>
      </c>
      <c r="C9" s="7">
        <f>C10+C18+C26+C32+C36</f>
        <v>40047.41989754</v>
      </c>
      <c r="D9" s="7">
        <f>D10+D18+D26+D32+D36</f>
        <v>59661.873336373508</v>
      </c>
      <c r="E9" s="8">
        <f>E10+E18+E26+E32+E36</f>
        <v>28089.142699200002</v>
      </c>
      <c r="F9" s="7">
        <f>C9+D9+E9</f>
        <v>127798.43593311352</v>
      </c>
      <c r="G9" s="9">
        <f>F9/B9</f>
        <v>0.82866771087746449</v>
      </c>
      <c r="H9" s="77"/>
    </row>
    <row r="10" spans="1:12">
      <c r="A10" s="11" t="s">
        <v>12</v>
      </c>
      <c r="B10" s="39">
        <f>SUM(B11:B17)</f>
        <v>19889.310713329996</v>
      </c>
      <c r="C10" s="39">
        <f>SUM(C11:C17)</f>
        <v>7594.3130292800006</v>
      </c>
      <c r="D10" s="39">
        <f>SUM(D11:D17)</f>
        <v>4412.4421868500003</v>
      </c>
      <c r="E10" s="40">
        <f>SUM(E11:E17)</f>
        <v>4433.0269891300004</v>
      </c>
      <c r="F10" s="41">
        <f t="shared" ref="F10:F17" si="0">C10+D10+E10</f>
        <v>16439.782205260002</v>
      </c>
      <c r="G10" s="12">
        <f>F10/B10</f>
        <v>0.82656369756654824</v>
      </c>
      <c r="H10" s="78"/>
      <c r="I10" s="13"/>
      <c r="J10" s="14"/>
    </row>
    <row r="11" spans="1:12">
      <c r="A11" s="15" t="s">
        <v>13</v>
      </c>
      <c r="B11" s="42">
        <v>2916.1247704299999</v>
      </c>
      <c r="C11" s="42">
        <v>557.9782485400001</v>
      </c>
      <c r="D11" s="42">
        <v>590.64450244999989</v>
      </c>
      <c r="E11" s="42">
        <v>1714.16811226</v>
      </c>
      <c r="F11" s="42">
        <f t="shared" si="0"/>
        <v>2862.7908632500003</v>
      </c>
      <c r="G11" s="16">
        <f>F11/B11</f>
        <v>0.98171069094134289</v>
      </c>
      <c r="H11" s="79"/>
      <c r="J11" s="10"/>
      <c r="K11" s="10"/>
      <c r="L11" s="10"/>
    </row>
    <row r="12" spans="1:12">
      <c r="A12" s="15" t="s">
        <v>14</v>
      </c>
      <c r="B12" s="42">
        <v>7063.4654887999995</v>
      </c>
      <c r="C12" s="42">
        <v>3647.9089114899998</v>
      </c>
      <c r="D12" s="42">
        <v>2475.2556330700004</v>
      </c>
      <c r="E12" s="42">
        <v>212.10377978999998</v>
      </c>
      <c r="F12" s="42">
        <f t="shared" si="0"/>
        <v>6335.2683243500005</v>
      </c>
      <c r="G12" s="16">
        <f t="shared" ref="G12:G17" si="1">F12/B12</f>
        <v>0.8969065304269348</v>
      </c>
      <c r="H12" s="79"/>
      <c r="J12" s="10"/>
      <c r="K12" s="10"/>
    </row>
    <row r="13" spans="1:12">
      <c r="A13" s="15" t="s">
        <v>15</v>
      </c>
      <c r="B13" s="42">
        <v>3161.9203835699996</v>
      </c>
      <c r="C13" s="42">
        <v>963.65290558999993</v>
      </c>
      <c r="D13" s="42">
        <v>569.93054344999996</v>
      </c>
      <c r="E13" s="42">
        <v>973.49732629999994</v>
      </c>
      <c r="F13" s="42">
        <f t="shared" si="0"/>
        <v>2507.0807753399995</v>
      </c>
      <c r="G13" s="16">
        <f t="shared" si="1"/>
        <v>0.79289813505973017</v>
      </c>
      <c r="H13" s="79"/>
      <c r="J13" s="10"/>
      <c r="K13" s="10"/>
    </row>
    <row r="14" spans="1:12">
      <c r="A14" s="15" t="s">
        <v>16</v>
      </c>
      <c r="B14" s="42">
        <v>4522.6658733100003</v>
      </c>
      <c r="C14" s="42">
        <v>1060.9170760100001</v>
      </c>
      <c r="D14" s="42">
        <v>261.86648435000001</v>
      </c>
      <c r="E14" s="42">
        <v>1319.62443467</v>
      </c>
      <c r="F14" s="42">
        <f t="shared" si="0"/>
        <v>2642.4079950300002</v>
      </c>
      <c r="G14" s="16">
        <f t="shared" si="1"/>
        <v>0.58425894573018788</v>
      </c>
      <c r="H14" s="79"/>
      <c r="J14" s="10"/>
      <c r="K14" s="10"/>
    </row>
    <row r="15" spans="1:12">
      <c r="A15" s="15" t="s">
        <v>17</v>
      </c>
      <c r="B15" s="42">
        <v>741.17304196999999</v>
      </c>
      <c r="C15" s="42">
        <v>456.01568816999998</v>
      </c>
      <c r="D15" s="42">
        <v>154.60358430000002</v>
      </c>
      <c r="E15" s="42">
        <v>80.491229419999996</v>
      </c>
      <c r="F15" s="42">
        <f t="shared" si="0"/>
        <v>691.11050188999991</v>
      </c>
      <c r="G15" s="16">
        <f>F15/B15</f>
        <v>0.93245499060929626</v>
      </c>
      <c r="H15" s="79"/>
      <c r="J15" s="10"/>
      <c r="K15" s="10"/>
    </row>
    <row r="16" spans="1:12">
      <c r="A16" s="15" t="s">
        <v>18</v>
      </c>
      <c r="B16" s="42">
        <v>1252.1283959100001</v>
      </c>
      <c r="C16" s="42">
        <v>763.16007481999998</v>
      </c>
      <c r="D16" s="42">
        <v>300.28800912000003</v>
      </c>
      <c r="E16" s="42">
        <v>130.54575650000001</v>
      </c>
      <c r="F16" s="42">
        <f t="shared" si="0"/>
        <v>1193.99384044</v>
      </c>
      <c r="G16" s="16">
        <f t="shared" si="1"/>
        <v>0.95357141036023696</v>
      </c>
      <c r="H16" s="79"/>
      <c r="J16" s="10"/>
      <c r="K16" s="10"/>
    </row>
    <row r="17" spans="1:11">
      <c r="A17" s="15" t="s">
        <v>19</v>
      </c>
      <c r="B17" s="42">
        <v>231.83275934</v>
      </c>
      <c r="C17" s="42">
        <v>144.68012465999999</v>
      </c>
      <c r="D17" s="42">
        <v>59.853430109999991</v>
      </c>
      <c r="E17" s="42">
        <v>2.5963501899999999</v>
      </c>
      <c r="F17" s="42">
        <f t="shared" si="0"/>
        <v>207.12990495999998</v>
      </c>
      <c r="G17" s="16">
        <f t="shared" si="1"/>
        <v>0.89344536790086926</v>
      </c>
      <c r="H17" s="79"/>
      <c r="J17" s="10"/>
      <c r="K17" s="10"/>
    </row>
    <row r="18" spans="1:11">
      <c r="A18" s="11" t="s">
        <v>20</v>
      </c>
      <c r="B18" s="43">
        <f>SUM(B19:B25)</f>
        <v>27398.550078850003</v>
      </c>
      <c r="C18" s="43">
        <f>SUM(C19:C25)</f>
        <v>13896.060625650001</v>
      </c>
      <c r="D18" s="43">
        <f>SUM(D19:D25)</f>
        <v>11591.202526259998</v>
      </c>
      <c r="E18" s="40">
        <f>SUM(E19:E25)</f>
        <v>1357.6198795800001</v>
      </c>
      <c r="F18" s="41">
        <f>C18+D18+E18</f>
        <v>26844.883031490001</v>
      </c>
      <c r="G18" s="12">
        <f t="shared" ref="G18:G34" si="2">F18/B18</f>
        <v>0.97979210411621742</v>
      </c>
      <c r="H18" s="78"/>
      <c r="I18" s="13"/>
      <c r="J18" s="14"/>
    </row>
    <row r="19" spans="1:11">
      <c r="A19" s="15" t="s">
        <v>21</v>
      </c>
      <c r="B19" s="42">
        <v>13536.626915829998</v>
      </c>
      <c r="C19" s="42">
        <v>10696.222181730003</v>
      </c>
      <c r="D19" s="42">
        <v>2533.0259917899998</v>
      </c>
      <c r="E19" s="42">
        <v>121.09447066</v>
      </c>
      <c r="F19" s="44">
        <f t="shared" ref="F19:F35" si="3">C19+D19+E19</f>
        <v>13350.342644180004</v>
      </c>
      <c r="G19" s="16">
        <f t="shared" si="2"/>
        <v>0.98623850145177971</v>
      </c>
      <c r="H19" s="79"/>
    </row>
    <row r="20" spans="1:11">
      <c r="A20" s="15" t="s">
        <v>22</v>
      </c>
      <c r="B20" s="42">
        <v>113.63396041999999</v>
      </c>
      <c r="C20" s="42">
        <v>75.539583450000009</v>
      </c>
      <c r="D20" s="42">
        <v>27.388992699999999</v>
      </c>
      <c r="E20" s="42">
        <v>10.701901749999999</v>
      </c>
      <c r="F20" s="44">
        <f t="shared" si="3"/>
        <v>113.63047790000002</v>
      </c>
      <c r="G20" s="16">
        <f t="shared" si="2"/>
        <v>0.99996935317587188</v>
      </c>
      <c r="H20" s="79"/>
    </row>
    <row r="21" spans="1:11">
      <c r="A21" s="15" t="s">
        <v>23</v>
      </c>
      <c r="B21" s="42">
        <v>5742.6146102800003</v>
      </c>
      <c r="C21" s="42">
        <v>350.10764856999998</v>
      </c>
      <c r="D21" s="42">
        <v>5383.68245458</v>
      </c>
      <c r="E21" s="42">
        <v>8.3368374299999992</v>
      </c>
      <c r="F21" s="44">
        <f t="shared" si="3"/>
        <v>5742.1269405799994</v>
      </c>
      <c r="G21" s="16">
        <f t="shared" si="2"/>
        <v>0.99991507880415176</v>
      </c>
      <c r="H21" s="79"/>
    </row>
    <row r="22" spans="1:11">
      <c r="A22" s="15" t="s">
        <v>24</v>
      </c>
      <c r="B22" s="42">
        <v>1807.12674685</v>
      </c>
      <c r="C22" s="42">
        <v>641.19779744000004</v>
      </c>
      <c r="D22" s="42">
        <v>1137.42479125</v>
      </c>
      <c r="E22" s="42">
        <v>28.43334505</v>
      </c>
      <c r="F22" s="44">
        <f t="shared" si="3"/>
        <v>1807.0559337400002</v>
      </c>
      <c r="G22" s="16">
        <f t="shared" si="2"/>
        <v>0.99996081453051189</v>
      </c>
      <c r="H22" s="79"/>
    </row>
    <row r="23" spans="1:11">
      <c r="A23" s="15" t="s">
        <v>25</v>
      </c>
      <c r="B23" s="42">
        <v>1980.6277217100003</v>
      </c>
      <c r="C23" s="42">
        <v>667.12100445999999</v>
      </c>
      <c r="D23" s="42">
        <v>1099.1314780900002</v>
      </c>
      <c r="E23" s="42">
        <v>88.203901610000017</v>
      </c>
      <c r="F23" s="44">
        <f t="shared" si="3"/>
        <v>1854.4563841600002</v>
      </c>
      <c r="G23" s="16">
        <f t="shared" si="2"/>
        <v>0.93629729798941297</v>
      </c>
      <c r="H23" s="79"/>
    </row>
    <row r="24" spans="1:11">
      <c r="A24" s="15" t="s">
        <v>26</v>
      </c>
      <c r="B24" s="42">
        <v>3220.2180116</v>
      </c>
      <c r="C24" s="42">
        <v>1121.9837863299999</v>
      </c>
      <c r="D24" s="42">
        <v>905.09206064000011</v>
      </c>
      <c r="E24" s="42">
        <v>1023.9092328200001</v>
      </c>
      <c r="F24" s="44">
        <f t="shared" si="3"/>
        <v>3050.9850797899999</v>
      </c>
      <c r="G24" s="16">
        <f>F24/B24</f>
        <v>0.94744674702135623</v>
      </c>
      <c r="H24" s="79"/>
    </row>
    <row r="25" spans="1:11">
      <c r="A25" s="15" t="s">
        <v>27</v>
      </c>
      <c r="B25" s="42">
        <v>997.70211216000007</v>
      </c>
      <c r="C25" s="42">
        <v>343.88862367000002</v>
      </c>
      <c r="D25" s="42">
        <v>505.45675720999998</v>
      </c>
      <c r="E25" s="42">
        <v>76.940190259999994</v>
      </c>
      <c r="F25" s="44">
        <f t="shared" si="3"/>
        <v>926.28557114</v>
      </c>
      <c r="G25" s="16">
        <f>F25/B25</f>
        <v>0.92841897381034399</v>
      </c>
      <c r="H25" s="79"/>
    </row>
    <row r="26" spans="1:11">
      <c r="A26" s="11" t="s">
        <v>28</v>
      </c>
      <c r="B26" s="43">
        <f>SUM(B27:B31)</f>
        <v>36328.512348010001</v>
      </c>
      <c r="C26" s="43">
        <f>SUM(C27:C31)</f>
        <v>17700.035443510002</v>
      </c>
      <c r="D26" s="43">
        <f>SUM(D27:D31)</f>
        <v>3147.8030556500003</v>
      </c>
      <c r="E26" s="43">
        <f>SUM(E27:E31)</f>
        <v>8737.4325346799997</v>
      </c>
      <c r="F26" s="41">
        <f t="shared" si="3"/>
        <v>29585.271033840003</v>
      </c>
      <c r="G26" s="12">
        <f t="shared" si="2"/>
        <v>0.81438157308581949</v>
      </c>
      <c r="H26" s="78"/>
      <c r="I26" s="13"/>
      <c r="J26" s="58"/>
    </row>
    <row r="27" spans="1:11">
      <c r="A27" s="15" t="s">
        <v>29</v>
      </c>
      <c r="B27" s="42">
        <v>15313.83956477</v>
      </c>
      <c r="C27" s="42">
        <v>11906.68969069</v>
      </c>
      <c r="D27" s="42">
        <v>1807.6717736200003</v>
      </c>
      <c r="E27" s="42">
        <v>1158.8728056199998</v>
      </c>
      <c r="F27" s="42">
        <f t="shared" si="3"/>
        <v>14873.234269930001</v>
      </c>
      <c r="G27" s="16">
        <f t="shared" si="2"/>
        <v>0.97122829366362007</v>
      </c>
      <c r="H27" s="79"/>
      <c r="J27" s="59"/>
      <c r="K27" s="10"/>
    </row>
    <row r="28" spans="1:11">
      <c r="A28" s="15" t="s">
        <v>30</v>
      </c>
      <c r="B28" s="42">
        <v>2364.8692370500003</v>
      </c>
      <c r="C28" s="42">
        <v>880.24751434000007</v>
      </c>
      <c r="D28" s="42">
        <v>220.66891742999999</v>
      </c>
      <c r="E28" s="42">
        <v>1042.3306184999999</v>
      </c>
      <c r="F28" s="42">
        <f t="shared" si="3"/>
        <v>2143.2470502699998</v>
      </c>
      <c r="G28" s="16">
        <f t="shared" si="2"/>
        <v>0.90628564856446026</v>
      </c>
      <c r="H28" s="79"/>
      <c r="J28" s="59"/>
    </row>
    <row r="29" spans="1:11">
      <c r="A29" s="74" t="s">
        <v>31</v>
      </c>
      <c r="B29" s="42">
        <v>17749.861275089999</v>
      </c>
      <c r="C29" s="42">
        <v>4378.3315803900005</v>
      </c>
      <c r="D29" s="42">
        <v>774.12689633999992</v>
      </c>
      <c r="E29" s="42">
        <v>6517.6654693599994</v>
      </c>
      <c r="F29" s="42">
        <f t="shared" si="3"/>
        <v>11670.12394609</v>
      </c>
      <c r="G29" s="16">
        <f t="shared" si="2"/>
        <v>0.65747691011353138</v>
      </c>
      <c r="H29" s="85">
        <f>C29+D29</f>
        <v>5152.4584767300003</v>
      </c>
      <c r="I29" s="38">
        <f>(B29-E29)*1000000</f>
        <v>11232195805.73</v>
      </c>
      <c r="J29" s="56"/>
    </row>
    <row r="30" spans="1:11">
      <c r="A30" s="15" t="s">
        <v>32</v>
      </c>
      <c r="B30" s="42">
        <v>203.21263630000001</v>
      </c>
      <c r="C30" s="42">
        <v>142.44361982999999</v>
      </c>
      <c r="D30" s="42">
        <v>48.302565940000001</v>
      </c>
      <c r="E30" s="42">
        <v>11.2360542</v>
      </c>
      <c r="F30" s="42">
        <f t="shared" si="3"/>
        <v>201.98223996999999</v>
      </c>
      <c r="G30" s="16">
        <f t="shared" si="2"/>
        <v>0.99394527647294728</v>
      </c>
      <c r="H30" s="79"/>
      <c r="J30" s="56"/>
    </row>
    <row r="31" spans="1:11">
      <c r="A31" s="15" t="s">
        <v>33</v>
      </c>
      <c r="B31" s="42">
        <v>696.72963479999999</v>
      </c>
      <c r="C31" s="42">
        <v>392.32303825999998</v>
      </c>
      <c r="D31" s="42">
        <v>297.03290232000006</v>
      </c>
      <c r="E31" s="42">
        <v>7.3275870000000003</v>
      </c>
      <c r="F31" s="42">
        <f t="shared" si="3"/>
        <v>696.68352758000003</v>
      </c>
      <c r="G31" s="16">
        <f t="shared" si="2"/>
        <v>0.99993382336892678</v>
      </c>
      <c r="H31" s="79"/>
      <c r="J31" s="56"/>
    </row>
    <row r="32" spans="1:11">
      <c r="A32" s="11" t="s">
        <v>34</v>
      </c>
      <c r="B32" s="43">
        <f>SUM(B33:B35)</f>
        <v>1883.3895510000002</v>
      </c>
      <c r="C32" s="43">
        <f>SUM(C33:C35)</f>
        <v>857.0107991000001</v>
      </c>
      <c r="D32" s="43">
        <f>SUM(D33:D35)</f>
        <v>912.74558446999993</v>
      </c>
      <c r="E32" s="43">
        <f>SUM(E33:E35)</f>
        <v>33.323405319999999</v>
      </c>
      <c r="F32" s="41">
        <f t="shared" si="3"/>
        <v>1803.0797888899999</v>
      </c>
      <c r="G32" s="12">
        <f t="shared" si="2"/>
        <v>0.95735892127714139</v>
      </c>
      <c r="H32" s="78"/>
      <c r="I32" s="13"/>
      <c r="J32" s="14"/>
    </row>
    <row r="33" spans="1:10">
      <c r="A33" s="15" t="s">
        <v>35</v>
      </c>
      <c r="B33" s="42">
        <v>219.55903069999999</v>
      </c>
      <c r="C33" s="42">
        <v>113.73915251000001</v>
      </c>
      <c r="D33" s="42">
        <v>95.488922410000001</v>
      </c>
      <c r="E33" s="42">
        <v>8.6761759999999999</v>
      </c>
      <c r="F33" s="42">
        <f t="shared" si="3"/>
        <v>217.90425092000001</v>
      </c>
      <c r="G33" s="16">
        <f t="shared" si="2"/>
        <v>0.99246316685437985</v>
      </c>
      <c r="H33" s="79"/>
    </row>
    <row r="34" spans="1:10">
      <c r="A34" s="15" t="s">
        <v>36</v>
      </c>
      <c r="B34" s="42">
        <v>1302.0267865000001</v>
      </c>
      <c r="C34" s="42">
        <v>523.25420954000003</v>
      </c>
      <c r="D34" s="42">
        <v>723.61080128999993</v>
      </c>
      <c r="E34" s="42">
        <v>22.04147232</v>
      </c>
      <c r="F34" s="42">
        <f t="shared" si="3"/>
        <v>1268.9064831499998</v>
      </c>
      <c r="G34" s="16">
        <f t="shared" si="2"/>
        <v>0.97456250232836483</v>
      </c>
      <c r="H34" s="79"/>
    </row>
    <row r="35" spans="1:10">
      <c r="A35" s="15" t="s">
        <v>37</v>
      </c>
      <c r="B35" s="42">
        <v>361.80373380000003</v>
      </c>
      <c r="C35" s="42">
        <v>220.01743705000004</v>
      </c>
      <c r="D35" s="42">
        <v>93.645860769999999</v>
      </c>
      <c r="E35" s="42">
        <v>2.6057570000000001</v>
      </c>
      <c r="F35" s="42">
        <f t="shared" si="3"/>
        <v>316.26905482000001</v>
      </c>
      <c r="G35" s="16">
        <f>F35/B35</f>
        <v>0.87414535913780556</v>
      </c>
      <c r="H35" s="79"/>
    </row>
    <row r="36" spans="1:10">
      <c r="A36" s="11" t="s">
        <v>38</v>
      </c>
      <c r="B36" s="43">
        <f>SUM(B37:B39)</f>
        <v>68721.807976490003</v>
      </c>
      <c r="C36" s="43">
        <f>SUM(C37:C38)</f>
        <v>0</v>
      </c>
      <c r="D36" s="43">
        <f>SUM(D37:D39)</f>
        <v>39597.679983143506</v>
      </c>
      <c r="E36" s="40">
        <f>SUM(E37:E39)</f>
        <v>13527.739890490002</v>
      </c>
      <c r="F36" s="41">
        <f>C36+D36+E36</f>
        <v>53125.419873633509</v>
      </c>
      <c r="G36" s="12">
        <f>F36/B36</f>
        <v>0.77305038150055538</v>
      </c>
      <c r="H36" s="78"/>
      <c r="I36" s="13"/>
      <c r="J36" s="14"/>
    </row>
    <row r="37" spans="1:10">
      <c r="A37" s="15" t="s">
        <v>39</v>
      </c>
      <c r="B37" s="42">
        <v>22959.24119959</v>
      </c>
      <c r="C37" s="42">
        <v>0</v>
      </c>
      <c r="D37" s="42">
        <v>22319.501709489999</v>
      </c>
      <c r="E37" s="42">
        <v>32.718904070000001</v>
      </c>
      <c r="F37" s="42">
        <f>C37+D37+E37</f>
        <v>22352.220613559999</v>
      </c>
      <c r="G37" s="16">
        <f>F37/B37</f>
        <v>0.97356094738702248</v>
      </c>
      <c r="H37" s="79"/>
    </row>
    <row r="38" spans="1:10">
      <c r="A38" s="15" t="s">
        <v>40</v>
      </c>
      <c r="B38" s="42">
        <v>20064.366776900002</v>
      </c>
      <c r="C38" s="42">
        <v>0</v>
      </c>
      <c r="D38" s="42">
        <v>1717.34907157</v>
      </c>
      <c r="E38" s="42">
        <v>13495.020986420002</v>
      </c>
      <c r="F38" s="42">
        <f>C38+D38+E38</f>
        <v>15212.370057990003</v>
      </c>
      <c r="G38" s="16">
        <f>F38/B38</f>
        <v>0.75817842781382583</v>
      </c>
      <c r="H38" s="79"/>
    </row>
    <row r="39" spans="1:10">
      <c r="A39" s="15" t="s">
        <v>41</v>
      </c>
      <c r="B39" s="42">
        <v>25698.2</v>
      </c>
      <c r="C39" s="42">
        <v>0</v>
      </c>
      <c r="D39" s="42">
        <v>15560.829202083503</v>
      </c>
      <c r="E39" s="45">
        <v>0</v>
      </c>
      <c r="F39" s="42">
        <f>C39+D39+E39</f>
        <v>15560.829202083503</v>
      </c>
      <c r="G39" s="16">
        <f>F39/B39</f>
        <v>0.60552214560099549</v>
      </c>
      <c r="H39" s="79"/>
    </row>
    <row r="40" spans="1:10" ht="13.5">
      <c r="A40" s="17"/>
      <c r="B40" s="42"/>
      <c r="C40" s="42"/>
      <c r="D40" s="42"/>
      <c r="E40" s="45"/>
      <c r="F40" s="46"/>
      <c r="G40" s="18" t="s">
        <v>42</v>
      </c>
      <c r="H40" s="80"/>
    </row>
    <row r="41" spans="1:10">
      <c r="A41" s="19" t="s">
        <v>43</v>
      </c>
      <c r="B41" s="47">
        <f>B42+B43</f>
        <v>4789.0036370600001</v>
      </c>
      <c r="C41" s="47">
        <f>C42+C43</f>
        <v>3764.0952386099998</v>
      </c>
      <c r="D41" s="47">
        <f>D42+D43</f>
        <v>864.61406481000006</v>
      </c>
      <c r="E41" s="48">
        <f>E42+E43</f>
        <v>88.486758320000007</v>
      </c>
      <c r="F41" s="47">
        <f>C41+D41+E41</f>
        <v>4717.19606174</v>
      </c>
      <c r="G41" s="20">
        <f>F41/B41</f>
        <v>0.98500573798601598</v>
      </c>
      <c r="H41" s="81"/>
    </row>
    <row r="42" spans="1:10">
      <c r="A42" s="15" t="s">
        <v>44</v>
      </c>
      <c r="B42" s="42">
        <v>1670.4275898599999</v>
      </c>
      <c r="C42" s="42">
        <v>1262.9078247100001</v>
      </c>
      <c r="D42" s="42">
        <v>329.92936563000001</v>
      </c>
      <c r="E42" s="42">
        <v>76.951879290000008</v>
      </c>
      <c r="F42" s="44">
        <f>C42+D42+E42</f>
        <v>1669.7890696300003</v>
      </c>
      <c r="G42" s="16">
        <f>F42/B42</f>
        <v>0.9996177504287671</v>
      </c>
      <c r="H42" s="79"/>
    </row>
    <row r="43" spans="1:10">
      <c r="A43" s="15" t="s">
        <v>45</v>
      </c>
      <c r="B43" s="42">
        <v>3118.5760472000002</v>
      </c>
      <c r="C43" s="42">
        <v>2501.1874138999997</v>
      </c>
      <c r="D43" s="42">
        <v>534.68469918000005</v>
      </c>
      <c r="E43" s="42">
        <v>11.534879029999999</v>
      </c>
      <c r="F43" s="44">
        <f>C43+D43+E43</f>
        <v>3047.4069921099995</v>
      </c>
      <c r="G43" s="16">
        <f>F43/B43</f>
        <v>0.97717899002209696</v>
      </c>
      <c r="H43" s="79"/>
    </row>
    <row r="44" spans="1:10" ht="13.5">
      <c r="A44" s="17"/>
      <c r="B44" s="42"/>
      <c r="C44" s="42"/>
      <c r="D44" s="42"/>
      <c r="E44" s="45"/>
      <c r="F44" s="46"/>
      <c r="G44" s="18" t="s">
        <v>42</v>
      </c>
      <c r="H44" s="80"/>
    </row>
    <row r="45" spans="1:10">
      <c r="A45" s="19" t="s">
        <v>46</v>
      </c>
      <c r="B45" s="47">
        <f t="shared" ref="B45:G45" si="4">B46</f>
        <v>1575.0100806</v>
      </c>
      <c r="C45" s="47">
        <f t="shared" si="4"/>
        <v>1245.25879764</v>
      </c>
      <c r="D45" s="47">
        <f t="shared" si="4"/>
        <v>296.65733958999999</v>
      </c>
      <c r="E45" s="47">
        <f t="shared" si="4"/>
        <v>33.058728590000001</v>
      </c>
      <c r="F45" s="47">
        <f t="shared" si="4"/>
        <v>1574.9748658199999</v>
      </c>
      <c r="G45" s="21">
        <f t="shared" si="4"/>
        <v>0.99997764155262625</v>
      </c>
      <c r="H45" s="82"/>
    </row>
    <row r="46" spans="1:10">
      <c r="A46" s="22" t="s">
        <v>47</v>
      </c>
      <c r="B46" s="49">
        <f>SUM(B47:B50)</f>
        <v>1575.0100806</v>
      </c>
      <c r="C46" s="49">
        <f>SUM(C47:C50)</f>
        <v>1245.25879764</v>
      </c>
      <c r="D46" s="49">
        <f>SUM(D47:D50)</f>
        <v>296.65733958999999</v>
      </c>
      <c r="E46" s="49">
        <f>SUM(E47:E50)</f>
        <v>33.058728590000001</v>
      </c>
      <c r="F46" s="49">
        <f>SUM(F47:F50)</f>
        <v>1574.9748658199999</v>
      </c>
      <c r="G46" s="23">
        <f>F46/B46</f>
        <v>0.99997764155262625</v>
      </c>
      <c r="H46" s="83"/>
    </row>
    <row r="47" spans="1:10">
      <c r="A47" s="24" t="s">
        <v>48</v>
      </c>
      <c r="B47" s="42">
        <v>264.79287169999998</v>
      </c>
      <c r="C47" s="42">
        <v>141.37487320999998</v>
      </c>
      <c r="D47" s="42">
        <v>110.04465087999999</v>
      </c>
      <c r="E47" s="42">
        <v>13.338542500000001</v>
      </c>
      <c r="F47" s="44">
        <f t="shared" ref="F47:F56" si="5">C47+D47+E47</f>
        <v>264.75806659</v>
      </c>
      <c r="G47" s="16">
        <f t="shared" ref="G47:G53" si="6">F47/B47</f>
        <v>0.999868557224458</v>
      </c>
      <c r="H47" s="79"/>
    </row>
    <row r="48" spans="1:10">
      <c r="A48" s="24" t="s">
        <v>49</v>
      </c>
      <c r="B48" s="42">
        <v>202.94490810000002</v>
      </c>
      <c r="C48" s="42">
        <v>150.25366328999996</v>
      </c>
      <c r="D48" s="42">
        <v>39.608864230000002</v>
      </c>
      <c r="E48" s="42">
        <v>13.0820186</v>
      </c>
      <c r="F48" s="44">
        <f t="shared" si="5"/>
        <v>202.94454611999996</v>
      </c>
      <c r="G48" s="16">
        <f t="shared" si="6"/>
        <v>0.9999982163632315</v>
      </c>
      <c r="H48" s="79"/>
    </row>
    <row r="49" spans="1:11">
      <c r="A49" s="24" t="s">
        <v>50</v>
      </c>
      <c r="B49" s="42">
        <v>121.34803464999999</v>
      </c>
      <c r="C49" s="42">
        <v>91.621408509999995</v>
      </c>
      <c r="D49" s="42">
        <v>28.452878859999998</v>
      </c>
      <c r="E49" s="42">
        <v>1.2737424900000001</v>
      </c>
      <c r="F49" s="44">
        <f t="shared" si="5"/>
        <v>121.34802986</v>
      </c>
      <c r="G49" s="16">
        <f t="shared" si="6"/>
        <v>0.99999996052676088</v>
      </c>
      <c r="H49" s="79"/>
    </row>
    <row r="50" spans="1:11">
      <c r="A50" s="24" t="s">
        <v>51</v>
      </c>
      <c r="B50" s="42">
        <v>985.92426614999999</v>
      </c>
      <c r="C50" s="42">
        <v>862.00885262999998</v>
      </c>
      <c r="D50" s="42">
        <v>118.55094562000001</v>
      </c>
      <c r="E50" s="42">
        <v>5.3644249999999998</v>
      </c>
      <c r="F50" s="44">
        <f t="shared" si="5"/>
        <v>985.92422324999995</v>
      </c>
      <c r="G50" s="16">
        <f t="shared" si="6"/>
        <v>0.99999995648753004</v>
      </c>
      <c r="H50" s="79"/>
    </row>
    <row r="51" spans="1:11">
      <c r="A51" s="19" t="s">
        <v>52</v>
      </c>
      <c r="B51" s="47">
        <f>SUM(B52:B56)</f>
        <v>2664.4156163600001</v>
      </c>
      <c r="C51" s="47">
        <f>SUM(C52:C56)</f>
        <v>2065.6631869399998</v>
      </c>
      <c r="D51" s="47">
        <f>SUM(D52:D56)</f>
        <v>527.71322368000006</v>
      </c>
      <c r="E51" s="48">
        <f>SUM(E52:E56)</f>
        <v>47.505878729999999</v>
      </c>
      <c r="F51" s="47">
        <f t="shared" si="5"/>
        <v>2640.8822893499996</v>
      </c>
      <c r="G51" s="20">
        <f>F51/B51</f>
        <v>0.99116754650982319</v>
      </c>
      <c r="H51" s="81"/>
    </row>
    <row r="52" spans="1:11">
      <c r="A52" s="15" t="s">
        <v>53</v>
      </c>
      <c r="B52" s="42">
        <v>750.39836939999998</v>
      </c>
      <c r="C52" s="42">
        <v>425.81973317000001</v>
      </c>
      <c r="D52" s="42">
        <v>285.01057023999999</v>
      </c>
      <c r="E52" s="42">
        <v>25.520700839999996</v>
      </c>
      <c r="F52" s="44">
        <f t="shared" si="5"/>
        <v>736.35100424999996</v>
      </c>
      <c r="G52" s="16">
        <f t="shared" si="6"/>
        <v>0.98128012303487289</v>
      </c>
      <c r="H52" s="79"/>
    </row>
    <row r="53" spans="1:11">
      <c r="A53" s="15" t="s">
        <v>54</v>
      </c>
      <c r="B53" s="42">
        <v>498.6949687</v>
      </c>
      <c r="C53" s="42">
        <v>437.19295832</v>
      </c>
      <c r="D53" s="42">
        <v>51.379407569999998</v>
      </c>
      <c r="E53" s="42">
        <v>6.1639404999999998</v>
      </c>
      <c r="F53" s="44">
        <f t="shared" si="5"/>
        <v>494.73630639000004</v>
      </c>
      <c r="G53" s="16">
        <f t="shared" si="6"/>
        <v>0.99206195658977792</v>
      </c>
      <c r="H53" s="79"/>
    </row>
    <row r="54" spans="1:11">
      <c r="A54" s="15" t="s">
        <v>55</v>
      </c>
      <c r="B54" s="42">
        <v>109.31088646000001</v>
      </c>
      <c r="C54" s="42">
        <v>85.748039640000002</v>
      </c>
      <c r="D54" s="42">
        <v>16.571238309999998</v>
      </c>
      <c r="E54" s="42">
        <v>6.0157616799999998</v>
      </c>
      <c r="F54" s="44">
        <f t="shared" si="5"/>
        <v>108.33503963</v>
      </c>
      <c r="G54" s="16">
        <f>F54/B54</f>
        <v>0.99107273884969271</v>
      </c>
      <c r="H54" s="79"/>
    </row>
    <row r="55" spans="1:11">
      <c r="A55" s="15" t="s">
        <v>56</v>
      </c>
      <c r="B55" s="42">
        <v>1276.3100648</v>
      </c>
      <c r="C55" s="42">
        <v>1099.6373360499999</v>
      </c>
      <c r="D55" s="42">
        <v>162.35742469000002</v>
      </c>
      <c r="E55" s="42">
        <v>9.8054757100000014</v>
      </c>
      <c r="F55" s="44">
        <f t="shared" si="5"/>
        <v>1271.8002364500001</v>
      </c>
      <c r="G55" s="16">
        <f>F55/B55</f>
        <v>0.99646651039243617</v>
      </c>
      <c r="H55" s="79"/>
    </row>
    <row r="56" spans="1:11">
      <c r="A56" s="15" t="s">
        <v>57</v>
      </c>
      <c r="B56" s="42">
        <v>29.701326999999999</v>
      </c>
      <c r="C56" s="42">
        <v>17.265119759999997</v>
      </c>
      <c r="D56" s="42">
        <v>12.394582870000001</v>
      </c>
      <c r="E56" s="42">
        <v>0</v>
      </c>
      <c r="F56" s="44">
        <f t="shared" si="5"/>
        <v>29.659702629999998</v>
      </c>
      <c r="G56" s="16">
        <f>F56/B56</f>
        <v>0.99859856867674635</v>
      </c>
      <c r="H56" s="79"/>
    </row>
    <row r="57" spans="1:11" ht="12" customHeight="1">
      <c r="A57" s="25"/>
      <c r="B57" s="50"/>
      <c r="C57" s="50"/>
      <c r="D57" s="50"/>
      <c r="E57" s="51"/>
      <c r="F57" s="52"/>
      <c r="G57" s="26" t="s">
        <v>42</v>
      </c>
      <c r="H57" s="80"/>
      <c r="K57" s="38"/>
    </row>
    <row r="58" spans="1:11" ht="13.5">
      <c r="A58" s="27" t="s">
        <v>58</v>
      </c>
      <c r="B58" s="53">
        <f>B9+B41+B45+B51</f>
        <v>163250.00000170001</v>
      </c>
      <c r="C58" s="53">
        <f>C9+C41+C45+C51</f>
        <v>47122.437120730006</v>
      </c>
      <c r="D58" s="53">
        <f>D9+D41+D45+D51</f>
        <v>61350.857964453506</v>
      </c>
      <c r="E58" s="54">
        <f>E9+E41+E45+E51</f>
        <v>28258.194064840001</v>
      </c>
      <c r="F58" s="55">
        <f>C58+D58+E58</f>
        <v>136731.48915002352</v>
      </c>
      <c r="G58" s="28">
        <f>F58/B58</f>
        <v>0.83755889218131496</v>
      </c>
      <c r="H58" s="84">
        <f>B58*1000000</f>
        <v>163250000001.70001</v>
      </c>
      <c r="I58" s="38">
        <f>F58*1000000</f>
        <v>136731489150.02353</v>
      </c>
      <c r="J58" s="29"/>
    </row>
    <row r="59" spans="1:11">
      <c r="A59" t="s">
        <v>59</v>
      </c>
    </row>
    <row r="60" spans="1:11">
      <c r="A60" s="87" t="s">
        <v>60</v>
      </c>
      <c r="B60" s="87"/>
      <c r="C60" s="87"/>
      <c r="D60" s="87"/>
      <c r="E60" s="87"/>
      <c r="F60" s="87"/>
      <c r="G60" s="87"/>
      <c r="J60" s="31"/>
      <c r="K60" s="57"/>
    </row>
    <row r="62" spans="1:11" ht="13.5">
      <c r="D62" s="30"/>
      <c r="E62" s="30"/>
      <c r="F62" s="32"/>
      <c r="J62" s="33"/>
      <c r="K62" s="38"/>
    </row>
    <row r="64" spans="1:11">
      <c r="D64" s="37"/>
      <c r="E64" s="37"/>
    </row>
    <row r="66" spans="3:3">
      <c r="C66" s="38"/>
    </row>
  </sheetData>
  <mergeCells count="11">
    <mergeCell ref="A60:G60"/>
    <mergeCell ref="A2:G2"/>
    <mergeCell ref="A5:A8"/>
    <mergeCell ref="B5:B6"/>
    <mergeCell ref="C5:D5"/>
    <mergeCell ref="A1:G1"/>
    <mergeCell ref="A3:G3"/>
    <mergeCell ref="A4:G4"/>
    <mergeCell ref="E5:E6"/>
    <mergeCell ref="F5:F6"/>
    <mergeCell ref="G5:G6"/>
  </mergeCells>
  <pageMargins left="1" right="0.16" top="0.62" bottom="0.4" header="0.26" footer="0.19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C8" sqref="C8"/>
    </sheetView>
  </sheetViews>
  <sheetFormatPr defaultRowHeight="12.75"/>
  <sheetData>
    <row r="1" spans="1:7">
      <c r="A1" s="61"/>
      <c r="B1" s="61"/>
      <c r="C1" s="61"/>
      <c r="D1" s="61"/>
      <c r="E1" s="61"/>
      <c r="F1" s="61"/>
    </row>
    <row r="2" spans="1:7">
      <c r="A2" s="61"/>
      <c r="B2" s="61"/>
      <c r="C2" s="61"/>
      <c r="D2" s="61"/>
      <c r="E2" s="61"/>
      <c r="F2" s="61"/>
      <c r="G2" s="61"/>
    </row>
    <row r="3" spans="1:7">
      <c r="A3" s="61"/>
      <c r="B3" s="61"/>
      <c r="C3" s="61"/>
      <c r="D3" s="61"/>
      <c r="E3" s="61"/>
      <c r="F3" s="61"/>
    </row>
    <row r="4" spans="1:7">
      <c r="A4" s="73" t="s">
        <v>61</v>
      </c>
      <c r="B4" s="73"/>
      <c r="C4" s="73"/>
      <c r="D4" s="73"/>
      <c r="E4" s="73"/>
      <c r="F4" s="73"/>
    </row>
  </sheetData>
  <mergeCells count="4">
    <mergeCell ref="A1:F1"/>
    <mergeCell ref="A2:G2"/>
    <mergeCell ref="A3:F3"/>
    <mergeCell ref="A4:F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7" sqref="A7:A145"/>
    </sheetView>
  </sheetViews>
  <sheetFormatPr defaultRowHeight="12.75"/>
  <cols>
    <col min="1" max="1" width="9.140625" customWidth="1"/>
  </cols>
  <sheetData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b6090d3-9f40-490c-b14a-1443dd12409b">
      <UserInfo>
        <DisplayName/>
        <AccountId xsi:nil="true"/>
        <AccountType/>
      </UserInfo>
    </SharedWithUsers>
    <MediaLengthInSeconds xmlns="e590a687-f655-4293-821c-a8c4c8c5993c" xsi:nil="true"/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EFCBEFDB-29CA-498A-A4EC-BA6F4FD1D522}"/>
</file>

<file path=customXml/itemProps2.xml><?xml version="1.0" encoding="utf-8"?>
<ds:datastoreItem xmlns:ds="http://schemas.openxmlformats.org/officeDocument/2006/customXml" ds:itemID="{F53642E6-E139-491D-AEBF-E46C82DE23F0}"/>
</file>

<file path=customXml/itemProps3.xml><?xml version="1.0" encoding="utf-8"?>
<ds:datastoreItem xmlns:ds="http://schemas.openxmlformats.org/officeDocument/2006/customXml" ds:itemID="{649665F5-7583-4CA3-89FD-9B6A60CF5DEA}"/>
</file>

<file path=customXml/itemProps4.xml><?xml version="1.0" encoding="utf-8"?>
<ds:datastoreItem xmlns:ds="http://schemas.openxmlformats.org/officeDocument/2006/customXml" ds:itemID="{97F25EBF-23A1-498B-9866-2F900BF36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wmetelus</dc:creator>
  <cp:keywords/>
  <dc:description/>
  <cp:lastModifiedBy>Julio Cesar Mieses Ramirez</cp:lastModifiedBy>
  <cp:revision/>
  <dcterms:created xsi:type="dcterms:W3CDTF">2011-04-20T13:48:23Z</dcterms:created>
  <dcterms:modified xsi:type="dcterms:W3CDTF">2022-01-20T15:24:47Z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display_urn:schemas-microsoft-com:office:office#Editor">
    <vt:lpwstr>Marvin Ploetz</vt:lpwstr>
  </property>
  <property fmtid="{D5CDD505-2E9C-101B-9397-08002B2CF9AE}" pid="4" name="Order">
    <vt:lpwstr>1822600.00000000</vt:lpwstr>
  </property>
  <property fmtid="{D5CDD505-2E9C-101B-9397-08002B2CF9AE}" pid="5" name="SharedWithUsers">
    <vt:lpwstr/>
  </property>
  <property fmtid="{D5CDD505-2E9C-101B-9397-08002B2CF9AE}" pid="6" name="_ExtendedDescription">
    <vt:lpwstr/>
  </property>
  <property fmtid="{D5CDD505-2E9C-101B-9397-08002B2CF9AE}" pid="7" name="display_urn:schemas-microsoft-com:office:office#Author">
    <vt:lpwstr>Marvin Ploetz</vt:lpwstr>
  </property>
  <property fmtid="{D5CDD505-2E9C-101B-9397-08002B2CF9AE}" pid="8" name="ComplianceAssetId">
    <vt:lpwstr/>
  </property>
  <property fmtid="{D5CDD505-2E9C-101B-9397-08002B2CF9AE}" pid="9" name="TriggerFlowInfo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MediaLengthInSeconds">
    <vt:lpwstr/>
  </property>
</Properties>
</file>