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Burundi/Execution/"/>
    </mc:Choice>
  </mc:AlternateContent>
  <xr:revisionPtr revIDLastSave="0" documentId="8_{5E08F3A3-2509-5C47-ABC7-94C03CCE8073}" xr6:coauthVersionLast="47" xr6:coauthVersionMax="47" xr10:uidLastSave="{00000000-0000-0000-0000-000000000000}"/>
  <bookViews>
    <workbookView xWindow="0" yWindow="500" windowWidth="28800" windowHeight="16360" firstSheet="3" activeTab="3" xr2:uid="{00000000-000D-0000-FFFF-FFFF00000000}"/>
  </bookViews>
  <sheets>
    <sheet name="Table_de_Matière" sheetId="6" r:id="rId1"/>
    <sheet name="Mensuelle" sheetId="3" r:id="rId2"/>
    <sheet name="Trimestrielle" sheetId="4" r:id="rId3"/>
    <sheet name="Annuelle" sheetId="7" r:id="rId4"/>
  </sheets>
  <definedNames>
    <definedName name="Zone_impres_MI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7" l="1"/>
  <c r="N25" i="7"/>
  <c r="N23" i="7"/>
  <c r="H210" i="3"/>
  <c r="D210" i="3"/>
  <c r="J210" i="3"/>
  <c r="L210" i="3" s="1"/>
  <c r="B6" i="7"/>
  <c r="H209" i="3"/>
  <c r="D209" i="3"/>
  <c r="J209" i="3"/>
  <c r="L209" i="3" s="1"/>
  <c r="H208" i="3"/>
  <c r="D208" i="3"/>
  <c r="J208" i="3" s="1"/>
  <c r="L208" i="3" s="1"/>
  <c r="H207" i="3"/>
  <c r="D207" i="3"/>
  <c r="J207" i="3"/>
  <c r="H206" i="3"/>
  <c r="D206" i="3"/>
  <c r="J206" i="3"/>
  <c r="L206" i="3" s="1"/>
  <c r="H205" i="3"/>
  <c r="D205" i="3"/>
  <c r="H204" i="3"/>
  <c r="D204" i="3"/>
  <c r="J204" i="3"/>
  <c r="L204" i="3" s="1"/>
  <c r="H203" i="3"/>
  <c r="D203" i="3"/>
  <c r="J203" i="3"/>
  <c r="L203" i="3" s="1"/>
  <c r="H202" i="3"/>
  <c r="D202" i="3"/>
  <c r="J202" i="3" s="1"/>
  <c r="L202" i="3"/>
  <c r="H201" i="3"/>
  <c r="H71" i="4"/>
  <c r="D201" i="3"/>
  <c r="H200" i="3"/>
  <c r="D200" i="3"/>
  <c r="H199" i="3"/>
  <c r="J199" i="3" s="1"/>
  <c r="D199" i="3"/>
  <c r="H198" i="3"/>
  <c r="D198" i="3"/>
  <c r="H197" i="3"/>
  <c r="D197" i="3"/>
  <c r="J197" i="3" s="1"/>
  <c r="L197" i="3" s="1"/>
  <c r="H196" i="3"/>
  <c r="H69" i="4" s="1"/>
  <c r="D196" i="3"/>
  <c r="H195" i="3"/>
  <c r="D195" i="3"/>
  <c r="J195" i="3" s="1"/>
  <c r="H194" i="3"/>
  <c r="J194" i="3" s="1"/>
  <c r="L194" i="3" s="1"/>
  <c r="D194" i="3"/>
  <c r="H193" i="3"/>
  <c r="D193" i="3"/>
  <c r="J193" i="3" s="1"/>
  <c r="H192" i="3"/>
  <c r="D192" i="3"/>
  <c r="H191" i="3"/>
  <c r="D191" i="3"/>
  <c r="H190" i="3"/>
  <c r="D190" i="3"/>
  <c r="J190" i="3" s="1"/>
  <c r="L190" i="3"/>
  <c r="H189" i="3"/>
  <c r="D189" i="3"/>
  <c r="H188" i="3"/>
  <c r="D188" i="3"/>
  <c r="J188" i="3"/>
  <c r="L188" i="3" s="1"/>
  <c r="H187" i="3"/>
  <c r="D187" i="3"/>
  <c r="J187" i="3"/>
  <c r="L187" i="3"/>
  <c r="H186" i="3"/>
  <c r="H66" i="4"/>
  <c r="D186" i="3"/>
  <c r="H185" i="3"/>
  <c r="D185" i="3"/>
  <c r="H184" i="3"/>
  <c r="H65" i="4" s="1"/>
  <c r="D184" i="3"/>
  <c r="J184" i="3"/>
  <c r="L184" i="3" s="1"/>
  <c r="L65" i="4" s="1"/>
  <c r="H183" i="3"/>
  <c r="D183" i="3"/>
  <c r="H182" i="3"/>
  <c r="D182" i="3"/>
  <c r="J182" i="3"/>
  <c r="L182" i="3" s="1"/>
  <c r="H181" i="3"/>
  <c r="D181" i="3"/>
  <c r="H180" i="3"/>
  <c r="D180" i="3"/>
  <c r="J180" i="3" s="1"/>
  <c r="H179" i="3"/>
  <c r="D179" i="3"/>
  <c r="D63" i="4" s="1"/>
  <c r="H178" i="3"/>
  <c r="D178" i="3"/>
  <c r="J178" i="3"/>
  <c r="L178" i="3" s="1"/>
  <c r="H177" i="3"/>
  <c r="D177" i="3"/>
  <c r="H176" i="3"/>
  <c r="D176" i="3"/>
  <c r="J176" i="3" s="1"/>
  <c r="L176" i="3" s="1"/>
  <c r="H175" i="3"/>
  <c r="J175" i="3" s="1"/>
  <c r="L175" i="3" s="1"/>
  <c r="D175" i="3"/>
  <c r="H174" i="3"/>
  <c r="H23" i="7" s="1"/>
  <c r="D174" i="3"/>
  <c r="H173" i="3"/>
  <c r="D173" i="3"/>
  <c r="H172" i="3"/>
  <c r="J172" i="3" s="1"/>
  <c r="D172" i="3"/>
  <c r="L172" i="3"/>
  <c r="H171" i="3"/>
  <c r="J171" i="3" s="1"/>
  <c r="H61" i="4"/>
  <c r="D171" i="3"/>
  <c r="H170" i="3"/>
  <c r="D170" i="3"/>
  <c r="H169" i="3"/>
  <c r="H60" i="4" s="1"/>
  <c r="D169" i="3"/>
  <c r="J169" i="3"/>
  <c r="L169" i="3" s="1"/>
  <c r="H168" i="3"/>
  <c r="D168" i="3"/>
  <c r="J168" i="3"/>
  <c r="L168" i="3" s="1"/>
  <c r="H167" i="3"/>
  <c r="D167" i="3"/>
  <c r="J167" i="3"/>
  <c r="L167" i="3"/>
  <c r="H166" i="3"/>
  <c r="D166" i="3"/>
  <c r="J166" i="3"/>
  <c r="L166" i="3"/>
  <c r="L59" i="4" s="1"/>
  <c r="H165" i="3"/>
  <c r="H59" i="4"/>
  <c r="D165" i="3"/>
  <c r="J165" i="3" s="1"/>
  <c r="J59" i="4" s="1"/>
  <c r="D59" i="4"/>
  <c r="H164" i="3"/>
  <c r="D164" i="3"/>
  <c r="J164" i="3"/>
  <c r="L164" i="3"/>
  <c r="H163" i="3"/>
  <c r="D163" i="3"/>
  <c r="H162" i="3"/>
  <c r="H22" i="7" s="1"/>
  <c r="D162" i="3"/>
  <c r="H161" i="3"/>
  <c r="D161" i="3"/>
  <c r="J161" i="3"/>
  <c r="L161" i="3" s="1"/>
  <c r="H160" i="3"/>
  <c r="D160" i="3"/>
  <c r="J160" i="3"/>
  <c r="L160" i="3" s="1"/>
  <c r="H159" i="3"/>
  <c r="D159" i="3"/>
  <c r="H158" i="3"/>
  <c r="D158" i="3"/>
  <c r="H157" i="3"/>
  <c r="D157" i="3"/>
  <c r="H156" i="3"/>
  <c r="D156" i="3"/>
  <c r="H155" i="3"/>
  <c r="J155" i="3" s="1"/>
  <c r="L155" i="3" s="1"/>
  <c r="D155" i="3"/>
  <c r="H154" i="3"/>
  <c r="D154" i="3"/>
  <c r="H153" i="3"/>
  <c r="J153" i="3" s="1"/>
  <c r="D153" i="3"/>
  <c r="H152" i="3"/>
  <c r="D152" i="3"/>
  <c r="D54" i="4" s="1"/>
  <c r="H151" i="3"/>
  <c r="J151" i="3" s="1"/>
  <c r="D151" i="3"/>
  <c r="H150" i="3"/>
  <c r="D150" i="3"/>
  <c r="H149" i="3"/>
  <c r="D149" i="3"/>
  <c r="J149" i="3"/>
  <c r="L149" i="3"/>
  <c r="H148" i="3"/>
  <c r="J148" i="3" s="1"/>
  <c r="L148" i="3" s="1"/>
  <c r="D148" i="3"/>
  <c r="H147" i="3"/>
  <c r="D147" i="3"/>
  <c r="H146" i="3"/>
  <c r="D146" i="3"/>
  <c r="H145" i="3"/>
  <c r="H52" i="4" s="1"/>
  <c r="D145" i="3"/>
  <c r="H144" i="3"/>
  <c r="D144" i="3"/>
  <c r="H143" i="3"/>
  <c r="J143" i="3" s="1"/>
  <c r="D143" i="3"/>
  <c r="H142" i="3"/>
  <c r="J142" i="3" s="1"/>
  <c r="L142" i="3" s="1"/>
  <c r="D142" i="3"/>
  <c r="H141" i="3"/>
  <c r="D141" i="3"/>
  <c r="H140" i="3"/>
  <c r="D140" i="3"/>
  <c r="H139" i="3"/>
  <c r="D139" i="3"/>
  <c r="H138" i="3"/>
  <c r="D138" i="3"/>
  <c r="H137" i="3"/>
  <c r="D137" i="3"/>
  <c r="J137" i="3"/>
  <c r="L137" i="3" s="1"/>
  <c r="H136" i="3"/>
  <c r="J136" i="3" s="1"/>
  <c r="L136" i="3" s="1"/>
  <c r="D136" i="3"/>
  <c r="H135" i="3"/>
  <c r="J135" i="3" s="1"/>
  <c r="D135" i="3"/>
  <c r="H134" i="3"/>
  <c r="D134" i="3"/>
  <c r="H133" i="3"/>
  <c r="D133" i="3"/>
  <c r="J133" i="3" s="1"/>
  <c r="L133" i="3"/>
  <c r="H132" i="3"/>
  <c r="J132" i="3" s="1"/>
  <c r="L132" i="3" s="1"/>
  <c r="H48" i="4"/>
  <c r="D132" i="3"/>
  <c r="H131" i="3"/>
  <c r="D131" i="3"/>
  <c r="J131" i="3"/>
  <c r="L131" i="3"/>
  <c r="H130" i="3"/>
  <c r="D130" i="3"/>
  <c r="J130" i="3"/>
  <c r="L130" i="3"/>
  <c r="H129" i="3"/>
  <c r="H47" i="4"/>
  <c r="D129" i="3"/>
  <c r="H128" i="3"/>
  <c r="D128" i="3"/>
  <c r="H127" i="3"/>
  <c r="D127" i="3"/>
  <c r="J127" i="3" s="1"/>
  <c r="H126" i="3"/>
  <c r="J126" i="3" s="1"/>
  <c r="D126" i="3"/>
  <c r="H125" i="3"/>
  <c r="D125" i="3"/>
  <c r="J125" i="3" s="1"/>
  <c r="L125" i="3" s="1"/>
  <c r="L45" i="4" s="1"/>
  <c r="H124" i="3"/>
  <c r="D124" i="3"/>
  <c r="J124" i="3"/>
  <c r="L124" i="3"/>
  <c r="H123" i="3"/>
  <c r="D123" i="3"/>
  <c r="J123" i="3"/>
  <c r="H122" i="3"/>
  <c r="D122" i="3"/>
  <c r="H121" i="3"/>
  <c r="D121" i="3"/>
  <c r="J121" i="3"/>
  <c r="L121" i="3" s="1"/>
  <c r="H120" i="3"/>
  <c r="H44" i="4" s="1"/>
  <c r="D120" i="3"/>
  <c r="H119" i="3"/>
  <c r="D119" i="3"/>
  <c r="J119" i="3"/>
  <c r="L119" i="3" s="1"/>
  <c r="H118" i="3"/>
  <c r="D118" i="3"/>
  <c r="D43" i="4" s="1"/>
  <c r="H117" i="3"/>
  <c r="D117" i="3"/>
  <c r="H116" i="3"/>
  <c r="D116" i="3"/>
  <c r="H115" i="3"/>
  <c r="J115" i="3" s="1"/>
  <c r="L115" i="3" s="1"/>
  <c r="D115" i="3"/>
  <c r="D18" i="7" s="1"/>
  <c r="H114" i="3"/>
  <c r="D114" i="3"/>
  <c r="H113" i="3"/>
  <c r="D113" i="3"/>
  <c r="J113" i="3" s="1"/>
  <c r="L113" i="3"/>
  <c r="H112" i="3"/>
  <c r="D112" i="3"/>
  <c r="H111" i="3"/>
  <c r="D111" i="3"/>
  <c r="H110" i="3"/>
  <c r="H40" i="4" s="1"/>
  <c r="D110" i="3"/>
  <c r="H109" i="3"/>
  <c r="D109" i="3"/>
  <c r="D40" i="4" s="1"/>
  <c r="J109" i="3"/>
  <c r="J40" i="4" s="1"/>
  <c r="H108" i="3"/>
  <c r="D108" i="3"/>
  <c r="H107" i="3"/>
  <c r="D107" i="3"/>
  <c r="J107" i="3"/>
  <c r="L107" i="3"/>
  <c r="H106" i="3"/>
  <c r="D106" i="3"/>
  <c r="H105" i="3"/>
  <c r="J105" i="3"/>
  <c r="D105" i="3"/>
  <c r="H104" i="3"/>
  <c r="D104" i="3"/>
  <c r="J104" i="3" s="1"/>
  <c r="H103" i="3"/>
  <c r="J103" i="3" s="1"/>
  <c r="L103" i="3" s="1"/>
  <c r="D103" i="3"/>
  <c r="H102" i="3"/>
  <c r="H38" i="4" s="1"/>
  <c r="D102" i="3"/>
  <c r="H101" i="3"/>
  <c r="D101" i="3"/>
  <c r="J101" i="3" s="1"/>
  <c r="L101" i="3" s="1"/>
  <c r="H100" i="3"/>
  <c r="D100" i="3"/>
  <c r="H99" i="3"/>
  <c r="H37" i="4" s="1"/>
  <c r="D99" i="3"/>
  <c r="H98" i="3"/>
  <c r="D98" i="3"/>
  <c r="J98" i="3"/>
  <c r="L98" i="3"/>
  <c r="H97" i="3"/>
  <c r="D97" i="3"/>
  <c r="H96" i="3"/>
  <c r="J96" i="3" s="1"/>
  <c r="D96" i="3"/>
  <c r="H95" i="3"/>
  <c r="D95" i="3"/>
  <c r="H94" i="3"/>
  <c r="H35" i="4" s="1"/>
  <c r="D94" i="3"/>
  <c r="H93" i="3"/>
  <c r="D93" i="3"/>
  <c r="J93" i="3" s="1"/>
  <c r="H92" i="3"/>
  <c r="D92" i="3"/>
  <c r="H91" i="3"/>
  <c r="D91" i="3"/>
  <c r="J91" i="3"/>
  <c r="L91" i="3"/>
  <c r="H90" i="3"/>
  <c r="D90" i="3"/>
  <c r="J90" i="3"/>
  <c r="H89" i="3"/>
  <c r="D89" i="3"/>
  <c r="J89" i="3"/>
  <c r="L89" i="3"/>
  <c r="H88" i="3"/>
  <c r="D88" i="3"/>
  <c r="J88" i="3"/>
  <c r="L88" i="3"/>
  <c r="H87" i="3"/>
  <c r="H33" i="4"/>
  <c r="D87" i="3"/>
  <c r="D33" i="4" s="1"/>
  <c r="J87" i="3"/>
  <c r="L87" i="3" s="1"/>
  <c r="L33" i="4" s="1"/>
  <c r="H86" i="3"/>
  <c r="D86" i="3"/>
  <c r="J86" i="3"/>
  <c r="L86" i="3"/>
  <c r="H85" i="3"/>
  <c r="D85" i="3"/>
  <c r="J85" i="3"/>
  <c r="L85" i="3"/>
  <c r="H84" i="3"/>
  <c r="H32" i="4"/>
  <c r="D84" i="3"/>
  <c r="D32" i="4" s="1"/>
  <c r="H83" i="3"/>
  <c r="J83" i="3" s="1"/>
  <c r="D83" i="3"/>
  <c r="H82" i="3"/>
  <c r="D82" i="3"/>
  <c r="D31" i="4" s="1"/>
  <c r="H81" i="3"/>
  <c r="J81" i="3" s="1"/>
  <c r="L81" i="3" s="1"/>
  <c r="D81" i="3"/>
  <c r="H80" i="3"/>
  <c r="D80" i="3"/>
  <c r="J80" i="3" s="1"/>
  <c r="L80" i="3" s="1"/>
  <c r="H79" i="3"/>
  <c r="D79" i="3"/>
  <c r="J79" i="3" s="1"/>
  <c r="L79" i="3" s="1"/>
  <c r="H78" i="3"/>
  <c r="D78" i="3"/>
  <c r="D15" i="7" s="1"/>
  <c r="H77" i="3"/>
  <c r="D77" i="3"/>
  <c r="J77" i="3" s="1"/>
  <c r="L77" i="3" s="1"/>
  <c r="H76" i="3"/>
  <c r="H29" i="4" s="1"/>
  <c r="D76" i="3"/>
  <c r="H75" i="3"/>
  <c r="D75" i="3"/>
  <c r="H74" i="3"/>
  <c r="D74" i="3"/>
  <c r="J74" i="3" s="1"/>
  <c r="L74" i="3" s="1"/>
  <c r="H73" i="3"/>
  <c r="H28" i="4" s="1"/>
  <c r="D73" i="3"/>
  <c r="H72" i="3"/>
  <c r="D72" i="3"/>
  <c r="H71" i="3"/>
  <c r="H27" i="4" s="1"/>
  <c r="D71" i="3"/>
  <c r="D27" i="4" s="1"/>
  <c r="H70" i="3"/>
  <c r="D70" i="3"/>
  <c r="H69" i="3"/>
  <c r="D69" i="3"/>
  <c r="H68" i="3"/>
  <c r="D68" i="3"/>
  <c r="H67" i="3"/>
  <c r="H26" i="4" s="1"/>
  <c r="D67" i="3"/>
  <c r="H66" i="3"/>
  <c r="D66" i="3"/>
  <c r="H65" i="3"/>
  <c r="D65" i="3"/>
  <c r="H64" i="3"/>
  <c r="D64" i="3"/>
  <c r="J64" i="3" s="1"/>
  <c r="L64" i="3" s="1"/>
  <c r="H63" i="3"/>
  <c r="D63" i="3"/>
  <c r="H62" i="3"/>
  <c r="D62" i="3"/>
  <c r="D24" i="4" s="1"/>
  <c r="H61" i="3"/>
  <c r="J61" i="3" s="1"/>
  <c r="L61" i="3" s="1"/>
  <c r="D61" i="3"/>
  <c r="H60" i="3"/>
  <c r="H24" i="4" s="1"/>
  <c r="D60" i="3"/>
  <c r="H59" i="3"/>
  <c r="D59" i="3"/>
  <c r="H58" i="3"/>
  <c r="D58" i="3"/>
  <c r="J58" i="3"/>
  <c r="L58" i="3" s="1"/>
  <c r="H57" i="3"/>
  <c r="H23" i="4"/>
  <c r="D57" i="3"/>
  <c r="H56" i="3"/>
  <c r="D56" i="3"/>
  <c r="J56" i="3"/>
  <c r="L56" i="3" s="1"/>
  <c r="H55" i="3"/>
  <c r="H13" i="7" s="1"/>
  <c r="D55" i="3"/>
  <c r="J54" i="3"/>
  <c r="H54" i="3"/>
  <c r="D54" i="3"/>
  <c r="H53" i="3"/>
  <c r="D53" i="3"/>
  <c r="J53" i="3" s="1"/>
  <c r="L53" i="3"/>
  <c r="H52" i="3"/>
  <c r="D52" i="3"/>
  <c r="H51" i="3"/>
  <c r="J51" i="3" s="1"/>
  <c r="L51" i="3" s="1"/>
  <c r="D51" i="3"/>
  <c r="H50" i="3"/>
  <c r="J50" i="3" s="1"/>
  <c r="L50" i="3" s="1"/>
  <c r="D50" i="3"/>
  <c r="H49" i="3"/>
  <c r="D49" i="3"/>
  <c r="H48" i="3"/>
  <c r="D48" i="3"/>
  <c r="H47" i="3"/>
  <c r="D47" i="3"/>
  <c r="H46" i="3"/>
  <c r="D46" i="3"/>
  <c r="H45" i="3"/>
  <c r="D45" i="3"/>
  <c r="D19" i="4" s="1"/>
  <c r="H44" i="3"/>
  <c r="D44" i="3"/>
  <c r="H43" i="3"/>
  <c r="H18" i="4" s="1"/>
  <c r="D43" i="3"/>
  <c r="H42" i="3"/>
  <c r="D42" i="3"/>
  <c r="H41" i="3"/>
  <c r="D41" i="3"/>
  <c r="J41" i="3" s="1"/>
  <c r="L41" i="3"/>
  <c r="H40" i="3"/>
  <c r="H17" i="4" s="1"/>
  <c r="D40" i="3"/>
  <c r="J40" i="3" s="1"/>
  <c r="L40" i="3" s="1"/>
  <c r="H39" i="3"/>
  <c r="D39" i="3"/>
  <c r="D38" i="3"/>
  <c r="J38" i="3"/>
  <c r="L38" i="3"/>
  <c r="H37" i="3"/>
  <c r="D37" i="3"/>
  <c r="J37" i="3"/>
  <c r="L37" i="3"/>
  <c r="H36" i="3"/>
  <c r="H16" i="4"/>
  <c r="D36" i="3"/>
  <c r="D16" i="4" s="1"/>
  <c r="H35" i="3"/>
  <c r="J35" i="3" s="1"/>
  <c r="L35" i="3" s="1"/>
  <c r="D35" i="3"/>
  <c r="H34" i="3"/>
  <c r="D34" i="3"/>
  <c r="H33" i="3"/>
  <c r="J33" i="3" s="1"/>
  <c r="D33" i="3"/>
  <c r="H32" i="3"/>
  <c r="D32" i="3"/>
  <c r="J32" i="3" s="1"/>
  <c r="L32" i="3" s="1"/>
  <c r="H31" i="3"/>
  <c r="H14" i="4" s="1"/>
  <c r="D31" i="3"/>
  <c r="H30" i="3"/>
  <c r="D30" i="3"/>
  <c r="H29" i="3"/>
  <c r="D29" i="3"/>
  <c r="J29" i="3" s="1"/>
  <c r="L29" i="3"/>
  <c r="E28" i="3"/>
  <c r="E13" i="4" s="1"/>
  <c r="C28" i="3"/>
  <c r="C10" i="7" s="1"/>
  <c r="B28" i="3"/>
  <c r="H27" i="3"/>
  <c r="D27" i="3"/>
  <c r="H26" i="3"/>
  <c r="D26" i="3"/>
  <c r="H25" i="3"/>
  <c r="D25" i="3"/>
  <c r="H24" i="3"/>
  <c r="D24" i="3"/>
  <c r="J24" i="3"/>
  <c r="H23" i="3"/>
  <c r="D23" i="3"/>
  <c r="J23" i="3" s="1"/>
  <c r="L23" i="3" s="1"/>
  <c r="H22" i="3"/>
  <c r="H11" i="4" s="1"/>
  <c r="D22" i="3"/>
  <c r="H21" i="3"/>
  <c r="D21" i="3"/>
  <c r="H20" i="3"/>
  <c r="D20" i="3"/>
  <c r="J20" i="3" s="1"/>
  <c r="L20" i="3" s="1"/>
  <c r="H19" i="3"/>
  <c r="D19" i="3"/>
  <c r="J19" i="3" s="1"/>
  <c r="H18" i="3"/>
  <c r="D18" i="3"/>
  <c r="J18" i="3"/>
  <c r="L18" i="3"/>
  <c r="G17" i="3"/>
  <c r="E17" i="3"/>
  <c r="E9" i="7" s="1"/>
  <c r="C17" i="3"/>
  <c r="J16" i="3"/>
  <c r="H16" i="3"/>
  <c r="D16" i="3"/>
  <c r="J15" i="3"/>
  <c r="H15" i="3"/>
  <c r="D15" i="3"/>
  <c r="H14" i="3"/>
  <c r="D14" i="3"/>
  <c r="J14" i="3"/>
  <c r="L14" i="3" s="1"/>
  <c r="J13" i="3"/>
  <c r="L13" i="3" s="1"/>
  <c r="H13" i="3"/>
  <c r="D13" i="3"/>
  <c r="H12" i="3"/>
  <c r="H8" i="4" s="1"/>
  <c r="D12" i="3"/>
  <c r="D8" i="4" s="1"/>
  <c r="H11" i="3"/>
  <c r="J11" i="3" s="1"/>
  <c r="L11" i="3" s="1"/>
  <c r="D11" i="3"/>
  <c r="H10" i="3"/>
  <c r="D10" i="3"/>
  <c r="H9" i="3"/>
  <c r="D9" i="3"/>
  <c r="J9" i="3" s="1"/>
  <c r="H8" i="3"/>
  <c r="D8" i="3"/>
  <c r="J8" i="3"/>
  <c r="L8" i="3"/>
  <c r="J7" i="3"/>
  <c r="H7" i="3"/>
  <c r="D7" i="3"/>
  <c r="H6" i="3"/>
  <c r="D6" i="3"/>
  <c r="B73" i="4"/>
  <c r="C73" i="4"/>
  <c r="E73" i="4"/>
  <c r="F73" i="4"/>
  <c r="G73" i="4"/>
  <c r="I73" i="4"/>
  <c r="K73" i="4"/>
  <c r="C25" i="7"/>
  <c r="E25" i="7"/>
  <c r="F25" i="7"/>
  <c r="G25" i="7"/>
  <c r="I25" i="7"/>
  <c r="K25" i="7"/>
  <c r="B25" i="7"/>
  <c r="H73" i="4"/>
  <c r="D73" i="4"/>
  <c r="D71" i="4"/>
  <c r="D70" i="4"/>
  <c r="B66" i="4"/>
  <c r="B24" i="7"/>
  <c r="G70" i="4"/>
  <c r="C72" i="4"/>
  <c r="E72" i="4"/>
  <c r="F72" i="4"/>
  <c r="G72" i="4"/>
  <c r="B72" i="4"/>
  <c r="C71" i="4"/>
  <c r="E71" i="4"/>
  <c r="F71" i="4"/>
  <c r="G71" i="4"/>
  <c r="B71" i="4"/>
  <c r="C70" i="4"/>
  <c r="E70" i="4"/>
  <c r="F70" i="4"/>
  <c r="B70" i="4"/>
  <c r="E66" i="4"/>
  <c r="F66" i="4"/>
  <c r="G66" i="4"/>
  <c r="I66" i="4"/>
  <c r="K66" i="4"/>
  <c r="E67" i="4"/>
  <c r="F67" i="4"/>
  <c r="G67" i="4"/>
  <c r="I67" i="4"/>
  <c r="K67" i="4"/>
  <c r="E68" i="4"/>
  <c r="F68" i="4"/>
  <c r="G68" i="4"/>
  <c r="I68" i="4"/>
  <c r="K68" i="4"/>
  <c r="E69" i="4"/>
  <c r="F69" i="4"/>
  <c r="G69" i="4"/>
  <c r="I69" i="4"/>
  <c r="K69" i="4"/>
  <c r="C24" i="7"/>
  <c r="E24" i="7"/>
  <c r="F24" i="7"/>
  <c r="G24" i="7"/>
  <c r="I24" i="7"/>
  <c r="K24" i="7"/>
  <c r="C66" i="4"/>
  <c r="C67" i="4"/>
  <c r="C68" i="4"/>
  <c r="C69" i="4"/>
  <c r="B69" i="4"/>
  <c r="B68" i="4"/>
  <c r="B67" i="4"/>
  <c r="C23" i="4"/>
  <c r="E23" i="4"/>
  <c r="F23" i="4"/>
  <c r="G23" i="4"/>
  <c r="I23" i="4"/>
  <c r="K23" i="4"/>
  <c r="B23" i="4"/>
  <c r="D20" i="4"/>
  <c r="D35" i="4"/>
  <c r="D39" i="4"/>
  <c r="D50" i="4"/>
  <c r="D60" i="4"/>
  <c r="D61" i="4"/>
  <c r="D57" i="4"/>
  <c r="C9" i="7"/>
  <c r="F9" i="7"/>
  <c r="I9" i="7"/>
  <c r="K9" i="7"/>
  <c r="B9" i="7"/>
  <c r="F10" i="7"/>
  <c r="G10" i="7"/>
  <c r="I10" i="7"/>
  <c r="K10" i="7"/>
  <c r="C11" i="7"/>
  <c r="E11" i="7"/>
  <c r="F11" i="7"/>
  <c r="G11" i="7"/>
  <c r="I11" i="7"/>
  <c r="K11" i="7"/>
  <c r="B11" i="7"/>
  <c r="C23" i="7"/>
  <c r="E23" i="7"/>
  <c r="F23" i="7"/>
  <c r="G23" i="7"/>
  <c r="I23" i="7"/>
  <c r="K23" i="7"/>
  <c r="B23" i="7"/>
  <c r="C12" i="7"/>
  <c r="E12" i="7"/>
  <c r="F12" i="7"/>
  <c r="G12" i="7"/>
  <c r="I12" i="7"/>
  <c r="K12" i="7"/>
  <c r="B12" i="7"/>
  <c r="C13" i="7"/>
  <c r="E13" i="7"/>
  <c r="F13" i="7"/>
  <c r="G13" i="7"/>
  <c r="I13" i="7"/>
  <c r="K13" i="7"/>
  <c r="B13" i="7"/>
  <c r="E14" i="7"/>
  <c r="F14" i="7"/>
  <c r="G14" i="7"/>
  <c r="I14" i="7"/>
  <c r="K14" i="7"/>
  <c r="C14" i="7"/>
  <c r="B14" i="7"/>
  <c r="E15" i="7"/>
  <c r="F15" i="7"/>
  <c r="G15" i="7"/>
  <c r="I15" i="7"/>
  <c r="K15" i="7"/>
  <c r="C15" i="7"/>
  <c r="B15" i="7"/>
  <c r="E16" i="7"/>
  <c r="F16" i="7"/>
  <c r="G16" i="7"/>
  <c r="I16" i="7"/>
  <c r="K16" i="7"/>
  <c r="C16" i="7"/>
  <c r="B16" i="7"/>
  <c r="C17" i="7"/>
  <c r="E17" i="7"/>
  <c r="F17" i="7"/>
  <c r="G17" i="7"/>
  <c r="I17" i="7"/>
  <c r="K17" i="7"/>
  <c r="B17" i="7"/>
  <c r="C18" i="7"/>
  <c r="E18" i="7"/>
  <c r="F18" i="7"/>
  <c r="G18" i="7"/>
  <c r="I18" i="7"/>
  <c r="K18" i="7"/>
  <c r="B18" i="7"/>
  <c r="C19" i="7"/>
  <c r="E19" i="7"/>
  <c r="F19" i="7"/>
  <c r="G19" i="7"/>
  <c r="I19" i="7"/>
  <c r="K19" i="7"/>
  <c r="B19" i="7"/>
  <c r="C20" i="7"/>
  <c r="E20" i="7"/>
  <c r="F20" i="7"/>
  <c r="G20" i="7"/>
  <c r="I20" i="7"/>
  <c r="K20" i="7"/>
  <c r="B20" i="7"/>
  <c r="E21" i="7"/>
  <c r="F21" i="7"/>
  <c r="G21" i="7"/>
  <c r="I21" i="7"/>
  <c r="K21" i="7"/>
  <c r="C21" i="7"/>
  <c r="B21" i="7"/>
  <c r="E22" i="7"/>
  <c r="F22" i="7"/>
  <c r="G22" i="7"/>
  <c r="I22" i="7"/>
  <c r="K22" i="7"/>
  <c r="C22" i="7"/>
  <c r="B22" i="7"/>
  <c r="C6" i="4"/>
  <c r="E6" i="4"/>
  <c r="F6" i="4"/>
  <c r="G6" i="4"/>
  <c r="I6" i="4"/>
  <c r="K6" i="4"/>
  <c r="B6" i="4"/>
  <c r="E7" i="4"/>
  <c r="F7" i="4"/>
  <c r="G7" i="4"/>
  <c r="I7" i="4"/>
  <c r="K7" i="4"/>
  <c r="C7" i="4"/>
  <c r="B7" i="4"/>
  <c r="C8" i="4"/>
  <c r="E8" i="4"/>
  <c r="F8" i="4"/>
  <c r="G8" i="4"/>
  <c r="I8" i="4"/>
  <c r="K8" i="4"/>
  <c r="B8" i="4"/>
  <c r="E9" i="4"/>
  <c r="F9" i="4"/>
  <c r="G9" i="4"/>
  <c r="I9" i="4"/>
  <c r="K9" i="4"/>
  <c r="B9" i="4"/>
  <c r="E10" i="4"/>
  <c r="F10" i="4"/>
  <c r="G10" i="4"/>
  <c r="I10" i="4"/>
  <c r="K10" i="4"/>
  <c r="C10" i="4"/>
  <c r="B10" i="4"/>
  <c r="C11" i="4"/>
  <c r="E11" i="4"/>
  <c r="F11" i="4"/>
  <c r="G11" i="4"/>
  <c r="I11" i="4"/>
  <c r="K11" i="4"/>
  <c r="B11" i="4"/>
  <c r="C12" i="4"/>
  <c r="E12" i="4"/>
  <c r="F12" i="4"/>
  <c r="G12" i="4"/>
  <c r="I12" i="4"/>
  <c r="K12" i="4"/>
  <c r="B12" i="4"/>
  <c r="F13" i="4"/>
  <c r="G13" i="4"/>
  <c r="I13" i="4"/>
  <c r="K13" i="4"/>
  <c r="C14" i="4"/>
  <c r="E14" i="4"/>
  <c r="F14" i="4"/>
  <c r="G14" i="4"/>
  <c r="I14" i="4"/>
  <c r="K14" i="4"/>
  <c r="B14" i="4"/>
  <c r="C15" i="4"/>
  <c r="E15" i="4"/>
  <c r="F15" i="4"/>
  <c r="G15" i="4"/>
  <c r="I15" i="4"/>
  <c r="K15" i="4"/>
  <c r="B15" i="4"/>
  <c r="C16" i="4"/>
  <c r="E16" i="4"/>
  <c r="F16" i="4"/>
  <c r="G16" i="4"/>
  <c r="I16" i="4"/>
  <c r="K16" i="4"/>
  <c r="B16" i="4"/>
  <c r="C17" i="4"/>
  <c r="E17" i="4"/>
  <c r="F17" i="4"/>
  <c r="G17" i="4"/>
  <c r="I17" i="4"/>
  <c r="K17" i="4"/>
  <c r="B17" i="4"/>
  <c r="C18" i="4"/>
  <c r="E18" i="4"/>
  <c r="F18" i="4"/>
  <c r="G18" i="4"/>
  <c r="I18" i="4"/>
  <c r="K18" i="4"/>
  <c r="B18" i="4"/>
  <c r="C19" i="4"/>
  <c r="E19" i="4"/>
  <c r="F19" i="4"/>
  <c r="G19" i="4"/>
  <c r="I19" i="4"/>
  <c r="K19" i="4"/>
  <c r="B19" i="4"/>
  <c r="C20" i="4"/>
  <c r="E20" i="4"/>
  <c r="F20" i="4"/>
  <c r="G20" i="4"/>
  <c r="I20" i="4"/>
  <c r="K20" i="4"/>
  <c r="B20" i="4"/>
  <c r="C21" i="4"/>
  <c r="E21" i="4"/>
  <c r="F21" i="4"/>
  <c r="G21" i="4"/>
  <c r="I21" i="4"/>
  <c r="K21" i="4"/>
  <c r="B21" i="4"/>
  <c r="C22" i="4"/>
  <c r="E22" i="4"/>
  <c r="F22" i="4"/>
  <c r="G22" i="4"/>
  <c r="I22" i="4"/>
  <c r="K22" i="4"/>
  <c r="B22" i="4"/>
  <c r="C24" i="4"/>
  <c r="E24" i="4"/>
  <c r="F24" i="4"/>
  <c r="G24" i="4"/>
  <c r="I24" i="4"/>
  <c r="K24" i="4"/>
  <c r="B24" i="4"/>
  <c r="C25" i="4"/>
  <c r="E25" i="4"/>
  <c r="F25" i="4"/>
  <c r="G25" i="4"/>
  <c r="I25" i="4"/>
  <c r="K25" i="4"/>
  <c r="B25" i="4"/>
  <c r="C26" i="4"/>
  <c r="E26" i="4"/>
  <c r="F26" i="4"/>
  <c r="G26" i="4"/>
  <c r="I26" i="4"/>
  <c r="K26" i="4"/>
  <c r="B26" i="4"/>
  <c r="C27" i="4"/>
  <c r="E27" i="4"/>
  <c r="F27" i="4"/>
  <c r="G27" i="4"/>
  <c r="I27" i="4"/>
  <c r="K27" i="4"/>
  <c r="B27" i="4"/>
  <c r="C28" i="4"/>
  <c r="E28" i="4"/>
  <c r="F28" i="4"/>
  <c r="G28" i="4"/>
  <c r="I28" i="4"/>
  <c r="K28" i="4"/>
  <c r="B28" i="4"/>
  <c r="C29" i="4"/>
  <c r="E29" i="4"/>
  <c r="F29" i="4"/>
  <c r="G29" i="4"/>
  <c r="I29" i="4"/>
  <c r="K29" i="4"/>
  <c r="B29" i="4"/>
  <c r="C30" i="4"/>
  <c r="E30" i="4"/>
  <c r="F30" i="4"/>
  <c r="G30" i="4"/>
  <c r="I30" i="4"/>
  <c r="K30" i="4"/>
  <c r="B30" i="4"/>
  <c r="C31" i="4"/>
  <c r="E31" i="4"/>
  <c r="F31" i="4"/>
  <c r="G31" i="4"/>
  <c r="I31" i="4"/>
  <c r="K31" i="4"/>
  <c r="B31" i="4"/>
  <c r="C32" i="4"/>
  <c r="E32" i="4"/>
  <c r="F32" i="4"/>
  <c r="G32" i="4"/>
  <c r="I32" i="4"/>
  <c r="K32" i="4"/>
  <c r="B32" i="4"/>
  <c r="C33" i="4"/>
  <c r="E33" i="4"/>
  <c r="F33" i="4"/>
  <c r="G33" i="4"/>
  <c r="I33" i="4"/>
  <c r="K33" i="4"/>
  <c r="B33" i="4"/>
  <c r="C34" i="4"/>
  <c r="E34" i="4"/>
  <c r="F34" i="4"/>
  <c r="G34" i="4"/>
  <c r="I34" i="4"/>
  <c r="K34" i="4"/>
  <c r="B34" i="4"/>
  <c r="C35" i="4"/>
  <c r="E35" i="4"/>
  <c r="F35" i="4"/>
  <c r="G35" i="4"/>
  <c r="I35" i="4"/>
  <c r="K35" i="4"/>
  <c r="B35" i="4"/>
  <c r="C36" i="4"/>
  <c r="D36" i="4"/>
  <c r="E36" i="4"/>
  <c r="F36" i="4"/>
  <c r="G36" i="4"/>
  <c r="I36" i="4"/>
  <c r="K36" i="4"/>
  <c r="B36" i="4"/>
  <c r="E37" i="4"/>
  <c r="F37" i="4"/>
  <c r="G37" i="4"/>
  <c r="I37" i="4"/>
  <c r="K37" i="4"/>
  <c r="C37" i="4"/>
  <c r="B37" i="4"/>
  <c r="C38" i="4"/>
  <c r="E38" i="4"/>
  <c r="F38" i="4"/>
  <c r="G38" i="4"/>
  <c r="I38" i="4"/>
  <c r="K38" i="4"/>
  <c r="B38" i="4"/>
  <c r="C39" i="4"/>
  <c r="E39" i="4"/>
  <c r="F39" i="4"/>
  <c r="G39" i="4"/>
  <c r="H39" i="4"/>
  <c r="I39" i="4"/>
  <c r="K39" i="4"/>
  <c r="B39" i="4"/>
  <c r="E40" i="4"/>
  <c r="F40" i="4"/>
  <c r="G40" i="4"/>
  <c r="I40" i="4"/>
  <c r="K40" i="4"/>
  <c r="C40" i="4"/>
  <c r="B40" i="4"/>
  <c r="E41" i="4"/>
  <c r="F41" i="4"/>
  <c r="G41" i="4"/>
  <c r="I41" i="4"/>
  <c r="K41" i="4"/>
  <c r="C41" i="4"/>
  <c r="B41" i="4"/>
  <c r="E42" i="4"/>
  <c r="F42" i="4"/>
  <c r="G42" i="4"/>
  <c r="I42" i="4"/>
  <c r="K42" i="4"/>
  <c r="C42" i="4"/>
  <c r="B42" i="4"/>
  <c r="E43" i="4"/>
  <c r="F43" i="4"/>
  <c r="G43" i="4"/>
  <c r="I43" i="4"/>
  <c r="K43" i="4"/>
  <c r="C43" i="4"/>
  <c r="B43" i="4"/>
  <c r="C44" i="4"/>
  <c r="E44" i="4"/>
  <c r="F44" i="4"/>
  <c r="G44" i="4"/>
  <c r="I44" i="4"/>
  <c r="K44" i="4"/>
  <c r="B44" i="4"/>
  <c r="C45" i="4"/>
  <c r="E45" i="4"/>
  <c r="F45" i="4"/>
  <c r="G45" i="4"/>
  <c r="I45" i="4"/>
  <c r="K45" i="4"/>
  <c r="B45" i="4"/>
  <c r="E46" i="4"/>
  <c r="F46" i="4"/>
  <c r="G46" i="4"/>
  <c r="I46" i="4"/>
  <c r="K46" i="4"/>
  <c r="C46" i="4"/>
  <c r="B46" i="4"/>
  <c r="E47" i="4"/>
  <c r="F47" i="4"/>
  <c r="G47" i="4"/>
  <c r="I47" i="4"/>
  <c r="K47" i="4"/>
  <c r="C47" i="4"/>
  <c r="B47" i="4"/>
  <c r="E48" i="4"/>
  <c r="F48" i="4"/>
  <c r="G48" i="4"/>
  <c r="I48" i="4"/>
  <c r="K48" i="4"/>
  <c r="C48" i="4"/>
  <c r="B48" i="4"/>
  <c r="C49" i="4"/>
  <c r="E49" i="4"/>
  <c r="F49" i="4"/>
  <c r="G49" i="4"/>
  <c r="I49" i="4"/>
  <c r="K49" i="4"/>
  <c r="B49" i="4"/>
  <c r="C50" i="4"/>
  <c r="E50" i="4"/>
  <c r="F50" i="4"/>
  <c r="G50" i="4"/>
  <c r="I50" i="4"/>
  <c r="K50" i="4"/>
  <c r="B50" i="4"/>
  <c r="I51" i="4"/>
  <c r="K51" i="4"/>
  <c r="G51" i="4"/>
  <c r="C51" i="4"/>
  <c r="E51" i="4"/>
  <c r="F51" i="4"/>
  <c r="B51" i="4"/>
  <c r="C52" i="4"/>
  <c r="E52" i="4"/>
  <c r="F52" i="4"/>
  <c r="G52" i="4"/>
  <c r="I52" i="4"/>
  <c r="K52" i="4"/>
  <c r="B52" i="4"/>
  <c r="E53" i="4"/>
  <c r="F53" i="4"/>
  <c r="G53" i="4"/>
  <c r="I53" i="4"/>
  <c r="K53" i="4"/>
  <c r="C53" i="4"/>
  <c r="B53" i="4"/>
  <c r="E54" i="4"/>
  <c r="F54" i="4"/>
  <c r="G54" i="4"/>
  <c r="I54" i="4"/>
  <c r="K54" i="4"/>
  <c r="C54" i="4"/>
  <c r="B54" i="4"/>
  <c r="C55" i="4"/>
  <c r="E55" i="4"/>
  <c r="F55" i="4"/>
  <c r="G55" i="4"/>
  <c r="I55" i="4"/>
  <c r="K55" i="4"/>
  <c r="B55" i="4"/>
  <c r="E56" i="4"/>
  <c r="F56" i="4"/>
  <c r="G56" i="4"/>
  <c r="I56" i="4"/>
  <c r="K56" i="4"/>
  <c r="C56" i="4"/>
  <c r="B56" i="4"/>
  <c r="E57" i="4"/>
  <c r="F57" i="4"/>
  <c r="G57" i="4"/>
  <c r="I57" i="4"/>
  <c r="K57" i="4"/>
  <c r="C57" i="4"/>
  <c r="B57" i="4"/>
  <c r="F58" i="4"/>
  <c r="G58" i="4"/>
  <c r="I58" i="4"/>
  <c r="K58" i="4"/>
  <c r="E58" i="4"/>
  <c r="C58" i="4"/>
  <c r="B58" i="4"/>
  <c r="E59" i="4"/>
  <c r="F59" i="4"/>
  <c r="G59" i="4"/>
  <c r="I59" i="4"/>
  <c r="K59" i="4"/>
  <c r="C59" i="4"/>
  <c r="B59" i="4"/>
  <c r="E60" i="4"/>
  <c r="F60" i="4"/>
  <c r="G60" i="4"/>
  <c r="I60" i="4"/>
  <c r="K60" i="4"/>
  <c r="C60" i="4"/>
  <c r="B60" i="4"/>
  <c r="E61" i="4"/>
  <c r="F61" i="4"/>
  <c r="G61" i="4"/>
  <c r="I61" i="4"/>
  <c r="K61" i="4"/>
  <c r="C61" i="4"/>
  <c r="B61" i="4"/>
  <c r="C65" i="4"/>
  <c r="E65" i="4"/>
  <c r="F65" i="4"/>
  <c r="G65" i="4"/>
  <c r="I65" i="4"/>
  <c r="K65" i="4"/>
  <c r="B65" i="4"/>
  <c r="C64" i="4"/>
  <c r="E64" i="4"/>
  <c r="F64" i="4"/>
  <c r="G64" i="4"/>
  <c r="I64" i="4"/>
  <c r="K64" i="4"/>
  <c r="B64" i="4"/>
  <c r="K63" i="4"/>
  <c r="I63" i="4"/>
  <c r="G63" i="4"/>
  <c r="F63" i="4"/>
  <c r="E63" i="4"/>
  <c r="C63" i="4"/>
  <c r="B63" i="4"/>
  <c r="K62" i="4"/>
  <c r="I62" i="4"/>
  <c r="G62" i="4"/>
  <c r="F62" i="4"/>
  <c r="E62" i="4"/>
  <c r="C62" i="4"/>
  <c r="B62" i="4"/>
  <c r="D7" i="4"/>
  <c r="D30" i="4"/>
  <c r="D15" i="4"/>
  <c r="H12" i="4"/>
  <c r="C13" i="4"/>
  <c r="B13" i="4"/>
  <c r="D58" i="4"/>
  <c r="D46" i="4"/>
  <c r="H13" i="4"/>
  <c r="I72" i="4"/>
  <c r="I70" i="4"/>
  <c r="I71" i="4"/>
  <c r="K71" i="4"/>
  <c r="K70" i="4"/>
  <c r="K72" i="4"/>
  <c r="H7" i="4"/>
  <c r="D67" i="4"/>
  <c r="D52" i="4"/>
  <c r="D25" i="4"/>
  <c r="D69" i="4"/>
  <c r="J47" i="3"/>
  <c r="L47" i="3" s="1"/>
  <c r="J68" i="3"/>
  <c r="L68" i="3" s="1"/>
  <c r="L123" i="3"/>
  <c r="L195" i="3"/>
  <c r="L207" i="3"/>
  <c r="L73" i="4" s="1"/>
  <c r="J73" i="4"/>
  <c r="D42" i="4"/>
  <c r="D49" i="4"/>
  <c r="H21" i="4"/>
  <c r="J62" i="3"/>
  <c r="L62" i="3" s="1"/>
  <c r="H36" i="4"/>
  <c r="J170" i="3"/>
  <c r="L170" i="3" s="1"/>
  <c r="L199" i="3"/>
  <c r="D47" i="4"/>
  <c r="J97" i="3"/>
  <c r="L97" i="3" s="1"/>
  <c r="J200" i="3"/>
  <c r="L200" i="3" s="1"/>
  <c r="D34" i="4"/>
  <c r="D55" i="4"/>
  <c r="H31" i="4"/>
  <c r="H63" i="4"/>
  <c r="D24" i="7"/>
  <c r="D53" i="4"/>
  <c r="D68" i="4"/>
  <c r="J59" i="3"/>
  <c r="L59" i="3"/>
  <c r="J70" i="3"/>
  <c r="L70" i="3" s="1"/>
  <c r="L104" i="3"/>
  <c r="J110" i="3"/>
  <c r="L110" i="3" s="1"/>
  <c r="J116" i="3"/>
  <c r="L116" i="3"/>
  <c r="J122" i="3"/>
  <c r="L122" i="3" s="1"/>
  <c r="L127" i="3"/>
  <c r="D66" i="4"/>
  <c r="H20" i="4"/>
  <c r="H56" i="4"/>
  <c r="D25" i="7"/>
  <c r="J49" i="3"/>
  <c r="L49" i="3" s="1"/>
  <c r="J65" i="3"/>
  <c r="L65" i="3" s="1"/>
  <c r="J71" i="3"/>
  <c r="L71" i="3" s="1"/>
  <c r="L83" i="3"/>
  <c r="J94" i="3"/>
  <c r="L94" i="3" s="1"/>
  <c r="J128" i="3"/>
  <c r="L128" i="3"/>
  <c r="J139" i="3"/>
  <c r="L139" i="3" s="1"/>
  <c r="L151" i="3"/>
  <c r="J157" i="3"/>
  <c r="H58" i="4"/>
  <c r="J173" i="3"/>
  <c r="L173" i="3"/>
  <c r="J185" i="3"/>
  <c r="L185" i="3"/>
  <c r="J191" i="3"/>
  <c r="L191" i="3" s="1"/>
  <c r="H41" i="4"/>
  <c r="H45" i="4"/>
  <c r="D72" i="4"/>
  <c r="J27" i="3"/>
  <c r="L27" i="3" s="1"/>
  <c r="J44" i="3"/>
  <c r="L44" i="3"/>
  <c r="J95" i="3"/>
  <c r="L95" i="3" s="1"/>
  <c r="J100" i="3"/>
  <c r="J106" i="3"/>
  <c r="L106" i="3"/>
  <c r="J112" i="3"/>
  <c r="L112" i="3" s="1"/>
  <c r="J146" i="3"/>
  <c r="L146" i="3"/>
  <c r="J158" i="3"/>
  <c r="L158" i="3"/>
  <c r="D51" i="4"/>
  <c r="D64" i="4"/>
  <c r="D26" i="4"/>
  <c r="H49" i="4"/>
  <c r="J21" i="3"/>
  <c r="L105" i="3"/>
  <c r="J39" i="4"/>
  <c r="D11" i="7"/>
  <c r="J30" i="3"/>
  <c r="H17" i="7"/>
  <c r="H62" i="4"/>
  <c r="L16" i="3"/>
  <c r="J66" i="3"/>
  <c r="J102" i="3"/>
  <c r="J38" i="4" s="1"/>
  <c r="J138" i="3"/>
  <c r="L138" i="3" s="1"/>
  <c r="J72" i="3"/>
  <c r="J108" i="3"/>
  <c r="L108" i="3" s="1"/>
  <c r="J144" i="3"/>
  <c r="J25" i="3"/>
  <c r="L25" i="3"/>
  <c r="H50" i="4"/>
  <c r="H12" i="7"/>
  <c r="H30" i="4"/>
  <c r="H15" i="7"/>
  <c r="J129" i="3"/>
  <c r="J47" i="4" s="1"/>
  <c r="J201" i="3"/>
  <c r="J71" i="4" s="1"/>
  <c r="J42" i="3"/>
  <c r="J78" i="3"/>
  <c r="J150" i="3"/>
  <c r="L150" i="3" s="1"/>
  <c r="J186" i="3"/>
  <c r="L186" i="3" s="1"/>
  <c r="B10" i="7"/>
  <c r="D28" i="3"/>
  <c r="J28" i="3" s="1"/>
  <c r="L171" i="3"/>
  <c r="L61" i="4" s="1"/>
  <c r="J61" i="4"/>
  <c r="L33" i="3"/>
  <c r="J48" i="3"/>
  <c r="J84" i="3"/>
  <c r="L84" i="3" s="1"/>
  <c r="L32" i="4" s="1"/>
  <c r="J156" i="3"/>
  <c r="L156" i="3" s="1"/>
  <c r="J192" i="3"/>
  <c r="J69" i="3"/>
  <c r="H46" i="4"/>
  <c r="H19" i="7"/>
  <c r="J141" i="3"/>
  <c r="L141" i="3" s="1"/>
  <c r="J177" i="3"/>
  <c r="L54" i="3"/>
  <c r="L90" i="3"/>
  <c r="L7" i="3"/>
  <c r="L24" i="3"/>
  <c r="J39" i="3"/>
  <c r="L39" i="3" s="1"/>
  <c r="L17" i="4" s="1"/>
  <c r="J75" i="3"/>
  <c r="J111" i="3"/>
  <c r="J183" i="3"/>
  <c r="L100" i="3"/>
  <c r="L21" i="3"/>
  <c r="L165" i="3"/>
  <c r="L72" i="3"/>
  <c r="L192" i="3"/>
  <c r="L30" i="3"/>
  <c r="L183" i="3"/>
  <c r="L129" i="3"/>
  <c r="L47" i="4" s="1"/>
  <c r="L177" i="3"/>
  <c r="J66" i="4"/>
  <c r="J32" i="4"/>
  <c r="L75" i="3"/>
  <c r="L153" i="3"/>
  <c r="L69" i="3"/>
  <c r="J27" i="4"/>
  <c r="L42" i="3"/>
  <c r="L180" i="3"/>
  <c r="L19" i="3"/>
  <c r="L144" i="3"/>
  <c r="L66" i="3"/>
  <c r="L143" i="3" l="1"/>
  <c r="J51" i="4"/>
  <c r="H53" i="4"/>
  <c r="J147" i="3"/>
  <c r="J154" i="3"/>
  <c r="L154" i="3" s="1"/>
  <c r="L55" i="4" s="1"/>
  <c r="H21" i="7"/>
  <c r="H55" i="4"/>
  <c r="J205" i="3"/>
  <c r="L205" i="3" s="1"/>
  <c r="L72" i="4" s="1"/>
  <c r="H72" i="4"/>
  <c r="J65" i="4"/>
  <c r="H25" i="7"/>
  <c r="J76" i="3"/>
  <c r="J31" i="3"/>
  <c r="D14" i="4"/>
  <c r="D28" i="4"/>
  <c r="J73" i="3"/>
  <c r="L73" i="3" s="1"/>
  <c r="H18" i="7"/>
  <c r="J114" i="3"/>
  <c r="H42" i="4"/>
  <c r="J41" i="4"/>
  <c r="L111" i="3"/>
  <c r="L41" i="4" s="1"/>
  <c r="L78" i="3"/>
  <c r="J30" i="4"/>
  <c r="J60" i="4"/>
  <c r="L27" i="4"/>
  <c r="H20" i="7"/>
  <c r="L9" i="3"/>
  <c r="L7" i="4" s="1"/>
  <c r="J7" i="4"/>
  <c r="D9" i="4"/>
  <c r="J134" i="3"/>
  <c r="L134" i="3" s="1"/>
  <c r="L48" i="4" s="1"/>
  <c r="D19" i="7"/>
  <c r="D48" i="4"/>
  <c r="H51" i="4"/>
  <c r="D13" i="4"/>
  <c r="J56" i="4"/>
  <c r="L157" i="3"/>
  <c r="L56" i="4" s="1"/>
  <c r="D14" i="7"/>
  <c r="J99" i="3"/>
  <c r="D37" i="4"/>
  <c r="D16" i="7"/>
  <c r="L60" i="4"/>
  <c r="D62" i="4"/>
  <c r="J174" i="3"/>
  <c r="D23" i="7"/>
  <c r="L51" i="4"/>
  <c r="H67" i="4"/>
  <c r="H24" i="7"/>
  <c r="L28" i="3"/>
  <c r="L13" i="4" s="1"/>
  <c r="J13" i="4"/>
  <c r="J10" i="4"/>
  <c r="H19" i="4"/>
  <c r="J46" i="3"/>
  <c r="L46" i="3" s="1"/>
  <c r="D23" i="4"/>
  <c r="J57" i="3"/>
  <c r="J92" i="3"/>
  <c r="H34" i="4"/>
  <c r="J36" i="4"/>
  <c r="L96" i="3"/>
  <c r="L36" i="4" s="1"/>
  <c r="J19" i="7"/>
  <c r="J46" i="4"/>
  <c r="L126" i="3"/>
  <c r="J26" i="4"/>
  <c r="H9" i="7"/>
  <c r="L15" i="3"/>
  <c r="L193" i="3"/>
  <c r="J68" i="4"/>
  <c r="L201" i="3"/>
  <c r="L71" i="4" s="1"/>
  <c r="J28" i="4"/>
  <c r="D18" i="4"/>
  <c r="J43" i="3"/>
  <c r="D12" i="7"/>
  <c r="J35" i="4"/>
  <c r="H43" i="4"/>
  <c r="J117" i="3"/>
  <c r="L135" i="3"/>
  <c r="L49" i="4" s="1"/>
  <c r="J49" i="4"/>
  <c r="L68" i="4"/>
  <c r="J20" i="4"/>
  <c r="H15" i="4"/>
  <c r="J60" i="3"/>
  <c r="H64" i="4"/>
  <c r="J181" i="3"/>
  <c r="J33" i="4"/>
  <c r="J152" i="3"/>
  <c r="H22" i="4"/>
  <c r="H6" i="4"/>
  <c r="D6" i="4"/>
  <c r="D9" i="7"/>
  <c r="H9" i="4"/>
  <c r="D11" i="4"/>
  <c r="J67" i="3"/>
  <c r="L67" i="3" s="1"/>
  <c r="L109" i="3"/>
  <c r="L40" i="4" s="1"/>
  <c r="D41" i="4"/>
  <c r="D22" i="4"/>
  <c r="D13" i="7"/>
  <c r="J55" i="3"/>
  <c r="H25" i="4"/>
  <c r="J63" i="3"/>
  <c r="J17" i="7"/>
  <c r="D17" i="3"/>
  <c r="C9" i="4"/>
  <c r="J159" i="3"/>
  <c r="H57" i="4"/>
  <c r="L26" i="4"/>
  <c r="J22" i="3"/>
  <c r="L22" i="3" s="1"/>
  <c r="L11" i="4" s="1"/>
  <c r="J36" i="3"/>
  <c r="H11" i="7"/>
  <c r="D56" i="4"/>
  <c r="J162" i="3"/>
  <c r="J198" i="3"/>
  <c r="H70" i="4"/>
  <c r="D10" i="7"/>
  <c r="J52" i="3"/>
  <c r="D21" i="4"/>
  <c r="H10" i="4"/>
  <c r="H10" i="7"/>
  <c r="L102" i="3"/>
  <c r="J17" i="4"/>
  <c r="L66" i="4"/>
  <c r="H14" i="7"/>
  <c r="L93" i="3"/>
  <c r="L35" i="4" s="1"/>
  <c r="D10" i="4"/>
  <c r="J48" i="4"/>
  <c r="J45" i="3"/>
  <c r="J179" i="3"/>
  <c r="L179" i="3" s="1"/>
  <c r="L63" i="4" s="1"/>
  <c r="J145" i="3"/>
  <c r="J82" i="3"/>
  <c r="E10" i="7"/>
  <c r="J12" i="3"/>
  <c r="H17" i="3"/>
  <c r="G9" i="7"/>
  <c r="J15" i="4"/>
  <c r="H16" i="7"/>
  <c r="D44" i="4"/>
  <c r="J120" i="3"/>
  <c r="J45" i="4"/>
  <c r="J55" i="4"/>
  <c r="D22" i="7"/>
  <c r="J163" i="3"/>
  <c r="L163" i="3" s="1"/>
  <c r="D65" i="4"/>
  <c r="J26" i="3"/>
  <c r="L26" i="3" s="1"/>
  <c r="L12" i="4" s="1"/>
  <c r="D12" i="4"/>
  <c r="L39" i="4"/>
  <c r="J6" i="3"/>
  <c r="D17" i="4"/>
  <c r="L48" i="3"/>
  <c r="L20" i="4" s="1"/>
  <c r="J72" i="4"/>
  <c r="J118" i="3"/>
  <c r="L118" i="3" s="1"/>
  <c r="D38" i="4"/>
  <c r="H54" i="4"/>
  <c r="J10" i="3"/>
  <c r="L10" i="3" s="1"/>
  <c r="L10" i="4"/>
  <c r="J34" i="3"/>
  <c r="L34" i="3" s="1"/>
  <c r="L15" i="4" s="1"/>
  <c r="D29" i="4"/>
  <c r="D17" i="7"/>
  <c r="D45" i="4"/>
  <c r="D20" i="7"/>
  <c r="J140" i="3"/>
  <c r="D21" i="7"/>
  <c r="J189" i="3"/>
  <c r="H68" i="4"/>
  <c r="J196" i="3"/>
  <c r="L52" i="3" l="1"/>
  <c r="L21" i="4" s="1"/>
  <c r="J21" i="4"/>
  <c r="L181" i="3"/>
  <c r="L64" i="4" s="1"/>
  <c r="J64" i="4"/>
  <c r="L114" i="3"/>
  <c r="J18" i="7"/>
  <c r="J42" i="4"/>
  <c r="J25" i="4"/>
  <c r="L63" i="3"/>
  <c r="L25" i="4" s="1"/>
  <c r="L196" i="3"/>
  <c r="L69" i="4" s="1"/>
  <c r="J69" i="4"/>
  <c r="J12" i="4"/>
  <c r="L45" i="3"/>
  <c r="L19" i="4" s="1"/>
  <c r="J19" i="4"/>
  <c r="J22" i="4"/>
  <c r="L55" i="3"/>
  <c r="J13" i="7"/>
  <c r="J23" i="7"/>
  <c r="L174" i="3"/>
  <c r="J62" i="4"/>
  <c r="L145" i="3"/>
  <c r="L52" i="4" s="1"/>
  <c r="J52" i="4"/>
  <c r="J25" i="7"/>
  <c r="J70" i="4"/>
  <c r="L198" i="3"/>
  <c r="L159" i="3"/>
  <c r="L57" i="4" s="1"/>
  <c r="J57" i="4"/>
  <c r="J24" i="4"/>
  <c r="L60" i="3"/>
  <c r="L24" i="4" s="1"/>
  <c r="J43" i="4"/>
  <c r="L117" i="3"/>
  <c r="L43" i="4" s="1"/>
  <c r="L92" i="3"/>
  <c r="J16" i="7"/>
  <c r="L28" i="4"/>
  <c r="L147" i="3"/>
  <c r="L53" i="4" s="1"/>
  <c r="J53" i="4"/>
  <c r="L10" i="7"/>
  <c r="L76" i="3"/>
  <c r="L29" i="4" s="1"/>
  <c r="J29" i="4"/>
  <c r="L189" i="3"/>
  <c r="J24" i="7"/>
  <c r="J67" i="4"/>
  <c r="L38" i="4"/>
  <c r="L17" i="7"/>
  <c r="J58" i="4"/>
  <c r="J22" i="7"/>
  <c r="L162" i="3"/>
  <c r="J23" i="4"/>
  <c r="L57" i="3"/>
  <c r="L23" i="4" s="1"/>
  <c r="L30" i="4"/>
  <c r="L6" i="3"/>
  <c r="J9" i="7"/>
  <c r="J6" i="4"/>
  <c r="L12" i="3"/>
  <c r="L8" i="4" s="1"/>
  <c r="J8" i="4"/>
  <c r="J17" i="3"/>
  <c r="J12" i="7"/>
  <c r="L19" i="7"/>
  <c r="L46" i="4"/>
  <c r="J50" i="4"/>
  <c r="J20" i="7"/>
  <c r="L140" i="3"/>
  <c r="J44" i="4"/>
  <c r="L120" i="3"/>
  <c r="L44" i="4" s="1"/>
  <c r="J14" i="7"/>
  <c r="J10" i="7"/>
  <c r="J14" i="4"/>
  <c r="L31" i="3"/>
  <c r="J11" i="7"/>
  <c r="L82" i="3"/>
  <c r="L31" i="4" s="1"/>
  <c r="J15" i="7"/>
  <c r="J31" i="4"/>
  <c r="J16" i="4"/>
  <c r="L36" i="3"/>
  <c r="L16" i="4" s="1"/>
  <c r="L152" i="3"/>
  <c r="J54" i="4"/>
  <c r="J21" i="7"/>
  <c r="J63" i="4"/>
  <c r="L43" i="3"/>
  <c r="J18" i="4"/>
  <c r="J11" i="4"/>
  <c r="J37" i="4"/>
  <c r="L99" i="3"/>
  <c r="L37" i="4" s="1"/>
  <c r="J34" i="4"/>
  <c r="L14" i="4" l="1"/>
  <c r="L11" i="7"/>
  <c r="L50" i="4"/>
  <c r="L20" i="7"/>
  <c r="L22" i="7"/>
  <c r="L58" i="4"/>
  <c r="L42" i="4"/>
  <c r="L18" i="7"/>
  <c r="L21" i="7"/>
  <c r="L54" i="4"/>
  <c r="L15" i="7"/>
  <c r="L9" i="7"/>
  <c r="L6" i="4"/>
  <c r="L62" i="4"/>
  <c r="L23" i="7"/>
  <c r="L17" i="3"/>
  <c r="L9" i="4" s="1"/>
  <c r="J9" i="4"/>
  <c r="L70" i="4"/>
  <c r="L25" i="7"/>
  <c r="L18" i="4"/>
  <c r="L12" i="7"/>
  <c r="L67" i="4"/>
  <c r="L24" i="7"/>
  <c r="L16" i="7"/>
  <c r="L34" i="4"/>
  <c r="L22" i="4"/>
  <c r="L13" i="7"/>
  <c r="L14" i="7"/>
</calcChain>
</file>

<file path=xl/sharedStrings.xml><?xml version="1.0" encoding="utf-8"?>
<sst xmlns="http://schemas.openxmlformats.org/spreadsheetml/2006/main" count="164" uniqueCount="117">
  <si>
    <t xml:space="preserve">                   </t>
  </si>
  <si>
    <t xml:space="preserve">                                                  </t>
  </si>
  <si>
    <t>BANQUE DE LA REPUBLIQUE</t>
  </si>
  <si>
    <r>
      <t xml:space="preserve">         </t>
    </r>
    <r>
      <rPr>
        <b/>
        <u/>
        <sz val="12"/>
        <rFont val="Times New Roman"/>
        <family val="1"/>
      </rPr>
      <t>DU BURUNDI</t>
    </r>
  </si>
  <si>
    <t>Table de Matière</t>
  </si>
  <si>
    <t>Dépense</t>
  </si>
  <si>
    <t>Cliquez dans cette feuille pour voir les données</t>
  </si>
  <si>
    <t>Nom des Feuilles</t>
  </si>
  <si>
    <t>Decription des données</t>
  </si>
  <si>
    <t>Fréquence</t>
  </si>
  <si>
    <t>Les données les plus récentes</t>
  </si>
  <si>
    <t>Mensuelle</t>
  </si>
  <si>
    <t>Dépenses  données mensuelles</t>
  </si>
  <si>
    <t>Trimestrielle</t>
  </si>
  <si>
    <t>Dépenses données trimestrielles</t>
  </si>
  <si>
    <t>Q4-2021</t>
  </si>
  <si>
    <t>Annuelle</t>
  </si>
  <si>
    <t>Dépenses données annuelles</t>
  </si>
  <si>
    <t>2021</t>
  </si>
  <si>
    <t>Date de Publication</t>
  </si>
  <si>
    <t>Dernière date de Publication</t>
  </si>
  <si>
    <t>Excel File Name:</t>
  </si>
  <si>
    <t>dépenses.xls</t>
  </si>
  <si>
    <t>Available from Web Page:</t>
  </si>
  <si>
    <t>http://www.brb.bi/fr/content/finances-publiques</t>
  </si>
  <si>
    <t>Dépenses gouvernementales</t>
  </si>
  <si>
    <t>Dépenses sur biens et services</t>
  </si>
  <si>
    <t>Salaires</t>
  </si>
  <si>
    <t>Achats de biens et autres services</t>
  </si>
  <si>
    <t>Total</t>
  </si>
  <si>
    <t>Subventions et Transferts</t>
  </si>
  <si>
    <t>Paiements_intérêts</t>
  </si>
  <si>
    <t>Dette_extérieure</t>
  </si>
  <si>
    <t>Dette_intérieure</t>
  </si>
  <si>
    <t>Dépenses sur fonds spéciaux</t>
  </si>
  <si>
    <t>Dépenses courantes</t>
  </si>
  <si>
    <t>Paiements intérêts</t>
  </si>
  <si>
    <t>Dépenses en Capital</t>
  </si>
  <si>
    <t>Dépenses</t>
  </si>
  <si>
    <t>Retour à la Table de Matière</t>
  </si>
  <si>
    <t xml:space="preserve">DEPENSES </t>
  </si>
  <si>
    <t xml:space="preserve">Période              Rubliques </t>
  </si>
  <si>
    <t>DEPENSES COURANTES</t>
  </si>
  <si>
    <t>Dépenses en capital</t>
  </si>
  <si>
    <t xml:space="preserve">Total </t>
  </si>
  <si>
    <t>Dépenses sur biens_services</t>
  </si>
  <si>
    <t>Dépensens sur fonds spéciaux</t>
  </si>
  <si>
    <t>-</t>
  </si>
  <si>
    <t>Sources: BRB et Ministère des Finances, du Budget et de la Coopération au Dévelopement Economique</t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</si>
  <si>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trimestre-2005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</si>
  <si>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trimestre-2005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</si>
  <si>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trimestre-2005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</si>
  <si>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trimestre-2005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</si>
  <si>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trimestre-2006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</si>
  <si>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trimestre-2006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</si>
  <si>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trimestre-2006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</si>
  <si>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trimestre-2006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</si>
  <si>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trimestre-2007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</si>
  <si>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trimestre-2007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</si>
  <si>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trimestre-2007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</si>
  <si>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trimestre-2007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</si>
  <si>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trimestre-2008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</si>
  <si>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trimestre-2008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</si>
  <si>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trimestre-2008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</si>
  <si>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trimestre-2008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</si>
  <si>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trimestre-2009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</si>
  <si>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trimestre-2009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</si>
  <si>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trimestre-2009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</si>
  <si>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trimestre-2009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</si>
  <si>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trimestre-2010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</si>
  <si>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trimestre-2010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</si>
  <si>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trimestre-2010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</si>
  <si>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trimestre-2010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</si>
  <si>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trimestre-2011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</si>
  <si>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trimestre-2011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</si>
  <si>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trimestre-2011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</si>
  <si>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trimestre-2011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</si>
  <si>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trimestre-2012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</si>
  <si>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trimestre-2012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</si>
  <si>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trimestre-2012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</si>
  <si>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trimestre-2012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</si>
  <si>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trimestre-2013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</si>
  <si>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trimestre-2013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</si>
  <si>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trimestre-2013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</si>
  <si>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trimestre-2013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</si>
  <si>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trimestre-2014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</si>
  <si>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trimestre-2014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</si>
  <si>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trimestre-2014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</si>
  <si>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trimestre-2014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</si>
  <si>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trimestre-2015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</si>
  <si>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trimestre-2015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</si>
  <si>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trimestre-2015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</si>
  <si>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trimestre-2015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</si>
  <si>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trimestre-2016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</si>
  <si>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trimestre-2016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</si>
  <si>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trimestre-2016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</si>
  <si>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trimestre-2016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</si>
  <si>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trimestre-2017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</si>
  <si>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trimestre-2017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</si>
  <si>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trimestre-2017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</si>
  <si>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trimestre-2017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</si>
  <si>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trimestre-2018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</si>
  <si>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trimestre-2018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</si>
  <si>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trimestre-2018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</si>
  <si>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trimestre-2018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</si>
  <si>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trimestre-2019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</si>
  <si>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trimestre-2019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</si>
  <si>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trimestre-2019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</si>
  <si>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trimestre-2019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</si>
  <si>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trimestre-2020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</si>
  <si>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trimestre-2020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</si>
  <si>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trimestre-2020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</si>
  <si>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trimestre-2020</t>
    </r>
  </si>
  <si>
    <r>
      <t>1</t>
    </r>
    <r>
      <rPr>
        <vertAlign val="superscript"/>
        <sz val="12"/>
        <rFont val="Calibri"/>
        <family val="2"/>
      </rPr>
      <t>er</t>
    </r>
    <r>
      <rPr>
        <sz val="12"/>
        <rFont val="Calibri"/>
        <family val="2"/>
      </rPr>
      <t xml:space="preserve"> trimestre-2021</t>
    </r>
  </si>
  <si>
    <r>
      <t>2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trimestre-2021</t>
    </r>
  </si>
  <si>
    <r>
      <t>3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trimestre-2021</t>
    </r>
  </si>
  <si>
    <r>
      <t>4</t>
    </r>
    <r>
      <rPr>
        <vertAlign val="superscript"/>
        <sz val="12"/>
        <rFont val="Calibri"/>
        <family val="2"/>
      </rPr>
      <t>ème</t>
    </r>
    <r>
      <rPr>
        <sz val="12"/>
        <rFont val="Calibri"/>
        <family val="2"/>
      </rPr>
      <t xml:space="preserve"> trimestre-2021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</si>
</sst>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"/>
    <numFmt numFmtId="165" formatCode="#,##0.0_);\(#,##0.0\)"/>
    <numFmt numFmtId="166" formatCode="#,##0.0"/>
    <numFmt numFmtId="167" formatCode="[$-409]dd\-mmm\-yy;@"/>
    <numFmt numFmtId="168" formatCode="[$-409]mmm\-yy;@"/>
    <numFmt numFmtId="169" formatCode="[$-40C]mmmm\-yy;@"/>
  </numFmts>
  <fonts count="19">
    <font>
      <sz val="12"/>
      <name val="Helv"/>
    </font>
    <font>
      <u/>
      <sz val="12"/>
      <color indexed="12"/>
      <name val="Helv"/>
    </font>
    <font>
      <b/>
      <sz val="12"/>
      <name val="Helv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2"/>
      <name val="Caliri"/>
    </font>
    <font>
      <sz val="12"/>
      <name val="Calibri"/>
      <family val="2"/>
    </font>
    <font>
      <vertAlign val="superscript"/>
      <sz val="12"/>
      <name val="Calibri"/>
      <family val="2"/>
    </font>
    <font>
      <sz val="12"/>
      <name val="Calibri"/>
      <family val="2"/>
      <scheme val="minor"/>
    </font>
    <font>
      <b/>
      <sz val="14"/>
      <color rgb="FF002060"/>
      <name val="Garamond"/>
      <family val="1"/>
    </font>
    <font>
      <sz val="12"/>
      <color theme="1"/>
      <name val="Garamond"/>
      <family val="1"/>
    </font>
    <font>
      <b/>
      <i/>
      <sz val="14"/>
      <color rgb="FF0070C0"/>
      <name val="Garamond"/>
      <family val="1"/>
    </font>
    <font>
      <b/>
      <sz val="12"/>
      <color theme="0"/>
      <name val="Garamond"/>
      <family val="1"/>
    </font>
    <font>
      <u/>
      <sz val="11"/>
      <color rgb="FF7030A0"/>
      <name val="Calibri"/>
      <family val="2"/>
    </font>
    <font>
      <sz val="12"/>
      <color rgb="FF0070C0"/>
      <name val="Garamond"/>
      <family val="1"/>
    </font>
    <font>
      <b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5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">
    <xf numFmtId="165" fontId="0" fillId="0" borderId="0" xfId="0"/>
    <xf numFmtId="165" fontId="8" fillId="0" borderId="0" xfId="0" applyFont="1"/>
    <xf numFmtId="165" fontId="8" fillId="0" borderId="1" xfId="0" applyFont="1" applyBorder="1"/>
    <xf numFmtId="165" fontId="8" fillId="0" borderId="2" xfId="0" applyFont="1" applyBorder="1"/>
    <xf numFmtId="165" fontId="8" fillId="0" borderId="3" xfId="0" applyFont="1" applyBorder="1"/>
    <xf numFmtId="165" fontId="8" fillId="0" borderId="4" xfId="0" applyFont="1" applyBorder="1"/>
    <xf numFmtId="165" fontId="8" fillId="0" borderId="5" xfId="0" applyFont="1" applyBorder="1"/>
    <xf numFmtId="165" fontId="2" fillId="0" borderId="0" xfId="0" applyFont="1" applyAlignment="1">
      <alignment horizontal="center"/>
    </xf>
    <xf numFmtId="165" fontId="8" fillId="0" borderId="6" xfId="0" applyFont="1" applyBorder="1"/>
    <xf numFmtId="165" fontId="9" fillId="0" borderId="0" xfId="0" applyFont="1"/>
    <xf numFmtId="165" fontId="10" fillId="0" borderId="0" xfId="0" applyFont="1"/>
    <xf numFmtId="165" fontId="11" fillId="0" borderId="0" xfId="0" applyFont="1"/>
    <xf numFmtId="165" fontId="12" fillId="2" borderId="7" xfId="0" applyFont="1" applyFill="1" applyBorder="1"/>
    <xf numFmtId="0" fontId="13" fillId="3" borderId="0" xfId="1" applyFont="1" applyFill="1" applyAlignment="1" applyProtection="1"/>
    <xf numFmtId="165" fontId="10" fillId="3" borderId="0" xfId="0" applyFont="1" applyFill="1"/>
    <xf numFmtId="49" fontId="10" fillId="3" borderId="0" xfId="0" applyNumberFormat="1" applyFont="1" applyFill="1" applyAlignment="1">
      <alignment horizontal="right"/>
    </xf>
    <xf numFmtId="49" fontId="10" fillId="3" borderId="0" xfId="0" quotePrefix="1" applyNumberFormat="1" applyFont="1" applyFill="1" applyAlignment="1">
      <alignment horizontal="right"/>
    </xf>
    <xf numFmtId="165" fontId="14" fillId="3" borderId="8" xfId="0" applyFont="1" applyFill="1" applyBorder="1"/>
    <xf numFmtId="165" fontId="10" fillId="3" borderId="8" xfId="0" applyFont="1" applyFill="1" applyBorder="1"/>
    <xf numFmtId="167" fontId="10" fillId="0" borderId="0" xfId="0" applyNumberFormat="1" applyFont="1" applyAlignment="1">
      <alignment horizontal="left"/>
    </xf>
    <xf numFmtId="165" fontId="1" fillId="0" borderId="0" xfId="1" applyNumberFormat="1" applyAlignment="1" applyProtection="1"/>
    <xf numFmtId="165" fontId="15" fillId="0" borderId="0" xfId="0" applyFont="1" applyAlignment="1">
      <alignment horizontal="center"/>
    </xf>
    <xf numFmtId="165" fontId="16" fillId="0" borderId="6" xfId="0" quotePrefix="1" applyFont="1" applyBorder="1"/>
    <xf numFmtId="165" fontId="16" fillId="0" borderId="6" xfId="0" applyFont="1" applyBorder="1" applyAlignment="1">
      <alignment horizontal="fill"/>
    </xf>
    <xf numFmtId="165" fontId="16" fillId="0" borderId="6" xfId="0" applyFont="1" applyBorder="1" applyAlignment="1">
      <alignment horizontal="left"/>
    </xf>
    <xf numFmtId="165" fontId="16" fillId="0" borderId="6" xfId="0" quotePrefix="1" applyFont="1" applyBorder="1" applyAlignment="1">
      <alignment horizontal="left"/>
    </xf>
    <xf numFmtId="165" fontId="8" fillId="4" borderId="6" xfId="0" applyFont="1" applyFill="1" applyBorder="1"/>
    <xf numFmtId="165" fontId="8" fillId="0" borderId="9" xfId="0" applyFont="1" applyBorder="1"/>
    <xf numFmtId="165" fontId="16" fillId="4" borderId="6" xfId="0" applyFont="1" applyFill="1" applyBorder="1" applyAlignment="1">
      <alignment horizontal="center"/>
    </xf>
    <xf numFmtId="165" fontId="16" fillId="0" borderId="6" xfId="0" applyFont="1" applyBorder="1"/>
    <xf numFmtId="168" fontId="10" fillId="3" borderId="0" xfId="0" applyNumberFormat="1" applyFont="1" applyFill="1" applyAlignment="1">
      <alignment horizontal="right"/>
    </xf>
    <xf numFmtId="165" fontId="3" fillId="0" borderId="0" xfId="0" applyFont="1" applyAlignment="1">
      <alignment horizontal="justify" vertical="center"/>
    </xf>
    <xf numFmtId="165" fontId="5" fillId="0" borderId="0" xfId="0" applyFont="1" applyAlignment="1">
      <alignment horizontal="center"/>
    </xf>
    <xf numFmtId="165" fontId="17" fillId="5" borderId="6" xfId="0" applyFont="1" applyFill="1" applyBorder="1" applyAlignment="1">
      <alignment vertical="center"/>
    </xf>
    <xf numFmtId="165" fontId="17" fillId="5" borderId="6" xfId="0" applyFont="1" applyFill="1" applyBorder="1" applyAlignment="1">
      <alignment vertical="center" wrapText="1"/>
    </xf>
    <xf numFmtId="166" fontId="8" fillId="0" borderId="6" xfId="0" applyNumberFormat="1" applyFont="1" applyBorder="1"/>
    <xf numFmtId="165" fontId="17" fillId="0" borderId="0" xfId="0" applyFont="1" applyAlignment="1">
      <alignment horizontal="center"/>
    </xf>
    <xf numFmtId="0" fontId="8" fillId="0" borderId="6" xfId="0" applyNumberFormat="1" applyFont="1" applyBorder="1" applyAlignment="1">
      <alignment horizontal="left"/>
    </xf>
    <xf numFmtId="17" fontId="8" fillId="0" borderId="9" xfId="0" applyNumberFormat="1" applyFont="1" applyBorder="1" applyAlignment="1">
      <alignment horizontal="left"/>
    </xf>
    <xf numFmtId="165" fontId="18" fillId="0" borderId="9" xfId="0" applyFont="1" applyBorder="1"/>
    <xf numFmtId="169" fontId="8" fillId="0" borderId="6" xfId="0" applyNumberFormat="1" applyFont="1" applyBorder="1" applyAlignment="1">
      <alignment horizontal="left"/>
    </xf>
    <xf numFmtId="169" fontId="8" fillId="0" borderId="6" xfId="0" applyNumberFormat="1" applyFont="1" applyBorder="1" applyAlignment="1">
      <alignment horizontal="left" vertical="center"/>
    </xf>
    <xf numFmtId="166" fontId="8" fillId="0" borderId="6" xfId="0" applyNumberFormat="1" applyFont="1" applyBorder="1" applyAlignment="1">
      <alignment horizontal="right"/>
    </xf>
    <xf numFmtId="166" fontId="8" fillId="0" borderId="6" xfId="0" applyNumberFormat="1" applyFont="1" applyBorder="1" applyAlignment="1">
      <alignment vertical="center"/>
    </xf>
    <xf numFmtId="165" fontId="16" fillId="4" borderId="6" xfId="0" applyFont="1" applyFill="1" applyBorder="1" applyAlignment="1">
      <alignment horizontal="center"/>
    </xf>
    <xf numFmtId="164" fontId="17" fillId="5" borderId="10" xfId="0" quotePrefix="1" applyNumberFormat="1" applyFont="1" applyFill="1" applyBorder="1" applyAlignment="1">
      <alignment horizontal="center" vertical="center"/>
    </xf>
    <xf numFmtId="165" fontId="17" fillId="5" borderId="9" xfId="0" applyFont="1" applyFill="1" applyBorder="1" applyAlignment="1">
      <alignment horizontal="center" vertical="center"/>
    </xf>
    <xf numFmtId="165" fontId="17" fillId="5" borderId="11" xfId="0" applyFont="1" applyFill="1" applyBorder="1" applyAlignment="1">
      <alignment horizontal="center" vertical="center"/>
    </xf>
    <xf numFmtId="165" fontId="17" fillId="5" borderId="12" xfId="0" applyFont="1" applyFill="1" applyBorder="1" applyAlignment="1">
      <alignment horizontal="center" vertical="center"/>
    </xf>
    <xf numFmtId="165" fontId="17" fillId="5" borderId="13" xfId="0" applyFont="1" applyFill="1" applyBorder="1" applyAlignment="1">
      <alignment horizontal="center" vertical="center" wrapText="1"/>
    </xf>
    <xf numFmtId="165" fontId="17" fillId="5" borderId="14" xfId="0" applyFont="1" applyFill="1" applyBorder="1" applyAlignment="1">
      <alignment horizontal="center" vertical="center" wrapText="1"/>
    </xf>
    <xf numFmtId="165" fontId="17" fillId="5" borderId="13" xfId="0" applyFont="1" applyFill="1" applyBorder="1" applyAlignment="1">
      <alignment horizontal="center" vertical="center"/>
    </xf>
    <xf numFmtId="165" fontId="17" fillId="5" borderId="1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</xdr:row>
      <xdr:rowOff>0</xdr:rowOff>
    </xdr:from>
    <xdr:to>
      <xdr:col>1</xdr:col>
      <xdr:colOff>1308100</xdr:colOff>
      <xdr:row>3</xdr:row>
      <xdr:rowOff>76200</xdr:rowOff>
    </xdr:to>
    <xdr:pic>
      <xdr:nvPicPr>
        <xdr:cNvPr id="1743" name="Image 1">
          <a:extLst>
            <a:ext uri="{FF2B5EF4-FFF2-40B4-BE49-F238E27FC236}">
              <a16:creationId xmlns:a16="http://schemas.microsoft.com/office/drawing/2014/main" id="{96B91398-42D9-FFE6-D49E-DE12B78DF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203200"/>
          <a:ext cx="5715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rb.bi/fr/content/finances-publiq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275"/>
  <sheetViews>
    <sheetView workbookViewId="0">
      <selection activeCell="E14" sqref="E14"/>
    </sheetView>
  </sheetViews>
  <sheetFormatPr defaultColWidth="11.5546875" defaultRowHeight="15.95"/>
  <cols>
    <col min="1" max="1" width="4.33203125" style="10" customWidth="1"/>
    <col min="2" max="2" width="68.6640625" style="10" bestFit="1" customWidth="1"/>
    <col min="3" max="3" width="46.109375" style="10" bestFit="1" customWidth="1"/>
    <col min="4" max="4" width="17.109375" style="10" bestFit="1" customWidth="1"/>
    <col min="5" max="5" width="24.88671875" style="10" customWidth="1"/>
    <col min="6" max="16384" width="11.5546875" style="10"/>
  </cols>
  <sheetData>
    <row r="2" spans="2:5" ht="17.100000000000001">
      <c r="B2" s="31" t="s">
        <v>0</v>
      </c>
    </row>
    <row r="3" spans="2:5" ht="17.100000000000001">
      <c r="B3" s="31" t="s">
        <v>1</v>
      </c>
      <c r="C3"/>
    </row>
    <row r="4" spans="2:5" ht="17.100000000000001">
      <c r="B4" s="31" t="s">
        <v>2</v>
      </c>
    </row>
    <row r="5" spans="2:5" ht="17.100000000000001">
      <c r="B5" s="31" t="s">
        <v>3</v>
      </c>
    </row>
    <row r="6" spans="2:5">
      <c r="B6" s="31"/>
    </row>
    <row r="8" spans="2:5" ht="18.95">
      <c r="B8" s="9" t="s">
        <v>4</v>
      </c>
    </row>
    <row r="9" spans="2:5" ht="18.95">
      <c r="B9" s="11" t="s">
        <v>5</v>
      </c>
    </row>
    <row r="11" spans="2:5">
      <c r="B11" s="10" t="s">
        <v>6</v>
      </c>
    </row>
    <row r="12" spans="2:5" ht="17.100000000000001" thickBot="1">
      <c r="B12" s="12" t="s">
        <v>7</v>
      </c>
      <c r="C12" s="12" t="s">
        <v>8</v>
      </c>
      <c r="D12" s="12" t="s">
        <v>9</v>
      </c>
      <c r="E12" s="12" t="s">
        <v>10</v>
      </c>
    </row>
    <row r="13" spans="2:5">
      <c r="B13" s="13" t="s">
        <v>11</v>
      </c>
      <c r="C13" s="14" t="s">
        <v>12</v>
      </c>
      <c r="D13" s="14" t="s">
        <v>11</v>
      </c>
      <c r="E13" s="30">
        <v>44562</v>
      </c>
    </row>
    <row r="14" spans="2:5">
      <c r="B14" s="13" t="s">
        <v>13</v>
      </c>
      <c r="C14" s="14" t="s">
        <v>14</v>
      </c>
      <c r="D14" s="14" t="s">
        <v>13</v>
      </c>
      <c r="E14" s="16" t="s">
        <v>15</v>
      </c>
    </row>
    <row r="15" spans="2:5">
      <c r="B15" s="13" t="s">
        <v>16</v>
      </c>
      <c r="C15" s="14" t="s">
        <v>17</v>
      </c>
      <c r="D15" s="14" t="s">
        <v>16</v>
      </c>
      <c r="E15" s="15" t="s">
        <v>18</v>
      </c>
    </row>
    <row r="16" spans="2:5" ht="17.100000000000001" thickBot="1">
      <c r="B16" s="17"/>
      <c r="C16" s="18"/>
      <c r="D16" s="18"/>
      <c r="E16" s="18"/>
    </row>
    <row r="18" spans="2:3">
      <c r="B18" s="10" t="s">
        <v>19</v>
      </c>
      <c r="C18" s="19"/>
    </row>
    <row r="19" spans="2:3">
      <c r="B19" s="10" t="s">
        <v>20</v>
      </c>
      <c r="C19" s="19"/>
    </row>
    <row r="21" spans="2:3">
      <c r="B21" s="10" t="s">
        <v>21</v>
      </c>
      <c r="C21" s="10" t="s">
        <v>22</v>
      </c>
    </row>
    <row r="22" spans="2:3">
      <c r="B22" s="10" t="s">
        <v>23</v>
      </c>
      <c r="C22" s="20" t="s">
        <v>24</v>
      </c>
    </row>
    <row r="25" spans="2:3">
      <c r="B25" s="21" t="s">
        <v>25</v>
      </c>
    </row>
    <row r="26" spans="2:3" ht="18.95">
      <c r="B26" s="44" t="s">
        <v>26</v>
      </c>
      <c r="C26" s="22" t="s">
        <v>27</v>
      </c>
    </row>
    <row r="27" spans="2:3" ht="18.95">
      <c r="B27" s="44"/>
      <c r="C27" s="23" t="s">
        <v>28</v>
      </c>
    </row>
    <row r="28" spans="2:3" ht="18.95">
      <c r="B28" s="44"/>
      <c r="C28" s="22" t="s">
        <v>29</v>
      </c>
    </row>
    <row r="29" spans="2:3" ht="18.95">
      <c r="B29" s="28"/>
      <c r="C29" s="22" t="s">
        <v>30</v>
      </c>
    </row>
    <row r="30" spans="2:3" ht="18.95">
      <c r="B30" s="44" t="s">
        <v>31</v>
      </c>
      <c r="C30" s="24" t="s">
        <v>32</v>
      </c>
    </row>
    <row r="31" spans="2:3" ht="18.95">
      <c r="B31" s="44"/>
      <c r="C31" s="24" t="s">
        <v>33</v>
      </c>
    </row>
    <row r="32" spans="2:3" ht="18.95">
      <c r="B32" s="44"/>
      <c r="C32" s="25" t="s">
        <v>29</v>
      </c>
    </row>
    <row r="33" spans="1:256" ht="18.95">
      <c r="A33" s="27"/>
      <c r="B33" s="26"/>
      <c r="C33" s="25" t="s">
        <v>34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ht="18.95">
      <c r="B34" s="44" t="s">
        <v>35</v>
      </c>
      <c r="C34" s="22" t="s">
        <v>26</v>
      </c>
    </row>
    <row r="35" spans="1:256" ht="18.95">
      <c r="B35" s="44"/>
      <c r="C35" s="22" t="s">
        <v>30</v>
      </c>
    </row>
    <row r="36" spans="1:256" ht="18.95">
      <c r="B36" s="44"/>
      <c r="C36" s="22" t="s">
        <v>36</v>
      </c>
    </row>
    <row r="37" spans="1:256" ht="18.95">
      <c r="B37" s="44"/>
      <c r="C37" s="22" t="s">
        <v>34</v>
      </c>
    </row>
    <row r="38" spans="1:256" ht="18.95">
      <c r="B38" s="26"/>
      <c r="C38" s="25" t="s">
        <v>37</v>
      </c>
    </row>
    <row r="39" spans="1:256" ht="18.95">
      <c r="B39" s="44" t="s">
        <v>38</v>
      </c>
      <c r="C39" s="29" t="s">
        <v>35</v>
      </c>
    </row>
    <row r="40" spans="1:256" ht="18.95">
      <c r="B40" s="44"/>
      <c r="C40" s="29" t="s">
        <v>37</v>
      </c>
    </row>
    <row r="41" spans="1:256">
      <c r="B41"/>
      <c r="C41"/>
    </row>
    <row r="42" spans="1:256">
      <c r="B42"/>
      <c r="C42"/>
    </row>
    <row r="43" spans="1:256">
      <c r="B43"/>
      <c r="C43"/>
    </row>
    <row r="44" spans="1:256">
      <c r="B44"/>
      <c r="C44"/>
    </row>
    <row r="45" spans="1:256">
      <c r="B45"/>
      <c r="C45"/>
    </row>
    <row r="46" spans="1:256">
      <c r="B46"/>
      <c r="C46"/>
    </row>
    <row r="47" spans="1:256">
      <c r="B47"/>
      <c r="C47"/>
    </row>
    <row r="48" spans="1:256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</sheetData>
  <mergeCells count="4">
    <mergeCell ref="B26:B28"/>
    <mergeCell ref="B30:B32"/>
    <mergeCell ref="B34:B37"/>
    <mergeCell ref="B39:B40"/>
  </mergeCells>
  <hyperlinks>
    <hyperlink ref="B13" location="Mensuelle!A1" display="Mensuelle" xr:uid="{00000000-0004-0000-0000-000000000000}"/>
    <hyperlink ref="B14" location="Trimestrielle!A1" display="Trimestrielle" xr:uid="{00000000-0004-0000-0000-000001000000}"/>
    <hyperlink ref="B15" location="Annuelle!A1" display="Annuelle" xr:uid="{00000000-0004-0000-0000-000002000000}"/>
    <hyperlink ref="C22" r:id="rId1" xr:uid="{00000000-0004-0000-0000-000003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L212"/>
  <sheetViews>
    <sheetView workbookViewId="0">
      <pane xSplit="1" ySplit="5" topLeftCell="C171" activePane="bottomRight" state="frozen"/>
      <selection pane="bottomRight" activeCell="L185" sqref="L185"/>
      <selection pane="bottomLeft" activeCell="A6" sqref="A6"/>
      <selection pane="topRight" activeCell="B1" sqref="B1"/>
    </sheetView>
  </sheetViews>
  <sheetFormatPr defaultColWidth="11.5546875" defaultRowHeight="15.95"/>
  <cols>
    <col min="1" max="1" width="30.6640625" customWidth="1"/>
    <col min="2" max="2" width="7.88671875" bestFit="1" customWidth="1"/>
    <col min="3" max="3" width="17.6640625" customWidth="1"/>
    <col min="4" max="4" width="15.88671875" customWidth="1"/>
    <col min="5" max="5" width="15.5546875" customWidth="1"/>
    <col min="6" max="6" width="16.6640625" customWidth="1"/>
    <col min="7" max="7" width="16.33203125" bestFit="1" customWidth="1"/>
    <col min="8" max="8" width="18.5546875" customWidth="1"/>
    <col min="9" max="9" width="14" bestFit="1" customWidth="1"/>
    <col min="10" max="10" width="7.88671875" bestFit="1" customWidth="1"/>
    <col min="11" max="11" width="10" customWidth="1"/>
    <col min="12" max="12" width="8.5546875" customWidth="1"/>
    <col min="13" max="13" width="5.5546875" customWidth="1"/>
  </cols>
  <sheetData>
    <row r="1" spans="1:12">
      <c r="A1" s="20" t="s">
        <v>39</v>
      </c>
    </row>
    <row r="3" spans="1:12">
      <c r="C3" s="7"/>
      <c r="D3" s="32" t="s">
        <v>40</v>
      </c>
      <c r="E3" s="7"/>
    </row>
    <row r="4" spans="1:12" s="1" customFormat="1" ht="18.95">
      <c r="A4" s="45" t="s">
        <v>41</v>
      </c>
      <c r="B4" s="46" t="s">
        <v>42</v>
      </c>
      <c r="C4" s="47"/>
      <c r="D4" s="47"/>
      <c r="E4" s="47"/>
      <c r="F4" s="47"/>
      <c r="G4" s="47"/>
      <c r="H4" s="47"/>
      <c r="I4" s="47"/>
      <c r="J4" s="48"/>
      <c r="K4" s="49" t="s">
        <v>43</v>
      </c>
      <c r="L4" s="51" t="s">
        <v>44</v>
      </c>
    </row>
    <row r="5" spans="1:12" s="1" customFormat="1" ht="39.950000000000003">
      <c r="A5" s="45"/>
      <c r="B5" s="33" t="s">
        <v>27</v>
      </c>
      <c r="C5" s="34" t="s">
        <v>28</v>
      </c>
      <c r="D5" s="34" t="s">
        <v>45</v>
      </c>
      <c r="E5" s="34" t="s">
        <v>30</v>
      </c>
      <c r="F5" s="34" t="s">
        <v>32</v>
      </c>
      <c r="G5" s="33" t="s">
        <v>33</v>
      </c>
      <c r="H5" s="34" t="s">
        <v>31</v>
      </c>
      <c r="I5" s="34" t="s">
        <v>46</v>
      </c>
      <c r="J5" s="33" t="s">
        <v>29</v>
      </c>
      <c r="K5" s="50"/>
      <c r="L5" s="52"/>
    </row>
    <row r="6" spans="1:12">
      <c r="A6" s="38">
        <v>38353</v>
      </c>
      <c r="B6" s="35">
        <v>4662.6000000000004</v>
      </c>
      <c r="C6" s="35">
        <v>4538.3</v>
      </c>
      <c r="D6" s="35">
        <f>+B6+C6</f>
        <v>9200.9000000000015</v>
      </c>
      <c r="E6" s="35">
        <v>2257.1</v>
      </c>
      <c r="F6" s="35">
        <v>438.9</v>
      </c>
      <c r="G6" s="42">
        <v>1328.9</v>
      </c>
      <c r="H6" s="35">
        <f t="shared" ref="H6:H29" si="0">+F6+G6</f>
        <v>1767.8000000000002</v>
      </c>
      <c r="I6" s="35">
        <v>1372.1</v>
      </c>
      <c r="J6" s="35">
        <f>+D6+E6+H6+I6</f>
        <v>14597.900000000003</v>
      </c>
      <c r="K6" s="35">
        <v>4921</v>
      </c>
      <c r="L6" s="8">
        <f t="shared" ref="L6:L29" si="1">+J6+K6</f>
        <v>19518.900000000001</v>
      </c>
    </row>
    <row r="7" spans="1:12">
      <c r="A7" s="38">
        <v>38384</v>
      </c>
      <c r="B7" s="35">
        <v>4970.3999999999996</v>
      </c>
      <c r="C7" s="35">
        <v>3947.1</v>
      </c>
      <c r="D7" s="35">
        <f t="shared" ref="D7:D29" si="2">+B7+C7</f>
        <v>8917.5</v>
      </c>
      <c r="E7" s="35">
        <v>2784.7</v>
      </c>
      <c r="F7" s="35">
        <v>1190.0999999999999</v>
      </c>
      <c r="G7" s="42">
        <v>1526.9</v>
      </c>
      <c r="H7" s="35">
        <f t="shared" si="0"/>
        <v>2717</v>
      </c>
      <c r="I7" s="35">
        <v>908.1</v>
      </c>
      <c r="J7" s="35">
        <f t="shared" ref="J7:J29" si="3">+D7+E7+H7+I7</f>
        <v>15327.300000000001</v>
      </c>
      <c r="K7" s="35">
        <v>6331.3</v>
      </c>
      <c r="L7" s="8">
        <f t="shared" si="1"/>
        <v>21658.600000000002</v>
      </c>
    </row>
    <row r="8" spans="1:12">
      <c r="A8" s="38">
        <v>38412</v>
      </c>
      <c r="B8" s="35">
        <v>4755.8999999999996</v>
      </c>
      <c r="C8" s="35">
        <v>3956.8</v>
      </c>
      <c r="D8" s="35">
        <f t="shared" si="2"/>
        <v>8712.7000000000007</v>
      </c>
      <c r="E8" s="35">
        <v>2299.9</v>
      </c>
      <c r="F8" s="35">
        <v>661.2</v>
      </c>
      <c r="G8" s="42">
        <v>1944.2</v>
      </c>
      <c r="H8" s="35">
        <f t="shared" si="0"/>
        <v>2605.4</v>
      </c>
      <c r="I8" s="35">
        <v>784.4</v>
      </c>
      <c r="J8" s="35">
        <f t="shared" si="3"/>
        <v>14402.4</v>
      </c>
      <c r="K8" s="35">
        <v>5789.2</v>
      </c>
      <c r="L8" s="8">
        <f t="shared" si="1"/>
        <v>20191.599999999999</v>
      </c>
    </row>
    <row r="9" spans="1:12">
      <c r="A9" s="38">
        <v>38443</v>
      </c>
      <c r="B9" s="35">
        <v>5950.1</v>
      </c>
      <c r="C9" s="35">
        <v>4067.9</v>
      </c>
      <c r="D9" s="35">
        <f t="shared" si="2"/>
        <v>10018</v>
      </c>
      <c r="E9" s="35">
        <v>3006.5</v>
      </c>
      <c r="F9" s="35">
        <v>1146.5999999999999</v>
      </c>
      <c r="G9" s="42">
        <v>1475.5</v>
      </c>
      <c r="H9" s="35">
        <f t="shared" si="0"/>
        <v>2622.1</v>
      </c>
      <c r="I9" s="35">
        <v>680.3</v>
      </c>
      <c r="J9" s="35">
        <f t="shared" si="3"/>
        <v>16326.9</v>
      </c>
      <c r="K9" s="35">
        <v>5718.3</v>
      </c>
      <c r="L9" s="8">
        <f t="shared" si="1"/>
        <v>22045.200000000001</v>
      </c>
    </row>
    <row r="10" spans="1:12">
      <c r="A10" s="38">
        <v>38473</v>
      </c>
      <c r="B10" s="35">
        <v>5760.1</v>
      </c>
      <c r="C10" s="35">
        <v>3968</v>
      </c>
      <c r="D10" s="35">
        <f t="shared" si="2"/>
        <v>9728.1</v>
      </c>
      <c r="E10" s="35">
        <v>1548</v>
      </c>
      <c r="F10" s="35">
        <v>1256.4000000000001</v>
      </c>
      <c r="G10" s="42">
        <v>1439</v>
      </c>
      <c r="H10" s="35">
        <f t="shared" si="0"/>
        <v>2695.4</v>
      </c>
      <c r="I10" s="35">
        <v>1894.7</v>
      </c>
      <c r="J10" s="35">
        <f t="shared" si="3"/>
        <v>15866.2</v>
      </c>
      <c r="K10" s="35">
        <v>7631.3</v>
      </c>
      <c r="L10" s="8">
        <f t="shared" si="1"/>
        <v>23497.5</v>
      </c>
    </row>
    <row r="11" spans="1:12">
      <c r="A11" s="38">
        <v>38504</v>
      </c>
      <c r="B11" s="35">
        <v>5919.7</v>
      </c>
      <c r="C11" s="35">
        <v>5243.1</v>
      </c>
      <c r="D11" s="35">
        <f t="shared" si="2"/>
        <v>11162.8</v>
      </c>
      <c r="E11" s="35">
        <v>3089.7</v>
      </c>
      <c r="F11" s="35">
        <v>609.9</v>
      </c>
      <c r="G11" s="42">
        <v>1394.6</v>
      </c>
      <c r="H11" s="35">
        <f t="shared" si="0"/>
        <v>2004.5</v>
      </c>
      <c r="I11" s="35">
        <v>1059.5</v>
      </c>
      <c r="J11" s="35">
        <f t="shared" si="3"/>
        <v>17316.5</v>
      </c>
      <c r="K11" s="35">
        <v>10326.200000000001</v>
      </c>
      <c r="L11" s="8">
        <f t="shared" si="1"/>
        <v>27642.7</v>
      </c>
    </row>
    <row r="12" spans="1:12">
      <c r="A12" s="38">
        <v>38534</v>
      </c>
      <c r="B12" s="35">
        <v>8631.7000000000007</v>
      </c>
      <c r="C12" s="35">
        <v>3759</v>
      </c>
      <c r="D12" s="35">
        <f t="shared" si="2"/>
        <v>12390.7</v>
      </c>
      <c r="E12" s="35">
        <v>2819.2</v>
      </c>
      <c r="F12" s="35">
        <v>435.1</v>
      </c>
      <c r="G12" s="42">
        <v>1181</v>
      </c>
      <c r="H12" s="35">
        <f t="shared" si="0"/>
        <v>1616.1</v>
      </c>
      <c r="I12" s="35">
        <v>1954.8</v>
      </c>
      <c r="J12" s="35">
        <f t="shared" si="3"/>
        <v>18780.8</v>
      </c>
      <c r="K12" s="35">
        <v>5561.9</v>
      </c>
      <c r="L12" s="8">
        <f t="shared" si="1"/>
        <v>24342.699999999997</v>
      </c>
    </row>
    <row r="13" spans="1:12">
      <c r="A13" s="38">
        <v>38565</v>
      </c>
      <c r="B13" s="35">
        <v>6425.5</v>
      </c>
      <c r="C13" s="35">
        <v>3397.5</v>
      </c>
      <c r="D13" s="35">
        <f t="shared" si="2"/>
        <v>9823</v>
      </c>
      <c r="E13" s="35">
        <v>1669.6</v>
      </c>
      <c r="F13" s="35">
        <v>573.29999999999995</v>
      </c>
      <c r="G13" s="42">
        <v>1313.2</v>
      </c>
      <c r="H13" s="35">
        <f t="shared" si="0"/>
        <v>1886.5</v>
      </c>
      <c r="I13" s="35">
        <v>2983.6</v>
      </c>
      <c r="J13" s="35">
        <f t="shared" si="3"/>
        <v>16362.7</v>
      </c>
      <c r="K13" s="35">
        <v>16472.7</v>
      </c>
      <c r="L13" s="8">
        <f t="shared" si="1"/>
        <v>32835.4</v>
      </c>
    </row>
    <row r="14" spans="1:12">
      <c r="A14" s="38">
        <v>38596</v>
      </c>
      <c r="B14" s="35">
        <v>5804.8</v>
      </c>
      <c r="C14" s="35">
        <v>2693.2</v>
      </c>
      <c r="D14" s="35">
        <f t="shared" si="2"/>
        <v>8498</v>
      </c>
      <c r="E14" s="35">
        <v>2142.6</v>
      </c>
      <c r="F14" s="35">
        <v>782.6</v>
      </c>
      <c r="G14" s="42">
        <v>184</v>
      </c>
      <c r="H14" s="35">
        <f t="shared" si="0"/>
        <v>966.6</v>
      </c>
      <c r="I14" s="35">
        <v>2628.5</v>
      </c>
      <c r="J14" s="35">
        <f t="shared" si="3"/>
        <v>14235.7</v>
      </c>
      <c r="K14" s="35">
        <v>5991.2</v>
      </c>
      <c r="L14" s="8">
        <f t="shared" si="1"/>
        <v>20226.900000000001</v>
      </c>
    </row>
    <row r="15" spans="1:12">
      <c r="A15" s="38">
        <v>38626</v>
      </c>
      <c r="B15" s="35">
        <v>5791.4</v>
      </c>
      <c r="C15" s="35">
        <v>2927.8</v>
      </c>
      <c r="D15" s="35">
        <f t="shared" si="2"/>
        <v>8719.2000000000007</v>
      </c>
      <c r="E15" s="35">
        <v>2199.5</v>
      </c>
      <c r="F15" s="35">
        <v>670.5</v>
      </c>
      <c r="G15" s="42">
        <v>2137.4</v>
      </c>
      <c r="H15" s="35">
        <f t="shared" si="0"/>
        <v>2807.9</v>
      </c>
      <c r="I15" s="35">
        <v>2983.7</v>
      </c>
      <c r="J15" s="35">
        <f t="shared" si="3"/>
        <v>16710.3</v>
      </c>
      <c r="K15" s="35">
        <v>5460.4</v>
      </c>
      <c r="L15" s="8">
        <f t="shared" si="1"/>
        <v>22170.699999999997</v>
      </c>
    </row>
    <row r="16" spans="1:12">
      <c r="A16" s="38">
        <v>38657</v>
      </c>
      <c r="B16" s="35">
        <v>7153.4</v>
      </c>
      <c r="C16" s="35">
        <v>5359.4</v>
      </c>
      <c r="D16" s="35">
        <f t="shared" si="2"/>
        <v>12512.8</v>
      </c>
      <c r="E16" s="35">
        <v>3287.7</v>
      </c>
      <c r="F16" s="35">
        <v>116</v>
      </c>
      <c r="G16" s="42">
        <v>190.6</v>
      </c>
      <c r="H16" s="35">
        <f t="shared" si="0"/>
        <v>306.60000000000002</v>
      </c>
      <c r="I16" s="35">
        <v>1022.7</v>
      </c>
      <c r="J16" s="35">
        <f t="shared" si="3"/>
        <v>17129.8</v>
      </c>
      <c r="K16" s="35">
        <v>5698.7</v>
      </c>
      <c r="L16" s="8">
        <f t="shared" si="1"/>
        <v>22828.5</v>
      </c>
    </row>
    <row r="17" spans="1:12">
      <c r="A17" s="38">
        <v>38687</v>
      </c>
      <c r="B17" s="35">
        <v>7143.7</v>
      </c>
      <c r="C17" s="35">
        <f>5038.2+16833.7</f>
        <v>21871.9</v>
      </c>
      <c r="D17" s="35">
        <f t="shared" si="2"/>
        <v>29015.600000000002</v>
      </c>
      <c r="E17" s="35">
        <f>2490.4+825.1</f>
        <v>3315.5</v>
      </c>
      <c r="F17" s="35">
        <v>1256.5</v>
      </c>
      <c r="G17" s="42">
        <f>1924.8+3359.9</f>
        <v>5284.7</v>
      </c>
      <c r="H17" s="35">
        <f t="shared" si="0"/>
        <v>6541.2</v>
      </c>
      <c r="I17" s="35">
        <v>2102.6</v>
      </c>
      <c r="J17" s="35">
        <f t="shared" si="3"/>
        <v>40974.9</v>
      </c>
      <c r="K17" s="35">
        <v>4658.8</v>
      </c>
      <c r="L17" s="8">
        <f t="shared" si="1"/>
        <v>45633.700000000004</v>
      </c>
    </row>
    <row r="18" spans="1:12">
      <c r="A18" s="38">
        <v>38718</v>
      </c>
      <c r="B18" s="35">
        <v>5850.5</v>
      </c>
      <c r="C18" s="35">
        <v>5824</v>
      </c>
      <c r="D18" s="35">
        <f t="shared" si="2"/>
        <v>11674.5</v>
      </c>
      <c r="E18" s="35">
        <v>1556.7</v>
      </c>
      <c r="F18" s="35">
        <v>106.6</v>
      </c>
      <c r="G18" s="42">
        <v>959</v>
      </c>
      <c r="H18" s="35">
        <f t="shared" si="0"/>
        <v>1065.5999999999999</v>
      </c>
      <c r="I18" s="35">
        <v>983.6</v>
      </c>
      <c r="J18" s="35">
        <f t="shared" si="3"/>
        <v>15280.400000000001</v>
      </c>
      <c r="K18" s="35">
        <v>13188</v>
      </c>
      <c r="L18" s="8">
        <f t="shared" si="1"/>
        <v>28468.400000000001</v>
      </c>
    </row>
    <row r="19" spans="1:12">
      <c r="A19" s="38">
        <v>38749</v>
      </c>
      <c r="B19" s="35">
        <v>5725.8</v>
      </c>
      <c r="C19" s="35">
        <v>4779.6000000000004</v>
      </c>
      <c r="D19" s="35">
        <f t="shared" si="2"/>
        <v>10505.400000000001</v>
      </c>
      <c r="E19" s="35">
        <v>3987</v>
      </c>
      <c r="F19" s="35">
        <v>1136.7</v>
      </c>
      <c r="G19" s="42">
        <v>3979.1</v>
      </c>
      <c r="H19" s="35">
        <f t="shared" si="0"/>
        <v>5115.8</v>
      </c>
      <c r="I19" s="35">
        <v>428.7</v>
      </c>
      <c r="J19" s="35">
        <f t="shared" si="3"/>
        <v>20036.900000000001</v>
      </c>
      <c r="K19" s="35">
        <v>4398.5</v>
      </c>
      <c r="L19" s="8">
        <f t="shared" si="1"/>
        <v>24435.4</v>
      </c>
    </row>
    <row r="20" spans="1:12">
      <c r="A20" s="38">
        <v>38777</v>
      </c>
      <c r="B20" s="35">
        <v>6657.4</v>
      </c>
      <c r="C20" s="35">
        <v>5026.7</v>
      </c>
      <c r="D20" s="35">
        <f t="shared" si="2"/>
        <v>11684.099999999999</v>
      </c>
      <c r="E20" s="35">
        <v>2306</v>
      </c>
      <c r="F20" s="35">
        <v>789.3</v>
      </c>
      <c r="G20" s="42">
        <v>1106.3</v>
      </c>
      <c r="H20" s="35">
        <f t="shared" si="0"/>
        <v>1895.6</v>
      </c>
      <c r="I20" s="35">
        <v>356.6</v>
      </c>
      <c r="J20" s="35">
        <f t="shared" si="3"/>
        <v>16242.3</v>
      </c>
      <c r="K20" s="35">
        <v>3582.9</v>
      </c>
      <c r="L20" s="8">
        <f t="shared" si="1"/>
        <v>19825.2</v>
      </c>
    </row>
    <row r="21" spans="1:12">
      <c r="A21" s="38">
        <v>38808</v>
      </c>
      <c r="B21" s="35">
        <v>8326</v>
      </c>
      <c r="C21" s="35">
        <v>6458.8</v>
      </c>
      <c r="D21" s="35">
        <f t="shared" si="2"/>
        <v>14784.8</v>
      </c>
      <c r="E21" s="35">
        <v>2760.6</v>
      </c>
      <c r="F21" s="35">
        <v>303.2</v>
      </c>
      <c r="G21" s="42">
        <v>0</v>
      </c>
      <c r="H21" s="35">
        <f t="shared" si="0"/>
        <v>303.2</v>
      </c>
      <c r="I21" s="35">
        <v>1227.5</v>
      </c>
      <c r="J21" s="35">
        <f t="shared" si="3"/>
        <v>19076.099999999999</v>
      </c>
      <c r="K21" s="35">
        <v>9320.7000000000007</v>
      </c>
      <c r="L21" s="8">
        <f t="shared" si="1"/>
        <v>28396.799999999999</v>
      </c>
    </row>
    <row r="22" spans="1:12">
      <c r="A22" s="38">
        <v>38838</v>
      </c>
      <c r="B22" s="35">
        <v>7636</v>
      </c>
      <c r="C22" s="35">
        <v>5220.3</v>
      </c>
      <c r="D22" s="35">
        <f t="shared" si="2"/>
        <v>12856.3</v>
      </c>
      <c r="E22" s="35">
        <v>3513.8</v>
      </c>
      <c r="F22" s="35">
        <v>1.9</v>
      </c>
      <c r="G22" s="42">
        <v>0</v>
      </c>
      <c r="H22" s="35">
        <f t="shared" si="0"/>
        <v>1.9</v>
      </c>
      <c r="I22" s="35">
        <v>749.7</v>
      </c>
      <c r="J22" s="35">
        <f t="shared" si="3"/>
        <v>17121.699999999997</v>
      </c>
      <c r="K22" s="35">
        <v>4768.8</v>
      </c>
      <c r="L22" s="8">
        <f t="shared" si="1"/>
        <v>21890.499999999996</v>
      </c>
    </row>
    <row r="23" spans="1:12">
      <c r="A23" s="38">
        <v>38869</v>
      </c>
      <c r="B23" s="35">
        <v>7892.2</v>
      </c>
      <c r="C23" s="35">
        <v>5189.8</v>
      </c>
      <c r="D23" s="35">
        <f t="shared" si="2"/>
        <v>13082</v>
      </c>
      <c r="E23" s="35">
        <v>3412.5</v>
      </c>
      <c r="F23" s="35">
        <v>196.3</v>
      </c>
      <c r="G23" s="42">
        <v>0</v>
      </c>
      <c r="H23" s="35">
        <f t="shared" si="0"/>
        <v>196.3</v>
      </c>
      <c r="I23" s="35">
        <v>1024</v>
      </c>
      <c r="J23" s="35">
        <f t="shared" si="3"/>
        <v>17714.8</v>
      </c>
      <c r="K23" s="35">
        <v>6214.1</v>
      </c>
      <c r="L23" s="8">
        <f t="shared" si="1"/>
        <v>23928.9</v>
      </c>
    </row>
    <row r="24" spans="1:12">
      <c r="A24" s="38">
        <v>38899</v>
      </c>
      <c r="B24" s="35">
        <v>8906.5</v>
      </c>
      <c r="C24" s="35">
        <v>7888</v>
      </c>
      <c r="D24" s="35">
        <f t="shared" si="2"/>
        <v>16794.5</v>
      </c>
      <c r="E24" s="35">
        <v>1806.6</v>
      </c>
      <c r="F24" s="35">
        <v>355.6</v>
      </c>
      <c r="G24" s="42">
        <v>1474.9</v>
      </c>
      <c r="H24" s="35">
        <f t="shared" si="0"/>
        <v>1830.5</v>
      </c>
      <c r="I24" s="35">
        <v>446.5</v>
      </c>
      <c r="J24" s="35">
        <f t="shared" si="3"/>
        <v>20878.099999999999</v>
      </c>
      <c r="K24" s="35">
        <v>17191.099999999999</v>
      </c>
      <c r="L24" s="8">
        <f t="shared" si="1"/>
        <v>38069.199999999997</v>
      </c>
    </row>
    <row r="25" spans="1:12">
      <c r="A25" s="38">
        <v>38930</v>
      </c>
      <c r="B25" s="35">
        <v>8783.6</v>
      </c>
      <c r="C25" s="35">
        <v>2414.8000000000002</v>
      </c>
      <c r="D25" s="35">
        <f t="shared" si="2"/>
        <v>11198.400000000001</v>
      </c>
      <c r="E25" s="35">
        <v>3225.3</v>
      </c>
      <c r="F25" s="35">
        <v>186.8</v>
      </c>
      <c r="G25" s="42">
        <v>103.9</v>
      </c>
      <c r="H25" s="35">
        <f t="shared" si="0"/>
        <v>290.70000000000005</v>
      </c>
      <c r="I25" s="35">
        <v>144</v>
      </c>
      <c r="J25" s="35">
        <f t="shared" si="3"/>
        <v>14858.400000000001</v>
      </c>
      <c r="K25" s="35">
        <v>5905.3</v>
      </c>
      <c r="L25" s="8">
        <f t="shared" si="1"/>
        <v>20763.7</v>
      </c>
    </row>
    <row r="26" spans="1:12">
      <c r="A26" s="38">
        <v>38961</v>
      </c>
      <c r="B26" s="35">
        <v>6224</v>
      </c>
      <c r="C26" s="35">
        <v>7800.5</v>
      </c>
      <c r="D26" s="35">
        <f t="shared" si="2"/>
        <v>14024.5</v>
      </c>
      <c r="E26" s="35">
        <v>3447.5</v>
      </c>
      <c r="F26" s="35">
        <v>116.7</v>
      </c>
      <c r="G26" s="42">
        <v>213.1</v>
      </c>
      <c r="H26" s="35">
        <f t="shared" si="0"/>
        <v>329.8</v>
      </c>
      <c r="I26" s="35">
        <v>282.5</v>
      </c>
      <c r="J26" s="35">
        <f t="shared" si="3"/>
        <v>18084.3</v>
      </c>
      <c r="K26" s="35">
        <v>6985.7</v>
      </c>
      <c r="L26" s="8">
        <f t="shared" si="1"/>
        <v>25070</v>
      </c>
    </row>
    <row r="27" spans="1:12">
      <c r="A27" s="38">
        <v>38991</v>
      </c>
      <c r="B27" s="35">
        <v>9925.2999999999993</v>
      </c>
      <c r="C27" s="35">
        <v>5254.4</v>
      </c>
      <c r="D27" s="35">
        <f t="shared" si="2"/>
        <v>15179.699999999999</v>
      </c>
      <c r="E27" s="35">
        <v>1132.2</v>
      </c>
      <c r="F27" s="35">
        <v>166</v>
      </c>
      <c r="G27" s="42">
        <v>1112.2</v>
      </c>
      <c r="H27" s="35">
        <f t="shared" si="0"/>
        <v>1278.2</v>
      </c>
      <c r="I27" s="35">
        <v>321.5</v>
      </c>
      <c r="J27" s="35">
        <f t="shared" si="3"/>
        <v>17911.599999999999</v>
      </c>
      <c r="K27" s="35">
        <v>3151.4</v>
      </c>
      <c r="L27" s="8">
        <f t="shared" si="1"/>
        <v>21063</v>
      </c>
    </row>
    <row r="28" spans="1:12">
      <c r="A28" s="38">
        <v>39022</v>
      </c>
      <c r="B28" s="35">
        <f>41157.5-36276+3867.3</f>
        <v>8748.7999999999993</v>
      </c>
      <c r="C28" s="35">
        <f>48329.5-43993.8+16203-11863.2</f>
        <v>8675.4999999999964</v>
      </c>
      <c r="D28" s="35">
        <f t="shared" si="2"/>
        <v>17424.299999999996</v>
      </c>
      <c r="E28" s="35">
        <f>31000.7-27148.2</f>
        <v>3852.5</v>
      </c>
      <c r="F28" s="35" t="s">
        <v>47</v>
      </c>
      <c r="G28" s="42">
        <v>0</v>
      </c>
      <c r="H28" s="35">
        <v>0</v>
      </c>
      <c r="I28" s="35">
        <v>164.2</v>
      </c>
      <c r="J28" s="35">
        <f t="shared" si="3"/>
        <v>21440.999999999996</v>
      </c>
      <c r="K28" s="35">
        <v>11032.2</v>
      </c>
      <c r="L28" s="8">
        <f t="shared" si="1"/>
        <v>32473.199999999997</v>
      </c>
    </row>
    <row r="29" spans="1:12">
      <c r="A29" s="38">
        <v>39052</v>
      </c>
      <c r="B29" s="35">
        <v>5093.3999999999996</v>
      </c>
      <c r="C29" s="35">
        <v>10124.6</v>
      </c>
      <c r="D29" s="35">
        <f t="shared" si="2"/>
        <v>15218</v>
      </c>
      <c r="E29" s="35">
        <v>5115.1000000000004</v>
      </c>
      <c r="F29" s="35">
        <v>4735</v>
      </c>
      <c r="G29" s="42">
        <v>1160.5999999999999</v>
      </c>
      <c r="H29" s="35">
        <f t="shared" si="0"/>
        <v>5895.6</v>
      </c>
      <c r="I29" s="35">
        <v>221.9</v>
      </c>
      <c r="J29" s="35">
        <f t="shared" si="3"/>
        <v>26450.6</v>
      </c>
      <c r="K29" s="35">
        <v>4480.3</v>
      </c>
      <c r="L29" s="8">
        <f t="shared" si="1"/>
        <v>30930.899999999998</v>
      </c>
    </row>
    <row r="30" spans="1:12">
      <c r="A30" s="38">
        <v>39083</v>
      </c>
      <c r="B30" s="35">
        <v>7936.9</v>
      </c>
      <c r="C30" s="35">
        <v>3692.9</v>
      </c>
      <c r="D30" s="35">
        <f>+B30+C30</f>
        <v>11629.8</v>
      </c>
      <c r="E30" s="35">
        <v>2623.3</v>
      </c>
      <c r="F30" s="35">
        <v>62.5</v>
      </c>
      <c r="G30" s="42">
        <v>0</v>
      </c>
      <c r="H30" s="35">
        <f>+F30+G30</f>
        <v>62.5</v>
      </c>
      <c r="I30" s="35">
        <v>427</v>
      </c>
      <c r="J30" s="35">
        <f>+D30+E30+H30+I30</f>
        <v>14742.599999999999</v>
      </c>
      <c r="K30" s="35">
        <v>19648.2</v>
      </c>
      <c r="L30" s="8">
        <f>+J30+K30</f>
        <v>34390.800000000003</v>
      </c>
    </row>
    <row r="31" spans="1:12">
      <c r="A31" s="38">
        <v>39114</v>
      </c>
      <c r="B31" s="35">
        <v>7486.7</v>
      </c>
      <c r="C31" s="35">
        <v>3955.9</v>
      </c>
      <c r="D31" s="35">
        <f t="shared" ref="D31:D64" si="4">+B31+C31</f>
        <v>11442.6</v>
      </c>
      <c r="E31" s="35">
        <v>3598.1</v>
      </c>
      <c r="F31" s="35">
        <v>713.3</v>
      </c>
      <c r="G31" s="42">
        <v>0</v>
      </c>
      <c r="H31" s="35">
        <f t="shared" ref="H31:H37" si="5">+F31+G31</f>
        <v>713.3</v>
      </c>
      <c r="I31" s="35">
        <v>131.30000000000001</v>
      </c>
      <c r="J31" s="35">
        <f t="shared" ref="J31:J94" si="6">+D31+E31+H31+I31</f>
        <v>15885.3</v>
      </c>
      <c r="K31" s="35">
        <v>5305.6</v>
      </c>
      <c r="L31" s="8">
        <f t="shared" ref="L31:L94" si="7">+J31+K31</f>
        <v>21190.9</v>
      </c>
    </row>
    <row r="32" spans="1:12">
      <c r="A32" s="38">
        <v>39142</v>
      </c>
      <c r="B32" s="35">
        <v>9545.5</v>
      </c>
      <c r="C32" s="35">
        <v>7150.7</v>
      </c>
      <c r="D32" s="35">
        <f t="shared" si="4"/>
        <v>16696.2</v>
      </c>
      <c r="E32" s="35">
        <v>3768.6</v>
      </c>
      <c r="F32" s="35">
        <v>198.39</v>
      </c>
      <c r="G32" s="42">
        <v>4105.8999999999996</v>
      </c>
      <c r="H32" s="35">
        <f t="shared" si="5"/>
        <v>4304.29</v>
      </c>
      <c r="I32" s="35">
        <v>316.2</v>
      </c>
      <c r="J32" s="35">
        <f t="shared" si="6"/>
        <v>25085.29</v>
      </c>
      <c r="K32" s="35">
        <v>19189</v>
      </c>
      <c r="L32" s="8">
        <f t="shared" si="7"/>
        <v>44274.29</v>
      </c>
    </row>
    <row r="33" spans="1:12">
      <c r="A33" s="38">
        <v>39173</v>
      </c>
      <c r="B33" s="35">
        <v>12850.1</v>
      </c>
      <c r="C33" s="35">
        <v>8252.1</v>
      </c>
      <c r="D33" s="35">
        <f t="shared" si="4"/>
        <v>21102.2</v>
      </c>
      <c r="E33" s="35">
        <v>5648.5</v>
      </c>
      <c r="F33" s="35">
        <v>25.7</v>
      </c>
      <c r="G33" s="42">
        <v>1489</v>
      </c>
      <c r="H33" s="35">
        <f t="shared" si="5"/>
        <v>1514.7</v>
      </c>
      <c r="I33" s="35">
        <v>169.5</v>
      </c>
      <c r="J33" s="35">
        <f t="shared" si="6"/>
        <v>28434.9</v>
      </c>
      <c r="K33" s="35">
        <v>11598.7</v>
      </c>
      <c r="L33" s="8">
        <f t="shared" si="7"/>
        <v>40033.600000000006</v>
      </c>
    </row>
    <row r="34" spans="1:12">
      <c r="A34" s="38">
        <v>39203</v>
      </c>
      <c r="B34" s="35">
        <v>7533.5</v>
      </c>
      <c r="C34" s="35">
        <v>6766</v>
      </c>
      <c r="D34" s="35">
        <f t="shared" si="4"/>
        <v>14299.5</v>
      </c>
      <c r="E34" s="35">
        <v>3755.9</v>
      </c>
      <c r="F34" s="35">
        <v>962.4</v>
      </c>
      <c r="G34" s="42">
        <v>185.7</v>
      </c>
      <c r="H34" s="35">
        <f t="shared" si="5"/>
        <v>1148.0999999999999</v>
      </c>
      <c r="I34" s="35">
        <v>1196.3</v>
      </c>
      <c r="J34" s="35">
        <f t="shared" si="6"/>
        <v>20399.8</v>
      </c>
      <c r="K34" s="35">
        <v>11846.7</v>
      </c>
      <c r="L34" s="8">
        <f t="shared" si="7"/>
        <v>32246.5</v>
      </c>
    </row>
    <row r="35" spans="1:12">
      <c r="A35" s="38">
        <v>39234</v>
      </c>
      <c r="B35" s="35">
        <v>10124</v>
      </c>
      <c r="C35" s="35">
        <v>8520.7000000000007</v>
      </c>
      <c r="D35" s="35">
        <f t="shared" si="4"/>
        <v>18644.7</v>
      </c>
      <c r="E35" s="35">
        <v>3998.7</v>
      </c>
      <c r="F35" s="35">
        <v>1340.1</v>
      </c>
      <c r="G35" s="42">
        <v>2433.1</v>
      </c>
      <c r="H35" s="35">
        <f t="shared" si="5"/>
        <v>3773.2</v>
      </c>
      <c r="I35" s="35">
        <v>111.6</v>
      </c>
      <c r="J35" s="35">
        <f t="shared" si="6"/>
        <v>26528.2</v>
      </c>
      <c r="K35" s="35">
        <v>3597.1</v>
      </c>
      <c r="L35" s="8">
        <f t="shared" si="7"/>
        <v>30125.3</v>
      </c>
    </row>
    <row r="36" spans="1:12">
      <c r="A36" s="38">
        <v>39264</v>
      </c>
      <c r="B36" s="35">
        <v>9399.7999999999993</v>
      </c>
      <c r="C36" s="35">
        <v>5593.2</v>
      </c>
      <c r="D36" s="35">
        <f t="shared" si="4"/>
        <v>14993</v>
      </c>
      <c r="E36" s="35">
        <v>3584</v>
      </c>
      <c r="F36" s="35">
        <v>0</v>
      </c>
      <c r="G36" s="42">
        <v>0</v>
      </c>
      <c r="H36" s="35">
        <f t="shared" si="5"/>
        <v>0</v>
      </c>
      <c r="I36" s="35">
        <v>287.5</v>
      </c>
      <c r="J36" s="35">
        <f t="shared" si="6"/>
        <v>18864.5</v>
      </c>
      <c r="K36" s="35">
        <v>10622.8</v>
      </c>
      <c r="L36" s="8">
        <f t="shared" si="7"/>
        <v>29487.3</v>
      </c>
    </row>
    <row r="37" spans="1:12">
      <c r="A37" s="38">
        <v>39295</v>
      </c>
      <c r="B37" s="35">
        <v>9932.7999999999993</v>
      </c>
      <c r="C37" s="35">
        <v>4371.6000000000004</v>
      </c>
      <c r="D37" s="35">
        <f t="shared" si="4"/>
        <v>14304.4</v>
      </c>
      <c r="E37" s="35">
        <v>3613.9</v>
      </c>
      <c r="F37" s="35">
        <v>14</v>
      </c>
      <c r="G37" s="42">
        <v>3527.1</v>
      </c>
      <c r="H37" s="35">
        <f t="shared" si="5"/>
        <v>3541.1</v>
      </c>
      <c r="I37" s="35">
        <v>520.79999999999995</v>
      </c>
      <c r="J37" s="35">
        <f t="shared" si="6"/>
        <v>21980.199999999997</v>
      </c>
      <c r="K37" s="35">
        <v>6553.8</v>
      </c>
      <c r="L37" s="8">
        <f t="shared" si="7"/>
        <v>28533.999999999996</v>
      </c>
    </row>
    <row r="38" spans="1:12">
      <c r="A38" s="38">
        <v>39326</v>
      </c>
      <c r="B38" s="35">
        <v>8750.7000000000007</v>
      </c>
      <c r="C38" s="35">
        <v>3816.4</v>
      </c>
      <c r="D38" s="35">
        <f t="shared" si="4"/>
        <v>12567.1</v>
      </c>
      <c r="E38" s="35">
        <v>2354.4</v>
      </c>
      <c r="F38" s="35">
        <v>0</v>
      </c>
      <c r="G38" s="42">
        <v>0</v>
      </c>
      <c r="H38" s="35">
        <v>0</v>
      </c>
      <c r="I38" s="35">
        <v>397.9</v>
      </c>
      <c r="J38" s="35">
        <f t="shared" si="6"/>
        <v>15319.4</v>
      </c>
      <c r="K38" s="35">
        <v>3371.1</v>
      </c>
      <c r="L38" s="8">
        <f t="shared" si="7"/>
        <v>18690.5</v>
      </c>
    </row>
    <row r="39" spans="1:12">
      <c r="A39" s="38">
        <v>39356</v>
      </c>
      <c r="B39" s="35">
        <v>9550.6</v>
      </c>
      <c r="C39" s="35">
        <v>4708.8999999999996</v>
      </c>
      <c r="D39" s="35">
        <f t="shared" si="4"/>
        <v>14259.5</v>
      </c>
      <c r="E39" s="35">
        <v>3805.1</v>
      </c>
      <c r="F39" s="35">
        <v>394.3</v>
      </c>
      <c r="G39" s="42">
        <v>0</v>
      </c>
      <c r="H39" s="35">
        <f>+F39+G39</f>
        <v>394.3</v>
      </c>
      <c r="I39" s="35">
        <v>1097.3</v>
      </c>
      <c r="J39" s="35">
        <f t="shared" si="6"/>
        <v>19556.199999999997</v>
      </c>
      <c r="K39" s="35">
        <v>12222.7</v>
      </c>
      <c r="L39" s="8">
        <f t="shared" si="7"/>
        <v>31778.899999999998</v>
      </c>
    </row>
    <row r="40" spans="1:12">
      <c r="A40" s="38">
        <v>39387</v>
      </c>
      <c r="B40" s="35">
        <v>9792.2999999999993</v>
      </c>
      <c r="C40" s="35">
        <v>6721.6</v>
      </c>
      <c r="D40" s="35">
        <f t="shared" si="4"/>
        <v>16513.900000000001</v>
      </c>
      <c r="E40" s="35">
        <v>4915.3999999999996</v>
      </c>
      <c r="F40" s="35">
        <v>93.3</v>
      </c>
      <c r="G40" s="42">
        <v>4475.8999999999996</v>
      </c>
      <c r="H40" s="35">
        <f>+F40+G40</f>
        <v>4569.2</v>
      </c>
      <c r="I40" s="35">
        <v>379.6</v>
      </c>
      <c r="J40" s="35">
        <f t="shared" si="6"/>
        <v>26378.100000000002</v>
      </c>
      <c r="K40" s="35">
        <v>12618.7</v>
      </c>
      <c r="L40" s="8">
        <f t="shared" si="7"/>
        <v>38996.800000000003</v>
      </c>
    </row>
    <row r="41" spans="1:12">
      <c r="A41" s="38">
        <v>39417</v>
      </c>
      <c r="B41" s="35">
        <v>8794.9</v>
      </c>
      <c r="C41" s="35">
        <v>7861.1</v>
      </c>
      <c r="D41" s="35">
        <f t="shared" si="4"/>
        <v>16656</v>
      </c>
      <c r="E41" s="35">
        <v>5021.8</v>
      </c>
      <c r="F41" s="35">
        <v>4463.8</v>
      </c>
      <c r="G41" s="42">
        <v>1960.1</v>
      </c>
      <c r="H41" s="35">
        <f>+F41+G41</f>
        <v>6423.9</v>
      </c>
      <c r="I41" s="35">
        <v>348.1</v>
      </c>
      <c r="J41" s="35">
        <f t="shared" si="6"/>
        <v>28449.799999999996</v>
      </c>
      <c r="K41" s="35">
        <v>11572.1</v>
      </c>
      <c r="L41" s="8">
        <f t="shared" si="7"/>
        <v>40021.899999999994</v>
      </c>
    </row>
    <row r="42" spans="1:12">
      <c r="A42" s="38">
        <v>39448</v>
      </c>
      <c r="B42" s="35">
        <v>10387.200000000001</v>
      </c>
      <c r="C42" s="35">
        <v>6166.7</v>
      </c>
      <c r="D42" s="35">
        <f t="shared" si="4"/>
        <v>16553.900000000001</v>
      </c>
      <c r="E42" s="35">
        <v>2021.3</v>
      </c>
      <c r="F42" s="35">
        <v>455.2</v>
      </c>
      <c r="G42" s="42">
        <v>0</v>
      </c>
      <c r="H42" s="35">
        <f t="shared" ref="H42:H86" si="8">+F42+G42</f>
        <v>455.2</v>
      </c>
      <c r="I42" s="35">
        <v>181.1</v>
      </c>
      <c r="J42" s="35">
        <f t="shared" si="6"/>
        <v>19211.5</v>
      </c>
      <c r="K42" s="35">
        <v>9092.7000000000007</v>
      </c>
      <c r="L42" s="8">
        <f t="shared" si="7"/>
        <v>28304.2</v>
      </c>
    </row>
    <row r="43" spans="1:12">
      <c r="A43" s="38">
        <v>39479</v>
      </c>
      <c r="B43" s="35">
        <v>10948.4</v>
      </c>
      <c r="C43" s="35">
        <v>8719.7999999999993</v>
      </c>
      <c r="D43" s="35">
        <f t="shared" si="4"/>
        <v>19668.199999999997</v>
      </c>
      <c r="E43" s="35">
        <v>6893.2</v>
      </c>
      <c r="F43" s="35">
        <v>636.9</v>
      </c>
      <c r="G43" s="42">
        <v>2.5</v>
      </c>
      <c r="H43" s="35">
        <f t="shared" si="8"/>
        <v>639.4</v>
      </c>
      <c r="I43" s="35">
        <v>154.4</v>
      </c>
      <c r="J43" s="35">
        <f t="shared" si="6"/>
        <v>27355.200000000001</v>
      </c>
      <c r="K43" s="35">
        <v>5195.2</v>
      </c>
      <c r="L43" s="8">
        <f t="shared" si="7"/>
        <v>32550.400000000001</v>
      </c>
    </row>
    <row r="44" spans="1:12">
      <c r="A44" s="38">
        <v>39508</v>
      </c>
      <c r="B44" s="35">
        <v>12146.1</v>
      </c>
      <c r="C44" s="35">
        <v>8803.6</v>
      </c>
      <c r="D44" s="35">
        <f t="shared" si="4"/>
        <v>20949.7</v>
      </c>
      <c r="E44" s="35">
        <v>4713.7</v>
      </c>
      <c r="F44" s="35">
        <v>1167.7</v>
      </c>
      <c r="G44" s="42">
        <v>0</v>
      </c>
      <c r="H44" s="35">
        <f t="shared" si="8"/>
        <v>1167.7</v>
      </c>
      <c r="I44" s="35">
        <v>504.5</v>
      </c>
      <c r="J44" s="35">
        <f t="shared" si="6"/>
        <v>27335.600000000002</v>
      </c>
      <c r="K44" s="35">
        <v>4555.8</v>
      </c>
      <c r="L44" s="8">
        <f t="shared" si="7"/>
        <v>31891.4</v>
      </c>
    </row>
    <row r="45" spans="1:12">
      <c r="A45" s="38">
        <v>39539</v>
      </c>
      <c r="B45" s="35">
        <v>11330.2</v>
      </c>
      <c r="C45" s="35">
        <v>10674.7</v>
      </c>
      <c r="D45" s="35">
        <f t="shared" si="4"/>
        <v>22004.9</v>
      </c>
      <c r="E45" s="35">
        <v>7555.5</v>
      </c>
      <c r="F45" s="35">
        <v>2030.1</v>
      </c>
      <c r="G45" s="42">
        <v>0</v>
      </c>
      <c r="H45" s="35">
        <f t="shared" si="8"/>
        <v>2030.1</v>
      </c>
      <c r="I45" s="35">
        <v>461.9</v>
      </c>
      <c r="J45" s="35">
        <f t="shared" si="6"/>
        <v>32052.400000000001</v>
      </c>
      <c r="K45" s="35">
        <v>3991.4</v>
      </c>
      <c r="L45" s="8">
        <f t="shared" si="7"/>
        <v>36043.800000000003</v>
      </c>
    </row>
    <row r="46" spans="1:12">
      <c r="A46" s="38">
        <v>39569</v>
      </c>
      <c r="B46" s="35">
        <v>11878.9</v>
      </c>
      <c r="C46" s="35">
        <v>7387.7</v>
      </c>
      <c r="D46" s="35">
        <f t="shared" si="4"/>
        <v>19266.599999999999</v>
      </c>
      <c r="E46" s="35">
        <v>4263.7</v>
      </c>
      <c r="F46" s="35">
        <v>316.60000000000002</v>
      </c>
      <c r="G46" s="42">
        <v>4169.8</v>
      </c>
      <c r="H46" s="35">
        <f t="shared" si="8"/>
        <v>4486.4000000000005</v>
      </c>
      <c r="I46" s="35">
        <v>380.9</v>
      </c>
      <c r="J46" s="35">
        <f t="shared" si="6"/>
        <v>28397.600000000002</v>
      </c>
      <c r="K46" s="35">
        <v>2212.8000000000002</v>
      </c>
      <c r="L46" s="8">
        <f t="shared" si="7"/>
        <v>30610.400000000001</v>
      </c>
    </row>
    <row r="47" spans="1:12">
      <c r="A47" s="38">
        <v>39600</v>
      </c>
      <c r="B47" s="35">
        <v>11948.9</v>
      </c>
      <c r="C47" s="35">
        <v>6506.4</v>
      </c>
      <c r="D47" s="35">
        <f t="shared" si="4"/>
        <v>18455.3</v>
      </c>
      <c r="E47" s="35">
        <v>4561</v>
      </c>
      <c r="F47" s="35">
        <v>247.9</v>
      </c>
      <c r="G47" s="42">
        <v>0</v>
      </c>
      <c r="H47" s="35">
        <f t="shared" si="8"/>
        <v>247.9</v>
      </c>
      <c r="I47" s="35">
        <v>365</v>
      </c>
      <c r="J47" s="35">
        <f t="shared" si="6"/>
        <v>23629.200000000001</v>
      </c>
      <c r="K47" s="35">
        <v>4627.3</v>
      </c>
      <c r="L47" s="8">
        <f t="shared" si="7"/>
        <v>28256.5</v>
      </c>
    </row>
    <row r="48" spans="1:12">
      <c r="A48" s="38">
        <v>39630</v>
      </c>
      <c r="B48" s="35">
        <v>17842.2</v>
      </c>
      <c r="C48" s="35">
        <v>8529.4</v>
      </c>
      <c r="D48" s="35">
        <f t="shared" si="4"/>
        <v>26371.599999999999</v>
      </c>
      <c r="E48" s="35">
        <v>5828.5</v>
      </c>
      <c r="F48" s="35">
        <v>167</v>
      </c>
      <c r="G48" s="42">
        <v>3253.8</v>
      </c>
      <c r="H48" s="35">
        <f t="shared" si="8"/>
        <v>3420.8</v>
      </c>
      <c r="I48" s="35">
        <v>316.89999999999998</v>
      </c>
      <c r="J48" s="35">
        <f t="shared" si="6"/>
        <v>35937.800000000003</v>
      </c>
      <c r="K48" s="35">
        <v>4064.9</v>
      </c>
      <c r="L48" s="8">
        <f t="shared" si="7"/>
        <v>40002.700000000004</v>
      </c>
    </row>
    <row r="49" spans="1:12">
      <c r="A49" s="38">
        <v>39661</v>
      </c>
      <c r="B49" s="35">
        <v>12141.3</v>
      </c>
      <c r="C49" s="35">
        <v>6726.8</v>
      </c>
      <c r="D49" s="35">
        <f t="shared" si="4"/>
        <v>18868.099999999999</v>
      </c>
      <c r="E49" s="35">
        <v>4325.1000000000004</v>
      </c>
      <c r="F49" s="35">
        <v>40.4</v>
      </c>
      <c r="G49" s="42">
        <v>425.6</v>
      </c>
      <c r="H49" s="35">
        <f t="shared" si="8"/>
        <v>466</v>
      </c>
      <c r="I49" s="35">
        <v>1104.0999999999999</v>
      </c>
      <c r="J49" s="35">
        <f t="shared" si="6"/>
        <v>24763.299999999996</v>
      </c>
      <c r="K49" s="35">
        <v>652.1</v>
      </c>
      <c r="L49" s="8">
        <f t="shared" si="7"/>
        <v>25415.399999999994</v>
      </c>
    </row>
    <row r="50" spans="1:12">
      <c r="A50" s="38">
        <v>39692</v>
      </c>
      <c r="B50" s="35">
        <v>14939.9</v>
      </c>
      <c r="C50" s="35">
        <v>10290</v>
      </c>
      <c r="D50" s="35">
        <f t="shared" si="4"/>
        <v>25229.9</v>
      </c>
      <c r="E50" s="35">
        <v>5224.3999999999996</v>
      </c>
      <c r="F50" s="35">
        <v>869.7</v>
      </c>
      <c r="G50" s="42">
        <v>329.9</v>
      </c>
      <c r="H50" s="35">
        <f t="shared" si="8"/>
        <v>1199.5999999999999</v>
      </c>
      <c r="I50" s="35">
        <v>775.5</v>
      </c>
      <c r="J50" s="35">
        <f t="shared" si="6"/>
        <v>32429.4</v>
      </c>
      <c r="K50" s="35">
        <v>15042.7</v>
      </c>
      <c r="L50" s="8">
        <f t="shared" si="7"/>
        <v>47472.100000000006</v>
      </c>
    </row>
    <row r="51" spans="1:12">
      <c r="A51" s="38">
        <v>39722</v>
      </c>
      <c r="B51" s="35">
        <v>11554.4</v>
      </c>
      <c r="C51" s="35">
        <v>10491.7</v>
      </c>
      <c r="D51" s="35">
        <f t="shared" si="4"/>
        <v>22046.1</v>
      </c>
      <c r="E51" s="35">
        <v>8862.4</v>
      </c>
      <c r="F51" s="35">
        <v>1007.6</v>
      </c>
      <c r="G51" s="42">
        <v>1725.6</v>
      </c>
      <c r="H51" s="35">
        <f t="shared" si="8"/>
        <v>2733.2</v>
      </c>
      <c r="I51" s="35">
        <v>422.9</v>
      </c>
      <c r="J51" s="35">
        <f t="shared" si="6"/>
        <v>34064.6</v>
      </c>
      <c r="K51" s="35">
        <v>7725.5</v>
      </c>
      <c r="L51" s="8">
        <f t="shared" si="7"/>
        <v>41790.1</v>
      </c>
    </row>
    <row r="52" spans="1:12">
      <c r="A52" s="38">
        <v>39753</v>
      </c>
      <c r="B52" s="35">
        <v>12379.6</v>
      </c>
      <c r="C52" s="35">
        <v>9291.2000000000007</v>
      </c>
      <c r="D52" s="35">
        <f t="shared" si="4"/>
        <v>21670.800000000003</v>
      </c>
      <c r="E52" s="35">
        <v>10271</v>
      </c>
      <c r="F52" s="35">
        <v>1347</v>
      </c>
      <c r="G52" s="42">
        <v>2833.9</v>
      </c>
      <c r="H52" s="35">
        <f t="shared" si="8"/>
        <v>4180.8999999999996</v>
      </c>
      <c r="I52" s="35">
        <v>635</v>
      </c>
      <c r="J52" s="35">
        <f t="shared" si="6"/>
        <v>36757.700000000004</v>
      </c>
      <c r="K52" s="35">
        <v>3629.4</v>
      </c>
      <c r="L52" s="8">
        <f t="shared" si="7"/>
        <v>40387.100000000006</v>
      </c>
    </row>
    <row r="53" spans="1:12">
      <c r="A53" s="38">
        <v>39783</v>
      </c>
      <c r="B53" s="35">
        <v>17601.8</v>
      </c>
      <c r="C53" s="35">
        <v>9721.4</v>
      </c>
      <c r="D53" s="35">
        <f t="shared" si="4"/>
        <v>27323.199999999997</v>
      </c>
      <c r="E53" s="35">
        <v>6779.7</v>
      </c>
      <c r="F53" s="35">
        <v>1541.9</v>
      </c>
      <c r="G53" s="42">
        <v>2022.3</v>
      </c>
      <c r="H53" s="35">
        <f t="shared" si="8"/>
        <v>3564.2</v>
      </c>
      <c r="I53" s="35">
        <v>369.1</v>
      </c>
      <c r="J53" s="35">
        <f t="shared" si="6"/>
        <v>38036.19999999999</v>
      </c>
      <c r="K53" s="35">
        <v>15843.2</v>
      </c>
      <c r="L53" s="8">
        <f t="shared" si="7"/>
        <v>53879.399999999994</v>
      </c>
    </row>
    <row r="54" spans="1:12">
      <c r="A54" s="38">
        <v>39814</v>
      </c>
      <c r="B54" s="35">
        <v>12101.3</v>
      </c>
      <c r="C54" s="35">
        <v>8062.6</v>
      </c>
      <c r="D54" s="35">
        <f t="shared" si="4"/>
        <v>20163.900000000001</v>
      </c>
      <c r="E54" s="35">
        <v>5262.1</v>
      </c>
      <c r="F54" s="35">
        <v>214.6</v>
      </c>
      <c r="G54" s="42">
        <v>2733.2</v>
      </c>
      <c r="H54" s="35">
        <f t="shared" si="8"/>
        <v>2947.7999999999997</v>
      </c>
      <c r="I54" s="35">
        <v>1065.0999999999999</v>
      </c>
      <c r="J54" s="35">
        <f t="shared" si="6"/>
        <v>29438.899999999998</v>
      </c>
      <c r="K54" s="35">
        <v>8431.4</v>
      </c>
      <c r="L54" s="8">
        <f t="shared" si="7"/>
        <v>37870.299999999996</v>
      </c>
    </row>
    <row r="55" spans="1:12">
      <c r="A55" s="38">
        <v>39845</v>
      </c>
      <c r="B55" s="35">
        <v>12263.6</v>
      </c>
      <c r="C55" s="35">
        <v>9787.9</v>
      </c>
      <c r="D55" s="35">
        <f t="shared" si="4"/>
        <v>22051.5</v>
      </c>
      <c r="E55" s="35">
        <v>5074.3999999999996</v>
      </c>
      <c r="F55" s="35">
        <v>1094.5</v>
      </c>
      <c r="G55" s="42">
        <v>1239.8</v>
      </c>
      <c r="H55" s="35">
        <f t="shared" si="8"/>
        <v>2334.3000000000002</v>
      </c>
      <c r="I55" s="35">
        <v>314</v>
      </c>
      <c r="J55" s="35">
        <f t="shared" si="6"/>
        <v>29774.2</v>
      </c>
      <c r="K55" s="35">
        <v>1378.3</v>
      </c>
      <c r="L55" s="8">
        <f t="shared" si="7"/>
        <v>31152.5</v>
      </c>
    </row>
    <row r="56" spans="1:12">
      <c r="A56" s="38">
        <v>39873</v>
      </c>
      <c r="B56" s="35">
        <v>12226.6</v>
      </c>
      <c r="C56" s="35">
        <v>6211.5</v>
      </c>
      <c r="D56" s="35">
        <f t="shared" si="4"/>
        <v>18438.099999999999</v>
      </c>
      <c r="E56" s="35">
        <v>7077.8</v>
      </c>
      <c r="F56" s="35">
        <v>154.1</v>
      </c>
      <c r="G56" s="42">
        <v>1292.4000000000001</v>
      </c>
      <c r="H56" s="35">
        <f t="shared" si="8"/>
        <v>1446.5</v>
      </c>
      <c r="I56" s="35">
        <v>660.9</v>
      </c>
      <c r="J56" s="35">
        <f t="shared" si="6"/>
        <v>27623.3</v>
      </c>
      <c r="K56" s="35">
        <v>12724.9</v>
      </c>
      <c r="L56" s="8">
        <f t="shared" si="7"/>
        <v>40348.199999999997</v>
      </c>
    </row>
    <row r="57" spans="1:12">
      <c r="A57" s="38">
        <v>39904</v>
      </c>
      <c r="B57" s="35">
        <v>12278.5</v>
      </c>
      <c r="C57" s="35">
        <v>12367.8</v>
      </c>
      <c r="D57" s="35">
        <f t="shared" si="4"/>
        <v>24646.3</v>
      </c>
      <c r="E57" s="35">
        <v>10068.9</v>
      </c>
      <c r="F57" s="35">
        <v>597.6</v>
      </c>
      <c r="G57" s="42">
        <v>1017.4</v>
      </c>
      <c r="H57" s="35">
        <f t="shared" si="8"/>
        <v>1615</v>
      </c>
      <c r="I57" s="35">
        <v>705.7</v>
      </c>
      <c r="J57" s="35">
        <f t="shared" si="6"/>
        <v>37035.899999999994</v>
      </c>
      <c r="K57" s="35">
        <v>3274.1</v>
      </c>
      <c r="L57" s="8">
        <f t="shared" si="7"/>
        <v>40309.999999999993</v>
      </c>
    </row>
    <row r="58" spans="1:12">
      <c r="A58" s="38">
        <v>39934</v>
      </c>
      <c r="B58" s="35">
        <v>12259.8</v>
      </c>
      <c r="C58" s="35">
        <v>6308.6</v>
      </c>
      <c r="D58" s="35">
        <f t="shared" si="4"/>
        <v>18568.400000000001</v>
      </c>
      <c r="E58" s="35">
        <v>6620.8</v>
      </c>
      <c r="F58" s="35">
        <v>537.79999999999995</v>
      </c>
      <c r="G58" s="42">
        <v>1375.8</v>
      </c>
      <c r="H58" s="35">
        <f t="shared" si="8"/>
        <v>1913.6</v>
      </c>
      <c r="I58" s="35">
        <v>544.4</v>
      </c>
      <c r="J58" s="35">
        <f t="shared" si="6"/>
        <v>27647.200000000001</v>
      </c>
      <c r="K58" s="35">
        <v>5023.6000000000004</v>
      </c>
      <c r="L58" s="8">
        <f t="shared" si="7"/>
        <v>32670.800000000003</v>
      </c>
    </row>
    <row r="59" spans="1:12">
      <c r="A59" s="38">
        <v>39965</v>
      </c>
      <c r="B59" s="35">
        <v>13371.2</v>
      </c>
      <c r="C59" s="35">
        <v>8081.6</v>
      </c>
      <c r="D59" s="35">
        <f t="shared" si="4"/>
        <v>21452.800000000003</v>
      </c>
      <c r="E59" s="35">
        <v>9069.2000000000007</v>
      </c>
      <c r="F59" s="35">
        <v>857.40162848781199</v>
      </c>
      <c r="G59" s="42">
        <v>1446.5</v>
      </c>
      <c r="H59" s="35">
        <f t="shared" si="8"/>
        <v>2303.9016284878121</v>
      </c>
      <c r="I59" s="35">
        <v>779.3</v>
      </c>
      <c r="J59" s="35">
        <f t="shared" si="6"/>
        <v>33605.201628487819</v>
      </c>
      <c r="K59" s="35">
        <v>12978.5</v>
      </c>
      <c r="L59" s="8">
        <f t="shared" si="7"/>
        <v>46583.701628487819</v>
      </c>
    </row>
    <row r="60" spans="1:12">
      <c r="A60" s="38">
        <v>39995</v>
      </c>
      <c r="B60" s="35">
        <v>13527.4</v>
      </c>
      <c r="C60" s="35">
        <v>12961.5</v>
      </c>
      <c r="D60" s="35">
        <f t="shared" si="4"/>
        <v>26488.9</v>
      </c>
      <c r="E60" s="35">
        <v>9844.4</v>
      </c>
      <c r="F60" s="35">
        <v>82.31359164105001</v>
      </c>
      <c r="G60" s="42">
        <v>1350.2</v>
      </c>
      <c r="H60" s="35">
        <f t="shared" si="8"/>
        <v>1432.51359164105</v>
      </c>
      <c r="I60" s="35">
        <v>910.1</v>
      </c>
      <c r="J60" s="35">
        <f t="shared" si="6"/>
        <v>38675.913591641052</v>
      </c>
      <c r="K60" s="35">
        <v>7516</v>
      </c>
      <c r="L60" s="8">
        <f t="shared" si="7"/>
        <v>46191.913591641052</v>
      </c>
    </row>
    <row r="61" spans="1:12">
      <c r="A61" s="38">
        <v>40026</v>
      </c>
      <c r="B61" s="35">
        <v>12274.2</v>
      </c>
      <c r="C61" s="35">
        <v>5115.1000000000004</v>
      </c>
      <c r="D61" s="35">
        <f t="shared" si="4"/>
        <v>17389.300000000003</v>
      </c>
      <c r="E61" s="35">
        <v>5665.4</v>
      </c>
      <c r="F61" s="35">
        <v>28.1</v>
      </c>
      <c r="G61" s="42">
        <v>1585.8</v>
      </c>
      <c r="H61" s="35">
        <f t="shared" si="8"/>
        <v>1613.8999999999999</v>
      </c>
      <c r="I61" s="35">
        <v>871.9</v>
      </c>
      <c r="J61" s="35">
        <f t="shared" si="6"/>
        <v>25540.500000000007</v>
      </c>
      <c r="K61" s="35">
        <v>963.6</v>
      </c>
      <c r="L61" s="8">
        <f t="shared" si="7"/>
        <v>26504.100000000006</v>
      </c>
    </row>
    <row r="62" spans="1:12">
      <c r="A62" s="38">
        <v>40057</v>
      </c>
      <c r="B62" s="35">
        <v>11422.6</v>
      </c>
      <c r="C62" s="35">
        <v>6581.9</v>
      </c>
      <c r="D62" s="35">
        <f t="shared" si="4"/>
        <v>18004.5</v>
      </c>
      <c r="E62" s="35">
        <v>8656.7999999999993</v>
      </c>
      <c r="F62" s="35">
        <v>28.7</v>
      </c>
      <c r="G62" s="42">
        <v>1513</v>
      </c>
      <c r="H62" s="35">
        <f t="shared" si="8"/>
        <v>1541.7</v>
      </c>
      <c r="I62" s="35">
        <v>489.5</v>
      </c>
      <c r="J62" s="35">
        <f t="shared" si="6"/>
        <v>28692.5</v>
      </c>
      <c r="K62" s="35">
        <v>9753.1</v>
      </c>
      <c r="L62" s="8">
        <f t="shared" si="7"/>
        <v>38445.599999999999</v>
      </c>
    </row>
    <row r="63" spans="1:12">
      <c r="A63" s="38">
        <v>40087</v>
      </c>
      <c r="B63" s="35">
        <v>12286.8</v>
      </c>
      <c r="C63" s="35">
        <v>9738.9</v>
      </c>
      <c r="D63" s="35">
        <f t="shared" si="4"/>
        <v>22025.699999999997</v>
      </c>
      <c r="E63" s="35">
        <v>11694.4</v>
      </c>
      <c r="F63" s="35">
        <v>298.46190202499997</v>
      </c>
      <c r="G63" s="42">
        <v>1580.5</v>
      </c>
      <c r="H63" s="35">
        <f t="shared" si="8"/>
        <v>1878.961902025</v>
      </c>
      <c r="I63" s="35">
        <v>672.1</v>
      </c>
      <c r="J63" s="35">
        <f t="shared" si="6"/>
        <v>36271.161902025</v>
      </c>
      <c r="K63" s="35">
        <v>13395.7</v>
      </c>
      <c r="L63" s="8">
        <f t="shared" si="7"/>
        <v>49666.861902025004</v>
      </c>
    </row>
    <row r="64" spans="1:12">
      <c r="A64" s="38">
        <v>40118</v>
      </c>
      <c r="B64" s="35">
        <v>16687.3</v>
      </c>
      <c r="C64" s="35">
        <v>7135</v>
      </c>
      <c r="D64" s="35">
        <f t="shared" si="4"/>
        <v>23822.3</v>
      </c>
      <c r="E64" s="35">
        <v>8918.9</v>
      </c>
      <c r="F64" s="35">
        <v>1591.0823569931199</v>
      </c>
      <c r="G64" s="42">
        <v>1244.8</v>
      </c>
      <c r="H64" s="35">
        <f t="shared" si="8"/>
        <v>2835.8823569931201</v>
      </c>
      <c r="I64" s="35">
        <v>626.5</v>
      </c>
      <c r="J64" s="35">
        <f t="shared" si="6"/>
        <v>36203.582356993116</v>
      </c>
      <c r="K64" s="35">
        <v>11263.5</v>
      </c>
      <c r="L64" s="8">
        <f t="shared" si="7"/>
        <v>47467.082356993116</v>
      </c>
    </row>
    <row r="65" spans="1:12">
      <c r="A65" s="38">
        <v>40148</v>
      </c>
      <c r="B65" s="35">
        <v>39070.199999999997</v>
      </c>
      <c r="C65" s="35">
        <v>11833.7</v>
      </c>
      <c r="D65" s="35">
        <f>+B65+C65</f>
        <v>50903.899999999994</v>
      </c>
      <c r="E65" s="35">
        <v>27583.200000000001</v>
      </c>
      <c r="F65" s="35">
        <v>3164.1</v>
      </c>
      <c r="G65" s="42">
        <v>1214</v>
      </c>
      <c r="H65" s="35">
        <f t="shared" si="8"/>
        <v>4378.1000000000004</v>
      </c>
      <c r="I65" s="35">
        <v>1076.5999999999999</v>
      </c>
      <c r="J65" s="35">
        <f t="shared" si="6"/>
        <v>83941.8</v>
      </c>
      <c r="K65" s="35">
        <v>18445.900000000001</v>
      </c>
      <c r="L65" s="8">
        <f t="shared" si="7"/>
        <v>102387.70000000001</v>
      </c>
    </row>
    <row r="66" spans="1:12">
      <c r="A66" s="38">
        <v>40179</v>
      </c>
      <c r="B66" s="35">
        <v>16123</v>
      </c>
      <c r="C66" s="35">
        <v>5798.4</v>
      </c>
      <c r="D66" s="35">
        <f t="shared" ref="D66:D124" si="9">+B66+C66</f>
        <v>21921.4</v>
      </c>
      <c r="E66" s="35">
        <v>3041</v>
      </c>
      <c r="F66" s="35">
        <v>0</v>
      </c>
      <c r="G66" s="42">
        <v>1855.4</v>
      </c>
      <c r="H66" s="35">
        <f t="shared" si="8"/>
        <v>1855.4</v>
      </c>
      <c r="I66" s="35">
        <v>867.6</v>
      </c>
      <c r="J66" s="35">
        <f t="shared" si="6"/>
        <v>27685.4</v>
      </c>
      <c r="K66" s="35">
        <v>34202.199999999997</v>
      </c>
      <c r="L66" s="8">
        <f t="shared" si="7"/>
        <v>61887.6</v>
      </c>
    </row>
    <row r="67" spans="1:12">
      <c r="A67" s="38">
        <v>40210</v>
      </c>
      <c r="B67" s="35">
        <v>15838.5</v>
      </c>
      <c r="C67" s="35">
        <v>10451.799999999999</v>
      </c>
      <c r="D67" s="35">
        <f t="shared" si="9"/>
        <v>26290.3</v>
      </c>
      <c r="E67" s="35">
        <v>2373.1999999999998</v>
      </c>
      <c r="F67" s="35">
        <v>437.5</v>
      </c>
      <c r="G67" s="42">
        <v>74.099999999999994</v>
      </c>
      <c r="H67" s="35">
        <f t="shared" si="8"/>
        <v>511.6</v>
      </c>
      <c r="I67" s="35">
        <v>593.20000000000005</v>
      </c>
      <c r="J67" s="35">
        <f t="shared" si="6"/>
        <v>29768.3</v>
      </c>
      <c r="K67" s="35">
        <v>5582.6</v>
      </c>
      <c r="L67" s="8">
        <f t="shared" si="7"/>
        <v>35350.9</v>
      </c>
    </row>
    <row r="68" spans="1:12">
      <c r="A68" s="38">
        <v>40238</v>
      </c>
      <c r="B68" s="35">
        <v>13459.7</v>
      </c>
      <c r="C68" s="35">
        <v>9346.9</v>
      </c>
      <c r="D68" s="35">
        <f t="shared" si="9"/>
        <v>22806.6</v>
      </c>
      <c r="E68" s="35">
        <v>14488</v>
      </c>
      <c r="F68" s="35">
        <v>20.7</v>
      </c>
      <c r="G68" s="42">
        <v>0</v>
      </c>
      <c r="H68" s="35">
        <f t="shared" si="8"/>
        <v>20.7</v>
      </c>
      <c r="I68" s="35">
        <v>793.3</v>
      </c>
      <c r="J68" s="35">
        <f t="shared" si="6"/>
        <v>38108.6</v>
      </c>
      <c r="K68" s="35">
        <v>6961.9</v>
      </c>
      <c r="L68" s="8">
        <f t="shared" si="7"/>
        <v>45070.5</v>
      </c>
    </row>
    <row r="69" spans="1:12">
      <c r="A69" s="38">
        <v>40269</v>
      </c>
      <c r="B69" s="35">
        <v>8538.5</v>
      </c>
      <c r="C69" s="35">
        <v>9065.7999999999993</v>
      </c>
      <c r="D69" s="35">
        <f t="shared" si="9"/>
        <v>17604.3</v>
      </c>
      <c r="E69" s="35">
        <v>10340.6</v>
      </c>
      <c r="F69" s="35">
        <v>347.8</v>
      </c>
      <c r="G69" s="42">
        <v>1014.6</v>
      </c>
      <c r="H69" s="35">
        <f t="shared" si="8"/>
        <v>1362.4</v>
      </c>
      <c r="I69" s="35">
        <v>202.8</v>
      </c>
      <c r="J69" s="35">
        <f t="shared" si="6"/>
        <v>29510.100000000002</v>
      </c>
      <c r="K69" s="35">
        <v>8146.7</v>
      </c>
      <c r="L69" s="8">
        <f t="shared" si="7"/>
        <v>37656.800000000003</v>
      </c>
    </row>
    <row r="70" spans="1:12">
      <c r="A70" s="38">
        <v>40299</v>
      </c>
      <c r="B70" s="35">
        <v>12924.1</v>
      </c>
      <c r="C70" s="35">
        <v>4279.2</v>
      </c>
      <c r="D70" s="35">
        <f t="shared" si="9"/>
        <v>17203.3</v>
      </c>
      <c r="E70" s="35">
        <v>10725.3</v>
      </c>
      <c r="F70" s="35">
        <v>89</v>
      </c>
      <c r="G70" s="42">
        <v>3400.7</v>
      </c>
      <c r="H70" s="35">
        <f t="shared" si="8"/>
        <v>3489.7</v>
      </c>
      <c r="I70" s="35">
        <v>1394.3</v>
      </c>
      <c r="J70" s="35">
        <f t="shared" si="6"/>
        <v>32812.6</v>
      </c>
      <c r="K70" s="35">
        <v>4834</v>
      </c>
      <c r="L70" s="8">
        <f t="shared" si="7"/>
        <v>37646.6</v>
      </c>
    </row>
    <row r="71" spans="1:12">
      <c r="A71" s="38">
        <v>40330</v>
      </c>
      <c r="B71" s="35">
        <v>27284.3</v>
      </c>
      <c r="C71" s="35">
        <v>8942.9</v>
      </c>
      <c r="D71" s="35">
        <f t="shared" si="9"/>
        <v>36227.199999999997</v>
      </c>
      <c r="E71" s="35">
        <v>21913.5</v>
      </c>
      <c r="F71" s="35">
        <v>0</v>
      </c>
      <c r="G71" s="42">
        <v>2231.3000000000002</v>
      </c>
      <c r="H71" s="35">
        <f t="shared" si="8"/>
        <v>2231.3000000000002</v>
      </c>
      <c r="I71" s="35">
        <v>629.4</v>
      </c>
      <c r="J71" s="35">
        <f t="shared" si="6"/>
        <v>61001.4</v>
      </c>
      <c r="K71" s="35">
        <v>8590.2999999999993</v>
      </c>
      <c r="L71" s="8">
        <f t="shared" si="7"/>
        <v>69591.7</v>
      </c>
    </row>
    <row r="72" spans="1:12">
      <c r="A72" s="38">
        <v>40360</v>
      </c>
      <c r="B72" s="35">
        <v>11970.7</v>
      </c>
      <c r="C72" s="35">
        <v>10086.4</v>
      </c>
      <c r="D72" s="35">
        <f t="shared" si="9"/>
        <v>22057.1</v>
      </c>
      <c r="E72" s="35">
        <v>12634.6</v>
      </c>
      <c r="F72" s="35">
        <v>260.3</v>
      </c>
      <c r="G72" s="42">
        <v>756.7</v>
      </c>
      <c r="H72" s="35">
        <f t="shared" si="8"/>
        <v>1017</v>
      </c>
      <c r="I72" s="35">
        <v>1143.0999999999999</v>
      </c>
      <c r="J72" s="35">
        <f t="shared" si="6"/>
        <v>36851.799999999996</v>
      </c>
      <c r="K72" s="35">
        <v>19406.3</v>
      </c>
      <c r="L72" s="8">
        <f t="shared" si="7"/>
        <v>56258.099999999991</v>
      </c>
    </row>
    <row r="73" spans="1:12">
      <c r="A73" s="38">
        <v>40391</v>
      </c>
      <c r="B73" s="35">
        <v>39770.300000000003</v>
      </c>
      <c r="C73" s="35">
        <v>10223.1</v>
      </c>
      <c r="D73" s="35">
        <f t="shared" si="9"/>
        <v>49993.4</v>
      </c>
      <c r="E73" s="35">
        <v>9137.2000000000007</v>
      </c>
      <c r="F73" s="35">
        <v>2.5</v>
      </c>
      <c r="G73" s="42">
        <v>1005.5</v>
      </c>
      <c r="H73" s="35">
        <f t="shared" si="8"/>
        <v>1008</v>
      </c>
      <c r="I73" s="35">
        <v>1429.4</v>
      </c>
      <c r="J73" s="35">
        <f t="shared" si="6"/>
        <v>61568.000000000007</v>
      </c>
      <c r="K73" s="35">
        <v>7122.2</v>
      </c>
      <c r="L73" s="8">
        <f t="shared" si="7"/>
        <v>68690.200000000012</v>
      </c>
    </row>
    <row r="74" spans="1:12">
      <c r="A74" s="38">
        <v>40422</v>
      </c>
      <c r="B74" s="35">
        <v>16309.7</v>
      </c>
      <c r="C74" s="35">
        <v>5663.9</v>
      </c>
      <c r="D74" s="35">
        <f t="shared" si="9"/>
        <v>21973.599999999999</v>
      </c>
      <c r="E74" s="35">
        <v>10555</v>
      </c>
      <c r="F74" s="35">
        <v>478.2</v>
      </c>
      <c r="G74" s="42">
        <v>862.9</v>
      </c>
      <c r="H74" s="35">
        <f t="shared" si="8"/>
        <v>1341.1</v>
      </c>
      <c r="I74" s="35">
        <v>990.3</v>
      </c>
      <c r="J74" s="35">
        <f t="shared" si="6"/>
        <v>34860</v>
      </c>
      <c r="K74" s="35">
        <v>6471.9</v>
      </c>
      <c r="L74" s="8">
        <f t="shared" si="7"/>
        <v>41331.9</v>
      </c>
    </row>
    <row r="75" spans="1:12">
      <c r="A75" s="38">
        <v>40452</v>
      </c>
      <c r="B75" s="35">
        <v>17873.5</v>
      </c>
      <c r="C75" s="35">
        <v>10339.4</v>
      </c>
      <c r="D75" s="35">
        <f t="shared" si="9"/>
        <v>28212.9</v>
      </c>
      <c r="E75" s="35">
        <v>8670.2999999999993</v>
      </c>
      <c r="F75" s="35">
        <v>95.8</v>
      </c>
      <c r="G75" s="42">
        <v>859.1</v>
      </c>
      <c r="H75" s="35">
        <f t="shared" si="8"/>
        <v>954.9</v>
      </c>
      <c r="I75" s="35">
        <v>779.2</v>
      </c>
      <c r="J75" s="35">
        <f t="shared" si="6"/>
        <v>38617.299999999996</v>
      </c>
      <c r="K75" s="35">
        <v>10817.9</v>
      </c>
      <c r="L75" s="8">
        <f t="shared" si="7"/>
        <v>49435.199999999997</v>
      </c>
    </row>
    <row r="76" spans="1:12">
      <c r="A76" s="38">
        <v>40483</v>
      </c>
      <c r="B76" s="35">
        <v>20477.400000000001</v>
      </c>
      <c r="C76" s="35">
        <v>5091.1000000000004</v>
      </c>
      <c r="D76" s="35">
        <f t="shared" si="9"/>
        <v>25568.5</v>
      </c>
      <c r="E76" s="35">
        <v>8479.7000000000007</v>
      </c>
      <c r="F76" s="35">
        <v>337.16642052720005</v>
      </c>
      <c r="G76" s="42">
        <v>857.6</v>
      </c>
      <c r="H76" s="35">
        <f t="shared" si="8"/>
        <v>1194.7664205272001</v>
      </c>
      <c r="I76" s="35">
        <v>1593.1</v>
      </c>
      <c r="J76" s="35">
        <f t="shared" si="6"/>
        <v>36836.066420527197</v>
      </c>
      <c r="K76" s="35">
        <v>8698.9</v>
      </c>
      <c r="L76" s="8">
        <f t="shared" si="7"/>
        <v>45534.966420527198</v>
      </c>
    </row>
    <row r="77" spans="1:12">
      <c r="A77" s="38">
        <v>40513</v>
      </c>
      <c r="B77" s="35">
        <v>20239.7</v>
      </c>
      <c r="C77" s="35">
        <v>5091.1000000000004</v>
      </c>
      <c r="D77" s="35">
        <f t="shared" si="9"/>
        <v>25330.800000000003</v>
      </c>
      <c r="E77" s="35">
        <v>12010.5</v>
      </c>
      <c r="F77" s="35">
        <v>0</v>
      </c>
      <c r="G77" s="42">
        <v>1831.1</v>
      </c>
      <c r="H77" s="35">
        <f t="shared" si="8"/>
        <v>1831.1</v>
      </c>
      <c r="I77" s="35">
        <v>431.8</v>
      </c>
      <c r="J77" s="35">
        <f t="shared" si="6"/>
        <v>39604.200000000004</v>
      </c>
      <c r="K77" s="35">
        <v>22217.200000000001</v>
      </c>
      <c r="L77" s="8">
        <f t="shared" si="7"/>
        <v>61821.400000000009</v>
      </c>
    </row>
    <row r="78" spans="1:12">
      <c r="A78" s="38">
        <v>40544</v>
      </c>
      <c r="B78" s="35">
        <v>19454</v>
      </c>
      <c r="C78" s="35">
        <v>7946.8469999999998</v>
      </c>
      <c r="D78" s="35">
        <f t="shared" si="9"/>
        <v>27400.847000000002</v>
      </c>
      <c r="E78" s="35">
        <v>4761.6180000000004</v>
      </c>
      <c r="F78" s="35">
        <v>262.06641505174969</v>
      </c>
      <c r="G78" s="42">
        <v>2606.8000000000002</v>
      </c>
      <c r="H78" s="35">
        <f t="shared" si="8"/>
        <v>2868.8664150517498</v>
      </c>
      <c r="I78" s="35">
        <v>1154.2070000000001</v>
      </c>
      <c r="J78" s="35">
        <f t="shared" si="6"/>
        <v>36185.538415051757</v>
      </c>
      <c r="K78" s="35">
        <v>7333.4913335006268</v>
      </c>
      <c r="L78" s="8">
        <f t="shared" si="7"/>
        <v>43519.029748552384</v>
      </c>
    </row>
    <row r="79" spans="1:12">
      <c r="A79" s="38">
        <v>40575</v>
      </c>
      <c r="B79" s="35">
        <v>20852.099999999999</v>
      </c>
      <c r="C79" s="35">
        <v>6350.3119999999999</v>
      </c>
      <c r="D79" s="35">
        <f t="shared" si="9"/>
        <v>27202.411999999997</v>
      </c>
      <c r="E79" s="35">
        <v>13399.39</v>
      </c>
      <c r="F79" s="35">
        <v>532.72308111437258</v>
      </c>
      <c r="G79" s="42">
        <v>1535.8000000000002</v>
      </c>
      <c r="H79" s="35">
        <f t="shared" si="8"/>
        <v>2068.5230811143729</v>
      </c>
      <c r="I79" s="35">
        <v>906.50399999999991</v>
      </c>
      <c r="J79" s="35">
        <f t="shared" si="6"/>
        <v>43576.829081114367</v>
      </c>
      <c r="K79" s="35">
        <v>3947.9879999999998</v>
      </c>
      <c r="L79" s="8">
        <f t="shared" si="7"/>
        <v>47524.817081114365</v>
      </c>
    </row>
    <row r="80" spans="1:12">
      <c r="A80" s="38">
        <v>40603</v>
      </c>
      <c r="B80" s="35">
        <v>21265.226999999999</v>
      </c>
      <c r="C80" s="35">
        <v>10271.353999999999</v>
      </c>
      <c r="D80" s="35">
        <f t="shared" si="9"/>
        <v>31536.580999999998</v>
      </c>
      <c r="E80" s="35">
        <v>9605.4620000000032</v>
      </c>
      <c r="F80" s="35">
        <v>344.0520462223717</v>
      </c>
      <c r="G80" s="42">
        <v>2042.1</v>
      </c>
      <c r="H80" s="35">
        <f t="shared" si="8"/>
        <v>2386.1520462223716</v>
      </c>
      <c r="I80" s="35">
        <v>1022.9010000000001</v>
      </c>
      <c r="J80" s="35">
        <f t="shared" si="6"/>
        <v>44551.096046222374</v>
      </c>
      <c r="K80" s="35">
        <v>27419.742191168774</v>
      </c>
      <c r="L80" s="8">
        <f t="shared" si="7"/>
        <v>71970.838237391145</v>
      </c>
    </row>
    <row r="81" spans="1:12">
      <c r="A81" s="38">
        <v>40634</v>
      </c>
      <c r="B81" s="35">
        <v>30551.431000000004</v>
      </c>
      <c r="C81" s="35">
        <v>8536.9089999999997</v>
      </c>
      <c r="D81" s="35">
        <f t="shared" si="9"/>
        <v>39088.340000000004</v>
      </c>
      <c r="E81" s="35">
        <v>15046.035999999993</v>
      </c>
      <c r="F81" s="35">
        <v>276.33966240239999</v>
      </c>
      <c r="G81" s="42">
        <v>1114.8409999999994</v>
      </c>
      <c r="H81" s="35">
        <f t="shared" si="8"/>
        <v>1391.1806624023993</v>
      </c>
      <c r="I81" s="35">
        <v>6.6359999999999673</v>
      </c>
      <c r="J81" s="35">
        <f t="shared" si="6"/>
        <v>55532.192662402391</v>
      </c>
      <c r="K81" s="35">
        <v>10979.546952737001</v>
      </c>
      <c r="L81" s="8">
        <f t="shared" si="7"/>
        <v>66511.739615139391</v>
      </c>
    </row>
    <row r="82" spans="1:12">
      <c r="A82" s="38">
        <v>40664</v>
      </c>
      <c r="B82" s="35">
        <v>20110.732000000004</v>
      </c>
      <c r="C82" s="35">
        <v>5278.0319999999992</v>
      </c>
      <c r="D82" s="35">
        <f t="shared" si="9"/>
        <v>25388.764000000003</v>
      </c>
      <c r="E82" s="35">
        <v>11721.849000000006</v>
      </c>
      <c r="F82" s="35">
        <v>23.431116190431869</v>
      </c>
      <c r="G82" s="42">
        <v>1991.7290000000003</v>
      </c>
      <c r="H82" s="35">
        <f t="shared" si="8"/>
        <v>2015.1601161904321</v>
      </c>
      <c r="I82" s="35">
        <v>3413.1169999999997</v>
      </c>
      <c r="J82" s="35">
        <f t="shared" si="6"/>
        <v>42538.890116190443</v>
      </c>
      <c r="K82" s="35">
        <v>12528.788345609151</v>
      </c>
      <c r="L82" s="8">
        <f t="shared" si="7"/>
        <v>55067.678461799595</v>
      </c>
    </row>
    <row r="83" spans="1:12">
      <c r="A83" s="38">
        <v>40695</v>
      </c>
      <c r="B83" s="35">
        <v>20088.813999999998</v>
      </c>
      <c r="C83" s="35">
        <v>6367.1310000000012</v>
      </c>
      <c r="D83" s="35">
        <f t="shared" si="9"/>
        <v>26455.945</v>
      </c>
      <c r="E83" s="35">
        <v>11364.833999999995</v>
      </c>
      <c r="F83" s="35">
        <v>68.066112845499987</v>
      </c>
      <c r="G83" s="42">
        <v>2122.768</v>
      </c>
      <c r="H83" s="35">
        <f t="shared" si="8"/>
        <v>2190.8341128454999</v>
      </c>
      <c r="I83" s="35">
        <v>129.02999999999997</v>
      </c>
      <c r="J83" s="35">
        <f t="shared" si="6"/>
        <v>40140.643112845493</v>
      </c>
      <c r="K83" s="35">
        <v>26547.161935092845</v>
      </c>
      <c r="L83" s="8">
        <f t="shared" si="7"/>
        <v>66687.805047938338</v>
      </c>
    </row>
    <row r="84" spans="1:12">
      <c r="A84" s="38">
        <v>40725</v>
      </c>
      <c r="B84" s="35">
        <v>30573.14499999999</v>
      </c>
      <c r="C84" s="35">
        <v>9067.9939999999988</v>
      </c>
      <c r="D84" s="35">
        <f t="shared" si="9"/>
        <v>39641.138999999988</v>
      </c>
      <c r="E84" s="35">
        <v>16495.540999999997</v>
      </c>
      <c r="F84" s="35">
        <v>52.321885543860006</v>
      </c>
      <c r="G84" s="42">
        <v>1372.3539999999994</v>
      </c>
      <c r="H84" s="35">
        <f t="shared" si="8"/>
        <v>1424.6758855438593</v>
      </c>
      <c r="I84" s="35">
        <v>402.62299999999971</v>
      </c>
      <c r="J84" s="35">
        <f t="shared" si="6"/>
        <v>57963.978885543846</v>
      </c>
      <c r="K84" s="35">
        <v>18765.091</v>
      </c>
      <c r="L84" s="8">
        <f t="shared" si="7"/>
        <v>76729.069885543839</v>
      </c>
    </row>
    <row r="85" spans="1:12">
      <c r="A85" s="38">
        <v>40756</v>
      </c>
      <c r="B85" s="35">
        <v>21696.269</v>
      </c>
      <c r="C85" s="35">
        <v>7300.0290000000023</v>
      </c>
      <c r="D85" s="35">
        <f t="shared" si="9"/>
        <v>28996.298000000003</v>
      </c>
      <c r="E85" s="35">
        <v>-11427.35100000001</v>
      </c>
      <c r="F85" s="35">
        <v>312.12919880880003</v>
      </c>
      <c r="G85" s="42">
        <v>431.90099999999984</v>
      </c>
      <c r="H85" s="35">
        <f t="shared" si="8"/>
        <v>744.03019880879992</v>
      </c>
      <c r="I85" s="35">
        <v>1972.5940000000001</v>
      </c>
      <c r="J85" s="35">
        <f t="shared" si="6"/>
        <v>20285.571198808793</v>
      </c>
      <c r="K85" s="35">
        <v>17130.178</v>
      </c>
      <c r="L85" s="8">
        <f t="shared" si="7"/>
        <v>37415.749198808793</v>
      </c>
    </row>
    <row r="86" spans="1:12">
      <c r="A86" s="38">
        <v>40787</v>
      </c>
      <c r="B86" s="35">
        <v>21035.686000000016</v>
      </c>
      <c r="C86" s="35">
        <v>12008.333999999995</v>
      </c>
      <c r="D86" s="35">
        <f t="shared" si="9"/>
        <v>33044.020000000011</v>
      </c>
      <c r="E86" s="35">
        <v>11765.463000000003</v>
      </c>
      <c r="F86" s="35">
        <v>555.51491773631506</v>
      </c>
      <c r="G86" s="42">
        <v>899.80199999999968</v>
      </c>
      <c r="H86" s="35">
        <f t="shared" si="8"/>
        <v>1455.3169177363147</v>
      </c>
      <c r="I86" s="35">
        <v>1668.5370000000007</v>
      </c>
      <c r="J86" s="35">
        <f t="shared" si="6"/>
        <v>47933.336917736335</v>
      </c>
      <c r="K86" s="35">
        <v>14712.984735771806</v>
      </c>
      <c r="L86" s="8">
        <f t="shared" si="7"/>
        <v>62646.321653508145</v>
      </c>
    </row>
    <row r="87" spans="1:12">
      <c r="A87" s="38">
        <v>40817</v>
      </c>
      <c r="B87" s="35">
        <v>21517.012999999977</v>
      </c>
      <c r="C87" s="35">
        <v>6929.073000000004</v>
      </c>
      <c r="D87" s="35">
        <f t="shared" si="9"/>
        <v>28446.085999999981</v>
      </c>
      <c r="E87" s="35">
        <v>29673.645999999993</v>
      </c>
      <c r="F87" s="35">
        <v>0</v>
      </c>
      <c r="G87" s="42">
        <v>2878.6149999999998</v>
      </c>
      <c r="H87" s="35">
        <f>+F87+G87</f>
        <v>2878.6149999999998</v>
      </c>
      <c r="I87" s="35">
        <v>0</v>
      </c>
      <c r="J87" s="35">
        <f t="shared" si="6"/>
        <v>60998.346999999972</v>
      </c>
      <c r="K87" s="35">
        <v>21382.209643902475</v>
      </c>
      <c r="L87" s="8">
        <f t="shared" si="7"/>
        <v>82380.556643902441</v>
      </c>
    </row>
    <row r="88" spans="1:12">
      <c r="A88" s="38">
        <v>40848</v>
      </c>
      <c r="B88" s="35">
        <v>21729.11500000002</v>
      </c>
      <c r="C88" s="35">
        <v>8409.7880000000005</v>
      </c>
      <c r="D88" s="35">
        <f t="shared" si="9"/>
        <v>30138.90300000002</v>
      </c>
      <c r="E88" s="35">
        <v>10205.277000000002</v>
      </c>
      <c r="F88" s="35">
        <v>322.17746086064005</v>
      </c>
      <c r="G88" s="42">
        <v>2395.0889999999999</v>
      </c>
      <c r="H88" s="35">
        <f>+F88+G88</f>
        <v>2717.2664608606401</v>
      </c>
      <c r="I88" s="35">
        <v>0</v>
      </c>
      <c r="J88" s="35">
        <f t="shared" si="6"/>
        <v>43061.446460860665</v>
      </c>
      <c r="K88" s="35">
        <v>11347.225</v>
      </c>
      <c r="L88" s="8">
        <f t="shared" si="7"/>
        <v>54408.671460860664</v>
      </c>
    </row>
    <row r="89" spans="1:12">
      <c r="A89" s="38">
        <v>40878</v>
      </c>
      <c r="B89" s="35">
        <v>24134.902000000002</v>
      </c>
      <c r="C89" s="35">
        <v>9473.7899999999936</v>
      </c>
      <c r="D89" s="35">
        <f t="shared" si="9"/>
        <v>33608.691999999995</v>
      </c>
      <c r="E89" s="35">
        <v>17362.131000000023</v>
      </c>
      <c r="F89" s="35">
        <v>97.812848312076824</v>
      </c>
      <c r="G89" s="42">
        <v>1982.2139999999999</v>
      </c>
      <c r="H89" s="35">
        <f>+F89+G89</f>
        <v>2080.0268483120767</v>
      </c>
      <c r="I89" s="35">
        <v>0</v>
      </c>
      <c r="J89" s="35">
        <f t="shared" si="6"/>
        <v>53050.849848312093</v>
      </c>
      <c r="K89" s="35">
        <v>42810.974000000002</v>
      </c>
      <c r="L89" s="8">
        <f t="shared" si="7"/>
        <v>95861.823848312095</v>
      </c>
    </row>
    <row r="90" spans="1:12">
      <c r="A90" s="38">
        <v>40909</v>
      </c>
      <c r="B90" s="35">
        <v>21758.585999999999</v>
      </c>
      <c r="C90" s="35">
        <v>8664.119999999999</v>
      </c>
      <c r="D90" s="35">
        <f t="shared" si="9"/>
        <v>30422.705999999998</v>
      </c>
      <c r="E90" s="35">
        <v>13584.965</v>
      </c>
      <c r="F90" s="35">
        <v>0</v>
      </c>
      <c r="G90" s="42">
        <v>986.73400000000004</v>
      </c>
      <c r="H90" s="35">
        <f t="shared" ref="H90:H153" si="10">+F90+G90</f>
        <v>986.73400000000004</v>
      </c>
      <c r="I90" s="35">
        <v>816.57067700000005</v>
      </c>
      <c r="J90" s="35">
        <f t="shared" si="6"/>
        <v>45810.975677000002</v>
      </c>
      <c r="K90" s="35">
        <v>6064.3700507188578</v>
      </c>
      <c r="L90" s="8">
        <f t="shared" si="7"/>
        <v>51875.345727718857</v>
      </c>
    </row>
    <row r="91" spans="1:12">
      <c r="A91" s="38">
        <v>40940</v>
      </c>
      <c r="B91" s="35">
        <v>23201.712000000003</v>
      </c>
      <c r="C91" s="35">
        <v>6569.8420000000024</v>
      </c>
      <c r="D91" s="35">
        <f t="shared" si="9"/>
        <v>29771.554000000004</v>
      </c>
      <c r="E91" s="35">
        <v>12375.213</v>
      </c>
      <c r="F91" s="35">
        <v>238.35030941590003</v>
      </c>
      <c r="G91" s="42">
        <v>984.34199999999998</v>
      </c>
      <c r="H91" s="35">
        <f t="shared" si="10"/>
        <v>1222.6923094159001</v>
      </c>
      <c r="I91" s="35">
        <v>876.60663099999999</v>
      </c>
      <c r="J91" s="35">
        <f t="shared" si="6"/>
        <v>44246.065940415909</v>
      </c>
      <c r="K91" s="35">
        <v>11262.56699965131</v>
      </c>
      <c r="L91" s="8">
        <f t="shared" si="7"/>
        <v>55508.632940067218</v>
      </c>
    </row>
    <row r="92" spans="1:12">
      <c r="A92" s="38">
        <v>40969</v>
      </c>
      <c r="B92" s="35">
        <v>21949.474999999999</v>
      </c>
      <c r="C92" s="35">
        <v>12440.313</v>
      </c>
      <c r="D92" s="35">
        <f t="shared" si="9"/>
        <v>34389.788</v>
      </c>
      <c r="E92" s="35">
        <v>10865.048999999999</v>
      </c>
      <c r="F92" s="35">
        <v>447.12623393372201</v>
      </c>
      <c r="G92" s="42">
        <v>981.9409999999998</v>
      </c>
      <c r="H92" s="35">
        <f t="shared" si="10"/>
        <v>1429.0672339337218</v>
      </c>
      <c r="I92" s="35">
        <v>1007.900983</v>
      </c>
      <c r="J92" s="35">
        <f t="shared" si="6"/>
        <v>47691.805216933724</v>
      </c>
      <c r="K92" s="35">
        <v>8877.7793680512877</v>
      </c>
      <c r="L92" s="8">
        <f t="shared" si="7"/>
        <v>56569.584584985016</v>
      </c>
    </row>
    <row r="93" spans="1:12">
      <c r="A93" s="38">
        <v>41000</v>
      </c>
      <c r="B93" s="35">
        <v>22362.887000000002</v>
      </c>
      <c r="C93" s="35">
        <v>5244.3589999999967</v>
      </c>
      <c r="D93" s="35">
        <f t="shared" si="9"/>
        <v>27607.245999999999</v>
      </c>
      <c r="E93" s="35">
        <v>11709.131085000001</v>
      </c>
      <c r="F93" s="35">
        <v>248.69349777375601</v>
      </c>
      <c r="G93" s="42">
        <v>979.52800000000025</v>
      </c>
      <c r="H93" s="35">
        <f t="shared" si="10"/>
        <v>1228.2214977737563</v>
      </c>
      <c r="I93" s="35">
        <v>2146.647962</v>
      </c>
      <c r="J93" s="35">
        <f t="shared" si="6"/>
        <v>42691.246544773756</v>
      </c>
      <c r="K93" s="35">
        <v>18462.763851362957</v>
      </c>
      <c r="L93" s="8">
        <f t="shared" si="7"/>
        <v>61154.010396136713</v>
      </c>
    </row>
    <row r="94" spans="1:12">
      <c r="A94" s="38">
        <v>41030</v>
      </c>
      <c r="B94" s="35">
        <v>22413.257299999997</v>
      </c>
      <c r="C94" s="35">
        <v>8370.731000000007</v>
      </c>
      <c r="D94" s="35">
        <f t="shared" si="9"/>
        <v>30783.988300000005</v>
      </c>
      <c r="E94" s="35">
        <v>19292.692915000007</v>
      </c>
      <c r="F94" s="35">
        <v>122.1604691791816</v>
      </c>
      <c r="G94" s="42">
        <v>4968.3410000000003</v>
      </c>
      <c r="H94" s="35">
        <f t="shared" si="10"/>
        <v>5090.5014691791821</v>
      </c>
      <c r="I94" s="35">
        <v>344.55557700000003</v>
      </c>
      <c r="J94" s="35">
        <f t="shared" si="6"/>
        <v>55511.738261179191</v>
      </c>
      <c r="K94" s="35">
        <v>20454.639062076247</v>
      </c>
      <c r="L94" s="8">
        <f t="shared" si="7"/>
        <v>75966.377323255438</v>
      </c>
    </row>
    <row r="95" spans="1:12">
      <c r="A95" s="38">
        <v>41061</v>
      </c>
      <c r="B95" s="35">
        <v>22046.592700000008</v>
      </c>
      <c r="C95" s="35">
        <v>8150.3989999999903</v>
      </c>
      <c r="D95" s="35">
        <f t="shared" si="9"/>
        <v>30196.991699999999</v>
      </c>
      <c r="E95" s="35">
        <v>11705.796999999991</v>
      </c>
      <c r="F95" s="35">
        <v>18.541329906240001</v>
      </c>
      <c r="G95" s="42">
        <v>1788.4889999999996</v>
      </c>
      <c r="H95" s="35">
        <f t="shared" si="10"/>
        <v>1807.0303299062396</v>
      </c>
      <c r="I95" s="35">
        <v>1306.834908</v>
      </c>
      <c r="J95" s="35">
        <f t="shared" ref="J95:J125" si="11">+D95+E95+H95+I95</f>
        <v>45016.653937906223</v>
      </c>
      <c r="K95" s="35">
        <v>8779.3023399122158</v>
      </c>
      <c r="L95" s="8">
        <f t="shared" ref="L95:L125" si="12">+J95+K95</f>
        <v>53795.956277818441</v>
      </c>
    </row>
    <row r="96" spans="1:12">
      <c r="A96" s="38">
        <v>41091</v>
      </c>
      <c r="B96" s="35">
        <v>25190.179999999993</v>
      </c>
      <c r="C96" s="35">
        <v>15619.436</v>
      </c>
      <c r="D96" s="35">
        <f t="shared" si="9"/>
        <v>40809.615999999995</v>
      </c>
      <c r="E96" s="35">
        <v>12491.232378999994</v>
      </c>
      <c r="F96" s="35">
        <v>332.08062791309999</v>
      </c>
      <c r="G96" s="42">
        <v>1069.2119999999995</v>
      </c>
      <c r="H96" s="35">
        <f t="shared" si="10"/>
        <v>1401.2926279130995</v>
      </c>
      <c r="I96" s="35">
        <v>1294.2</v>
      </c>
      <c r="J96" s="35">
        <f t="shared" si="11"/>
        <v>55996.341006913084</v>
      </c>
      <c r="K96" s="35">
        <v>20946.738544165884</v>
      </c>
      <c r="L96" s="8">
        <f t="shared" si="12"/>
        <v>76943.079551078961</v>
      </c>
    </row>
    <row r="97" spans="1:12">
      <c r="A97" s="38">
        <v>41122</v>
      </c>
      <c r="B97" s="35">
        <v>24246.049999999988</v>
      </c>
      <c r="C97" s="35">
        <v>7852.8289999999997</v>
      </c>
      <c r="D97" s="35">
        <f t="shared" si="9"/>
        <v>32098.878999999986</v>
      </c>
      <c r="E97" s="35">
        <v>11005.650621000008</v>
      </c>
      <c r="F97" s="35">
        <v>92.895737817600008</v>
      </c>
      <c r="G97" s="42">
        <v>2040.134</v>
      </c>
      <c r="H97" s="35">
        <f t="shared" si="10"/>
        <v>2133.0297378176001</v>
      </c>
      <c r="I97" s="35">
        <v>1044.714103</v>
      </c>
      <c r="J97" s="35">
        <f t="shared" si="11"/>
        <v>46282.273461817596</v>
      </c>
      <c r="K97" s="35">
        <v>14772.985987053225</v>
      </c>
      <c r="L97" s="8">
        <f t="shared" si="12"/>
        <v>61055.25944887082</v>
      </c>
    </row>
    <row r="98" spans="1:12">
      <c r="A98" s="38">
        <v>41153</v>
      </c>
      <c r="B98" s="35">
        <v>22766.831999999995</v>
      </c>
      <c r="C98" s="35">
        <v>6023.6030000000028</v>
      </c>
      <c r="D98" s="35">
        <f t="shared" si="9"/>
        <v>28790.434999999998</v>
      </c>
      <c r="E98" s="35">
        <v>20698.424999999988</v>
      </c>
      <c r="F98" s="35">
        <v>497.21716501982002</v>
      </c>
      <c r="G98" s="42">
        <v>1520.9459999999999</v>
      </c>
      <c r="H98" s="35">
        <f t="shared" si="10"/>
        <v>2018.1631650198199</v>
      </c>
      <c r="I98" s="35">
        <v>997.08984099999998</v>
      </c>
      <c r="J98" s="35">
        <f t="shared" si="11"/>
        <v>52504.113006019805</v>
      </c>
      <c r="K98" s="35">
        <v>28171.841203825439</v>
      </c>
      <c r="L98" s="8">
        <f t="shared" si="12"/>
        <v>80675.954209845251</v>
      </c>
    </row>
    <row r="99" spans="1:12">
      <c r="A99" s="38">
        <v>41183</v>
      </c>
      <c r="B99" s="35">
        <v>24314.691000000021</v>
      </c>
      <c r="C99" s="35">
        <v>4121.525999999998</v>
      </c>
      <c r="D99" s="35">
        <f t="shared" si="9"/>
        <v>28436.217000000019</v>
      </c>
      <c r="E99" s="35">
        <v>18574.815000000002</v>
      </c>
      <c r="F99" s="35">
        <v>842.23911887841587</v>
      </c>
      <c r="G99" s="42">
        <v>2618.1509999999998</v>
      </c>
      <c r="H99" s="35">
        <f t="shared" si="10"/>
        <v>3460.3901188784157</v>
      </c>
      <c r="I99" s="35">
        <v>1280.8751749999999</v>
      </c>
      <c r="J99" s="35">
        <f t="shared" si="11"/>
        <v>51752.297293878437</v>
      </c>
      <c r="K99" s="35">
        <v>19731.630600081458</v>
      </c>
      <c r="L99" s="8">
        <f t="shared" si="12"/>
        <v>71483.927893959888</v>
      </c>
    </row>
    <row r="100" spans="1:12">
      <c r="A100" s="38">
        <v>41214</v>
      </c>
      <c r="B100" s="35">
        <v>26659.071999999986</v>
      </c>
      <c r="C100" s="35">
        <v>11072.827000000005</v>
      </c>
      <c r="D100" s="35">
        <f t="shared" si="9"/>
        <v>37731.89899999999</v>
      </c>
      <c r="E100" s="35">
        <v>11119.102000000014</v>
      </c>
      <c r="F100" s="35">
        <v>492.32382352650393</v>
      </c>
      <c r="G100" s="42">
        <v>917.51100000000224</v>
      </c>
      <c r="H100" s="35">
        <f t="shared" si="10"/>
        <v>1409.8348235265062</v>
      </c>
      <c r="I100" s="35">
        <v>781.28481699999975</v>
      </c>
      <c r="J100" s="35">
        <f t="shared" si="11"/>
        <v>51042.120640526511</v>
      </c>
      <c r="K100" s="35">
        <v>55137.268295412592</v>
      </c>
      <c r="L100" s="8">
        <f t="shared" si="12"/>
        <v>106179.3889359391</v>
      </c>
    </row>
    <row r="101" spans="1:12">
      <c r="A101" s="38">
        <v>41244</v>
      </c>
      <c r="B101" s="35">
        <v>25253.05288599999</v>
      </c>
      <c r="C101" s="35">
        <v>9632.8527759999997</v>
      </c>
      <c r="D101" s="35">
        <f t="shared" si="9"/>
        <v>34885.90566199999</v>
      </c>
      <c r="E101" s="35">
        <v>9777.2652309999976</v>
      </c>
      <c r="F101" s="35">
        <v>183.1</v>
      </c>
      <c r="G101" s="42">
        <v>917.51100000000224</v>
      </c>
      <c r="H101" s="35">
        <f t="shared" si="10"/>
        <v>1100.6110000000022</v>
      </c>
      <c r="I101" s="35">
        <v>549.63329599999997</v>
      </c>
      <c r="J101" s="35">
        <f t="shared" si="11"/>
        <v>46313.415188999992</v>
      </c>
      <c r="K101" s="35">
        <v>20840.41946861078</v>
      </c>
      <c r="L101" s="8">
        <f t="shared" si="12"/>
        <v>67153.834657610772</v>
      </c>
    </row>
    <row r="102" spans="1:12">
      <c r="A102" s="38">
        <v>41275</v>
      </c>
      <c r="B102" s="35">
        <v>22125.616180000001</v>
      </c>
      <c r="C102" s="35">
        <v>9040.562054</v>
      </c>
      <c r="D102" s="35">
        <f t="shared" si="9"/>
        <v>31166.178233999999</v>
      </c>
      <c r="E102" s="35">
        <v>6212.2511400000003</v>
      </c>
      <c r="F102" s="35">
        <v>412.47511801792166</v>
      </c>
      <c r="G102" s="42">
        <v>1598.9592560000001</v>
      </c>
      <c r="H102" s="35">
        <f t="shared" si="10"/>
        <v>2011.4343740179218</v>
      </c>
      <c r="I102" s="35">
        <v>1503.5111830000001</v>
      </c>
      <c r="J102" s="35">
        <f t="shared" si="11"/>
        <v>40893.374931017926</v>
      </c>
      <c r="K102" s="35">
        <v>5304.0179419038595</v>
      </c>
      <c r="L102" s="8">
        <f t="shared" si="12"/>
        <v>46197.392872921788</v>
      </c>
    </row>
    <row r="103" spans="1:12">
      <c r="A103" s="38">
        <v>41306</v>
      </c>
      <c r="B103" s="35">
        <v>21975.598330999997</v>
      </c>
      <c r="C103" s="35">
        <v>11283.513038999999</v>
      </c>
      <c r="D103" s="35">
        <f t="shared" si="9"/>
        <v>33259.111369999999</v>
      </c>
      <c r="E103" s="35">
        <v>19543.699908999999</v>
      </c>
      <c r="F103" s="35">
        <v>59.293229976665302</v>
      </c>
      <c r="G103" s="42">
        <v>1622.4559529999997</v>
      </c>
      <c r="H103" s="35">
        <f t="shared" si="10"/>
        <v>1681.749182976665</v>
      </c>
      <c r="I103" s="35">
        <v>1220.5699300000001</v>
      </c>
      <c r="J103" s="35">
        <f t="shared" si="11"/>
        <v>55705.130391976665</v>
      </c>
      <c r="K103" s="35">
        <v>13308.520205315655</v>
      </c>
      <c r="L103" s="8">
        <f t="shared" si="12"/>
        <v>69013.650597292319</v>
      </c>
    </row>
    <row r="104" spans="1:12">
      <c r="A104" s="38">
        <v>41334</v>
      </c>
      <c r="B104" s="35">
        <v>24969.339145000005</v>
      </c>
      <c r="C104" s="35">
        <v>8335.9089620000013</v>
      </c>
      <c r="D104" s="35">
        <f t="shared" si="9"/>
        <v>33305.248107000007</v>
      </c>
      <c r="E104" s="35">
        <v>12757.313135999993</v>
      </c>
      <c r="F104" s="35">
        <v>562.32185045273604</v>
      </c>
      <c r="G104" s="42">
        <v>2886.9521930000001</v>
      </c>
      <c r="H104" s="35">
        <f t="shared" si="10"/>
        <v>3449.2740434527359</v>
      </c>
      <c r="I104" s="35">
        <v>691.92803900000001</v>
      </c>
      <c r="J104" s="35">
        <f t="shared" si="11"/>
        <v>50203.763325452739</v>
      </c>
      <c r="K104" s="35">
        <v>17756.706888201337</v>
      </c>
      <c r="L104" s="8">
        <f t="shared" si="12"/>
        <v>67960.470213654073</v>
      </c>
    </row>
    <row r="105" spans="1:12">
      <c r="A105" s="38">
        <v>41365</v>
      </c>
      <c r="B105" s="35">
        <v>26805.784344</v>
      </c>
      <c r="C105" s="35">
        <v>14541.316944999999</v>
      </c>
      <c r="D105" s="35">
        <f t="shared" si="9"/>
        <v>41347.101288999998</v>
      </c>
      <c r="E105" s="35">
        <v>30011.700171999997</v>
      </c>
      <c r="F105" s="35">
        <v>446.18678479810478</v>
      </c>
      <c r="G105" s="42">
        <v>6997.6331690000006</v>
      </c>
      <c r="H105" s="35">
        <f t="shared" si="10"/>
        <v>7443.8199537981054</v>
      </c>
      <c r="I105" s="35">
        <v>1634.185211</v>
      </c>
      <c r="J105" s="35">
        <f t="shared" si="11"/>
        <v>80436.806625798112</v>
      </c>
      <c r="K105" s="35">
        <v>22327.774099269736</v>
      </c>
      <c r="L105" s="8">
        <f t="shared" si="12"/>
        <v>102764.58072506785</v>
      </c>
    </row>
    <row r="106" spans="1:12">
      <c r="A106" s="38">
        <v>41395</v>
      </c>
      <c r="B106" s="35">
        <v>24517.219266</v>
      </c>
      <c r="C106" s="35">
        <v>12684.097354000005</v>
      </c>
      <c r="D106" s="35">
        <f t="shared" si="9"/>
        <v>37201.316620000005</v>
      </c>
      <c r="E106" s="35">
        <v>11469.091102000006</v>
      </c>
      <c r="F106" s="35">
        <v>71.667960308999994</v>
      </c>
      <c r="G106" s="42">
        <v>183.17542899999899</v>
      </c>
      <c r="H106" s="35">
        <f t="shared" si="10"/>
        <v>254.84338930899898</v>
      </c>
      <c r="I106" s="35">
        <v>1900.459732</v>
      </c>
      <c r="J106" s="35">
        <f t="shared" si="11"/>
        <v>50825.710843309011</v>
      </c>
      <c r="K106" s="35">
        <v>10556.425421169073</v>
      </c>
      <c r="L106" s="8">
        <f t="shared" si="12"/>
        <v>61382.136264478082</v>
      </c>
    </row>
    <row r="107" spans="1:12">
      <c r="A107" s="38">
        <v>41426</v>
      </c>
      <c r="B107" s="35">
        <v>24985.391613</v>
      </c>
      <c r="C107" s="35">
        <v>4877.3587029999999</v>
      </c>
      <c r="D107" s="35">
        <f t="shared" si="9"/>
        <v>29862.750315999998</v>
      </c>
      <c r="E107" s="35">
        <v>12544.586437999998</v>
      </c>
      <c r="F107" s="35">
        <v>381.43552877145004</v>
      </c>
      <c r="G107" s="42">
        <v>1570.9162260000001</v>
      </c>
      <c r="H107" s="35">
        <f t="shared" si="10"/>
        <v>1952.35175477145</v>
      </c>
      <c r="I107" s="35">
        <v>894.3</v>
      </c>
      <c r="J107" s="35">
        <f t="shared" si="11"/>
        <v>45253.98850877145</v>
      </c>
      <c r="K107" s="35">
        <v>19808.743851532214</v>
      </c>
      <c r="L107" s="8">
        <f t="shared" si="12"/>
        <v>65062.732360303664</v>
      </c>
    </row>
    <row r="108" spans="1:12">
      <c r="A108" s="38">
        <v>41456</v>
      </c>
      <c r="B108" s="35">
        <v>24355.739731999998</v>
      </c>
      <c r="C108" s="35">
        <v>14096.390842999999</v>
      </c>
      <c r="D108" s="35">
        <f t="shared" si="9"/>
        <v>38452.130574999996</v>
      </c>
      <c r="E108" s="35">
        <v>21698.499559</v>
      </c>
      <c r="F108" s="35">
        <v>335.37402021756492</v>
      </c>
      <c r="G108" s="42">
        <v>2134.4375209999998</v>
      </c>
      <c r="H108" s="35">
        <f t="shared" si="10"/>
        <v>2469.8115412175648</v>
      </c>
      <c r="I108" s="35">
        <v>2557.4299999999998</v>
      </c>
      <c r="J108" s="35">
        <f t="shared" si="11"/>
        <v>65177.871675217561</v>
      </c>
      <c r="K108" s="35">
        <v>33002.791961565425</v>
      </c>
      <c r="L108" s="8">
        <f t="shared" si="12"/>
        <v>98180.663636782992</v>
      </c>
    </row>
    <row r="109" spans="1:12">
      <c r="A109" s="38">
        <v>41487</v>
      </c>
      <c r="B109" s="35">
        <v>24592.473450999998</v>
      </c>
      <c r="C109" s="35">
        <v>8803.4205500000098</v>
      </c>
      <c r="D109" s="35">
        <f t="shared" si="9"/>
        <v>33395.894001000008</v>
      </c>
      <c r="E109" s="35">
        <v>16862.017195000008</v>
      </c>
      <c r="F109" s="35">
        <v>295.10000000000002</v>
      </c>
      <c r="G109" s="42">
        <v>2554.8000000000002</v>
      </c>
      <c r="H109" s="35">
        <f t="shared" si="10"/>
        <v>2849.9</v>
      </c>
      <c r="I109" s="35">
        <v>2833.8</v>
      </c>
      <c r="J109" s="35">
        <f t="shared" si="11"/>
        <v>55941.61119600002</v>
      </c>
      <c r="K109" s="35">
        <v>22123.842773017979</v>
      </c>
      <c r="L109" s="8">
        <f t="shared" si="12"/>
        <v>78065.453969017995</v>
      </c>
    </row>
    <row r="110" spans="1:12">
      <c r="A110" s="38">
        <v>41518</v>
      </c>
      <c r="B110" s="35">
        <v>24477.883349</v>
      </c>
      <c r="C110" s="35">
        <v>7940.7379029999993</v>
      </c>
      <c r="D110" s="35">
        <f t="shared" si="9"/>
        <v>32418.621251999997</v>
      </c>
      <c r="E110" s="35">
        <v>12411.842811</v>
      </c>
      <c r="F110" s="35">
        <v>451.65845396429887</v>
      </c>
      <c r="G110" s="42">
        <v>1786.014289</v>
      </c>
      <c r="H110" s="35">
        <f t="shared" si="10"/>
        <v>2237.6727429642988</v>
      </c>
      <c r="I110" s="35">
        <v>1643.06</v>
      </c>
      <c r="J110" s="35">
        <f t="shared" si="11"/>
        <v>48711.196805964297</v>
      </c>
      <c r="K110" s="35">
        <v>26579.673372999998</v>
      </c>
      <c r="L110" s="8">
        <f t="shared" si="12"/>
        <v>75290.870178964295</v>
      </c>
    </row>
    <row r="111" spans="1:12">
      <c r="A111" s="38">
        <v>41548</v>
      </c>
      <c r="B111" s="35">
        <v>24861.225938</v>
      </c>
      <c r="C111" s="35">
        <v>7618.1805199999944</v>
      </c>
      <c r="D111" s="35">
        <f t="shared" si="9"/>
        <v>32479.406457999994</v>
      </c>
      <c r="E111" s="35">
        <v>15698.446593999979</v>
      </c>
      <c r="F111" s="35">
        <v>764.69663107340102</v>
      </c>
      <c r="G111" s="42">
        <v>1668.8286840000037</v>
      </c>
      <c r="H111" s="35">
        <f t="shared" si="10"/>
        <v>2433.5253150734047</v>
      </c>
      <c r="I111" s="35">
        <v>1380.63</v>
      </c>
      <c r="J111" s="35">
        <f t="shared" si="11"/>
        <v>51992.00836707338</v>
      </c>
      <c r="K111" s="35">
        <v>19358.2</v>
      </c>
      <c r="L111" s="8">
        <f t="shared" si="12"/>
        <v>71350.208367073385</v>
      </c>
    </row>
    <row r="112" spans="1:12">
      <c r="A112" s="38">
        <v>41579</v>
      </c>
      <c r="B112" s="35">
        <v>26213</v>
      </c>
      <c r="C112" s="35">
        <v>9667.5</v>
      </c>
      <c r="D112" s="35">
        <f t="shared" si="9"/>
        <v>35880.5</v>
      </c>
      <c r="E112" s="35">
        <v>14855.5</v>
      </c>
      <c r="F112" s="35">
        <v>516.87098367697502</v>
      </c>
      <c r="G112" s="42">
        <v>697.6</v>
      </c>
      <c r="H112" s="35">
        <f t="shared" si="10"/>
        <v>1214.470983676975</v>
      </c>
      <c r="I112" s="35">
        <v>3584</v>
      </c>
      <c r="J112" s="35">
        <f t="shared" si="11"/>
        <v>55534.470983676976</v>
      </c>
      <c r="K112" s="35">
        <v>41743.4</v>
      </c>
      <c r="L112" s="8">
        <f t="shared" si="12"/>
        <v>97277.870983676985</v>
      </c>
    </row>
    <row r="113" spans="1:12">
      <c r="A113" s="38">
        <v>41609</v>
      </c>
      <c r="B113" s="35">
        <v>25780.2</v>
      </c>
      <c r="C113" s="35">
        <v>9178.4</v>
      </c>
      <c r="D113" s="35">
        <f t="shared" si="9"/>
        <v>34958.6</v>
      </c>
      <c r="E113" s="35">
        <v>51421.4</v>
      </c>
      <c r="F113" s="35">
        <v>62.162424676811206</v>
      </c>
      <c r="G113" s="42">
        <v>1087.2</v>
      </c>
      <c r="H113" s="35">
        <f t="shared" si="10"/>
        <v>1149.3624246768113</v>
      </c>
      <c r="I113" s="35">
        <v>933.35</v>
      </c>
      <c r="J113" s="35">
        <f t="shared" si="11"/>
        <v>88462.712424676822</v>
      </c>
      <c r="K113" s="35">
        <v>31427.35</v>
      </c>
      <c r="L113" s="8">
        <f t="shared" si="12"/>
        <v>119890.06242467681</v>
      </c>
    </row>
    <row r="114" spans="1:12">
      <c r="A114" s="38">
        <v>41640</v>
      </c>
      <c r="B114" s="35">
        <v>23366.361392999999</v>
      </c>
      <c r="C114" s="35">
        <v>9850.1897960000006</v>
      </c>
      <c r="D114" s="35">
        <f t="shared" si="9"/>
        <v>33216.551188999998</v>
      </c>
      <c r="E114" s="35">
        <v>8185.2</v>
      </c>
      <c r="F114" s="35">
        <v>328.09233547447423</v>
      </c>
      <c r="G114" s="42">
        <v>1275.5</v>
      </c>
      <c r="H114" s="35">
        <f t="shared" si="10"/>
        <v>1603.5923354744741</v>
      </c>
      <c r="I114" s="35">
        <v>1848.98</v>
      </c>
      <c r="J114" s="35">
        <f t="shared" si="11"/>
        <v>44854.323524474472</v>
      </c>
      <c r="K114" s="35">
        <v>14996.190490577712</v>
      </c>
      <c r="L114" s="8">
        <f>+J114+K114</f>
        <v>59850.514015052184</v>
      </c>
    </row>
    <row r="115" spans="1:12">
      <c r="A115" s="38">
        <v>41671</v>
      </c>
      <c r="B115" s="35">
        <v>22689.469510999999</v>
      </c>
      <c r="C115" s="35">
        <v>13177.397000000001</v>
      </c>
      <c r="D115" s="35">
        <f t="shared" si="9"/>
        <v>35866.866511</v>
      </c>
      <c r="E115" s="35">
        <v>32676.44</v>
      </c>
      <c r="F115" s="35">
        <v>143.20984334997473</v>
      </c>
      <c r="G115" s="42">
        <v>3141.9140000000002</v>
      </c>
      <c r="H115" s="35">
        <f t="shared" si="10"/>
        <v>3285.1238433499748</v>
      </c>
      <c r="I115" s="35">
        <v>1086.3489999999999</v>
      </c>
      <c r="J115" s="35">
        <f t="shared" si="11"/>
        <v>72914.779354349987</v>
      </c>
      <c r="K115" s="35">
        <v>40184.84326226094</v>
      </c>
      <c r="L115" s="8">
        <f t="shared" si="12"/>
        <v>113099.62261661093</v>
      </c>
    </row>
    <row r="116" spans="1:12">
      <c r="A116" s="38">
        <v>41699</v>
      </c>
      <c r="B116" s="35">
        <v>24689.571544999999</v>
      </c>
      <c r="C116" s="35">
        <v>12273.032697000001</v>
      </c>
      <c r="D116" s="35">
        <f t="shared" si="9"/>
        <v>36962.604242000001</v>
      </c>
      <c r="E116" s="35">
        <v>30043.656461999999</v>
      </c>
      <c r="F116" s="35">
        <v>711.46577854651196</v>
      </c>
      <c r="G116" s="42">
        <v>2624.0179999999996</v>
      </c>
      <c r="H116" s="35">
        <f t="shared" si="10"/>
        <v>3335.4837785465115</v>
      </c>
      <c r="I116" s="35">
        <v>1262.5529730000001</v>
      </c>
      <c r="J116" s="35">
        <f t="shared" si="11"/>
        <v>71604.297455546504</v>
      </c>
      <c r="K116" s="35">
        <v>24301.52291978131</v>
      </c>
      <c r="L116" s="8">
        <f t="shared" si="12"/>
        <v>95905.820375327807</v>
      </c>
    </row>
    <row r="117" spans="1:12">
      <c r="A117" s="38">
        <v>41730</v>
      </c>
      <c r="B117" s="35">
        <v>22689.469510999999</v>
      </c>
      <c r="C117" s="35">
        <v>8892.8132480000004</v>
      </c>
      <c r="D117" s="35">
        <f t="shared" si="9"/>
        <v>31582.282759000002</v>
      </c>
      <c r="E117" s="35">
        <v>16568.951798999999</v>
      </c>
      <c r="F117" s="35">
        <v>583.4036478628334</v>
      </c>
      <c r="G117" s="42">
        <v>2554.3222380000002</v>
      </c>
      <c r="H117" s="35">
        <f t="shared" si="10"/>
        <v>3137.7258858628338</v>
      </c>
      <c r="I117" s="35">
        <v>1046.059</v>
      </c>
      <c r="J117" s="35">
        <f t="shared" si="11"/>
        <v>52335.019443862831</v>
      </c>
      <c r="K117" s="35">
        <v>26993.683926731013</v>
      </c>
      <c r="L117" s="8">
        <f t="shared" si="12"/>
        <v>79328.703370593837</v>
      </c>
    </row>
    <row r="118" spans="1:12">
      <c r="A118" s="38">
        <v>41760</v>
      </c>
      <c r="B118" s="35">
        <v>24302.995868999998</v>
      </c>
      <c r="C118" s="35">
        <v>9338.3669999999984</v>
      </c>
      <c r="D118" s="35">
        <f t="shared" si="9"/>
        <v>33641.362868999997</v>
      </c>
      <c r="E118" s="35">
        <v>16266.218100000013</v>
      </c>
      <c r="F118" s="35">
        <v>514.54697166948495</v>
      </c>
      <c r="G118" s="42">
        <v>3425.7000000000007</v>
      </c>
      <c r="H118" s="35">
        <f t="shared" si="10"/>
        <v>3940.2469716694859</v>
      </c>
      <c r="I118" s="35">
        <v>1843.5</v>
      </c>
      <c r="J118" s="35">
        <f t="shared" si="11"/>
        <v>55691.327940669493</v>
      </c>
      <c r="K118" s="35">
        <v>31297.116797043403</v>
      </c>
      <c r="L118" s="8">
        <f t="shared" si="12"/>
        <v>86988.444737712896</v>
      </c>
    </row>
    <row r="119" spans="1:12">
      <c r="A119" s="38">
        <v>41791</v>
      </c>
      <c r="B119" s="35">
        <v>25673.852264000001</v>
      </c>
      <c r="C119" s="35">
        <v>9158.4302590000007</v>
      </c>
      <c r="D119" s="35">
        <f t="shared" si="9"/>
        <v>34832.282523000002</v>
      </c>
      <c r="E119" s="35">
        <v>10545.103638999979</v>
      </c>
      <c r="F119" s="35">
        <v>0</v>
      </c>
      <c r="G119" s="42">
        <v>1263.8757619999978</v>
      </c>
      <c r="H119" s="35">
        <f t="shared" si="10"/>
        <v>1263.8757619999978</v>
      </c>
      <c r="I119" s="35">
        <v>1417.4881946</v>
      </c>
      <c r="J119" s="35">
        <f t="shared" si="11"/>
        <v>48058.750118599979</v>
      </c>
      <c r="K119" s="35">
        <v>23856.974088038834</v>
      </c>
      <c r="L119" s="8">
        <f t="shared" si="12"/>
        <v>71915.724206638813</v>
      </c>
    </row>
    <row r="120" spans="1:12">
      <c r="A120" s="38">
        <v>41821</v>
      </c>
      <c r="B120" s="35">
        <v>26425.829765999999</v>
      </c>
      <c r="C120" s="35">
        <v>13526.393999999993</v>
      </c>
      <c r="D120" s="35">
        <f t="shared" si="9"/>
        <v>39952.223765999996</v>
      </c>
      <c r="E120" s="35">
        <v>29586.546000000006</v>
      </c>
      <c r="F120" s="35">
        <v>798.99098130845175</v>
      </c>
      <c r="G120" s="42">
        <v>584.78593700000056</v>
      </c>
      <c r="H120" s="35">
        <f t="shared" si="10"/>
        <v>1383.7769183084524</v>
      </c>
      <c r="I120" s="35">
        <v>2031.8499790000001</v>
      </c>
      <c r="J120" s="35">
        <f t="shared" si="11"/>
        <v>72954.396663308449</v>
      </c>
      <c r="K120" s="35">
        <v>23678.127032423399</v>
      </c>
      <c r="L120" s="8">
        <f t="shared" si="12"/>
        <v>96632.523695731856</v>
      </c>
    </row>
    <row r="121" spans="1:12">
      <c r="A121" s="38">
        <v>41852</v>
      </c>
      <c r="B121" s="35">
        <v>36769.312214000005</v>
      </c>
      <c r="C121" s="35">
        <v>10046.769599000007</v>
      </c>
      <c r="D121" s="35">
        <f t="shared" si="9"/>
        <v>46816.081813000012</v>
      </c>
      <c r="E121" s="35">
        <v>16336.977633</v>
      </c>
      <c r="F121" s="35">
        <v>91.953446676373986</v>
      </c>
      <c r="G121" s="42">
        <v>1294.6851119999992</v>
      </c>
      <c r="H121" s="35">
        <f t="shared" si="10"/>
        <v>1386.6385586763731</v>
      </c>
      <c r="I121" s="35">
        <v>803.98699999999985</v>
      </c>
      <c r="J121" s="35">
        <f t="shared" si="11"/>
        <v>65343.685004676387</v>
      </c>
      <c r="K121" s="35">
        <v>23874.888582743635</v>
      </c>
      <c r="L121" s="8">
        <f t="shared" si="12"/>
        <v>89218.573587420018</v>
      </c>
    </row>
    <row r="122" spans="1:12">
      <c r="A122" s="38">
        <v>41883</v>
      </c>
      <c r="B122" s="35">
        <v>29923.405384000005</v>
      </c>
      <c r="C122" s="35">
        <v>13849.992753999988</v>
      </c>
      <c r="D122" s="35">
        <f t="shared" si="9"/>
        <v>43773.39813799999</v>
      </c>
      <c r="E122" s="35">
        <v>17654.604408999985</v>
      </c>
      <c r="F122" s="35">
        <v>650.59413756600429</v>
      </c>
      <c r="G122" s="42">
        <v>1835.1780000000008</v>
      </c>
      <c r="H122" s="35">
        <f t="shared" si="10"/>
        <v>2485.7721375660049</v>
      </c>
      <c r="I122" s="35">
        <v>959.26723100000004</v>
      </c>
      <c r="J122" s="35">
        <f t="shared" si="11"/>
        <v>64873.041915565977</v>
      </c>
      <c r="K122" s="35">
        <v>30618.294383251508</v>
      </c>
      <c r="L122" s="8">
        <f t="shared" si="12"/>
        <v>95491.336298817478</v>
      </c>
    </row>
    <row r="123" spans="1:12">
      <c r="A123" s="38">
        <v>41913</v>
      </c>
      <c r="B123" s="35">
        <v>23952.237902000001</v>
      </c>
      <c r="C123" s="35">
        <v>5477.3883450000003</v>
      </c>
      <c r="D123" s="35">
        <f t="shared" si="9"/>
        <v>29429.626247</v>
      </c>
      <c r="E123" s="35">
        <v>22724.796088999999</v>
      </c>
      <c r="F123" s="35">
        <v>771.13944331310097</v>
      </c>
      <c r="G123" s="42">
        <v>7.4068120000000004</v>
      </c>
      <c r="H123" s="35">
        <f t="shared" si="10"/>
        <v>778.54625531310091</v>
      </c>
      <c r="I123" s="35">
        <v>2111.462509</v>
      </c>
      <c r="J123" s="35">
        <f t="shared" si="11"/>
        <v>55044.431100313101</v>
      </c>
      <c r="K123" s="35">
        <v>19457.358737454502</v>
      </c>
      <c r="L123" s="8">
        <f t="shared" si="12"/>
        <v>74501.789837767603</v>
      </c>
    </row>
    <row r="124" spans="1:12">
      <c r="A124" s="38">
        <v>41944</v>
      </c>
      <c r="B124" s="35">
        <v>24932.310640999989</v>
      </c>
      <c r="C124" s="35">
        <v>8330.1105200000002</v>
      </c>
      <c r="D124" s="35">
        <f t="shared" si="9"/>
        <v>33262.421160999991</v>
      </c>
      <c r="E124" s="35">
        <v>22844.969676000001</v>
      </c>
      <c r="F124" s="35">
        <v>572.65144697852497</v>
      </c>
      <c r="G124" s="42">
        <v>7569.1053659999998</v>
      </c>
      <c r="H124" s="35">
        <f t="shared" si="10"/>
        <v>8141.756812978525</v>
      </c>
      <c r="I124" s="35">
        <v>968.44600000000003</v>
      </c>
      <c r="J124" s="35">
        <f t="shared" si="11"/>
        <v>65217.593649978524</v>
      </c>
      <c r="K124" s="35">
        <v>11772.326805109904</v>
      </c>
      <c r="L124" s="8">
        <f t="shared" si="12"/>
        <v>76989.920455088431</v>
      </c>
    </row>
    <row r="125" spans="1:12">
      <c r="A125" s="38">
        <v>41974</v>
      </c>
      <c r="B125" s="35">
        <v>28972.378000000026</v>
      </c>
      <c r="C125" s="35">
        <v>6102.9371979999996</v>
      </c>
      <c r="D125" s="35">
        <f>+B125+C125</f>
        <v>35075.315198000026</v>
      </c>
      <c r="E125" s="35">
        <v>10960.082076000001</v>
      </c>
      <c r="F125" s="35">
        <v>199.40473060949998</v>
      </c>
      <c r="G125" s="42">
        <v>4823.5087729999977</v>
      </c>
      <c r="H125" s="35">
        <f t="shared" si="10"/>
        <v>5022.9135036094976</v>
      </c>
      <c r="I125" s="35">
        <v>1647.5870950000001</v>
      </c>
      <c r="J125" s="35">
        <f t="shared" si="11"/>
        <v>52705.897872609523</v>
      </c>
      <c r="K125" s="35">
        <v>38023.603032895</v>
      </c>
      <c r="L125" s="8">
        <f t="shared" si="12"/>
        <v>90729.500905504523</v>
      </c>
    </row>
    <row r="126" spans="1:12">
      <c r="A126" s="38">
        <v>42005</v>
      </c>
      <c r="B126" s="35">
        <v>26561.089806</v>
      </c>
      <c r="C126" s="35">
        <v>28603.052925</v>
      </c>
      <c r="D126" s="35">
        <f>B126+C126</f>
        <v>55164.142731</v>
      </c>
      <c r="E126" s="35">
        <v>10560.581681</v>
      </c>
      <c r="F126" s="35">
        <v>296.82579848333006</v>
      </c>
      <c r="G126" s="42">
        <v>2300</v>
      </c>
      <c r="H126" s="35">
        <f>F126+G126</f>
        <v>2596.8257984833299</v>
      </c>
      <c r="I126" s="35">
        <v>1537.319935</v>
      </c>
      <c r="J126" s="35">
        <f>+D126+E126+H126+I126</f>
        <v>69858.870145483335</v>
      </c>
      <c r="K126" s="35">
        <v>9120.7564883900013</v>
      </c>
      <c r="L126" s="8">
        <f>+J126+K126</f>
        <v>78979.62663387334</v>
      </c>
    </row>
    <row r="127" spans="1:12">
      <c r="A127" s="38">
        <v>42036</v>
      </c>
      <c r="B127" s="35">
        <v>25644.5</v>
      </c>
      <c r="C127" s="35">
        <v>64509.212303000008</v>
      </c>
      <c r="D127" s="35">
        <f t="shared" ref="D127:D137" si="13">B127+C127</f>
        <v>90153.712303000008</v>
      </c>
      <c r="E127" s="35">
        <v>48061.320414000002</v>
      </c>
      <c r="F127" s="35">
        <v>62.918420722808392</v>
      </c>
      <c r="G127" s="42">
        <v>4716.5193070000005</v>
      </c>
      <c r="H127" s="35">
        <f t="shared" ref="H127:H137" si="14">F127+G127</f>
        <v>4779.4377277228086</v>
      </c>
      <c r="I127" s="35">
        <v>1597.7582280000001</v>
      </c>
      <c r="J127" s="35">
        <f t="shared" ref="J127:J160" si="15">+D127+E127+H127+I127</f>
        <v>144592.22867272279</v>
      </c>
      <c r="K127" s="35">
        <v>21108.687529129998</v>
      </c>
      <c r="L127" s="8">
        <f>+J127+K127</f>
        <v>165700.91620185279</v>
      </c>
    </row>
    <row r="128" spans="1:12">
      <c r="A128" s="38">
        <v>42064</v>
      </c>
      <c r="B128" s="35">
        <v>31986.925049500016</v>
      </c>
      <c r="C128" s="35">
        <v>20626.926140975997</v>
      </c>
      <c r="D128" s="35">
        <f t="shared" si="13"/>
        <v>52613.851190476009</v>
      </c>
      <c r="E128" s="35">
        <v>19507.568641000005</v>
      </c>
      <c r="F128" s="35">
        <v>240.47469722458717</v>
      </c>
      <c r="G128" s="42">
        <v>1905.5603579999988</v>
      </c>
      <c r="H128" s="35">
        <f t="shared" si="14"/>
        <v>2146.0350552245859</v>
      </c>
      <c r="I128" s="35">
        <v>2127.6038944988095</v>
      </c>
      <c r="J128" s="35">
        <f t="shared" si="15"/>
        <v>76395.058781199405</v>
      </c>
      <c r="K128" s="35">
        <v>20388.566884190001</v>
      </c>
      <c r="L128" s="8">
        <f t="shared" ref="L128:L160" si="16">+J128+K128</f>
        <v>96783.625665389409</v>
      </c>
    </row>
    <row r="129" spans="1:12">
      <c r="A129" s="38">
        <v>42095</v>
      </c>
      <c r="B129" s="35">
        <v>19210.559344499983</v>
      </c>
      <c r="C129" s="35">
        <v>10976.380848404588</v>
      </c>
      <c r="D129" s="35">
        <f t="shared" si="13"/>
        <v>30186.940192904571</v>
      </c>
      <c r="E129" s="35">
        <v>21059.753232999996</v>
      </c>
      <c r="F129" s="35">
        <v>560.84928704795232</v>
      </c>
      <c r="G129" s="42">
        <v>2282.4683030000015</v>
      </c>
      <c r="H129" s="35">
        <f t="shared" si="14"/>
        <v>2843.3175900479537</v>
      </c>
      <c r="I129" s="35">
        <v>1769.7266725011905</v>
      </c>
      <c r="J129" s="35">
        <f t="shared" si="15"/>
        <v>55859.737688453708</v>
      </c>
      <c r="K129" s="35">
        <v>21327.483351199997</v>
      </c>
      <c r="L129" s="8">
        <f t="shared" si="16"/>
        <v>77187.221039653698</v>
      </c>
    </row>
    <row r="130" spans="1:12">
      <c r="A130" s="38">
        <v>42125</v>
      </c>
      <c r="B130" s="35">
        <v>26825.044300000001</v>
      </c>
      <c r="C130" s="35">
        <v>20802.932862619418</v>
      </c>
      <c r="D130" s="35">
        <f t="shared" si="13"/>
        <v>47627.97716261942</v>
      </c>
      <c r="E130" s="35">
        <v>22131.316900000002</v>
      </c>
      <c r="F130" s="35">
        <v>238.47262833979318</v>
      </c>
      <c r="G130" s="42">
        <v>3638.2689999999998</v>
      </c>
      <c r="H130" s="35">
        <f t="shared" si="14"/>
        <v>3876.7416283397929</v>
      </c>
      <c r="I130" s="35">
        <v>400.4</v>
      </c>
      <c r="J130" s="35">
        <f t="shared" si="15"/>
        <v>74036.435690959202</v>
      </c>
      <c r="K130" s="35">
        <v>14659.959750590002</v>
      </c>
      <c r="L130" s="8">
        <f t="shared" si="16"/>
        <v>88696.395441549204</v>
      </c>
    </row>
    <row r="131" spans="1:12">
      <c r="A131" s="38">
        <v>42156</v>
      </c>
      <c r="B131" s="35">
        <v>26007.50956466667</v>
      </c>
      <c r="C131" s="35">
        <v>9747.1519760100055</v>
      </c>
      <c r="D131" s="35">
        <f t="shared" si="13"/>
        <v>35754.66154067668</v>
      </c>
      <c r="E131" s="35">
        <v>37276.16805599998</v>
      </c>
      <c r="F131" s="35">
        <v>53.634668630707793</v>
      </c>
      <c r="G131" s="42">
        <v>2968.6</v>
      </c>
      <c r="H131" s="35">
        <f t="shared" si="14"/>
        <v>3022.2346686307078</v>
      </c>
      <c r="I131" s="35">
        <v>0</v>
      </c>
      <c r="J131" s="35">
        <f t="shared" si="15"/>
        <v>76053.064265307374</v>
      </c>
      <c r="K131" s="35">
        <v>10445.573372200004</v>
      </c>
      <c r="L131" s="8">
        <f t="shared" si="16"/>
        <v>86498.637637507374</v>
      </c>
    </row>
    <row r="132" spans="1:12">
      <c r="A132" s="38">
        <v>42186</v>
      </c>
      <c r="B132" s="35">
        <v>25274.571935333341</v>
      </c>
      <c r="C132" s="35">
        <v>32131.242943989986</v>
      </c>
      <c r="D132" s="35">
        <f t="shared" si="13"/>
        <v>57405.814879323327</v>
      </c>
      <c r="E132" s="35">
        <v>27801.891075000021</v>
      </c>
      <c r="F132" s="35">
        <v>154.06196275571469</v>
      </c>
      <c r="G132" s="42">
        <v>1958.2830319999994</v>
      </c>
      <c r="H132" s="35">
        <f t="shared" si="14"/>
        <v>2112.3449947557142</v>
      </c>
      <c r="I132" s="35">
        <v>426.79127000000062</v>
      </c>
      <c r="J132" s="35">
        <f t="shared" si="15"/>
        <v>87746.842219079059</v>
      </c>
      <c r="K132" s="35">
        <v>13551.214572840001</v>
      </c>
      <c r="L132" s="8">
        <f t="shared" si="16"/>
        <v>101298.05679191907</v>
      </c>
    </row>
    <row r="133" spans="1:12">
      <c r="A133" s="38">
        <v>42217</v>
      </c>
      <c r="B133" s="35">
        <v>26151.421642000001</v>
      </c>
      <c r="C133" s="35">
        <v>3857.9488257353514</v>
      </c>
      <c r="D133" s="35">
        <f t="shared" si="13"/>
        <v>30009.370467735353</v>
      </c>
      <c r="E133" s="35">
        <v>5990.9012761204795</v>
      </c>
      <c r="F133" s="35">
        <v>909.23142462298006</v>
      </c>
      <c r="G133" s="42">
        <v>2358.2622090000004</v>
      </c>
      <c r="H133" s="35">
        <f t="shared" si="14"/>
        <v>3267.4936336229803</v>
      </c>
      <c r="I133" s="35">
        <v>210.33180212049956</v>
      </c>
      <c r="J133" s="35">
        <f t="shared" si="15"/>
        <v>39478.09717959931</v>
      </c>
      <c r="K133" s="35">
        <v>13888.998147179998</v>
      </c>
      <c r="L133" s="8">
        <f t="shared" si="16"/>
        <v>53367.095326779308</v>
      </c>
    </row>
    <row r="134" spans="1:12">
      <c r="A134" s="38">
        <v>42248</v>
      </c>
      <c r="B134" s="35">
        <v>31899.283622999996</v>
      </c>
      <c r="C134" s="35">
        <v>11242.921039776164</v>
      </c>
      <c r="D134" s="35">
        <f t="shared" si="13"/>
        <v>43142.204662776159</v>
      </c>
      <c r="E134" s="35">
        <v>13729.045134879503</v>
      </c>
      <c r="F134" s="35">
        <v>147.85867445330115</v>
      </c>
      <c r="G134" s="42">
        <v>1595.0779750000002</v>
      </c>
      <c r="H134" s="35">
        <f t="shared" si="14"/>
        <v>1742.9366494533012</v>
      </c>
      <c r="I134" s="35">
        <v>4304.8</v>
      </c>
      <c r="J134" s="35">
        <f t="shared" si="15"/>
        <v>62918.986447108968</v>
      </c>
      <c r="K134" s="35">
        <v>6946.2755686500022</v>
      </c>
      <c r="L134" s="8">
        <f t="shared" si="16"/>
        <v>69865.26201575897</v>
      </c>
    </row>
    <row r="135" spans="1:12">
      <c r="A135" s="38">
        <v>42278</v>
      </c>
      <c r="B135" s="35">
        <v>29021.9</v>
      </c>
      <c r="C135" s="35">
        <v>21498.496338952493</v>
      </c>
      <c r="D135" s="35">
        <f t="shared" si="13"/>
        <v>50520.396338952494</v>
      </c>
      <c r="E135" s="35">
        <v>49612.664589000022</v>
      </c>
      <c r="F135" s="35">
        <v>787.99979139131995</v>
      </c>
      <c r="G135" s="42">
        <v>4900.9398159999982</v>
      </c>
      <c r="H135" s="35">
        <f t="shared" si="14"/>
        <v>5688.9396073913185</v>
      </c>
      <c r="I135" s="35">
        <v>1376.79</v>
      </c>
      <c r="J135" s="35">
        <f t="shared" si="15"/>
        <v>107198.79053534384</v>
      </c>
      <c r="K135" s="35">
        <v>18187.819978849999</v>
      </c>
      <c r="L135" s="8">
        <f t="shared" si="16"/>
        <v>125386.61051419383</v>
      </c>
    </row>
    <row r="136" spans="1:12">
      <c r="A136" s="38">
        <v>42309</v>
      </c>
      <c r="B136" s="35">
        <v>27775.1</v>
      </c>
      <c r="C136" s="35">
        <v>18339.650415485987</v>
      </c>
      <c r="D136" s="35">
        <f t="shared" si="13"/>
        <v>46114.750415485985</v>
      </c>
      <c r="E136" s="35">
        <v>23928.136326999986</v>
      </c>
      <c r="F136" s="35">
        <v>596.69312490899995</v>
      </c>
      <c r="G136" s="42">
        <v>2602.2799999999988</v>
      </c>
      <c r="H136" s="35">
        <f t="shared" si="14"/>
        <v>3198.9731249089987</v>
      </c>
      <c r="I136" s="35">
        <v>1080.8</v>
      </c>
      <c r="J136" s="35">
        <f t="shared" si="15"/>
        <v>74322.659867394977</v>
      </c>
      <c r="K136" s="35">
        <v>17829.774801170002</v>
      </c>
      <c r="L136" s="8">
        <f t="shared" si="16"/>
        <v>92152.43466856498</v>
      </c>
    </row>
    <row r="137" spans="1:12">
      <c r="A137" s="38">
        <v>42339</v>
      </c>
      <c r="B137" s="35">
        <v>26462.174735000008</v>
      </c>
      <c r="C137" s="35">
        <v>3338.5059999999939</v>
      </c>
      <c r="D137" s="35">
        <f t="shared" si="13"/>
        <v>29800.680735000002</v>
      </c>
      <c r="E137" s="35">
        <v>6846.0988830000279</v>
      </c>
      <c r="F137" s="35">
        <v>0</v>
      </c>
      <c r="G137" s="42">
        <v>2478.7489999999998</v>
      </c>
      <c r="H137" s="35">
        <f t="shared" si="14"/>
        <v>2478.7489999999998</v>
      </c>
      <c r="I137" s="35">
        <v>2353.7708828795003</v>
      </c>
      <c r="J137" s="35">
        <f t="shared" si="15"/>
        <v>41479.299500879526</v>
      </c>
      <c r="K137" s="35">
        <v>16756.071622700001</v>
      </c>
      <c r="L137" s="8">
        <f t="shared" si="16"/>
        <v>58235.371123579527</v>
      </c>
    </row>
    <row r="138" spans="1:12">
      <c r="A138" s="38">
        <v>42370</v>
      </c>
      <c r="B138" s="35">
        <v>26800</v>
      </c>
      <c r="C138" s="35">
        <v>9166.7087520000005</v>
      </c>
      <c r="D138" s="35">
        <f t="shared" ref="D138:D201" si="17">+B138+C138</f>
        <v>35966.708751999999</v>
      </c>
      <c r="E138" s="35">
        <v>15492.451048000001</v>
      </c>
      <c r="F138" s="35">
        <v>292.42915263399999</v>
      </c>
      <c r="G138" s="42">
        <v>1600</v>
      </c>
      <c r="H138" s="35">
        <f t="shared" si="10"/>
        <v>1892.429152634</v>
      </c>
      <c r="I138" s="35">
        <v>1644.6705506303999</v>
      </c>
      <c r="J138" s="35">
        <f t="shared" si="15"/>
        <v>54996.259503264402</v>
      </c>
      <c r="K138" s="35">
        <v>8760.1407455400204</v>
      </c>
      <c r="L138" s="8">
        <f t="shared" si="16"/>
        <v>63756.400248804421</v>
      </c>
    </row>
    <row r="139" spans="1:12">
      <c r="A139" s="38">
        <v>42401</v>
      </c>
      <c r="B139" s="35">
        <v>29000</v>
      </c>
      <c r="C139" s="35">
        <v>5322.3514049999994</v>
      </c>
      <c r="D139" s="35">
        <f t="shared" si="17"/>
        <v>34322.351405000001</v>
      </c>
      <c r="E139" s="35">
        <v>15531.854504999998</v>
      </c>
      <c r="F139" s="35">
        <v>332.59754647526796</v>
      </c>
      <c r="G139" s="42">
        <v>3800</v>
      </c>
      <c r="H139" s="35">
        <f t="shared" si="10"/>
        <v>4132.5975464752682</v>
      </c>
      <c r="I139" s="35">
        <v>1117.1778464419101</v>
      </c>
      <c r="J139" s="35">
        <f t="shared" si="15"/>
        <v>55103.981302917178</v>
      </c>
      <c r="K139" s="35">
        <v>7909.0985111685195</v>
      </c>
      <c r="L139" s="8">
        <f t="shared" si="16"/>
        <v>63013.0798140857</v>
      </c>
    </row>
    <row r="140" spans="1:12">
      <c r="A140" s="38">
        <v>42430</v>
      </c>
      <c r="B140" s="35">
        <v>24600</v>
      </c>
      <c r="C140" s="35">
        <v>7244.5300784999999</v>
      </c>
      <c r="D140" s="35">
        <f t="shared" si="17"/>
        <v>31844.5300785</v>
      </c>
      <c r="E140" s="35">
        <v>23425.003284999999</v>
      </c>
      <c r="F140" s="35">
        <v>333.57833527390113</v>
      </c>
      <c r="G140" s="42">
        <v>4900</v>
      </c>
      <c r="H140" s="35">
        <f t="shared" si="10"/>
        <v>5233.5783352739008</v>
      </c>
      <c r="I140" s="35">
        <v>1488.3483478316703</v>
      </c>
      <c r="J140" s="35">
        <f t="shared" si="15"/>
        <v>61991.460046605571</v>
      </c>
      <c r="K140" s="35">
        <v>35504.740084966172</v>
      </c>
      <c r="L140" s="8">
        <f t="shared" si="16"/>
        <v>97496.200131571735</v>
      </c>
    </row>
    <row r="141" spans="1:12">
      <c r="A141" s="38">
        <v>42461</v>
      </c>
      <c r="B141" s="35">
        <v>27879.292438999997</v>
      </c>
      <c r="C141" s="35">
        <v>24614.651411999999</v>
      </c>
      <c r="D141" s="35">
        <f t="shared" si="17"/>
        <v>52493.943850999996</v>
      </c>
      <c r="E141" s="35">
        <v>22624.376663999999</v>
      </c>
      <c r="F141" s="35">
        <v>743.81887611000013</v>
      </c>
      <c r="G141" s="42">
        <v>3051.4794459999994</v>
      </c>
      <c r="H141" s="35">
        <f t="shared" si="10"/>
        <v>3795.2983221099994</v>
      </c>
      <c r="I141" s="35">
        <v>1644.6705506303997</v>
      </c>
      <c r="J141" s="35">
        <f t="shared" si="15"/>
        <v>80558.289387740399</v>
      </c>
      <c r="K141" s="35">
        <v>13507.869062749998</v>
      </c>
      <c r="L141" s="8">
        <f t="shared" si="16"/>
        <v>94066.158450490402</v>
      </c>
    </row>
    <row r="142" spans="1:12">
      <c r="A142" s="38">
        <v>42491</v>
      </c>
      <c r="B142" s="35">
        <v>31546.843590999997</v>
      </c>
      <c r="C142" s="35">
        <v>13214.08365</v>
      </c>
      <c r="D142" s="35">
        <f t="shared" si="17"/>
        <v>44760.927240999998</v>
      </c>
      <c r="E142" s="35">
        <v>15468.124555</v>
      </c>
      <c r="F142" s="35">
        <v>659.34244845848377</v>
      </c>
      <c r="G142" s="42">
        <v>6283.1494189999994</v>
      </c>
      <c r="H142" s="35">
        <f t="shared" si="10"/>
        <v>6942.4918674584833</v>
      </c>
      <c r="I142" s="35">
        <v>1115.13270446562</v>
      </c>
      <c r="J142" s="35">
        <f t="shared" si="15"/>
        <v>68286.676367924098</v>
      </c>
      <c r="K142" s="35">
        <v>18814.304519613856</v>
      </c>
      <c r="L142" s="8">
        <f t="shared" si="16"/>
        <v>87100.980887537953</v>
      </c>
    </row>
    <row r="143" spans="1:12">
      <c r="A143" s="38">
        <v>42522</v>
      </c>
      <c r="B143" s="35">
        <v>28073.9</v>
      </c>
      <c r="C143" s="35">
        <v>8407.7000000000007</v>
      </c>
      <c r="D143" s="35">
        <f t="shared" si="17"/>
        <v>36481.600000000006</v>
      </c>
      <c r="E143" s="35">
        <v>21706.3</v>
      </c>
      <c r="F143" s="35">
        <v>52.185361944900002</v>
      </c>
      <c r="G143" s="42">
        <v>0</v>
      </c>
      <c r="H143" s="35">
        <f t="shared" si="10"/>
        <v>52.185361944900002</v>
      </c>
      <c r="I143" s="35">
        <v>190</v>
      </c>
      <c r="J143" s="35">
        <f t="shared" si="15"/>
        <v>58430.085361944912</v>
      </c>
      <c r="K143" s="35">
        <v>17740.507969398299</v>
      </c>
      <c r="L143" s="8">
        <f t="shared" si="16"/>
        <v>76170.593331343203</v>
      </c>
    </row>
    <row r="144" spans="1:12">
      <c r="A144" s="38">
        <v>42552</v>
      </c>
      <c r="B144" s="35">
        <v>28868.074739000003</v>
      </c>
      <c r="C144" s="35">
        <v>8173.2580725000007</v>
      </c>
      <c r="D144" s="35">
        <f t="shared" si="17"/>
        <v>37041.332811500004</v>
      </c>
      <c r="E144" s="35">
        <v>18167.119502000001</v>
      </c>
      <c r="F144" s="35">
        <v>303.3075690773</v>
      </c>
      <c r="G144" s="42">
        <v>0</v>
      </c>
      <c r="H144" s="35">
        <f t="shared" si="10"/>
        <v>303.3075690773</v>
      </c>
      <c r="I144" s="35">
        <v>3500</v>
      </c>
      <c r="J144" s="35">
        <f t="shared" si="15"/>
        <v>59011.759882577302</v>
      </c>
      <c r="K144" s="35">
        <v>12979.404759999998</v>
      </c>
      <c r="L144" s="8">
        <f t="shared" si="16"/>
        <v>71991.164642577292</v>
      </c>
    </row>
    <row r="145" spans="1:12">
      <c r="A145" s="38">
        <v>42583</v>
      </c>
      <c r="B145" s="35">
        <v>41293.771277</v>
      </c>
      <c r="C145" s="35">
        <v>8584.0684129999972</v>
      </c>
      <c r="D145" s="35">
        <f t="shared" si="17"/>
        <v>49877.839689999993</v>
      </c>
      <c r="E145" s="35">
        <v>13687.487369999984</v>
      </c>
      <c r="F145" s="35">
        <v>313.30540592910819</v>
      </c>
      <c r="G145" s="42">
        <v>0</v>
      </c>
      <c r="H145" s="35">
        <f t="shared" si="10"/>
        <v>313.30540592910819</v>
      </c>
      <c r="I145" s="35">
        <v>0</v>
      </c>
      <c r="J145" s="35">
        <f t="shared" si="15"/>
        <v>63878.632465929091</v>
      </c>
      <c r="K145" s="35">
        <v>9411.1393204297237</v>
      </c>
      <c r="L145" s="8">
        <f t="shared" si="16"/>
        <v>73289.771786358819</v>
      </c>
    </row>
    <row r="146" spans="1:12">
      <c r="A146" s="38">
        <v>42614</v>
      </c>
      <c r="B146" s="35">
        <v>31004.220740000019</v>
      </c>
      <c r="C146" s="35">
        <v>27795.467011999994</v>
      </c>
      <c r="D146" s="35">
        <f t="shared" si="17"/>
        <v>58799.687752000013</v>
      </c>
      <c r="E146" s="35">
        <v>17241.731039000006</v>
      </c>
      <c r="F146" s="35">
        <v>815.2347634021869</v>
      </c>
      <c r="G146" s="42">
        <v>3116.3741920000029</v>
      </c>
      <c r="H146" s="35">
        <f t="shared" si="10"/>
        <v>3931.6089554021901</v>
      </c>
      <c r="I146" s="35">
        <v>500</v>
      </c>
      <c r="J146" s="35">
        <f t="shared" si="15"/>
        <v>80473.027746402207</v>
      </c>
      <c r="K146" s="35">
        <v>20357.432229149748</v>
      </c>
      <c r="L146" s="8">
        <f t="shared" si="16"/>
        <v>100830.45997555196</v>
      </c>
    </row>
    <row r="147" spans="1:12">
      <c r="A147" s="38">
        <v>42644</v>
      </c>
      <c r="B147" s="35">
        <v>40143.897213999997</v>
      </c>
      <c r="C147" s="35">
        <v>13537.181205000001</v>
      </c>
      <c r="D147" s="35">
        <f t="shared" si="17"/>
        <v>53681.078418999998</v>
      </c>
      <c r="E147" s="35">
        <v>21075.552032000007</v>
      </c>
      <c r="F147" s="35">
        <v>1129.373545382361</v>
      </c>
      <c r="G147" s="42">
        <v>0</v>
      </c>
      <c r="H147" s="35">
        <f t="shared" si="10"/>
        <v>1129.373545382361</v>
      </c>
      <c r="I147" s="35">
        <v>0</v>
      </c>
      <c r="J147" s="35">
        <f t="shared" si="15"/>
        <v>75886.003996382366</v>
      </c>
      <c r="K147" s="35">
        <v>27080.212433000001</v>
      </c>
      <c r="L147" s="8">
        <f t="shared" si="16"/>
        <v>102966.21642938236</v>
      </c>
    </row>
    <row r="148" spans="1:12">
      <c r="A148" s="38">
        <v>42675</v>
      </c>
      <c r="B148" s="35">
        <v>24940</v>
      </c>
      <c r="C148" s="35">
        <v>13320</v>
      </c>
      <c r="D148" s="35">
        <f t="shared" si="17"/>
        <v>38260</v>
      </c>
      <c r="E148" s="35">
        <v>17510</v>
      </c>
      <c r="F148" s="35">
        <v>657.92973206941679</v>
      </c>
      <c r="G148" s="42">
        <v>1750</v>
      </c>
      <c r="H148" s="35">
        <f t="shared" si="10"/>
        <v>2407.9297320694168</v>
      </c>
      <c r="I148" s="35">
        <v>1800</v>
      </c>
      <c r="J148" s="35">
        <f t="shared" si="15"/>
        <v>59977.929732069417</v>
      </c>
      <c r="K148" s="35">
        <v>41583.97</v>
      </c>
      <c r="L148" s="8">
        <f t="shared" si="16"/>
        <v>101561.89973206942</v>
      </c>
    </row>
    <row r="149" spans="1:12">
      <c r="A149" s="38">
        <v>42705</v>
      </c>
      <c r="B149" s="35">
        <v>24938</v>
      </c>
      <c r="C149" s="35">
        <v>14177.4</v>
      </c>
      <c r="D149" s="35">
        <f t="shared" si="17"/>
        <v>39115.4</v>
      </c>
      <c r="E149" s="35">
        <v>17620.8</v>
      </c>
      <c r="F149" s="35">
        <v>0</v>
      </c>
      <c r="G149" s="42">
        <v>3550</v>
      </c>
      <c r="H149" s="35">
        <f t="shared" si="10"/>
        <v>3550</v>
      </c>
      <c r="I149" s="35">
        <v>2690</v>
      </c>
      <c r="J149" s="35">
        <f t="shared" si="15"/>
        <v>62976.2</v>
      </c>
      <c r="K149" s="35">
        <v>47375.915571999998</v>
      </c>
      <c r="L149" s="8">
        <f t="shared" si="16"/>
        <v>110352.115572</v>
      </c>
    </row>
    <row r="150" spans="1:12">
      <c r="A150" s="38">
        <v>42736</v>
      </c>
      <c r="B150" s="35">
        <v>32946.660619000002</v>
      </c>
      <c r="C150" s="35">
        <v>8278.9387019999995</v>
      </c>
      <c r="D150" s="35">
        <f t="shared" si="17"/>
        <v>41225.599321000002</v>
      </c>
      <c r="E150" s="35">
        <v>11332.605197999999</v>
      </c>
      <c r="F150" s="35">
        <v>287.624179360695</v>
      </c>
      <c r="G150" s="42">
        <v>2923.5743590000002</v>
      </c>
      <c r="H150" s="35">
        <f t="shared" si="10"/>
        <v>3211.1985383606952</v>
      </c>
      <c r="I150" s="35">
        <v>203.440662</v>
      </c>
      <c r="J150" s="35">
        <f t="shared" si="15"/>
        <v>55972.843719360695</v>
      </c>
      <c r="K150" s="35">
        <v>10230.549029549402</v>
      </c>
      <c r="L150" s="8">
        <f t="shared" si="16"/>
        <v>66203.39274891009</v>
      </c>
    </row>
    <row r="151" spans="1:12">
      <c r="A151" s="38">
        <v>42767</v>
      </c>
      <c r="B151" s="35">
        <v>32336.186381000007</v>
      </c>
      <c r="C151" s="35">
        <v>13256.345298</v>
      </c>
      <c r="D151" s="35">
        <f t="shared" si="17"/>
        <v>45592.531679000007</v>
      </c>
      <c r="E151" s="35">
        <v>24090.722802000004</v>
      </c>
      <c r="F151" s="35">
        <v>934.16672391350585</v>
      </c>
      <c r="G151" s="42">
        <v>327.49464099999932</v>
      </c>
      <c r="H151" s="35">
        <f t="shared" si="10"/>
        <v>1261.6613649135052</v>
      </c>
      <c r="I151" s="35">
        <v>744.86115500000005</v>
      </c>
      <c r="J151" s="35">
        <f t="shared" si="15"/>
        <v>71689.777000913527</v>
      </c>
      <c r="K151" s="35">
        <v>17906.821961755071</v>
      </c>
      <c r="L151" s="8">
        <f t="shared" si="16"/>
        <v>89596.598962668591</v>
      </c>
    </row>
    <row r="152" spans="1:12">
      <c r="A152" s="38">
        <v>42795</v>
      </c>
      <c r="B152" s="35">
        <v>31807.532999999999</v>
      </c>
      <c r="C152" s="35">
        <v>9847.1749999999993</v>
      </c>
      <c r="D152" s="35">
        <f t="shared" si="17"/>
        <v>41654.707999999999</v>
      </c>
      <c r="E152" s="35">
        <v>19977.139000000003</v>
      </c>
      <c r="F152" s="35">
        <v>617.2028540521859</v>
      </c>
      <c r="G152" s="42">
        <v>1616.1079999999999</v>
      </c>
      <c r="H152" s="35">
        <f t="shared" si="10"/>
        <v>2233.3108540521857</v>
      </c>
      <c r="I152" s="35">
        <v>608.48804700000005</v>
      </c>
      <c r="J152" s="35">
        <f t="shared" si="15"/>
        <v>64473.645901052187</v>
      </c>
      <c r="K152" s="35">
        <v>23479.693077309996</v>
      </c>
      <c r="L152" s="8">
        <f t="shared" si="16"/>
        <v>87953.338978362182</v>
      </c>
    </row>
    <row r="153" spans="1:12">
      <c r="A153" s="38">
        <v>42826</v>
      </c>
      <c r="B153" s="35">
        <v>31983.875404999999</v>
      </c>
      <c r="C153" s="35">
        <v>18035.396418</v>
      </c>
      <c r="D153" s="35">
        <f t="shared" si="17"/>
        <v>50019.271823000003</v>
      </c>
      <c r="E153" s="35">
        <v>18183.638661999998</v>
      </c>
      <c r="F153" s="35">
        <v>637.35037018088224</v>
      </c>
      <c r="G153" s="42">
        <v>1609.8250860000007</v>
      </c>
      <c r="H153" s="35">
        <f t="shared" si="10"/>
        <v>2247.175456180883</v>
      </c>
      <c r="I153" s="35">
        <v>4293.5424999999996</v>
      </c>
      <c r="J153" s="35">
        <f t="shared" si="15"/>
        <v>74743.628441180874</v>
      </c>
      <c r="K153" s="35">
        <v>23395.147777305003</v>
      </c>
      <c r="L153" s="8">
        <f t="shared" si="16"/>
        <v>98138.776218485873</v>
      </c>
    </row>
    <row r="154" spans="1:12">
      <c r="A154" s="38">
        <v>42856</v>
      </c>
      <c r="B154" s="35">
        <v>32093.035099000001</v>
      </c>
      <c r="C154" s="35">
        <v>14586.391804999999</v>
      </c>
      <c r="D154" s="35">
        <f t="shared" si="17"/>
        <v>46679.426904</v>
      </c>
      <c r="E154" s="35">
        <v>26390.686338</v>
      </c>
      <c r="F154" s="35">
        <v>722.95123112594058</v>
      </c>
      <c r="G154" s="42">
        <v>1603.5411959999992</v>
      </c>
      <c r="H154" s="35">
        <f t="shared" ref="H154:H210" si="18">+F154+G154</f>
        <v>2326.4924271259397</v>
      </c>
      <c r="I154" s="35">
        <v>1183.368714</v>
      </c>
      <c r="J154" s="35">
        <f t="shared" si="15"/>
        <v>76579.974383125926</v>
      </c>
      <c r="K154" s="35">
        <v>11570.244315564325</v>
      </c>
      <c r="L154" s="8">
        <f t="shared" si="16"/>
        <v>88150.218698690252</v>
      </c>
    </row>
    <row r="155" spans="1:12">
      <c r="A155" s="38">
        <v>42887</v>
      </c>
      <c r="B155" s="35">
        <v>32114.447069000002</v>
      </c>
      <c r="C155" s="35">
        <v>4833.5722800000003</v>
      </c>
      <c r="D155" s="35">
        <f t="shared" si="17"/>
        <v>36948.019349000002</v>
      </c>
      <c r="E155" s="35">
        <v>19703.060454999999</v>
      </c>
      <c r="F155" s="35">
        <v>316.54421312214595</v>
      </c>
      <c r="G155" s="42">
        <v>1597.257466</v>
      </c>
      <c r="H155" s="35">
        <f t="shared" si="18"/>
        <v>1913.801679122146</v>
      </c>
      <c r="I155" s="35">
        <v>1097.7416860000001</v>
      </c>
      <c r="J155" s="35">
        <f t="shared" si="15"/>
        <v>59662.623169122147</v>
      </c>
      <c r="K155" s="35">
        <v>31838.018562458641</v>
      </c>
      <c r="L155" s="8">
        <f t="shared" si="16"/>
        <v>91500.641731580792</v>
      </c>
    </row>
    <row r="156" spans="1:12">
      <c r="A156" s="38">
        <v>42917</v>
      </c>
      <c r="B156" s="35">
        <v>32063.785857666666</v>
      </c>
      <c r="C156" s="35">
        <v>12485.120167666668</v>
      </c>
      <c r="D156" s="35">
        <f t="shared" si="17"/>
        <v>44548.90602533333</v>
      </c>
      <c r="E156" s="35">
        <v>21425.795151666665</v>
      </c>
      <c r="F156" s="35">
        <v>852.22510397601491</v>
      </c>
      <c r="G156" s="42">
        <v>1603.5412493333333</v>
      </c>
      <c r="H156" s="35">
        <f t="shared" si="18"/>
        <v>2455.7663533093482</v>
      </c>
      <c r="I156" s="35">
        <v>750.17432299999996</v>
      </c>
      <c r="J156" s="35">
        <f t="shared" si="15"/>
        <v>69180.641853309338</v>
      </c>
      <c r="K156" s="35">
        <v>18373.764164478303</v>
      </c>
      <c r="L156" s="8">
        <f t="shared" si="16"/>
        <v>87554.406017787638</v>
      </c>
    </row>
    <row r="157" spans="1:12">
      <c r="A157" s="38">
        <v>42948</v>
      </c>
      <c r="B157" s="35">
        <v>32616.357569333311</v>
      </c>
      <c r="C157" s="35">
        <v>18803.102329333327</v>
      </c>
      <c r="D157" s="35">
        <f t="shared" si="17"/>
        <v>51419.459898666639</v>
      </c>
      <c r="E157" s="35">
        <v>44293.988393333362</v>
      </c>
      <c r="F157" s="35">
        <v>349.79261818959696</v>
      </c>
      <c r="G157" s="42">
        <v>1572.122491666667</v>
      </c>
      <c r="H157" s="35">
        <f t="shared" si="18"/>
        <v>1921.9151098562638</v>
      </c>
      <c r="I157" s="35">
        <v>189.51</v>
      </c>
      <c r="J157" s="35">
        <f t="shared" si="15"/>
        <v>97824.873401856254</v>
      </c>
      <c r="K157" s="35">
        <v>15581.528855699593</v>
      </c>
      <c r="L157" s="8">
        <f t="shared" si="16"/>
        <v>113406.40225755585</v>
      </c>
    </row>
    <row r="158" spans="1:12">
      <c r="A158" s="38">
        <v>42979</v>
      </c>
      <c r="B158" s="35">
        <v>31591.227906999993</v>
      </c>
      <c r="C158" s="35">
        <v>2763.2615399999922</v>
      </c>
      <c r="D158" s="35">
        <f t="shared" si="17"/>
        <v>34354.489446999985</v>
      </c>
      <c r="E158" s="35">
        <v>22871.606177999987</v>
      </c>
      <c r="F158" s="35">
        <v>283.91122165107998</v>
      </c>
      <c r="G158" s="42">
        <v>1578.4055110000008</v>
      </c>
      <c r="H158" s="35">
        <f t="shared" si="18"/>
        <v>1862.3167326510809</v>
      </c>
      <c r="I158" s="35">
        <v>967.64099999999996</v>
      </c>
      <c r="J158" s="35">
        <f t="shared" si="15"/>
        <v>60056.053357651057</v>
      </c>
      <c r="K158" s="35">
        <v>22614.851013802421</v>
      </c>
      <c r="L158" s="8">
        <f t="shared" si="16"/>
        <v>82670.904371453478</v>
      </c>
    </row>
    <row r="159" spans="1:12">
      <c r="A159" s="38">
        <v>43009</v>
      </c>
      <c r="B159" s="35">
        <v>31756.280579999999</v>
      </c>
      <c r="C159" s="35">
        <v>26540.262605</v>
      </c>
      <c r="D159" s="35">
        <f t="shared" si="17"/>
        <v>58296.543185000002</v>
      </c>
      <c r="E159" s="35">
        <v>31354.753032000001</v>
      </c>
      <c r="F159" s="35">
        <v>1584.5529892135592</v>
      </c>
      <c r="G159" s="42">
        <v>1572.1225460000001</v>
      </c>
      <c r="H159" s="35">
        <f t="shared" si="18"/>
        <v>3156.6755352135592</v>
      </c>
      <c r="I159" s="35">
        <v>643.64931799999999</v>
      </c>
      <c r="J159" s="35">
        <f t="shared" si="15"/>
        <v>93451.621070213558</v>
      </c>
      <c r="K159" s="35">
        <v>33415.606796929576</v>
      </c>
      <c r="L159" s="8">
        <f t="shared" si="16"/>
        <v>126867.22786714314</v>
      </c>
    </row>
    <row r="160" spans="1:12">
      <c r="A160" s="38">
        <v>43040</v>
      </c>
      <c r="B160" s="35">
        <v>33984.669378000021</v>
      </c>
      <c r="C160" s="35">
        <v>4616.8728840000113</v>
      </c>
      <c r="D160" s="35">
        <f t="shared" si="17"/>
        <v>38601.542262000032</v>
      </c>
      <c r="E160" s="35">
        <v>22413.506608999975</v>
      </c>
      <c r="F160" s="35">
        <v>902.57986905823111</v>
      </c>
      <c r="G160" s="42">
        <v>3125.3946639999995</v>
      </c>
      <c r="H160" s="35">
        <f t="shared" si="18"/>
        <v>4027.9745330582305</v>
      </c>
      <c r="I160" s="35">
        <v>877.70622900000001</v>
      </c>
      <c r="J160" s="35">
        <f t="shared" si="15"/>
        <v>65920.729633058232</v>
      </c>
      <c r="K160" s="35">
        <v>16047.33038160837</v>
      </c>
      <c r="L160" s="8">
        <f t="shared" si="16"/>
        <v>81968.060014666597</v>
      </c>
    </row>
    <row r="161" spans="1:12">
      <c r="A161" s="38">
        <v>43070</v>
      </c>
      <c r="B161" s="35">
        <v>30521.396922999993</v>
      </c>
      <c r="C161" s="35">
        <v>26196.450070999999</v>
      </c>
      <c r="D161" s="35">
        <f t="shared" si="17"/>
        <v>56717.846993999992</v>
      </c>
      <c r="E161" s="35">
        <v>16293.547392000022</v>
      </c>
      <c r="F161" s="35">
        <v>321.80724827861997</v>
      </c>
      <c r="G161" s="42">
        <v>0</v>
      </c>
      <c r="H161" s="35">
        <f t="shared" si="18"/>
        <v>321.80724827861997</v>
      </c>
      <c r="I161" s="35">
        <v>564.11396300000001</v>
      </c>
      <c r="J161" s="35">
        <f>+D161+E161+H161+I161</f>
        <v>73897.315597278634</v>
      </c>
      <c r="K161" s="35">
        <v>57063.97808968155</v>
      </c>
      <c r="L161" s="8">
        <f>+J161+K161</f>
        <v>130961.29368696018</v>
      </c>
    </row>
    <row r="162" spans="1:12">
      <c r="A162" s="38">
        <v>43101</v>
      </c>
      <c r="B162" s="35">
        <v>33737.922449999998</v>
      </c>
      <c r="C162" s="35">
        <v>6361.1189999999997</v>
      </c>
      <c r="D162" s="35">
        <f t="shared" si="17"/>
        <v>40099.041449999997</v>
      </c>
      <c r="E162" s="35">
        <v>18319.378800000002</v>
      </c>
      <c r="F162" s="35">
        <v>289.49618408095</v>
      </c>
      <c r="G162" s="42">
        <v>1014.722113</v>
      </c>
      <c r="H162" s="35">
        <f t="shared" si="18"/>
        <v>1304.2182970809499</v>
      </c>
      <c r="I162" s="35">
        <v>98.995538999999994</v>
      </c>
      <c r="J162" s="35">
        <f t="shared" ref="J162:J210" si="19">+D162+E162+H162+I162</f>
        <v>59821.634086080951</v>
      </c>
      <c r="K162" s="35">
        <v>12723.634210685639</v>
      </c>
      <c r="L162" s="8">
        <f t="shared" ref="L162:L184" si="20">+J162+K162</f>
        <v>72545.26829676659</v>
      </c>
    </row>
    <row r="163" spans="1:12">
      <c r="A163" s="38">
        <v>43132</v>
      </c>
      <c r="B163" s="35">
        <v>33790.739849999998</v>
      </c>
      <c r="C163" s="35">
        <v>17498.864363000001</v>
      </c>
      <c r="D163" s="35">
        <f t="shared" si="17"/>
        <v>51289.604212999999</v>
      </c>
      <c r="E163" s="35">
        <v>40257.069246999992</v>
      </c>
      <c r="F163" s="35">
        <v>753.98606179958642</v>
      </c>
      <c r="G163" s="42">
        <v>1546.4178869999998</v>
      </c>
      <c r="H163" s="35">
        <f t="shared" si="18"/>
        <v>2300.403948799586</v>
      </c>
      <c r="I163" s="35">
        <v>98.008657999999997</v>
      </c>
      <c r="J163" s="35">
        <f t="shared" si="19"/>
        <v>93945.086066799588</v>
      </c>
      <c r="K163" s="35">
        <v>34571.043315754556</v>
      </c>
      <c r="L163" s="8">
        <f t="shared" si="20"/>
        <v>128516.12938255415</v>
      </c>
    </row>
    <row r="164" spans="1:12">
      <c r="A164" s="38">
        <v>43160</v>
      </c>
      <c r="B164" s="35">
        <v>34635.397182000001</v>
      </c>
      <c r="C164" s="35">
        <v>12543.654046000003</v>
      </c>
      <c r="D164" s="35">
        <f t="shared" si="17"/>
        <v>47179.051228000004</v>
      </c>
      <c r="E164" s="35">
        <v>26933.721803000008</v>
      </c>
      <c r="F164" s="35">
        <v>354.7486845136342</v>
      </c>
      <c r="G164" s="42">
        <v>1539.565846</v>
      </c>
      <c r="H164" s="35">
        <f t="shared" si="18"/>
        <v>1894.3145305136341</v>
      </c>
      <c r="I164" s="35">
        <v>1312.347538</v>
      </c>
      <c r="J164" s="35">
        <f t="shared" si="19"/>
        <v>77319.435099513648</v>
      </c>
      <c r="K164" s="35">
        <v>35191.810709588121</v>
      </c>
      <c r="L164" s="8">
        <f t="shared" si="20"/>
        <v>112511.24580910176</v>
      </c>
    </row>
    <row r="165" spans="1:12">
      <c r="A165" s="38">
        <v>43191</v>
      </c>
      <c r="B165" s="35">
        <v>33549.654857000001</v>
      </c>
      <c r="C165" s="35">
        <v>7393.1904020000002</v>
      </c>
      <c r="D165" s="35">
        <f t="shared" si="17"/>
        <v>40942.845259000002</v>
      </c>
      <c r="E165" s="35">
        <v>24301.549246999988</v>
      </c>
      <c r="F165" s="35">
        <v>829.83853557985492</v>
      </c>
      <c r="G165" s="42">
        <v>938.70263500000056</v>
      </c>
      <c r="H165" s="35">
        <f t="shared" si="18"/>
        <v>1768.5411705798556</v>
      </c>
      <c r="I165" s="35">
        <v>316.52492799999999</v>
      </c>
      <c r="J165" s="35">
        <f t="shared" si="19"/>
        <v>67329.460604579843</v>
      </c>
      <c r="K165" s="35">
        <v>35423.632112734107</v>
      </c>
      <c r="L165" s="8">
        <f t="shared" si="20"/>
        <v>102753.09271731395</v>
      </c>
    </row>
    <row r="166" spans="1:12">
      <c r="A166" s="38">
        <v>43221</v>
      </c>
      <c r="B166" s="35">
        <v>33275.195297999999</v>
      </c>
      <c r="C166" s="35">
        <v>31819.82933</v>
      </c>
      <c r="D166" s="35">
        <f t="shared" si="17"/>
        <v>65095.024627999999</v>
      </c>
      <c r="E166" s="35">
        <v>29442.324643000004</v>
      </c>
      <c r="F166" s="35">
        <v>222.31830497836</v>
      </c>
      <c r="G166" s="42">
        <v>1525.859383</v>
      </c>
      <c r="H166" s="35">
        <f t="shared" si="18"/>
        <v>1748.1776879783599</v>
      </c>
      <c r="I166" s="35">
        <v>433.35378200000002</v>
      </c>
      <c r="J166" s="35">
        <f t="shared" si="19"/>
        <v>96718.880740978362</v>
      </c>
      <c r="K166" s="35">
        <v>22950.881969243677</v>
      </c>
      <c r="L166" s="8">
        <f t="shared" si="20"/>
        <v>119669.76271022204</v>
      </c>
    </row>
    <row r="167" spans="1:12">
      <c r="A167" s="38">
        <v>43252</v>
      </c>
      <c r="B167" s="35">
        <v>33238.301059999998</v>
      </c>
      <c r="C167" s="35">
        <v>14696.968909999996</v>
      </c>
      <c r="D167" s="35">
        <f t="shared" si="17"/>
        <v>47935.269969999994</v>
      </c>
      <c r="E167" s="35">
        <v>20377.303685999999</v>
      </c>
      <c r="F167" s="35">
        <v>338.25612359718161</v>
      </c>
      <c r="G167" s="42">
        <v>1519.0063919999993</v>
      </c>
      <c r="H167" s="35">
        <f t="shared" si="18"/>
        <v>1857.2625155971809</v>
      </c>
      <c r="I167" s="35">
        <v>3931.6828820000001</v>
      </c>
      <c r="J167" s="35">
        <f t="shared" si="19"/>
        <v>74101.519053597163</v>
      </c>
      <c r="K167" s="35">
        <v>88627.612973141106</v>
      </c>
      <c r="L167" s="8">
        <f t="shared" si="20"/>
        <v>162729.13202673825</v>
      </c>
    </row>
    <row r="168" spans="1:12">
      <c r="A168" s="38">
        <v>43282</v>
      </c>
      <c r="B168" s="35">
        <v>33498.149013000002</v>
      </c>
      <c r="C168" s="35">
        <v>8120.771581</v>
      </c>
      <c r="D168" s="35">
        <f t="shared" si="17"/>
        <v>41618.920594000003</v>
      </c>
      <c r="E168" s="35">
        <v>15077.904674000001</v>
      </c>
      <c r="F168" s="35">
        <v>0</v>
      </c>
      <c r="G168" s="42">
        <v>1512.1533979999999</v>
      </c>
      <c r="H168" s="35">
        <f t="shared" si="18"/>
        <v>1512.1533979999999</v>
      </c>
      <c r="I168" s="35">
        <v>3578.9796369999999</v>
      </c>
      <c r="J168" s="35">
        <f t="shared" si="19"/>
        <v>61787.958302999999</v>
      </c>
      <c r="K168" s="35">
        <v>17276.877914824305</v>
      </c>
      <c r="L168" s="8">
        <f t="shared" si="20"/>
        <v>79064.836217824311</v>
      </c>
    </row>
    <row r="169" spans="1:12">
      <c r="A169" s="38">
        <v>43313</v>
      </c>
      <c r="B169" s="35">
        <v>34180.181493999997</v>
      </c>
      <c r="C169" s="35">
        <v>15211.999293999999</v>
      </c>
      <c r="D169" s="35">
        <f t="shared" si="17"/>
        <v>49392.180787999998</v>
      </c>
      <c r="E169" s="35">
        <v>25003.935579000001</v>
      </c>
      <c r="F169" s="35">
        <v>454.12968938483402</v>
      </c>
      <c r="G169" s="42">
        <v>1505.3004060000001</v>
      </c>
      <c r="H169" s="35">
        <f t="shared" si="18"/>
        <v>1959.4300953848342</v>
      </c>
      <c r="I169" s="35">
        <v>3690.2849890000002</v>
      </c>
      <c r="J169" s="35">
        <f t="shared" si="19"/>
        <v>80045.831451384831</v>
      </c>
      <c r="K169" s="35">
        <v>22735.6085822159</v>
      </c>
      <c r="L169" s="8">
        <f t="shared" si="20"/>
        <v>102781.44003360072</v>
      </c>
    </row>
    <row r="170" spans="1:12">
      <c r="A170" s="38">
        <v>43344</v>
      </c>
      <c r="B170" s="35">
        <v>34242.515797</v>
      </c>
      <c r="C170" s="35">
        <v>7315.5538850000003</v>
      </c>
      <c r="D170" s="35">
        <f t="shared" si="17"/>
        <v>41558.069682000001</v>
      </c>
      <c r="E170" s="35">
        <v>18968.623483000003</v>
      </c>
      <c r="F170" s="35">
        <v>1292.1218509070482</v>
      </c>
      <c r="G170" s="42">
        <v>1498.447414</v>
      </c>
      <c r="H170" s="35">
        <f t="shared" si="18"/>
        <v>2790.5692649070479</v>
      </c>
      <c r="I170" s="35">
        <v>2963.214332</v>
      </c>
      <c r="J170" s="35">
        <f t="shared" si="19"/>
        <v>66280.476761907048</v>
      </c>
      <c r="K170" s="35">
        <v>31126.613167771087</v>
      </c>
      <c r="L170" s="8">
        <f t="shared" si="20"/>
        <v>97407.089929678128</v>
      </c>
    </row>
    <row r="171" spans="1:12">
      <c r="A171" s="38">
        <v>43374</v>
      </c>
      <c r="B171" s="35">
        <v>34650.150436999997</v>
      </c>
      <c r="C171" s="35">
        <v>20857.932045000001</v>
      </c>
      <c r="D171" s="35">
        <f t="shared" si="17"/>
        <v>55508.082481999998</v>
      </c>
      <c r="E171" s="35">
        <v>25093.965583000001</v>
      </c>
      <c r="F171" s="35">
        <v>359.68416152291377</v>
      </c>
      <c r="G171" s="42">
        <v>1491.594421</v>
      </c>
      <c r="H171" s="35">
        <f t="shared" si="18"/>
        <v>1851.2785825229139</v>
      </c>
      <c r="I171" s="35">
        <v>2775.8064709999999</v>
      </c>
      <c r="J171" s="35">
        <f t="shared" si="19"/>
        <v>85229.133118522906</v>
      </c>
      <c r="K171" s="35">
        <v>35703.909733605105</v>
      </c>
      <c r="L171" s="8">
        <f t="shared" si="20"/>
        <v>120933.04285212801</v>
      </c>
    </row>
    <row r="172" spans="1:12">
      <c r="A172" s="38">
        <v>43405</v>
      </c>
      <c r="B172" s="35">
        <v>35252.558448999996</v>
      </c>
      <c r="C172" s="35">
        <v>9395.6041249999998</v>
      </c>
      <c r="D172" s="35">
        <f t="shared" si="17"/>
        <v>44648.162573999994</v>
      </c>
      <c r="E172" s="35">
        <v>21228.793581000002</v>
      </c>
      <c r="F172" s="35">
        <v>208.67107389710097</v>
      </c>
      <c r="G172" s="42">
        <v>1484.741428</v>
      </c>
      <c r="H172" s="35">
        <f t="shared" si="18"/>
        <v>1693.412501897101</v>
      </c>
      <c r="I172" s="35">
        <v>2252.9003710000002</v>
      </c>
      <c r="J172" s="35">
        <f t="shared" si="19"/>
        <v>69823.269027897084</v>
      </c>
      <c r="K172" s="35">
        <v>16107.489976712834</v>
      </c>
      <c r="L172" s="8">
        <f t="shared" si="20"/>
        <v>85930.759004609921</v>
      </c>
    </row>
    <row r="173" spans="1:12">
      <c r="A173" s="38">
        <v>43435</v>
      </c>
      <c r="B173" s="35">
        <v>34606.612505999998</v>
      </c>
      <c r="C173" s="35">
        <v>18340.900139000001</v>
      </c>
      <c r="D173" s="35">
        <f t="shared" si="17"/>
        <v>52947.512644999995</v>
      </c>
      <c r="E173" s="35">
        <v>25368.901181999998</v>
      </c>
      <c r="F173" s="35">
        <v>0</v>
      </c>
      <c r="G173" s="42">
        <v>1477.88435</v>
      </c>
      <c r="H173" s="35">
        <f t="shared" si="18"/>
        <v>1477.88435</v>
      </c>
      <c r="I173" s="35">
        <v>1314.4831999999999</v>
      </c>
      <c r="J173" s="35">
        <f t="shared" si="19"/>
        <v>81108.781376999992</v>
      </c>
      <c r="K173" s="35">
        <v>45844.410710716504</v>
      </c>
      <c r="L173" s="8">
        <f t="shared" si="20"/>
        <v>126953.1920877165</v>
      </c>
    </row>
    <row r="174" spans="1:12">
      <c r="A174" s="38">
        <v>43466</v>
      </c>
      <c r="B174" s="35">
        <v>36827.114873999999</v>
      </c>
      <c r="C174" s="35">
        <v>14683.167606000001</v>
      </c>
      <c r="D174" s="35">
        <f t="shared" si="17"/>
        <v>51510.282480000002</v>
      </c>
      <c r="E174" s="35">
        <v>24803.508430999998</v>
      </c>
      <c r="F174" s="35">
        <v>140.17360535325</v>
      </c>
      <c r="G174" s="42">
        <v>2602.4335919999999</v>
      </c>
      <c r="H174" s="35">
        <f t="shared" si="18"/>
        <v>2742.6071973532498</v>
      </c>
      <c r="I174" s="35">
        <v>1337.318372</v>
      </c>
      <c r="J174" s="35">
        <f t="shared" si="19"/>
        <v>80393.716480353251</v>
      </c>
      <c r="K174" s="35">
        <v>57032.942710248026</v>
      </c>
      <c r="L174" s="8">
        <f t="shared" si="20"/>
        <v>137426.65919060126</v>
      </c>
    </row>
    <row r="175" spans="1:12">
      <c r="A175" s="38">
        <v>43497</v>
      </c>
      <c r="B175" s="35">
        <v>36436.826083</v>
      </c>
      <c r="C175" s="35">
        <v>8392.9488629999996</v>
      </c>
      <c r="D175" s="35">
        <f t="shared" si="17"/>
        <v>44829.774945999998</v>
      </c>
      <c r="E175" s="35">
        <v>32353.359474000001</v>
      </c>
      <c r="F175" s="35">
        <v>1381.577894223959</v>
      </c>
      <c r="G175" s="42">
        <v>1464.1824509999999</v>
      </c>
      <c r="H175" s="35">
        <f t="shared" si="18"/>
        <v>2845.7603452239591</v>
      </c>
      <c r="I175" s="35">
        <v>1272.673047</v>
      </c>
      <c r="J175" s="35">
        <f t="shared" si="19"/>
        <v>81301.567812223962</v>
      </c>
      <c r="K175" s="35">
        <v>35616.761177207605</v>
      </c>
      <c r="L175" s="8">
        <f t="shared" si="20"/>
        <v>116918.32898943157</v>
      </c>
    </row>
    <row r="176" spans="1:12">
      <c r="A176" s="38">
        <v>43525</v>
      </c>
      <c r="B176" s="35">
        <v>36250.520854000002</v>
      </c>
      <c r="C176" s="35">
        <v>8283.7715380000009</v>
      </c>
      <c r="D176" s="35">
        <f t="shared" si="17"/>
        <v>44534.292392000003</v>
      </c>
      <c r="E176" s="35">
        <v>18451.308852000002</v>
      </c>
      <c r="F176" s="35">
        <v>598.78825014930567</v>
      </c>
      <c r="G176" s="42">
        <v>1457.329457</v>
      </c>
      <c r="H176" s="35">
        <f t="shared" si="18"/>
        <v>2056.1177071493057</v>
      </c>
      <c r="I176" s="35">
        <v>71.206581999999997</v>
      </c>
      <c r="J176" s="35">
        <f t="shared" si="19"/>
        <v>65112.925533149311</v>
      </c>
      <c r="K176" s="35">
        <v>30741.278073357858</v>
      </c>
      <c r="L176" s="8">
        <f t="shared" si="20"/>
        <v>95854.203606507173</v>
      </c>
    </row>
    <row r="177" spans="1:12">
      <c r="A177" s="38">
        <v>43556</v>
      </c>
      <c r="B177" s="35">
        <v>36873.066270000003</v>
      </c>
      <c r="C177" s="35">
        <v>13780.41836</v>
      </c>
      <c r="D177" s="35">
        <f t="shared" si="17"/>
        <v>50653.484630000006</v>
      </c>
      <c r="E177" s="35">
        <v>26773.586570000003</v>
      </c>
      <c r="F177" s="35">
        <v>1645.0431675572411</v>
      </c>
      <c r="G177" s="42">
        <v>1450.4764640000001</v>
      </c>
      <c r="H177" s="35">
        <f t="shared" si="18"/>
        <v>3095.5196315572412</v>
      </c>
      <c r="I177" s="35">
        <v>1474.6839520000001</v>
      </c>
      <c r="J177" s="35">
        <f t="shared" si="19"/>
        <v>81997.274783557252</v>
      </c>
      <c r="K177" s="35">
        <v>70310.99032126629</v>
      </c>
      <c r="L177" s="8">
        <f t="shared" si="20"/>
        <v>152308.26510482354</v>
      </c>
    </row>
    <row r="178" spans="1:12">
      <c r="A178" s="38">
        <v>43586</v>
      </c>
      <c r="B178" s="35">
        <v>35718.686069000003</v>
      </c>
      <c r="C178" s="35">
        <v>5220.0492139999997</v>
      </c>
      <c r="D178" s="35">
        <f t="shared" si="17"/>
        <v>40938.735283000002</v>
      </c>
      <c r="E178" s="35">
        <v>18618.368412</v>
      </c>
      <c r="F178" s="35">
        <v>691.09897443251623</v>
      </c>
      <c r="G178" s="42">
        <v>1443.6234730000001</v>
      </c>
      <c r="H178" s="35">
        <f t="shared" si="18"/>
        <v>2134.7224474325162</v>
      </c>
      <c r="I178" s="35">
        <v>267.87566199999998</v>
      </c>
      <c r="J178" s="35">
        <f t="shared" si="19"/>
        <v>61959.701804432516</v>
      </c>
      <c r="K178" s="35">
        <v>67805.320391678033</v>
      </c>
      <c r="L178" s="8">
        <f t="shared" si="20"/>
        <v>129765.02219611054</v>
      </c>
    </row>
    <row r="179" spans="1:12">
      <c r="A179" s="38">
        <v>43617</v>
      </c>
      <c r="B179" s="35">
        <v>36040.542794000001</v>
      </c>
      <c r="C179" s="35">
        <v>21709.302073999999</v>
      </c>
      <c r="D179" s="35">
        <f t="shared" si="17"/>
        <v>57749.844868</v>
      </c>
      <c r="E179" s="35">
        <v>11722.720276</v>
      </c>
      <c r="F179" s="35">
        <v>183.19882949672521</v>
      </c>
      <c r="G179" s="42">
        <v>1436.770479</v>
      </c>
      <c r="H179" s="35">
        <f t="shared" si="18"/>
        <v>1619.9693084967253</v>
      </c>
      <c r="I179" s="35">
        <v>1703.293907</v>
      </c>
      <c r="J179" s="35">
        <f t="shared" si="19"/>
        <v>72795.828359496722</v>
      </c>
      <c r="K179" s="35">
        <v>43898.349916240346</v>
      </c>
      <c r="L179" s="8">
        <f t="shared" si="20"/>
        <v>116694.17827573707</v>
      </c>
    </row>
    <row r="180" spans="1:12">
      <c r="A180" s="38">
        <v>43647</v>
      </c>
      <c r="B180" s="35">
        <v>36410.908810000001</v>
      </c>
      <c r="C180" s="35">
        <v>12517.787951</v>
      </c>
      <c r="D180" s="35">
        <f t="shared" si="17"/>
        <v>48928.696760999999</v>
      </c>
      <c r="E180" s="35">
        <v>26558.019537</v>
      </c>
      <c r="F180" s="35">
        <v>1326.2520596075701</v>
      </c>
      <c r="G180" s="42">
        <v>1429.917488</v>
      </c>
      <c r="H180" s="35">
        <f t="shared" si="18"/>
        <v>2756.1695476075702</v>
      </c>
      <c r="I180" s="35">
        <v>1596.2220150000001</v>
      </c>
      <c r="J180" s="35">
        <f t="shared" si="19"/>
        <v>79839.107860607575</v>
      </c>
      <c r="K180" s="35">
        <v>50165.727597970646</v>
      </c>
      <c r="L180" s="8">
        <f t="shared" si="20"/>
        <v>130004.83545857822</v>
      </c>
    </row>
    <row r="181" spans="1:12">
      <c r="A181" s="38">
        <v>43678</v>
      </c>
      <c r="B181" s="35">
        <v>37458.060255999997</v>
      </c>
      <c r="C181" s="35">
        <v>19475.693412000001</v>
      </c>
      <c r="D181" s="35">
        <f t="shared" si="17"/>
        <v>56933.753667999998</v>
      </c>
      <c r="E181" s="35">
        <v>23346.428922999999</v>
      </c>
      <c r="F181" s="35">
        <v>64.791486874475169</v>
      </c>
      <c r="G181" s="42">
        <v>1423.064494</v>
      </c>
      <c r="H181" s="35">
        <f t="shared" si="18"/>
        <v>1487.8559808744751</v>
      </c>
      <c r="I181" s="35">
        <v>0</v>
      </c>
      <c r="J181" s="35">
        <f t="shared" si="19"/>
        <v>81768.038571874466</v>
      </c>
      <c r="K181" s="35">
        <v>23931.344248229914</v>
      </c>
      <c r="L181" s="8">
        <f t="shared" si="20"/>
        <v>105699.38282010438</v>
      </c>
    </row>
    <row r="182" spans="1:12">
      <c r="A182" s="38">
        <v>43709</v>
      </c>
      <c r="B182" s="35">
        <v>36755.490153999999</v>
      </c>
      <c r="C182" s="35">
        <v>27026.243996000001</v>
      </c>
      <c r="D182" s="35">
        <f t="shared" si="17"/>
        <v>63781.734150000004</v>
      </c>
      <c r="E182" s="35">
        <v>29791.884513000001</v>
      </c>
      <c r="F182" s="35">
        <v>1788.0138343626768</v>
      </c>
      <c r="G182" s="42">
        <v>1416.211501</v>
      </c>
      <c r="H182" s="35">
        <f t="shared" si="18"/>
        <v>3204.2253353626766</v>
      </c>
      <c r="I182" s="35">
        <v>0</v>
      </c>
      <c r="J182" s="35">
        <f t="shared" si="19"/>
        <v>96777.843998362674</v>
      </c>
      <c r="K182" s="35">
        <v>48147.528384249337</v>
      </c>
      <c r="L182" s="8">
        <f t="shared" si="20"/>
        <v>144925.37238261203</v>
      </c>
    </row>
    <row r="183" spans="1:12">
      <c r="A183" s="38">
        <v>43739</v>
      </c>
      <c r="B183" s="35">
        <v>37518.873185999997</v>
      </c>
      <c r="C183" s="35">
        <v>9566.7661590000007</v>
      </c>
      <c r="D183" s="35">
        <f t="shared" si="17"/>
        <v>47085.639344999996</v>
      </c>
      <c r="E183" s="35">
        <v>25900.718776000002</v>
      </c>
      <c r="F183" s="35">
        <v>387.98559901671916</v>
      </c>
      <c r="G183" s="42">
        <v>1394.3640989999999</v>
      </c>
      <c r="H183" s="35">
        <f t="shared" si="18"/>
        <v>1782.349698016719</v>
      </c>
      <c r="I183" s="35">
        <v>0</v>
      </c>
      <c r="J183" s="35">
        <f t="shared" si="19"/>
        <v>74768.707819016723</v>
      </c>
      <c r="K183" s="35">
        <v>76904.222994259515</v>
      </c>
      <c r="L183" s="8">
        <f t="shared" si="20"/>
        <v>151672.93081327624</v>
      </c>
    </row>
    <row r="184" spans="1:12">
      <c r="A184" s="38">
        <v>43770</v>
      </c>
      <c r="B184" s="35">
        <v>37453.783960000001</v>
      </c>
      <c r="C184" s="35">
        <v>10228.550764</v>
      </c>
      <c r="D184" s="35">
        <f t="shared" si="17"/>
        <v>47682.334724</v>
      </c>
      <c r="E184" s="35">
        <v>30020.277729000001</v>
      </c>
      <c r="F184" s="35">
        <v>1408.6287594442999</v>
      </c>
      <c r="G184" s="42">
        <v>1734.2402609999999</v>
      </c>
      <c r="H184" s="35">
        <f t="shared" si="18"/>
        <v>3142.8690204443001</v>
      </c>
      <c r="I184" s="35">
        <v>0</v>
      </c>
      <c r="J184" s="35">
        <f t="shared" si="19"/>
        <v>80845.481473444306</v>
      </c>
      <c r="K184" s="35">
        <v>52268.960271168515</v>
      </c>
      <c r="L184" s="8">
        <f t="shared" si="20"/>
        <v>133114.44174461282</v>
      </c>
    </row>
    <row r="185" spans="1:12">
      <c r="A185" s="38">
        <v>43800</v>
      </c>
      <c r="B185" s="35">
        <v>37886.633343000001</v>
      </c>
      <c r="C185" s="35">
        <v>10783.734942999999</v>
      </c>
      <c r="D185" s="35">
        <f t="shared" si="17"/>
        <v>48670.368285999997</v>
      </c>
      <c r="E185" s="35">
        <v>21596.569218000001</v>
      </c>
      <c r="F185" s="35">
        <v>0</v>
      </c>
      <c r="G185" s="42">
        <v>1395.6525240000001</v>
      </c>
      <c r="H185" s="35">
        <f t="shared" si="18"/>
        <v>1395.6525240000001</v>
      </c>
      <c r="I185" s="35">
        <v>0</v>
      </c>
      <c r="J185" s="35">
        <f t="shared" si="19"/>
        <v>71662.590028000006</v>
      </c>
      <c r="K185" s="35">
        <v>28482.922242548928</v>
      </c>
      <c r="L185" s="8">
        <f>+J185+K185</f>
        <v>100145.51227054893</v>
      </c>
    </row>
    <row r="186" spans="1:12">
      <c r="A186" s="38">
        <v>43831</v>
      </c>
      <c r="B186" s="35">
        <v>39285.876072999999</v>
      </c>
      <c r="C186" s="35">
        <v>21993.070399</v>
      </c>
      <c r="D186" s="35">
        <f t="shared" si="17"/>
        <v>61278.946471999996</v>
      </c>
      <c r="E186" s="35">
        <v>22637.919597</v>
      </c>
      <c r="F186" s="35">
        <v>178.81666581319575</v>
      </c>
      <c r="G186" s="42">
        <v>0</v>
      </c>
      <c r="H186" s="35">
        <f t="shared" si="18"/>
        <v>178.81666581319575</v>
      </c>
      <c r="I186" s="35">
        <v>0</v>
      </c>
      <c r="J186" s="35">
        <f t="shared" si="19"/>
        <v>84095.682734813192</v>
      </c>
      <c r="K186" s="35">
        <v>30707.489488143787</v>
      </c>
      <c r="L186" s="8">
        <f t="shared" ref="L186:L193" si="21">+J186+K186</f>
        <v>114803.17222295699</v>
      </c>
    </row>
    <row r="187" spans="1:12">
      <c r="A187" s="38">
        <v>43862</v>
      </c>
      <c r="B187" s="35">
        <v>39076.989846999997</v>
      </c>
      <c r="C187" s="35">
        <v>15986.619339999999</v>
      </c>
      <c r="D187" s="35">
        <f t="shared" si="17"/>
        <v>55063.609186999995</v>
      </c>
      <c r="E187" s="35">
        <v>19100.806417</v>
      </c>
      <c r="F187" s="35">
        <v>549.54328348474621</v>
      </c>
      <c r="G187" s="42">
        <v>1366.9521279999999</v>
      </c>
      <c r="H187" s="35">
        <f t="shared" si="18"/>
        <v>1916.495411484746</v>
      </c>
      <c r="I187" s="35">
        <v>0</v>
      </c>
      <c r="J187" s="35">
        <f t="shared" si="19"/>
        <v>76080.911015484744</v>
      </c>
      <c r="K187" s="35">
        <v>33106.235415164017</v>
      </c>
      <c r="L187" s="8">
        <f t="shared" si="21"/>
        <v>109187.14643064876</v>
      </c>
    </row>
    <row r="188" spans="1:12">
      <c r="A188" s="38">
        <v>43891</v>
      </c>
      <c r="B188" s="35">
        <v>38803.552777999997</v>
      </c>
      <c r="C188" s="35">
        <v>18649.666484000001</v>
      </c>
      <c r="D188" s="35">
        <f t="shared" si="17"/>
        <v>57453.219261999999</v>
      </c>
      <c r="E188" s="35">
        <v>31407.448709</v>
      </c>
      <c r="F188" s="35">
        <v>2443.5146902861234</v>
      </c>
      <c r="G188" s="42">
        <v>0</v>
      </c>
      <c r="H188" s="35">
        <f t="shared" si="18"/>
        <v>2443.5146902861234</v>
      </c>
      <c r="I188" s="35">
        <v>0</v>
      </c>
      <c r="J188" s="35">
        <f t="shared" si="19"/>
        <v>91304.182661286119</v>
      </c>
      <c r="K188" s="35">
        <v>30131.387328882924</v>
      </c>
      <c r="L188" s="8">
        <f t="shared" si="21"/>
        <v>121435.56999016904</v>
      </c>
    </row>
    <row r="189" spans="1:12">
      <c r="A189" s="38">
        <v>43922</v>
      </c>
      <c r="B189" s="35">
        <v>40555.130872000002</v>
      </c>
      <c r="C189" s="35">
        <v>10807.154815</v>
      </c>
      <c r="D189" s="35">
        <f t="shared" si="17"/>
        <v>51362.285687000003</v>
      </c>
      <c r="E189" s="35">
        <v>31834.570679</v>
      </c>
      <c r="F189" s="35">
        <v>473.54748909302856</v>
      </c>
      <c r="G189" s="42">
        <v>0</v>
      </c>
      <c r="H189" s="35">
        <f t="shared" si="18"/>
        <v>473.54748909302856</v>
      </c>
      <c r="I189" s="35">
        <v>0</v>
      </c>
      <c r="J189" s="35">
        <f t="shared" si="19"/>
        <v>83670.403855093042</v>
      </c>
      <c r="K189" s="35">
        <v>22100.207522263638</v>
      </c>
      <c r="L189" s="8">
        <f t="shared" si="21"/>
        <v>105770.61137735668</v>
      </c>
    </row>
    <row r="190" spans="1:12">
      <c r="A190" s="38">
        <v>43952</v>
      </c>
      <c r="B190" s="35">
        <v>39750.123555999999</v>
      </c>
      <c r="C190" s="35">
        <v>5403.1585919999998</v>
      </c>
      <c r="D190" s="35">
        <f t="shared" si="17"/>
        <v>45153.282147999998</v>
      </c>
      <c r="E190" s="35">
        <v>21845.915779999999</v>
      </c>
      <c r="F190" s="35">
        <v>884.09192592228328</v>
      </c>
      <c r="G190" s="42">
        <v>0</v>
      </c>
      <c r="H190" s="35">
        <f t="shared" si="18"/>
        <v>884.09192592228328</v>
      </c>
      <c r="I190" s="35">
        <v>0</v>
      </c>
      <c r="J190" s="35">
        <f t="shared" si="19"/>
        <v>67883.289853922281</v>
      </c>
      <c r="K190" s="35">
        <v>24839.292807241549</v>
      </c>
      <c r="L190" s="8">
        <f t="shared" si="21"/>
        <v>92722.582661163833</v>
      </c>
    </row>
    <row r="191" spans="1:12">
      <c r="A191" s="38">
        <v>43983</v>
      </c>
      <c r="B191" s="35">
        <v>38146.665596999999</v>
      </c>
      <c r="C191" s="35">
        <v>24605.426790000001</v>
      </c>
      <c r="D191" s="35">
        <f t="shared" si="17"/>
        <v>62752.092386999997</v>
      </c>
      <c r="E191" s="35">
        <v>29445.115664000001</v>
      </c>
      <c r="F191" s="35">
        <v>404.03005248909625</v>
      </c>
      <c r="G191" s="42">
        <v>0</v>
      </c>
      <c r="H191" s="35">
        <f t="shared" si="18"/>
        <v>404.03005248909625</v>
      </c>
      <c r="I191" s="35">
        <v>0</v>
      </c>
      <c r="J191" s="35">
        <f t="shared" si="19"/>
        <v>92601.238103489086</v>
      </c>
      <c r="K191" s="35">
        <v>37953.651730238897</v>
      </c>
      <c r="L191" s="8">
        <f t="shared" si="21"/>
        <v>130554.88983372798</v>
      </c>
    </row>
    <row r="192" spans="1:12">
      <c r="A192" s="38">
        <v>44013</v>
      </c>
      <c r="B192" s="35">
        <v>40717.614721999998</v>
      </c>
      <c r="C192" s="35">
        <v>2163.9292329999998</v>
      </c>
      <c r="D192" s="35">
        <f t="shared" si="17"/>
        <v>42881.543955000001</v>
      </c>
      <c r="E192" s="35">
        <v>43281.962213999999</v>
      </c>
      <c r="F192" s="35">
        <v>0</v>
      </c>
      <c r="G192" s="42">
        <v>8500.9157520000008</v>
      </c>
      <c r="H192" s="35">
        <f t="shared" si="18"/>
        <v>8500.9157520000008</v>
      </c>
      <c r="I192" s="35">
        <v>0</v>
      </c>
      <c r="J192" s="35">
        <f t="shared" si="19"/>
        <v>94664.421921000001</v>
      </c>
      <c r="K192" s="35">
        <v>37066.667098735517</v>
      </c>
      <c r="L192" s="8">
        <f t="shared" si="21"/>
        <v>131731.08901973552</v>
      </c>
    </row>
    <row r="193" spans="1:12">
      <c r="A193" s="38">
        <v>44044</v>
      </c>
      <c r="B193" s="35">
        <v>43779.363699000001</v>
      </c>
      <c r="C193" s="35">
        <v>21317.073442000001</v>
      </c>
      <c r="D193" s="35">
        <f t="shared" si="17"/>
        <v>65096.437141000002</v>
      </c>
      <c r="E193" s="35">
        <v>53592.429286999999</v>
      </c>
      <c r="F193" s="35">
        <v>330.22039552629172</v>
      </c>
      <c r="G193" s="42">
        <v>11018.745016000001</v>
      </c>
      <c r="H193" s="35">
        <f t="shared" si="18"/>
        <v>11348.965411526293</v>
      </c>
      <c r="I193" s="35">
        <v>0</v>
      </c>
      <c r="J193" s="35">
        <f t="shared" si="19"/>
        <v>130037.8318395263</v>
      </c>
      <c r="K193" s="35">
        <v>21428.392755798712</v>
      </c>
      <c r="L193" s="8">
        <f t="shared" si="21"/>
        <v>151466.22459532501</v>
      </c>
    </row>
    <row r="194" spans="1:12">
      <c r="A194" s="38">
        <v>44075</v>
      </c>
      <c r="B194" s="35">
        <v>92891.880489000003</v>
      </c>
      <c r="C194" s="35">
        <v>44402.138762000002</v>
      </c>
      <c r="D194" s="35">
        <f t="shared" si="17"/>
        <v>137294.01925100002</v>
      </c>
      <c r="E194" s="35">
        <v>196881.00303600001</v>
      </c>
      <c r="F194" s="35">
        <v>1149.460172578674</v>
      </c>
      <c r="G194" s="42">
        <v>9329.1562799999992</v>
      </c>
      <c r="H194" s="35">
        <f t="shared" si="18"/>
        <v>10478.616452578673</v>
      </c>
      <c r="I194" s="35">
        <v>0</v>
      </c>
      <c r="J194" s="35">
        <f t="shared" si="19"/>
        <v>344653.63873957872</v>
      </c>
      <c r="K194" s="35">
        <v>65227.96730660813</v>
      </c>
      <c r="L194" s="8">
        <f>+J194+K194</f>
        <v>409881.60604618688</v>
      </c>
    </row>
    <row r="195" spans="1:12">
      <c r="A195" s="38">
        <v>44105</v>
      </c>
      <c r="B195" s="35">
        <v>40249.294319000001</v>
      </c>
      <c r="C195" s="35">
        <v>15741.21947</v>
      </c>
      <c r="D195" s="35">
        <f t="shared" si="17"/>
        <v>55990.513789000004</v>
      </c>
      <c r="E195" s="35">
        <v>16340.504360000001</v>
      </c>
      <c r="F195" s="35">
        <v>742.94112396675064</v>
      </c>
      <c r="G195" s="42">
        <v>8331.6315429999995</v>
      </c>
      <c r="H195" s="35">
        <f t="shared" si="18"/>
        <v>9074.5726669667492</v>
      </c>
      <c r="I195" s="35">
        <v>0</v>
      </c>
      <c r="J195" s="35">
        <f t="shared" si="19"/>
        <v>81405.59081596676</v>
      </c>
      <c r="K195" s="35">
        <v>40481.226348202952</v>
      </c>
      <c r="L195" s="8">
        <f>+J195+K195</f>
        <v>121886.81716416971</v>
      </c>
    </row>
    <row r="196" spans="1:12">
      <c r="A196" s="38">
        <v>44136</v>
      </c>
      <c r="B196" s="35">
        <v>39683.662769000002</v>
      </c>
      <c r="C196" s="35">
        <v>9597.5926569999992</v>
      </c>
      <c r="D196" s="35">
        <f t="shared" si="17"/>
        <v>49281.255426000003</v>
      </c>
      <c r="E196" s="35">
        <v>31939.462335</v>
      </c>
      <c r="F196" s="35">
        <v>1265.5487380778554</v>
      </c>
      <c r="G196" s="42">
        <v>9712.431251</v>
      </c>
      <c r="H196" s="35">
        <f t="shared" si="18"/>
        <v>10977.979989077856</v>
      </c>
      <c r="I196" s="35">
        <v>0</v>
      </c>
      <c r="J196" s="35">
        <f t="shared" si="19"/>
        <v>92198.697750077859</v>
      </c>
      <c r="K196" s="35">
        <v>41813.826117669705</v>
      </c>
      <c r="L196" s="8">
        <f>+J196+K196</f>
        <v>134012.52386774757</v>
      </c>
    </row>
    <row r="197" spans="1:12">
      <c r="A197" s="38">
        <v>44166</v>
      </c>
      <c r="B197" s="35">
        <v>39182.769326000001</v>
      </c>
      <c r="C197" s="35">
        <v>6070.5838750000003</v>
      </c>
      <c r="D197" s="35">
        <f t="shared" si="17"/>
        <v>45253.353201000005</v>
      </c>
      <c r="E197" s="35">
        <v>10628.069892</v>
      </c>
      <c r="F197" s="35">
        <v>0</v>
      </c>
      <c r="G197" s="42">
        <v>23753.962071000002</v>
      </c>
      <c r="H197" s="35">
        <f t="shared" si="18"/>
        <v>23753.962071000002</v>
      </c>
      <c r="I197" s="35">
        <v>0</v>
      </c>
      <c r="J197" s="35">
        <f t="shared" si="19"/>
        <v>79635.385164000007</v>
      </c>
      <c r="K197" s="35">
        <v>31473.122367389034</v>
      </c>
      <c r="L197" s="8">
        <f>+J197+K197</f>
        <v>111108.50753138904</v>
      </c>
    </row>
    <row r="198" spans="1:12">
      <c r="A198" s="38">
        <v>44197</v>
      </c>
      <c r="B198" s="35">
        <v>39624.443068</v>
      </c>
      <c r="C198" s="35">
        <v>11766.787456</v>
      </c>
      <c r="D198" s="35">
        <f t="shared" si="17"/>
        <v>51391.230523999999</v>
      </c>
      <c r="E198" s="35">
        <v>14681.553075</v>
      </c>
      <c r="F198" s="35">
        <v>0</v>
      </c>
      <c r="G198" s="42">
        <v>14576.163096</v>
      </c>
      <c r="H198" s="35">
        <f t="shared" si="18"/>
        <v>14576.163096</v>
      </c>
      <c r="I198" s="35">
        <v>0</v>
      </c>
      <c r="J198" s="35">
        <f t="shared" si="19"/>
        <v>80648.946695000006</v>
      </c>
      <c r="K198" s="35">
        <v>30095.076647650738</v>
      </c>
      <c r="L198" s="8">
        <f t="shared" ref="L198:L210" si="22">+J198+K198</f>
        <v>110744.02334265075</v>
      </c>
    </row>
    <row r="199" spans="1:12">
      <c r="A199" s="38">
        <v>44228</v>
      </c>
      <c r="B199" s="35">
        <v>40808.268623999997</v>
      </c>
      <c r="C199" s="35">
        <v>9380.1893940000009</v>
      </c>
      <c r="D199" s="35">
        <f t="shared" si="17"/>
        <v>50188.458017999998</v>
      </c>
      <c r="E199" s="35">
        <v>11151.393410000001</v>
      </c>
      <c r="F199" s="35">
        <v>1382.885661782808</v>
      </c>
      <c r="G199" s="42">
        <v>11792.226875</v>
      </c>
      <c r="H199" s="35">
        <f t="shared" si="18"/>
        <v>13175.112536782808</v>
      </c>
      <c r="I199" s="35">
        <v>0</v>
      </c>
      <c r="J199" s="35">
        <f t="shared" si="19"/>
        <v>74514.963964782801</v>
      </c>
      <c r="K199" s="35">
        <v>48922.273200858268</v>
      </c>
      <c r="L199" s="8">
        <f t="shared" si="22"/>
        <v>123437.23716564107</v>
      </c>
    </row>
    <row r="200" spans="1:12">
      <c r="A200" s="38">
        <v>44256</v>
      </c>
      <c r="B200" s="35">
        <v>39922.910112999998</v>
      </c>
      <c r="C200" s="35">
        <v>9460.2001770000006</v>
      </c>
      <c r="D200" s="35">
        <f t="shared" si="17"/>
        <v>49383.110289999997</v>
      </c>
      <c r="E200" s="35">
        <v>14252.482591</v>
      </c>
      <c r="F200" s="35">
        <v>1779.7085888567499</v>
      </c>
      <c r="G200" s="42">
        <v>14024.384983</v>
      </c>
      <c r="H200" s="35">
        <f t="shared" si="18"/>
        <v>15804.093571856749</v>
      </c>
      <c r="I200" s="35">
        <v>0</v>
      </c>
      <c r="J200" s="35">
        <f t="shared" si="19"/>
        <v>79439.686452856753</v>
      </c>
      <c r="K200" s="35">
        <v>60632.128378432259</v>
      </c>
      <c r="L200" s="8">
        <f t="shared" si="22"/>
        <v>140071.814831289</v>
      </c>
    </row>
    <row r="201" spans="1:12">
      <c r="A201" s="38">
        <v>44287</v>
      </c>
      <c r="B201" s="35">
        <v>39805.798311999999</v>
      </c>
      <c r="C201" s="35">
        <v>9956.9368489999997</v>
      </c>
      <c r="D201" s="35">
        <f t="shared" si="17"/>
        <v>49762.735160999997</v>
      </c>
      <c r="E201" s="35">
        <v>28201.682690000001</v>
      </c>
      <c r="F201" s="35">
        <v>141.28496612710478</v>
      </c>
      <c r="G201" s="42">
        <v>16111.893953999999</v>
      </c>
      <c r="H201" s="35">
        <f t="shared" si="18"/>
        <v>16253.178920127104</v>
      </c>
      <c r="I201" s="35">
        <v>0</v>
      </c>
      <c r="J201" s="35">
        <f t="shared" si="19"/>
        <v>94217.596771127108</v>
      </c>
      <c r="K201" s="35">
        <v>49315.547004171036</v>
      </c>
      <c r="L201" s="8">
        <f t="shared" si="22"/>
        <v>143533.14377529814</v>
      </c>
    </row>
    <row r="202" spans="1:12">
      <c r="A202" s="38">
        <v>44317</v>
      </c>
      <c r="B202" s="35">
        <v>41454.079268000001</v>
      </c>
      <c r="C202" s="35">
        <v>27257.469148</v>
      </c>
      <c r="D202" s="35">
        <f t="shared" ref="D202:D210" si="23">+B202+C202</f>
        <v>68711.548416000005</v>
      </c>
      <c r="E202" s="35">
        <v>18437.255699000001</v>
      </c>
      <c r="F202" s="35">
        <v>1633.2381676484938</v>
      </c>
      <c r="G202" s="42">
        <v>19430.437535000001</v>
      </c>
      <c r="H202" s="35">
        <f t="shared" si="18"/>
        <v>21063.675702648496</v>
      </c>
      <c r="I202" s="35">
        <v>0</v>
      </c>
      <c r="J202" s="35">
        <f t="shared" si="19"/>
        <v>108212.47981764851</v>
      </c>
      <c r="K202" s="35">
        <v>33965.660830235574</v>
      </c>
      <c r="L202" s="8">
        <f t="shared" si="22"/>
        <v>142178.14064788408</v>
      </c>
    </row>
    <row r="203" spans="1:12">
      <c r="A203" s="38">
        <v>44348</v>
      </c>
      <c r="B203" s="35">
        <v>38971.032054000003</v>
      </c>
      <c r="C203" s="35">
        <v>35397.303884000001</v>
      </c>
      <c r="D203" s="35">
        <f t="shared" si="23"/>
        <v>74368.335938000004</v>
      </c>
      <c r="E203" s="35">
        <v>26524.950908999999</v>
      </c>
      <c r="F203" s="35">
        <v>0</v>
      </c>
      <c r="G203" s="42">
        <v>20798.909037000001</v>
      </c>
      <c r="H203" s="35">
        <f t="shared" si="18"/>
        <v>20798.909037000001</v>
      </c>
      <c r="I203" s="35">
        <v>0</v>
      </c>
      <c r="J203" s="35">
        <f t="shared" si="19"/>
        <v>121692.19588400002</v>
      </c>
      <c r="K203" s="35">
        <v>111706.20757145941</v>
      </c>
      <c r="L203" s="8">
        <f t="shared" si="22"/>
        <v>233398.40345545943</v>
      </c>
    </row>
    <row r="204" spans="1:12">
      <c r="A204" s="38">
        <v>44378</v>
      </c>
      <c r="B204" s="35">
        <v>40613.495848999999</v>
      </c>
      <c r="C204" s="35">
        <v>6119.1767659999996</v>
      </c>
      <c r="D204" s="35">
        <f t="shared" si="23"/>
        <v>46732.672614999996</v>
      </c>
      <c r="E204" s="35">
        <v>81408.293411999999</v>
      </c>
      <c r="F204" s="35">
        <v>797.66019421698638</v>
      </c>
      <c r="G204" s="42">
        <v>12348.909822000001</v>
      </c>
      <c r="H204" s="35">
        <f t="shared" si="18"/>
        <v>13146.570016216989</v>
      </c>
      <c r="I204" s="35">
        <v>0</v>
      </c>
      <c r="J204" s="35">
        <f t="shared" si="19"/>
        <v>141287.53604321697</v>
      </c>
      <c r="K204" s="35">
        <v>5536.9630460178096</v>
      </c>
      <c r="L204" s="8">
        <f t="shared" si="22"/>
        <v>146824.49908923477</v>
      </c>
    </row>
    <row r="205" spans="1:12">
      <c r="A205" s="38">
        <v>44409</v>
      </c>
      <c r="B205" s="35">
        <v>41029.012303000003</v>
      </c>
      <c r="C205" s="35">
        <v>9978.1292869999997</v>
      </c>
      <c r="D205" s="35">
        <f t="shared" si="23"/>
        <v>51007.141589999999</v>
      </c>
      <c r="E205" s="35">
        <v>28185.251147999999</v>
      </c>
      <c r="F205" s="35">
        <v>150.01169929348407</v>
      </c>
      <c r="G205" s="42">
        <v>17623.473092</v>
      </c>
      <c r="H205" s="35">
        <f t="shared" si="18"/>
        <v>17773.484791293486</v>
      </c>
      <c r="I205" s="35">
        <v>0</v>
      </c>
      <c r="J205" s="35">
        <f t="shared" si="19"/>
        <v>96965.877529293473</v>
      </c>
      <c r="K205" s="35">
        <v>58180.240968818442</v>
      </c>
      <c r="L205" s="8">
        <f t="shared" si="22"/>
        <v>155146.1184981119</v>
      </c>
    </row>
    <row r="206" spans="1:12">
      <c r="A206" s="38">
        <v>44440</v>
      </c>
      <c r="B206" s="35">
        <v>41176.845610999997</v>
      </c>
      <c r="C206" s="35">
        <v>12801.507530000001</v>
      </c>
      <c r="D206" s="35">
        <f t="shared" si="23"/>
        <v>53978.353141</v>
      </c>
      <c r="E206" s="35">
        <v>26280.80834</v>
      </c>
      <c r="F206" s="35">
        <v>1809.4191406284335</v>
      </c>
      <c r="G206" s="42">
        <v>10768.910071</v>
      </c>
      <c r="H206" s="35">
        <f t="shared" si="18"/>
        <v>12578.329211628434</v>
      </c>
      <c r="I206" s="35">
        <v>0</v>
      </c>
      <c r="J206" s="35">
        <f t="shared" si="19"/>
        <v>92837.490692628431</v>
      </c>
      <c r="K206" s="35">
        <v>36950.599766874177</v>
      </c>
      <c r="L206" s="8">
        <f t="shared" si="22"/>
        <v>129788.09045950261</v>
      </c>
    </row>
    <row r="207" spans="1:12">
      <c r="A207" s="38">
        <v>44470</v>
      </c>
      <c r="B207" s="35">
        <v>40364.877790999999</v>
      </c>
      <c r="C207" s="35">
        <v>16021.920002000001</v>
      </c>
      <c r="D207" s="35">
        <f t="shared" si="23"/>
        <v>56386.797792999998</v>
      </c>
      <c r="E207" s="35">
        <v>17406.523590000001</v>
      </c>
      <c r="F207" s="35">
        <v>622.40264815459989</v>
      </c>
      <c r="G207" s="42">
        <v>11088.089607</v>
      </c>
      <c r="H207" s="35">
        <f t="shared" si="18"/>
        <v>11710.492255154601</v>
      </c>
      <c r="I207" s="35">
        <v>0</v>
      </c>
      <c r="J207" s="35">
        <f t="shared" si="19"/>
        <v>85503.813638154606</v>
      </c>
      <c r="K207" s="35">
        <v>40142.510757625394</v>
      </c>
      <c r="L207" s="8">
        <f t="shared" si="22"/>
        <v>125646.32439578</v>
      </c>
    </row>
    <row r="208" spans="1:12">
      <c r="A208" s="38">
        <v>44501</v>
      </c>
      <c r="B208" s="35">
        <v>40175.286732</v>
      </c>
      <c r="C208" s="35">
        <v>6033.3027529999999</v>
      </c>
      <c r="D208" s="35">
        <f t="shared" si="23"/>
        <v>46208.589485000004</v>
      </c>
      <c r="E208" s="35">
        <v>18743.755065000001</v>
      </c>
      <c r="F208" s="35">
        <v>2017.9066678379063</v>
      </c>
      <c r="G208" s="42">
        <v>10817.933534</v>
      </c>
      <c r="H208" s="35">
        <f t="shared" si="18"/>
        <v>12835.840201837906</v>
      </c>
      <c r="I208" s="35">
        <v>0</v>
      </c>
      <c r="J208" s="35">
        <f t="shared" si="19"/>
        <v>77788.184751837922</v>
      </c>
      <c r="K208" s="35">
        <v>32260.452875471903</v>
      </c>
      <c r="L208" s="8">
        <f t="shared" si="22"/>
        <v>110048.63762730983</v>
      </c>
    </row>
    <row r="209" spans="1:12">
      <c r="A209" s="38">
        <v>44531</v>
      </c>
      <c r="B209" s="35">
        <v>40351.713436999999</v>
      </c>
      <c r="C209" s="35">
        <v>14237.982523000001</v>
      </c>
      <c r="D209" s="35">
        <f t="shared" si="23"/>
        <v>54589.695959999997</v>
      </c>
      <c r="E209" s="35">
        <v>25692.02795</v>
      </c>
      <c r="F209" s="35">
        <v>34.51232841182609</v>
      </c>
      <c r="G209" s="42">
        <v>26105.868850000003</v>
      </c>
      <c r="H209" s="35">
        <f t="shared" si="18"/>
        <v>26140.38117841183</v>
      </c>
      <c r="I209" s="35">
        <v>0</v>
      </c>
      <c r="J209" s="35">
        <f t="shared" si="19"/>
        <v>106422.10508841183</v>
      </c>
      <c r="K209" s="35">
        <v>39085.537317088194</v>
      </c>
      <c r="L209" s="8">
        <f t="shared" si="22"/>
        <v>145507.64240550002</v>
      </c>
    </row>
    <row r="210" spans="1:12">
      <c r="A210" s="38">
        <v>44562</v>
      </c>
      <c r="B210" s="35">
        <v>41241.995827999999</v>
      </c>
      <c r="C210" s="35">
        <v>6529.340142</v>
      </c>
      <c r="D210" s="35">
        <f t="shared" si="23"/>
        <v>47771.33597</v>
      </c>
      <c r="E210" s="35">
        <v>18425.359439</v>
      </c>
      <c r="F210" s="35">
        <v>324.02894064518392</v>
      </c>
      <c r="G210" s="35">
        <v>16592.584357</v>
      </c>
      <c r="H210" s="35">
        <f t="shared" si="18"/>
        <v>16916.613297645185</v>
      </c>
      <c r="I210" s="35">
        <v>0</v>
      </c>
      <c r="J210" s="35">
        <f t="shared" si="19"/>
        <v>83113.308706645184</v>
      </c>
      <c r="K210" s="35">
        <v>53662.921811158347</v>
      </c>
      <c r="L210" s="35">
        <f t="shared" si="22"/>
        <v>136776.23051780352</v>
      </c>
    </row>
    <row r="211" spans="1:12">
      <c r="A211" s="39" t="s">
        <v>48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</sheetData>
  <mergeCells count="4">
    <mergeCell ref="A4:A5"/>
    <mergeCell ref="B4:J4"/>
    <mergeCell ref="K4:K5"/>
    <mergeCell ref="L4:L5"/>
  </mergeCells>
  <hyperlinks>
    <hyperlink ref="A1" location="Table_de_Matière!A1" display="Retour à la Table de Matière" xr:uid="{00000000-0004-0000-01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L75"/>
  <sheetViews>
    <sheetView workbookViewId="0">
      <pane xSplit="1" ySplit="5" topLeftCell="D59" activePane="bottomRight" state="frozen"/>
      <selection pane="bottomRight" activeCell="L6" sqref="L6:L73"/>
      <selection pane="bottomLeft" activeCell="A6" sqref="A6"/>
      <selection pane="topRight" activeCell="B1" sqref="B1"/>
    </sheetView>
  </sheetViews>
  <sheetFormatPr defaultColWidth="11.5546875" defaultRowHeight="15.95"/>
  <cols>
    <col min="1" max="1" width="25.109375" customWidth="1"/>
    <col min="2" max="2" width="12.33203125" customWidth="1"/>
    <col min="3" max="3" width="17" customWidth="1"/>
    <col min="4" max="4" width="13.6640625" customWidth="1"/>
    <col min="5" max="5" width="14.6640625" customWidth="1"/>
    <col min="6" max="6" width="16.44140625" customWidth="1"/>
    <col min="7" max="7" width="15.5546875" customWidth="1"/>
    <col min="8" max="8" width="12.33203125" customWidth="1"/>
    <col min="9" max="9" width="14.88671875" customWidth="1"/>
    <col min="10" max="10" width="11.5546875" customWidth="1"/>
    <col min="11" max="11" width="10.109375" customWidth="1"/>
  </cols>
  <sheetData>
    <row r="1" spans="1:12">
      <c r="A1" s="20" t="s">
        <v>39</v>
      </c>
    </row>
    <row r="3" spans="1:12" ht="18.95">
      <c r="C3" s="7"/>
      <c r="D3" s="36" t="s">
        <v>40</v>
      </c>
      <c r="E3" s="7"/>
    </row>
    <row r="4" spans="1:12" s="1" customFormat="1" ht="18.95">
      <c r="A4" s="45" t="s">
        <v>41</v>
      </c>
      <c r="B4" s="46" t="s">
        <v>42</v>
      </c>
      <c r="C4" s="47"/>
      <c r="D4" s="47"/>
      <c r="E4" s="47"/>
      <c r="F4" s="47"/>
      <c r="G4" s="47"/>
      <c r="H4" s="47"/>
      <c r="I4" s="47"/>
      <c r="J4" s="48"/>
      <c r="K4" s="49" t="s">
        <v>43</v>
      </c>
      <c r="L4" s="51" t="s">
        <v>44</v>
      </c>
    </row>
    <row r="5" spans="1:12" s="1" customFormat="1" ht="39.950000000000003">
      <c r="A5" s="45"/>
      <c r="B5" s="33" t="s">
        <v>27</v>
      </c>
      <c r="C5" s="34" t="s">
        <v>28</v>
      </c>
      <c r="D5" s="34" t="s">
        <v>45</v>
      </c>
      <c r="E5" s="34" t="s">
        <v>30</v>
      </c>
      <c r="F5" s="34" t="s">
        <v>32</v>
      </c>
      <c r="G5" s="33" t="s">
        <v>33</v>
      </c>
      <c r="H5" s="34" t="s">
        <v>31</v>
      </c>
      <c r="I5" s="34" t="s">
        <v>46</v>
      </c>
      <c r="J5" s="33" t="s">
        <v>29</v>
      </c>
      <c r="K5" s="50"/>
      <c r="L5" s="52"/>
    </row>
    <row r="6" spans="1:12" ht="18.95">
      <c r="A6" s="40" t="s">
        <v>49</v>
      </c>
      <c r="B6" s="35">
        <f>SUM(Mensuelle!B6:B8)</f>
        <v>14388.9</v>
      </c>
      <c r="C6" s="35">
        <f>SUM(Mensuelle!C6:C8)</f>
        <v>12442.2</v>
      </c>
      <c r="D6" s="35">
        <f>SUM(Mensuelle!D6:D8)</f>
        <v>26831.100000000002</v>
      </c>
      <c r="E6" s="35">
        <f>SUM(Mensuelle!E6:E8)</f>
        <v>7341.6999999999989</v>
      </c>
      <c r="F6" s="35">
        <f>SUM(Mensuelle!F6:F8)</f>
        <v>2290.1999999999998</v>
      </c>
      <c r="G6" s="35">
        <f>SUM(Mensuelle!G6:G8)</f>
        <v>4800</v>
      </c>
      <c r="H6" s="35">
        <f>SUM(Mensuelle!H6:H8)</f>
        <v>7090.2000000000007</v>
      </c>
      <c r="I6" s="35">
        <f>SUM(Mensuelle!I6:I8)</f>
        <v>3064.6</v>
      </c>
      <c r="J6" s="35">
        <f>SUM(Mensuelle!J6:J8)</f>
        <v>44327.600000000006</v>
      </c>
      <c r="K6" s="35">
        <f>SUM(Mensuelle!K6:K8)</f>
        <v>17041.5</v>
      </c>
      <c r="L6" s="35">
        <f>SUM(Mensuelle!L6:L8)</f>
        <v>61369.1</v>
      </c>
    </row>
    <row r="7" spans="1:12" ht="18.95">
      <c r="A7" s="40" t="s">
        <v>50</v>
      </c>
      <c r="B7" s="35">
        <f>SUM(Mensuelle!B9:B11)</f>
        <v>17629.900000000001</v>
      </c>
      <c r="C7" s="35">
        <f>SUM(Mensuelle!C9:C11)</f>
        <v>13279</v>
      </c>
      <c r="D7" s="35">
        <f>SUM(Mensuelle!D9:D11)</f>
        <v>30908.899999999998</v>
      </c>
      <c r="E7" s="35">
        <f>SUM(Mensuelle!E9:E11)</f>
        <v>7644.2</v>
      </c>
      <c r="F7" s="35">
        <f>SUM(Mensuelle!F9:F11)</f>
        <v>3012.9</v>
      </c>
      <c r="G7" s="35">
        <f>SUM(Mensuelle!G9:G11)</f>
        <v>4309.1000000000004</v>
      </c>
      <c r="H7" s="35">
        <f>SUM(Mensuelle!H9:H11)</f>
        <v>7322</v>
      </c>
      <c r="I7" s="35">
        <f>SUM(Mensuelle!I9:I11)</f>
        <v>3634.5</v>
      </c>
      <c r="J7" s="35">
        <f>SUM(Mensuelle!J9:J11)</f>
        <v>49509.599999999999</v>
      </c>
      <c r="K7" s="35">
        <f>SUM(Mensuelle!K9:K11)</f>
        <v>23675.800000000003</v>
      </c>
      <c r="L7" s="35">
        <f>SUM(Mensuelle!L9:L11)</f>
        <v>73185.399999999994</v>
      </c>
    </row>
    <row r="8" spans="1:12" ht="18.95">
      <c r="A8" s="40" t="s">
        <v>51</v>
      </c>
      <c r="B8" s="35">
        <f>SUM(Mensuelle!B12:B14)</f>
        <v>20862</v>
      </c>
      <c r="C8" s="35">
        <f>SUM(Mensuelle!C12:C14)</f>
        <v>9849.7000000000007</v>
      </c>
      <c r="D8" s="35">
        <f>SUM(Mensuelle!D12:D14)</f>
        <v>30711.7</v>
      </c>
      <c r="E8" s="35">
        <f>SUM(Mensuelle!E12:E14)</f>
        <v>6631.4</v>
      </c>
      <c r="F8" s="35">
        <f>SUM(Mensuelle!F12:F14)</f>
        <v>1791</v>
      </c>
      <c r="G8" s="35">
        <f>SUM(Mensuelle!G12:G14)</f>
        <v>2678.2</v>
      </c>
      <c r="H8" s="35">
        <f>SUM(Mensuelle!H12:H14)</f>
        <v>4469.2</v>
      </c>
      <c r="I8" s="35">
        <f>SUM(Mensuelle!I12:I14)</f>
        <v>7566.9</v>
      </c>
      <c r="J8" s="35">
        <f>SUM(Mensuelle!J12:J14)</f>
        <v>49379.199999999997</v>
      </c>
      <c r="K8" s="35">
        <f>SUM(Mensuelle!K12:K14)</f>
        <v>28025.8</v>
      </c>
      <c r="L8" s="35">
        <f>SUM(Mensuelle!L12:L14)</f>
        <v>77405</v>
      </c>
    </row>
    <row r="9" spans="1:12" ht="18.95">
      <c r="A9" s="40" t="s">
        <v>52</v>
      </c>
      <c r="B9" s="35">
        <f>SUM(Mensuelle!B15:B17)</f>
        <v>20088.5</v>
      </c>
      <c r="C9" s="35">
        <f>SUM(Mensuelle!C15:C17)</f>
        <v>30159.100000000002</v>
      </c>
      <c r="D9" s="35">
        <f>SUM(Mensuelle!D15:D17)</f>
        <v>50247.600000000006</v>
      </c>
      <c r="E9" s="35">
        <f>SUM(Mensuelle!E15:E17)</f>
        <v>8802.7000000000007</v>
      </c>
      <c r="F9" s="35">
        <f>SUM(Mensuelle!F15:F17)</f>
        <v>2043</v>
      </c>
      <c r="G9" s="35">
        <f>SUM(Mensuelle!G15:G17)</f>
        <v>7612.7</v>
      </c>
      <c r="H9" s="35">
        <f>SUM(Mensuelle!H15:H17)</f>
        <v>9655.7000000000007</v>
      </c>
      <c r="I9" s="35">
        <f>SUM(Mensuelle!I15:I17)</f>
        <v>6109</v>
      </c>
      <c r="J9" s="35">
        <f>SUM(Mensuelle!J15:J17)</f>
        <v>74815</v>
      </c>
      <c r="K9" s="35">
        <f>SUM(Mensuelle!K15:K17)</f>
        <v>15817.899999999998</v>
      </c>
      <c r="L9" s="35">
        <f>SUM(Mensuelle!L15:L17)</f>
        <v>90632.9</v>
      </c>
    </row>
    <row r="10" spans="1:12" ht="18.95">
      <c r="A10" s="40" t="s">
        <v>53</v>
      </c>
      <c r="B10" s="35">
        <f>SUM(Mensuelle!B18:B20)</f>
        <v>18233.699999999997</v>
      </c>
      <c r="C10" s="35">
        <f>SUM(Mensuelle!C18:C20)</f>
        <v>15630.3</v>
      </c>
      <c r="D10" s="35">
        <f>SUM(Mensuelle!D18:D20)</f>
        <v>33864</v>
      </c>
      <c r="E10" s="35">
        <f>SUM(Mensuelle!E18:E20)</f>
        <v>7849.7</v>
      </c>
      <c r="F10" s="35">
        <f>SUM(Mensuelle!F18:F20)</f>
        <v>2032.6</v>
      </c>
      <c r="G10" s="35">
        <f>SUM(Mensuelle!G18:G20)</f>
        <v>6044.4000000000005</v>
      </c>
      <c r="H10" s="35">
        <f>SUM(Mensuelle!H18:H20)</f>
        <v>8077</v>
      </c>
      <c r="I10" s="35">
        <f>SUM(Mensuelle!I18:I20)</f>
        <v>1768.9</v>
      </c>
      <c r="J10" s="35">
        <f>SUM(Mensuelle!J18:J20)</f>
        <v>51559.600000000006</v>
      </c>
      <c r="K10" s="35">
        <f>SUM(Mensuelle!K18:K20)</f>
        <v>21169.4</v>
      </c>
      <c r="L10" s="35">
        <f>SUM(Mensuelle!L18:L20)</f>
        <v>72729</v>
      </c>
    </row>
    <row r="11" spans="1:12" ht="18.95">
      <c r="A11" s="40" t="s">
        <v>54</v>
      </c>
      <c r="B11" s="35">
        <f>SUM(Mensuelle!B21:B23)</f>
        <v>23854.2</v>
      </c>
      <c r="C11" s="35">
        <f>SUM(Mensuelle!C21:C23)</f>
        <v>16868.900000000001</v>
      </c>
      <c r="D11" s="35">
        <f>SUM(Mensuelle!D21:D23)</f>
        <v>40723.1</v>
      </c>
      <c r="E11" s="35">
        <f>SUM(Mensuelle!E21:E23)</f>
        <v>9686.9</v>
      </c>
      <c r="F11" s="35">
        <f>SUM(Mensuelle!F21:F23)</f>
        <v>501.4</v>
      </c>
      <c r="G11" s="35">
        <f>SUM(Mensuelle!G21:G23)</f>
        <v>0</v>
      </c>
      <c r="H11" s="35">
        <f>SUM(Mensuelle!H21:H23)</f>
        <v>501.4</v>
      </c>
      <c r="I11" s="35">
        <f>SUM(Mensuelle!I21:I23)</f>
        <v>3001.2</v>
      </c>
      <c r="J11" s="35">
        <f>SUM(Mensuelle!J21:J23)</f>
        <v>53912.599999999991</v>
      </c>
      <c r="K11" s="35">
        <f>SUM(Mensuelle!K21:K23)</f>
        <v>20303.599999999999</v>
      </c>
      <c r="L11" s="35">
        <f>SUM(Mensuelle!L21:L23)</f>
        <v>74216.2</v>
      </c>
    </row>
    <row r="12" spans="1:12" ht="18.95">
      <c r="A12" s="40" t="s">
        <v>55</v>
      </c>
      <c r="B12" s="35">
        <f>SUM(Mensuelle!B24:B26)</f>
        <v>23914.1</v>
      </c>
      <c r="C12" s="35">
        <f>SUM(Mensuelle!C24:C26)</f>
        <v>18103.3</v>
      </c>
      <c r="D12" s="35">
        <f>SUM(Mensuelle!D24:D26)</f>
        <v>42017.4</v>
      </c>
      <c r="E12" s="35">
        <f>SUM(Mensuelle!E24:E26)</f>
        <v>8479.4</v>
      </c>
      <c r="F12" s="35">
        <f>SUM(Mensuelle!F24:F26)</f>
        <v>659.10000000000014</v>
      </c>
      <c r="G12" s="35">
        <f>SUM(Mensuelle!G24:G26)</f>
        <v>1791.9</v>
      </c>
      <c r="H12" s="35">
        <f>SUM(Mensuelle!H24:H26)</f>
        <v>2451</v>
      </c>
      <c r="I12" s="35">
        <f>SUM(Mensuelle!I24:I26)</f>
        <v>873</v>
      </c>
      <c r="J12" s="35">
        <f>SUM(Mensuelle!J24:J26)</f>
        <v>53820.800000000003</v>
      </c>
      <c r="K12" s="35">
        <f>SUM(Mensuelle!K24:K26)</f>
        <v>30082.1</v>
      </c>
      <c r="L12" s="35">
        <f>SUM(Mensuelle!L24:L26)</f>
        <v>83902.9</v>
      </c>
    </row>
    <row r="13" spans="1:12" ht="18.95">
      <c r="A13" s="40" t="s">
        <v>56</v>
      </c>
      <c r="B13" s="35">
        <f>SUM(Mensuelle!B27:B29)</f>
        <v>23767.5</v>
      </c>
      <c r="C13" s="35">
        <f>SUM(Mensuelle!C27:C29)</f>
        <v>24054.499999999996</v>
      </c>
      <c r="D13" s="35">
        <f>SUM(Mensuelle!D27:D29)</f>
        <v>47821.999999999993</v>
      </c>
      <c r="E13" s="35">
        <f>SUM(Mensuelle!E27:E29)</f>
        <v>10099.799999999999</v>
      </c>
      <c r="F13" s="35">
        <f>SUM(Mensuelle!F27:F29)</f>
        <v>4901</v>
      </c>
      <c r="G13" s="35">
        <f>SUM(Mensuelle!G27:G29)</f>
        <v>2272.8000000000002</v>
      </c>
      <c r="H13" s="35">
        <f>SUM(Mensuelle!H27:H29)</f>
        <v>7173.8</v>
      </c>
      <c r="I13" s="35">
        <f>SUM(Mensuelle!I27:I29)</f>
        <v>707.6</v>
      </c>
      <c r="J13" s="35">
        <f>SUM(Mensuelle!J27:J29)</f>
        <v>65803.199999999983</v>
      </c>
      <c r="K13" s="35">
        <f>SUM(Mensuelle!K27:K29)</f>
        <v>18663.900000000001</v>
      </c>
      <c r="L13" s="35">
        <f>SUM(Mensuelle!L27:L29)</f>
        <v>84467.099999999991</v>
      </c>
    </row>
    <row r="14" spans="1:12" ht="18.95">
      <c r="A14" s="40" t="s">
        <v>57</v>
      </c>
      <c r="B14" s="35">
        <f>SUM(Mensuelle!B30:B32)</f>
        <v>24969.1</v>
      </c>
      <c r="C14" s="35">
        <f>SUM(Mensuelle!C30:C32)</f>
        <v>14799.5</v>
      </c>
      <c r="D14" s="35">
        <f>SUM(Mensuelle!D30:D32)</f>
        <v>39768.600000000006</v>
      </c>
      <c r="E14" s="35">
        <f>SUM(Mensuelle!E30:E32)</f>
        <v>9990</v>
      </c>
      <c r="F14" s="35">
        <f>SUM(Mensuelle!F30:F32)</f>
        <v>974.18999999999994</v>
      </c>
      <c r="G14" s="35">
        <f>SUM(Mensuelle!G30:G32)</f>
        <v>4105.8999999999996</v>
      </c>
      <c r="H14" s="35">
        <f>SUM(Mensuelle!H30:H32)</f>
        <v>5080.09</v>
      </c>
      <c r="I14" s="35">
        <f>SUM(Mensuelle!I30:I32)</f>
        <v>874.5</v>
      </c>
      <c r="J14" s="35">
        <f>SUM(Mensuelle!J30:J32)</f>
        <v>55713.19</v>
      </c>
      <c r="K14" s="35">
        <f>SUM(Mensuelle!K30:K32)</f>
        <v>44142.8</v>
      </c>
      <c r="L14" s="35">
        <f>SUM(Mensuelle!L30:L32)</f>
        <v>99855.99</v>
      </c>
    </row>
    <row r="15" spans="1:12" ht="18.95">
      <c r="A15" s="40" t="s">
        <v>58</v>
      </c>
      <c r="B15" s="35">
        <f>SUM(Mensuelle!B33:B35)</f>
        <v>30507.599999999999</v>
      </c>
      <c r="C15" s="35">
        <f>SUM(Mensuelle!C33:C35)</f>
        <v>23538.800000000003</v>
      </c>
      <c r="D15" s="35">
        <f>SUM(Mensuelle!D33:D35)</f>
        <v>54046.399999999994</v>
      </c>
      <c r="E15" s="35">
        <f>SUM(Mensuelle!E33:E35)</f>
        <v>13403.099999999999</v>
      </c>
      <c r="F15" s="35">
        <f>SUM(Mensuelle!F33:F35)</f>
        <v>2328.1999999999998</v>
      </c>
      <c r="G15" s="35">
        <f>SUM(Mensuelle!G33:G35)</f>
        <v>4107.8</v>
      </c>
      <c r="H15" s="35">
        <f>SUM(Mensuelle!H33:H35)</f>
        <v>6436</v>
      </c>
      <c r="I15" s="35">
        <f>SUM(Mensuelle!I33:I35)</f>
        <v>1477.3999999999999</v>
      </c>
      <c r="J15" s="35">
        <f>SUM(Mensuelle!J33:J35)</f>
        <v>75362.899999999994</v>
      </c>
      <c r="K15" s="35">
        <f>SUM(Mensuelle!K33:K35)</f>
        <v>27042.5</v>
      </c>
      <c r="L15" s="35">
        <f>SUM(Mensuelle!L33:L35)</f>
        <v>102405.40000000001</v>
      </c>
    </row>
    <row r="16" spans="1:12" ht="18.95">
      <c r="A16" s="40" t="s">
        <v>59</v>
      </c>
      <c r="B16" s="35">
        <f>SUM(Mensuelle!B36:B38)</f>
        <v>28083.3</v>
      </c>
      <c r="C16" s="35">
        <f>SUM(Mensuelle!C36:C38)</f>
        <v>13781.199999999999</v>
      </c>
      <c r="D16" s="35">
        <f>SUM(Mensuelle!D36:D38)</f>
        <v>41864.5</v>
      </c>
      <c r="E16" s="35">
        <f>SUM(Mensuelle!E36:E38)</f>
        <v>9552.2999999999993</v>
      </c>
      <c r="F16" s="35">
        <f>SUM(Mensuelle!F36:F38)</f>
        <v>14</v>
      </c>
      <c r="G16" s="35">
        <f>SUM(Mensuelle!G36:G38)</f>
        <v>3527.1</v>
      </c>
      <c r="H16" s="35">
        <f>SUM(Mensuelle!H36:H38)</f>
        <v>3541.1</v>
      </c>
      <c r="I16" s="35">
        <f>SUM(Mensuelle!I36:I38)</f>
        <v>1206.1999999999998</v>
      </c>
      <c r="J16" s="35">
        <f>SUM(Mensuelle!J36:J38)</f>
        <v>56164.1</v>
      </c>
      <c r="K16" s="35">
        <f>SUM(Mensuelle!K36:K38)</f>
        <v>20547.699999999997</v>
      </c>
      <c r="L16" s="35">
        <f>SUM(Mensuelle!L36:L38)</f>
        <v>76711.799999999988</v>
      </c>
    </row>
    <row r="17" spans="1:12" ht="18.95">
      <c r="A17" s="40" t="s">
        <v>60</v>
      </c>
      <c r="B17" s="35">
        <f>SUM(Mensuelle!B39:B41)</f>
        <v>28137.800000000003</v>
      </c>
      <c r="C17" s="35">
        <f>SUM(Mensuelle!C39:C41)</f>
        <v>19291.599999999999</v>
      </c>
      <c r="D17" s="35">
        <f>SUM(Mensuelle!D39:D41)</f>
        <v>47429.4</v>
      </c>
      <c r="E17" s="35">
        <f>SUM(Mensuelle!E39:E41)</f>
        <v>13742.3</v>
      </c>
      <c r="F17" s="35">
        <f>SUM(Mensuelle!F39:F41)</f>
        <v>4951.4000000000005</v>
      </c>
      <c r="G17" s="35">
        <f>SUM(Mensuelle!G39:G41)</f>
        <v>6436</v>
      </c>
      <c r="H17" s="35">
        <f>SUM(Mensuelle!H39:H41)</f>
        <v>11387.4</v>
      </c>
      <c r="I17" s="35">
        <f>SUM(Mensuelle!I39:I41)</f>
        <v>1825</v>
      </c>
      <c r="J17" s="35">
        <f>SUM(Mensuelle!J39:J41)</f>
        <v>74384.100000000006</v>
      </c>
      <c r="K17" s="35">
        <f>SUM(Mensuelle!K39:K41)</f>
        <v>36413.5</v>
      </c>
      <c r="L17" s="35">
        <f>SUM(Mensuelle!L39:L41)</f>
        <v>110797.59999999999</v>
      </c>
    </row>
    <row r="18" spans="1:12" ht="18.95">
      <c r="A18" s="40" t="s">
        <v>61</v>
      </c>
      <c r="B18" s="35">
        <f>SUM(Mensuelle!B42:B44)</f>
        <v>33481.699999999997</v>
      </c>
      <c r="C18" s="35">
        <f>SUM(Mensuelle!C42:C44)</f>
        <v>23690.1</v>
      </c>
      <c r="D18" s="35">
        <f>SUM(Mensuelle!D42:D44)</f>
        <v>57171.8</v>
      </c>
      <c r="E18" s="35">
        <f>SUM(Mensuelle!E42:E44)</f>
        <v>13628.2</v>
      </c>
      <c r="F18" s="35">
        <f>SUM(Mensuelle!F42:F44)</f>
        <v>2259.8000000000002</v>
      </c>
      <c r="G18" s="35">
        <f>SUM(Mensuelle!G42:G44)</f>
        <v>2.5</v>
      </c>
      <c r="H18" s="35">
        <f>SUM(Mensuelle!H42:H44)</f>
        <v>2262.3000000000002</v>
      </c>
      <c r="I18" s="35">
        <f>SUM(Mensuelle!I42:I44)</f>
        <v>840</v>
      </c>
      <c r="J18" s="35">
        <f>SUM(Mensuelle!J42:J44)</f>
        <v>73902.3</v>
      </c>
      <c r="K18" s="35">
        <f>SUM(Mensuelle!K42:K44)</f>
        <v>18843.7</v>
      </c>
      <c r="L18" s="35">
        <f>SUM(Mensuelle!L42:L44)</f>
        <v>92746</v>
      </c>
    </row>
    <row r="19" spans="1:12" ht="18.95">
      <c r="A19" s="40" t="s">
        <v>62</v>
      </c>
      <c r="B19" s="35">
        <f>SUM(Mensuelle!B45:B47)</f>
        <v>35158</v>
      </c>
      <c r="C19" s="35">
        <f>SUM(Mensuelle!C45:C47)</f>
        <v>24568.800000000003</v>
      </c>
      <c r="D19" s="35">
        <f>SUM(Mensuelle!D45:D47)</f>
        <v>59726.8</v>
      </c>
      <c r="E19" s="35">
        <f>SUM(Mensuelle!E45:E47)</f>
        <v>16380.2</v>
      </c>
      <c r="F19" s="35">
        <f>SUM(Mensuelle!F45:F47)</f>
        <v>2594.6</v>
      </c>
      <c r="G19" s="35">
        <f>SUM(Mensuelle!G45:G47)</f>
        <v>4169.8</v>
      </c>
      <c r="H19" s="35">
        <f>SUM(Mensuelle!H45:H47)</f>
        <v>6764.4</v>
      </c>
      <c r="I19" s="35">
        <f>SUM(Mensuelle!I45:I47)</f>
        <v>1207.8</v>
      </c>
      <c r="J19" s="35">
        <f>SUM(Mensuelle!J45:J47)</f>
        <v>84079.2</v>
      </c>
      <c r="K19" s="35">
        <f>SUM(Mensuelle!K45:K47)</f>
        <v>10831.5</v>
      </c>
      <c r="L19" s="35">
        <f>SUM(Mensuelle!L45:L47)</f>
        <v>94910.700000000012</v>
      </c>
    </row>
    <row r="20" spans="1:12" ht="18.95">
      <c r="A20" s="40" t="s">
        <v>63</v>
      </c>
      <c r="B20" s="35">
        <f>SUM(Mensuelle!B48:B50)</f>
        <v>44923.4</v>
      </c>
      <c r="C20" s="35">
        <f>SUM(Mensuelle!C48:C50)</f>
        <v>25546.2</v>
      </c>
      <c r="D20" s="35">
        <f>SUM(Mensuelle!D48:D50)</f>
        <v>70469.600000000006</v>
      </c>
      <c r="E20" s="35">
        <f>SUM(Mensuelle!E48:E50)</f>
        <v>15378</v>
      </c>
      <c r="F20" s="35">
        <f>SUM(Mensuelle!F48:F50)</f>
        <v>1077.1000000000001</v>
      </c>
      <c r="G20" s="35">
        <f>SUM(Mensuelle!G48:G50)</f>
        <v>4009.3</v>
      </c>
      <c r="H20" s="35">
        <f>SUM(Mensuelle!H48:H50)</f>
        <v>5086.3999999999996</v>
      </c>
      <c r="I20" s="35">
        <f>SUM(Mensuelle!I48:I50)</f>
        <v>2196.5</v>
      </c>
      <c r="J20" s="35">
        <f>SUM(Mensuelle!J48:J50)</f>
        <v>93130.5</v>
      </c>
      <c r="K20" s="35">
        <f>SUM(Mensuelle!K48:K50)</f>
        <v>19759.7</v>
      </c>
      <c r="L20" s="35">
        <f>SUM(Mensuelle!L48:L50)</f>
        <v>112890.20000000001</v>
      </c>
    </row>
    <row r="21" spans="1:12" ht="18.95">
      <c r="A21" s="40" t="s">
        <v>64</v>
      </c>
      <c r="B21" s="35">
        <f>SUM(Mensuelle!B51:B53)</f>
        <v>41535.800000000003</v>
      </c>
      <c r="C21" s="35">
        <f>SUM(Mensuelle!C51:C53)</f>
        <v>29504.300000000003</v>
      </c>
      <c r="D21" s="35">
        <f>SUM(Mensuelle!D51:D53)</f>
        <v>71040.100000000006</v>
      </c>
      <c r="E21" s="35">
        <f>SUM(Mensuelle!E51:E53)</f>
        <v>25913.100000000002</v>
      </c>
      <c r="F21" s="35">
        <f>SUM(Mensuelle!F51:F53)</f>
        <v>3896.5</v>
      </c>
      <c r="G21" s="35">
        <f>SUM(Mensuelle!G51:G53)</f>
        <v>6581.8</v>
      </c>
      <c r="H21" s="35">
        <f>SUM(Mensuelle!H51:H53)</f>
        <v>10478.299999999999</v>
      </c>
      <c r="I21" s="35">
        <f>SUM(Mensuelle!I51:I53)</f>
        <v>1427</v>
      </c>
      <c r="J21" s="35">
        <f>SUM(Mensuelle!J51:J53)</f>
        <v>108858.5</v>
      </c>
      <c r="K21" s="35">
        <f>SUM(Mensuelle!K51:K53)</f>
        <v>27198.1</v>
      </c>
      <c r="L21" s="35">
        <f>SUM(Mensuelle!L51:L53)</f>
        <v>136056.6</v>
      </c>
    </row>
    <row r="22" spans="1:12" ht="18.95">
      <c r="A22" s="40" t="s">
        <v>65</v>
      </c>
      <c r="B22" s="35">
        <f>SUM(Mensuelle!B54:B56)</f>
        <v>36591.5</v>
      </c>
      <c r="C22" s="35">
        <f>SUM(Mensuelle!C54:C56)</f>
        <v>24062</v>
      </c>
      <c r="D22" s="35">
        <f>SUM(Mensuelle!D54:D56)</f>
        <v>60653.5</v>
      </c>
      <c r="E22" s="35">
        <f>SUM(Mensuelle!E54:E56)</f>
        <v>17414.3</v>
      </c>
      <c r="F22" s="35">
        <f>SUM(Mensuelle!F54:F56)</f>
        <v>1463.1999999999998</v>
      </c>
      <c r="G22" s="35">
        <f>SUM(Mensuelle!G54:G56)</f>
        <v>5265.4</v>
      </c>
      <c r="H22" s="35">
        <f>SUM(Mensuelle!H54:H56)</f>
        <v>6728.6</v>
      </c>
      <c r="I22" s="35">
        <f>SUM(Mensuelle!I54:I56)</f>
        <v>2040</v>
      </c>
      <c r="J22" s="35">
        <f>SUM(Mensuelle!J54:J56)</f>
        <v>86836.4</v>
      </c>
      <c r="K22" s="35">
        <f>SUM(Mensuelle!K54:K56)</f>
        <v>22534.6</v>
      </c>
      <c r="L22" s="35">
        <f>SUM(Mensuelle!L54:L56)</f>
        <v>109370.99999999999</v>
      </c>
    </row>
    <row r="23" spans="1:12" ht="18.95">
      <c r="A23" s="40" t="s">
        <v>66</v>
      </c>
      <c r="B23" s="35">
        <f>SUM(Mensuelle!B57:B59)</f>
        <v>37909.5</v>
      </c>
      <c r="C23" s="35">
        <f>SUM(Mensuelle!C57:C59)</f>
        <v>26758</v>
      </c>
      <c r="D23" s="35">
        <f>SUM(Mensuelle!D57:D59)</f>
        <v>64667.5</v>
      </c>
      <c r="E23" s="35">
        <f>SUM(Mensuelle!E57:E59)</f>
        <v>25758.9</v>
      </c>
      <c r="F23" s="35">
        <f>SUM(Mensuelle!F57:F59)</f>
        <v>1992.8016284878122</v>
      </c>
      <c r="G23" s="35">
        <f>SUM(Mensuelle!G57:G59)</f>
        <v>3839.7</v>
      </c>
      <c r="H23" s="35">
        <f>SUM(Mensuelle!H57:H59)</f>
        <v>5832.501628487812</v>
      </c>
      <c r="I23" s="35">
        <f>SUM(Mensuelle!I57:I59)</f>
        <v>2029.3999999999999</v>
      </c>
      <c r="J23" s="35">
        <f>SUM(Mensuelle!J57:J59)</f>
        <v>98288.30162848781</v>
      </c>
      <c r="K23" s="35">
        <f>SUM(Mensuelle!K57:K59)</f>
        <v>21276.2</v>
      </c>
      <c r="L23" s="35">
        <f>SUM(Mensuelle!L57:L59)</f>
        <v>119564.50162848781</v>
      </c>
    </row>
    <row r="24" spans="1:12" ht="18.95">
      <c r="A24" s="40" t="s">
        <v>67</v>
      </c>
      <c r="B24" s="35">
        <f>SUM(Mensuelle!B60:B62)</f>
        <v>37224.199999999997</v>
      </c>
      <c r="C24" s="35">
        <f>SUM(Mensuelle!C60:C62)</f>
        <v>24658.5</v>
      </c>
      <c r="D24" s="35">
        <f>SUM(Mensuelle!D60:D62)</f>
        <v>61882.700000000004</v>
      </c>
      <c r="E24" s="35">
        <f>SUM(Mensuelle!E60:E62)</f>
        <v>24166.6</v>
      </c>
      <c r="F24" s="35">
        <f>SUM(Mensuelle!F60:F62)</f>
        <v>139.11359164104999</v>
      </c>
      <c r="G24" s="35">
        <f>SUM(Mensuelle!G60:G62)</f>
        <v>4449</v>
      </c>
      <c r="H24" s="35">
        <f>SUM(Mensuelle!H60:H62)</f>
        <v>4588.1135916410494</v>
      </c>
      <c r="I24" s="35">
        <f>SUM(Mensuelle!I60:I62)</f>
        <v>2271.5</v>
      </c>
      <c r="J24" s="35">
        <f>SUM(Mensuelle!J60:J62)</f>
        <v>92908.91359164106</v>
      </c>
      <c r="K24" s="35">
        <f>SUM(Mensuelle!K60:K62)</f>
        <v>18232.7</v>
      </c>
      <c r="L24" s="35">
        <f>SUM(Mensuelle!L60:L62)</f>
        <v>111141.61359164107</v>
      </c>
    </row>
    <row r="25" spans="1:12" ht="18.95">
      <c r="A25" s="40" t="s">
        <v>68</v>
      </c>
      <c r="B25" s="35">
        <f>SUM(Mensuelle!B63:B65)</f>
        <v>68044.299999999988</v>
      </c>
      <c r="C25" s="35">
        <f>SUM(Mensuelle!C63:C65)</f>
        <v>28707.600000000002</v>
      </c>
      <c r="D25" s="35">
        <f>SUM(Mensuelle!D63:D65)</f>
        <v>96751.9</v>
      </c>
      <c r="E25" s="35">
        <f>SUM(Mensuelle!E63:E65)</f>
        <v>48196.5</v>
      </c>
      <c r="F25" s="35">
        <f>SUM(Mensuelle!F63:F65)</f>
        <v>5053.6442590181196</v>
      </c>
      <c r="G25" s="35">
        <f>SUM(Mensuelle!G63:G65)</f>
        <v>4039.3</v>
      </c>
      <c r="H25" s="35">
        <f>SUM(Mensuelle!H63:H65)</f>
        <v>9092.9442590181206</v>
      </c>
      <c r="I25" s="35">
        <f>SUM(Mensuelle!I63:I65)</f>
        <v>2375.1999999999998</v>
      </c>
      <c r="J25" s="35">
        <f>SUM(Mensuelle!J63:J65)</f>
        <v>156416.54425901812</v>
      </c>
      <c r="K25" s="35">
        <f>SUM(Mensuelle!K63:K65)</f>
        <v>43105.100000000006</v>
      </c>
      <c r="L25" s="35">
        <f>SUM(Mensuelle!L63:L65)</f>
        <v>199521.64425901813</v>
      </c>
    </row>
    <row r="26" spans="1:12" ht="18.95">
      <c r="A26" s="40" t="s">
        <v>69</v>
      </c>
      <c r="B26" s="35">
        <f>SUM(Mensuelle!B66:B68)</f>
        <v>45421.2</v>
      </c>
      <c r="C26" s="35">
        <f>SUM(Mensuelle!C66:C68)</f>
        <v>25597.1</v>
      </c>
      <c r="D26" s="35">
        <f>SUM(Mensuelle!D66:D68)</f>
        <v>71018.299999999988</v>
      </c>
      <c r="E26" s="35">
        <f>SUM(Mensuelle!E66:E68)</f>
        <v>19902.2</v>
      </c>
      <c r="F26" s="35">
        <f>SUM(Mensuelle!F66:F68)</f>
        <v>458.2</v>
      </c>
      <c r="G26" s="35">
        <f>SUM(Mensuelle!G66:G68)</f>
        <v>1929.5</v>
      </c>
      <c r="H26" s="35">
        <f>SUM(Mensuelle!H66:H68)</f>
        <v>2387.6999999999998</v>
      </c>
      <c r="I26" s="35">
        <f>SUM(Mensuelle!I66:I68)</f>
        <v>2254.1000000000004</v>
      </c>
      <c r="J26" s="35">
        <f>SUM(Mensuelle!J66:J68)</f>
        <v>95562.299999999988</v>
      </c>
      <c r="K26" s="35">
        <f>SUM(Mensuelle!K66:K68)</f>
        <v>46746.7</v>
      </c>
      <c r="L26" s="35">
        <f>SUM(Mensuelle!L66:L68)</f>
        <v>142309</v>
      </c>
    </row>
    <row r="27" spans="1:12" ht="18.95">
      <c r="A27" s="40" t="s">
        <v>70</v>
      </c>
      <c r="B27" s="35">
        <f>SUM(Mensuelle!B69:B71)</f>
        <v>48746.899999999994</v>
      </c>
      <c r="C27" s="35">
        <f>SUM(Mensuelle!C69:C71)</f>
        <v>22287.9</v>
      </c>
      <c r="D27" s="35">
        <f>SUM(Mensuelle!D69:D71)</f>
        <v>71034.799999999988</v>
      </c>
      <c r="E27" s="35">
        <f>SUM(Mensuelle!E69:E71)</f>
        <v>42979.4</v>
      </c>
      <c r="F27" s="35">
        <f>SUM(Mensuelle!F69:F71)</f>
        <v>436.8</v>
      </c>
      <c r="G27" s="35">
        <f>SUM(Mensuelle!G69:G71)</f>
        <v>6646.6</v>
      </c>
      <c r="H27" s="35">
        <f>SUM(Mensuelle!H69:H71)</f>
        <v>7083.4000000000005</v>
      </c>
      <c r="I27" s="35">
        <f>SUM(Mensuelle!I69:I71)</f>
        <v>2226.5</v>
      </c>
      <c r="J27" s="35">
        <f>SUM(Mensuelle!J69:J71)</f>
        <v>123324.1</v>
      </c>
      <c r="K27" s="35">
        <f>SUM(Mensuelle!K69:K71)</f>
        <v>21571</v>
      </c>
      <c r="L27" s="35">
        <f>SUM(Mensuelle!L69:L71)</f>
        <v>144895.09999999998</v>
      </c>
    </row>
    <row r="28" spans="1:12" ht="18.95">
      <c r="A28" s="40" t="s">
        <v>71</v>
      </c>
      <c r="B28" s="35">
        <f>SUM(Mensuelle!B72:B74)</f>
        <v>68050.7</v>
      </c>
      <c r="C28" s="35">
        <f>SUM(Mensuelle!C72:C74)</f>
        <v>25973.4</v>
      </c>
      <c r="D28" s="35">
        <f>SUM(Mensuelle!D72:D74)</f>
        <v>94024.1</v>
      </c>
      <c r="E28" s="35">
        <f>SUM(Mensuelle!E72:E74)</f>
        <v>32326.800000000003</v>
      </c>
      <c r="F28" s="35">
        <f>SUM(Mensuelle!F72:F74)</f>
        <v>741</v>
      </c>
      <c r="G28" s="35">
        <f>SUM(Mensuelle!G72:G74)</f>
        <v>2625.1</v>
      </c>
      <c r="H28" s="35">
        <f>SUM(Mensuelle!H72:H74)</f>
        <v>3366.1</v>
      </c>
      <c r="I28" s="35">
        <f>SUM(Mensuelle!I72:I74)</f>
        <v>3562.8</v>
      </c>
      <c r="J28" s="35">
        <f>SUM(Mensuelle!J72:J74)</f>
        <v>133279.79999999999</v>
      </c>
      <c r="K28" s="35">
        <f>SUM(Mensuelle!K72:K74)</f>
        <v>33000.400000000001</v>
      </c>
      <c r="L28" s="35">
        <f>SUM(Mensuelle!L72:L74)</f>
        <v>166280.20000000001</v>
      </c>
    </row>
    <row r="29" spans="1:12" ht="18.95">
      <c r="A29" s="40" t="s">
        <v>72</v>
      </c>
      <c r="B29" s="35">
        <f>SUM(Mensuelle!B75:B77)</f>
        <v>58590.600000000006</v>
      </c>
      <c r="C29" s="35">
        <f>SUM(Mensuelle!C75:C77)</f>
        <v>20521.599999999999</v>
      </c>
      <c r="D29" s="35">
        <f>SUM(Mensuelle!D75:D77)</f>
        <v>79112.200000000012</v>
      </c>
      <c r="E29" s="35">
        <f>SUM(Mensuelle!E75:E77)</f>
        <v>29160.5</v>
      </c>
      <c r="F29" s="35">
        <f>SUM(Mensuelle!F75:F77)</f>
        <v>432.96642052720006</v>
      </c>
      <c r="G29" s="35">
        <f>SUM(Mensuelle!G75:G77)</f>
        <v>3547.8</v>
      </c>
      <c r="H29" s="35">
        <f>SUM(Mensuelle!H75:H77)</f>
        <v>3980.7664205271999</v>
      </c>
      <c r="I29" s="35">
        <f>SUM(Mensuelle!I75:I77)</f>
        <v>2804.1000000000004</v>
      </c>
      <c r="J29" s="35">
        <f>SUM(Mensuelle!J75:J77)</f>
        <v>115057.5664205272</v>
      </c>
      <c r="K29" s="35">
        <f>SUM(Mensuelle!K75:K77)</f>
        <v>41734</v>
      </c>
      <c r="L29" s="35">
        <f>SUM(Mensuelle!L75:L77)</f>
        <v>156791.5664205272</v>
      </c>
    </row>
    <row r="30" spans="1:12" ht="18.95">
      <c r="A30" s="40" t="s">
        <v>73</v>
      </c>
      <c r="B30" s="35">
        <f>SUM(Mensuelle!B78:B80)</f>
        <v>61571.326999999997</v>
      </c>
      <c r="C30" s="35">
        <f>SUM(Mensuelle!C78:C80)</f>
        <v>24568.512999999999</v>
      </c>
      <c r="D30" s="35">
        <f>SUM(Mensuelle!D78:D80)</f>
        <v>86139.839999999997</v>
      </c>
      <c r="E30" s="35">
        <f>SUM(Mensuelle!E78:E80)</f>
        <v>27766.470000000005</v>
      </c>
      <c r="F30" s="35">
        <f>SUM(Mensuelle!F78:F80)</f>
        <v>1138.841542388494</v>
      </c>
      <c r="G30" s="35">
        <f>SUM(Mensuelle!G78:G80)</f>
        <v>6184.7000000000007</v>
      </c>
      <c r="H30" s="35">
        <f>SUM(Mensuelle!H78:H80)</f>
        <v>7323.5415423884942</v>
      </c>
      <c r="I30" s="35">
        <f>SUM(Mensuelle!I78:I80)</f>
        <v>3083.6120000000001</v>
      </c>
      <c r="J30" s="35">
        <f>SUM(Mensuelle!J78:J80)</f>
        <v>124313.46354238849</v>
      </c>
      <c r="K30" s="35">
        <f>SUM(Mensuelle!K78:K80)</f>
        <v>38701.221524669403</v>
      </c>
      <c r="L30" s="35">
        <f>SUM(Mensuelle!L78:L80)</f>
        <v>163014.6850670579</v>
      </c>
    </row>
    <row r="31" spans="1:12" ht="18.95">
      <c r="A31" s="40" t="s">
        <v>74</v>
      </c>
      <c r="B31" s="35">
        <f>SUM(Mensuelle!B81:B83)</f>
        <v>70750.977000000014</v>
      </c>
      <c r="C31" s="35">
        <f>SUM(Mensuelle!C81:C83)</f>
        <v>20182.072</v>
      </c>
      <c r="D31" s="35">
        <f>SUM(Mensuelle!D81:D83)</f>
        <v>90933.048999999999</v>
      </c>
      <c r="E31" s="35">
        <f>SUM(Mensuelle!E81:E83)</f>
        <v>38132.718999999997</v>
      </c>
      <c r="F31" s="35">
        <f>SUM(Mensuelle!F81:F83)</f>
        <v>367.8368914383318</v>
      </c>
      <c r="G31" s="35">
        <f>SUM(Mensuelle!G81:G83)</f>
        <v>5229.3379999999997</v>
      </c>
      <c r="H31" s="35">
        <f>SUM(Mensuelle!H81:H83)</f>
        <v>5597.1748914383315</v>
      </c>
      <c r="I31" s="35">
        <f>SUM(Mensuelle!I81:I83)</f>
        <v>3548.7829999999994</v>
      </c>
      <c r="J31" s="35">
        <f>SUM(Mensuelle!J81:J83)</f>
        <v>138211.72589143831</v>
      </c>
      <c r="K31" s="35">
        <f>SUM(Mensuelle!K81:K83)</f>
        <v>50055.497233438997</v>
      </c>
      <c r="L31" s="35">
        <f>SUM(Mensuelle!L81:L83)</f>
        <v>188267.22312487732</v>
      </c>
    </row>
    <row r="32" spans="1:12" ht="18.95">
      <c r="A32" s="40" t="s">
        <v>75</v>
      </c>
      <c r="B32" s="35">
        <f>SUM(Mensuelle!B84:B86)</f>
        <v>73305.100000000006</v>
      </c>
      <c r="C32" s="35">
        <f>SUM(Mensuelle!C84:C86)</f>
        <v>28376.356999999996</v>
      </c>
      <c r="D32" s="35">
        <f>SUM(Mensuelle!D84:D86)</f>
        <v>101681.45699999999</v>
      </c>
      <c r="E32" s="35">
        <f>SUM(Mensuelle!E84:E86)</f>
        <v>16833.652999999991</v>
      </c>
      <c r="F32" s="35">
        <f>SUM(Mensuelle!F84:F86)</f>
        <v>919.96600208897507</v>
      </c>
      <c r="G32" s="35">
        <f>SUM(Mensuelle!G84:G86)</f>
        <v>2704.0569999999989</v>
      </c>
      <c r="H32" s="35">
        <f>SUM(Mensuelle!H84:H86)</f>
        <v>3624.023002088974</v>
      </c>
      <c r="I32" s="35">
        <f>SUM(Mensuelle!I84:I86)</f>
        <v>4043.7540000000004</v>
      </c>
      <c r="J32" s="35">
        <f>SUM(Mensuelle!J84:J86)</f>
        <v>126182.88700208897</v>
      </c>
      <c r="K32" s="35">
        <f>SUM(Mensuelle!K84:K86)</f>
        <v>50608.25373577181</v>
      </c>
      <c r="L32" s="35">
        <f>SUM(Mensuelle!L84:L86)</f>
        <v>176791.14073786078</v>
      </c>
    </row>
    <row r="33" spans="1:12" ht="18.95">
      <c r="A33" s="40" t="s">
        <v>76</v>
      </c>
      <c r="B33" s="35">
        <f>SUM(Mensuelle!B87:B89)</f>
        <v>67381.03</v>
      </c>
      <c r="C33" s="35">
        <f>SUM(Mensuelle!C87:C89)</f>
        <v>24812.650999999998</v>
      </c>
      <c r="D33" s="35">
        <f>SUM(Mensuelle!D87:D89)</f>
        <v>92193.680999999997</v>
      </c>
      <c r="E33" s="35">
        <f>SUM(Mensuelle!E87:E89)</f>
        <v>57241.054000000018</v>
      </c>
      <c r="F33" s="35">
        <f>SUM(Mensuelle!F87:F89)</f>
        <v>419.99030917271688</v>
      </c>
      <c r="G33" s="35">
        <f>SUM(Mensuelle!G87:G89)</f>
        <v>7255.9179999999997</v>
      </c>
      <c r="H33" s="35">
        <f>SUM(Mensuelle!H87:H89)</f>
        <v>7675.9083091727171</v>
      </c>
      <c r="I33" s="35">
        <f>SUM(Mensuelle!I87:I89)</f>
        <v>0</v>
      </c>
      <c r="J33" s="35">
        <f>SUM(Mensuelle!J87:J89)</f>
        <v>157110.64330917274</v>
      </c>
      <c r="K33" s="35">
        <f>SUM(Mensuelle!K87:K89)</f>
        <v>75540.408643902483</v>
      </c>
      <c r="L33" s="35">
        <f>SUM(Mensuelle!L87:L89)</f>
        <v>232651.05195307522</v>
      </c>
    </row>
    <row r="34" spans="1:12" ht="18.95">
      <c r="A34" s="40" t="s">
        <v>77</v>
      </c>
      <c r="B34" s="35">
        <f>SUM(Mensuelle!B90:B92)</f>
        <v>66909.773000000001</v>
      </c>
      <c r="C34" s="35">
        <f>SUM(Mensuelle!C90:C92)</f>
        <v>27674.275000000001</v>
      </c>
      <c r="D34" s="35">
        <f>SUM(Mensuelle!D90:D92)</f>
        <v>94584.04800000001</v>
      </c>
      <c r="E34" s="35">
        <f>SUM(Mensuelle!E90:E92)</f>
        <v>36825.226999999999</v>
      </c>
      <c r="F34" s="35">
        <f>SUM(Mensuelle!F90:F92)</f>
        <v>685.47654334962203</v>
      </c>
      <c r="G34" s="35">
        <f>SUM(Mensuelle!G90:G92)</f>
        <v>2953.0169999999998</v>
      </c>
      <c r="H34" s="35">
        <f>SUM(Mensuelle!H90:H92)</f>
        <v>3638.4935433496221</v>
      </c>
      <c r="I34" s="35">
        <f>SUM(Mensuelle!I90:I92)</f>
        <v>2701.0782909999998</v>
      </c>
      <c r="J34" s="35">
        <f>SUM(Mensuelle!J90:J92)</f>
        <v>137748.84683434962</v>
      </c>
      <c r="K34" s="35">
        <f>SUM(Mensuelle!K90:K92)</f>
        <v>26204.716418421456</v>
      </c>
      <c r="L34" s="35">
        <f>SUM(Mensuelle!L90:L92)</f>
        <v>163953.5632527711</v>
      </c>
    </row>
    <row r="35" spans="1:12" ht="18.95">
      <c r="A35" s="40" t="s">
        <v>78</v>
      </c>
      <c r="B35" s="35">
        <f>SUM(Mensuelle!B93:B95)</f>
        <v>66822.737000000008</v>
      </c>
      <c r="C35" s="35">
        <f>SUM(Mensuelle!C93:C95)</f>
        <v>21765.488999999994</v>
      </c>
      <c r="D35" s="35">
        <f>SUM(Mensuelle!D93:D95)</f>
        <v>88588.225999999995</v>
      </c>
      <c r="E35" s="35">
        <f>SUM(Mensuelle!E93:E95)</f>
        <v>42707.620999999999</v>
      </c>
      <c r="F35" s="35">
        <f>SUM(Mensuelle!F93:F95)</f>
        <v>389.39529685917762</v>
      </c>
      <c r="G35" s="35">
        <f>SUM(Mensuelle!G93:G95)</f>
        <v>7736.3580000000002</v>
      </c>
      <c r="H35" s="35">
        <f>SUM(Mensuelle!H93:H95)</f>
        <v>8125.7532968591786</v>
      </c>
      <c r="I35" s="35">
        <f>SUM(Mensuelle!I93:I95)</f>
        <v>3798.0384469999999</v>
      </c>
      <c r="J35" s="35">
        <f>SUM(Mensuelle!J93:J95)</f>
        <v>143219.63874385916</v>
      </c>
      <c r="K35" s="35">
        <f>SUM(Mensuelle!K93:K95)</f>
        <v>47696.705253351422</v>
      </c>
      <c r="L35" s="35">
        <f>SUM(Mensuelle!L93:L95)</f>
        <v>190916.34399721058</v>
      </c>
    </row>
    <row r="36" spans="1:12" ht="18.95">
      <c r="A36" s="40" t="s">
        <v>79</v>
      </c>
      <c r="B36" s="35">
        <f>SUM(Mensuelle!B96:B98)</f>
        <v>72203.061999999976</v>
      </c>
      <c r="C36" s="35">
        <f>SUM(Mensuelle!C96:C98)</f>
        <v>29495.868000000002</v>
      </c>
      <c r="D36" s="35">
        <f>SUM(Mensuelle!D96:D98)</f>
        <v>101698.92999999998</v>
      </c>
      <c r="E36" s="35">
        <f>SUM(Mensuelle!E96:E98)</f>
        <v>44195.30799999999</v>
      </c>
      <c r="F36" s="35">
        <f>SUM(Mensuelle!F96:F98)</f>
        <v>922.19353075052004</v>
      </c>
      <c r="G36" s="35">
        <f>SUM(Mensuelle!G96:G98)</f>
        <v>4630.2919999999995</v>
      </c>
      <c r="H36" s="35">
        <f>SUM(Mensuelle!H96:H98)</f>
        <v>5552.4855307505195</v>
      </c>
      <c r="I36" s="35">
        <f>SUM(Mensuelle!I96:I98)</f>
        <v>3336.003944</v>
      </c>
      <c r="J36" s="35">
        <f>SUM(Mensuelle!J96:J98)</f>
        <v>154782.72747475049</v>
      </c>
      <c r="K36" s="35">
        <f>SUM(Mensuelle!K96:K98)</f>
        <v>63891.565735044547</v>
      </c>
      <c r="L36" s="35">
        <f>SUM(Mensuelle!L96:L98)</f>
        <v>218674.29320979503</v>
      </c>
    </row>
    <row r="37" spans="1:12" ht="18.95">
      <c r="A37" s="40" t="s">
        <v>80</v>
      </c>
      <c r="B37" s="35">
        <f>SUM(Mensuelle!B99:B101)</f>
        <v>76226.815885999997</v>
      </c>
      <c r="C37" s="35">
        <f>SUM(Mensuelle!C99:C101)</f>
        <v>24827.205776000003</v>
      </c>
      <c r="D37" s="35">
        <f>SUM(Mensuelle!D99:D101)</f>
        <v>101054.021662</v>
      </c>
      <c r="E37" s="35">
        <f>SUM(Mensuelle!E99:E101)</f>
        <v>39471.182231000013</v>
      </c>
      <c r="F37" s="35">
        <f>SUM(Mensuelle!F99:F101)</f>
        <v>1517.6629424049197</v>
      </c>
      <c r="G37" s="35">
        <f>SUM(Mensuelle!G99:G101)</f>
        <v>4453.1730000000043</v>
      </c>
      <c r="H37" s="35">
        <f>SUM(Mensuelle!H99:H101)</f>
        <v>5970.8359424049249</v>
      </c>
      <c r="I37" s="35">
        <f>SUM(Mensuelle!I99:I101)</f>
        <v>2611.7932879999998</v>
      </c>
      <c r="J37" s="35">
        <f>SUM(Mensuelle!J99:J101)</f>
        <v>149107.83312340494</v>
      </c>
      <c r="K37" s="35">
        <f>SUM(Mensuelle!K99:K101)</f>
        <v>95709.318364104838</v>
      </c>
      <c r="L37" s="35">
        <f>SUM(Mensuelle!L99:L101)</f>
        <v>244817.15148750975</v>
      </c>
    </row>
    <row r="38" spans="1:12" ht="18.95">
      <c r="A38" s="40" t="s">
        <v>81</v>
      </c>
      <c r="B38" s="35">
        <f>SUM(Mensuelle!B102:B104)</f>
        <v>69070.553656000004</v>
      </c>
      <c r="C38" s="35">
        <f>SUM(Mensuelle!C102:C104)</f>
        <v>28659.984055000001</v>
      </c>
      <c r="D38" s="35">
        <f>SUM(Mensuelle!D102:D104)</f>
        <v>97730.537711000012</v>
      </c>
      <c r="E38" s="35">
        <f>SUM(Mensuelle!E102:E104)</f>
        <v>38513.264184999993</v>
      </c>
      <c r="F38" s="35">
        <f>SUM(Mensuelle!F102:F104)</f>
        <v>1034.090198447323</v>
      </c>
      <c r="G38" s="35">
        <f>SUM(Mensuelle!G102:G104)</f>
        <v>6108.3674019999999</v>
      </c>
      <c r="H38" s="35">
        <f>SUM(Mensuelle!H102:H104)</f>
        <v>7142.4576004473229</v>
      </c>
      <c r="I38" s="35">
        <f>SUM(Mensuelle!I102:I104)</f>
        <v>3416.0091520000001</v>
      </c>
      <c r="J38" s="35">
        <f>SUM(Mensuelle!J102:J104)</f>
        <v>146802.26864844732</v>
      </c>
      <c r="K38" s="35">
        <f>SUM(Mensuelle!K102:K104)</f>
        <v>36369.245035420856</v>
      </c>
      <c r="L38" s="35">
        <f>SUM(Mensuelle!L102:L104)</f>
        <v>183171.51368386816</v>
      </c>
    </row>
    <row r="39" spans="1:12" ht="18.95">
      <c r="A39" s="40" t="s">
        <v>82</v>
      </c>
      <c r="B39" s="35">
        <f>SUM(Mensuelle!B105:B107)</f>
        <v>76308.395223</v>
      </c>
      <c r="C39" s="35">
        <f>SUM(Mensuelle!C105:C107)</f>
        <v>32102.773002000002</v>
      </c>
      <c r="D39" s="35">
        <f>SUM(Mensuelle!D105:D107)</f>
        <v>108411.168225</v>
      </c>
      <c r="E39" s="35">
        <f>SUM(Mensuelle!E105:E107)</f>
        <v>54025.377712000001</v>
      </c>
      <c r="F39" s="35">
        <f>SUM(Mensuelle!F105:F107)</f>
        <v>899.2902738785549</v>
      </c>
      <c r="G39" s="35">
        <f>SUM(Mensuelle!G105:G107)</f>
        <v>8751.724823999999</v>
      </c>
      <c r="H39" s="35">
        <f>SUM(Mensuelle!H105:H107)</f>
        <v>9651.0150978785532</v>
      </c>
      <c r="I39" s="35">
        <f>SUM(Mensuelle!I105:I107)</f>
        <v>4428.9449430000004</v>
      </c>
      <c r="J39" s="35">
        <f>SUM(Mensuelle!J105:J107)</f>
        <v>176516.50597787858</v>
      </c>
      <c r="K39" s="35">
        <f>SUM(Mensuelle!K105:K107)</f>
        <v>52692.943371971021</v>
      </c>
      <c r="L39" s="35">
        <f>SUM(Mensuelle!L105:L107)</f>
        <v>229209.4493498496</v>
      </c>
    </row>
    <row r="40" spans="1:12" ht="18.95">
      <c r="A40" s="40" t="s">
        <v>83</v>
      </c>
      <c r="B40" s="35">
        <f>SUM(Mensuelle!B108:B110)</f>
        <v>73426.096531999996</v>
      </c>
      <c r="C40" s="35">
        <f>SUM(Mensuelle!C108:C110)</f>
        <v>30840.549296000012</v>
      </c>
      <c r="D40" s="35">
        <f>SUM(Mensuelle!D108:D110)</f>
        <v>104266.64582799999</v>
      </c>
      <c r="E40" s="35">
        <f>SUM(Mensuelle!E108:E110)</f>
        <v>50972.359565000013</v>
      </c>
      <c r="F40" s="35">
        <f>SUM(Mensuelle!F108:F110)</f>
        <v>1082.1324741818637</v>
      </c>
      <c r="G40" s="35">
        <f>SUM(Mensuelle!G108:G110)</f>
        <v>6475.2518099999998</v>
      </c>
      <c r="H40" s="35">
        <f>SUM(Mensuelle!H108:H110)</f>
        <v>7557.3842841818632</v>
      </c>
      <c r="I40" s="35">
        <f>SUM(Mensuelle!I108:I110)</f>
        <v>7034.2899999999991</v>
      </c>
      <c r="J40" s="35">
        <f>SUM(Mensuelle!J108:J110)</f>
        <v>169830.67967718188</v>
      </c>
      <c r="K40" s="35">
        <f>SUM(Mensuelle!K108:K110)</f>
        <v>81706.308107583405</v>
      </c>
      <c r="L40" s="35">
        <f>SUM(Mensuelle!L108:L110)</f>
        <v>251536.98778476525</v>
      </c>
    </row>
    <row r="41" spans="1:12" ht="18.95">
      <c r="A41" s="40" t="s">
        <v>84</v>
      </c>
      <c r="B41" s="35">
        <f>SUM(Mensuelle!B111:B113)</f>
        <v>76854.425938</v>
      </c>
      <c r="C41" s="35">
        <f>SUM(Mensuelle!C111:C113)</f>
        <v>26464.080519999996</v>
      </c>
      <c r="D41" s="35">
        <f>SUM(Mensuelle!D111:D113)</f>
        <v>103318.50645799999</v>
      </c>
      <c r="E41" s="35">
        <f>SUM(Mensuelle!E111:E113)</f>
        <v>81975.346593999973</v>
      </c>
      <c r="F41" s="35">
        <f>SUM(Mensuelle!F111:F113)</f>
        <v>1343.7300394271872</v>
      </c>
      <c r="G41" s="35">
        <f>SUM(Mensuelle!G111:G113)</f>
        <v>3453.6286840000039</v>
      </c>
      <c r="H41" s="35">
        <f>SUM(Mensuelle!H111:H113)</f>
        <v>4797.3587234271909</v>
      </c>
      <c r="I41" s="35">
        <f>SUM(Mensuelle!I111:I113)</f>
        <v>5897.9800000000005</v>
      </c>
      <c r="J41" s="35">
        <f>SUM(Mensuelle!J111:J113)</f>
        <v>195989.1917754272</v>
      </c>
      <c r="K41" s="35">
        <f>SUM(Mensuelle!K111:K113)</f>
        <v>92528.950000000012</v>
      </c>
      <c r="L41" s="35">
        <f>SUM(Mensuelle!L111:L113)</f>
        <v>288518.14177542715</v>
      </c>
    </row>
    <row r="42" spans="1:12" ht="18.95">
      <c r="A42" s="40" t="s">
        <v>85</v>
      </c>
      <c r="B42" s="35">
        <f>SUM(Mensuelle!B114:B116)</f>
        <v>70745.402449000001</v>
      </c>
      <c r="C42" s="35">
        <f>SUM(Mensuelle!C114:C116)</f>
        <v>35300.619493000006</v>
      </c>
      <c r="D42" s="35">
        <f>SUM(Mensuelle!D114:D116)</f>
        <v>106046.02194199999</v>
      </c>
      <c r="E42" s="35">
        <f>SUM(Mensuelle!E114:E116)</f>
        <v>70905.296461999998</v>
      </c>
      <c r="F42" s="35">
        <f>SUM(Mensuelle!F114:F116)</f>
        <v>1182.7679573709609</v>
      </c>
      <c r="G42" s="35">
        <f>SUM(Mensuelle!G114:G116)</f>
        <v>7041.4320000000007</v>
      </c>
      <c r="H42" s="35">
        <f>SUM(Mensuelle!H114:H116)</f>
        <v>8224.19995737096</v>
      </c>
      <c r="I42" s="35">
        <f>SUM(Mensuelle!I114:I116)</f>
        <v>4197.8819729999996</v>
      </c>
      <c r="J42" s="35">
        <f>SUM(Mensuelle!J114:J116)</f>
        <v>189373.40033437096</v>
      </c>
      <c r="K42" s="35">
        <f>SUM(Mensuelle!K114:K116)</f>
        <v>79482.556672619961</v>
      </c>
      <c r="L42" s="35">
        <f>SUM(Mensuelle!L114:L116)</f>
        <v>268855.95700699091</v>
      </c>
    </row>
    <row r="43" spans="1:12" ht="18.95">
      <c r="A43" s="40" t="s">
        <v>86</v>
      </c>
      <c r="B43" s="35">
        <f>SUM(Mensuelle!B117:B119)</f>
        <v>72666.317643999995</v>
      </c>
      <c r="C43" s="35">
        <f>SUM(Mensuelle!C117:C119)</f>
        <v>27389.610506999998</v>
      </c>
      <c r="D43" s="35">
        <f>SUM(Mensuelle!D117:D119)</f>
        <v>100055.928151</v>
      </c>
      <c r="E43" s="35">
        <f>SUM(Mensuelle!E117:E119)</f>
        <v>43380.273537999994</v>
      </c>
      <c r="F43" s="35">
        <f>SUM(Mensuelle!F117:F119)</f>
        <v>1097.9506195323183</v>
      </c>
      <c r="G43" s="35">
        <f>SUM(Mensuelle!G117:G119)</f>
        <v>7243.8979999999992</v>
      </c>
      <c r="H43" s="35">
        <f>SUM(Mensuelle!H117:H119)</f>
        <v>8341.8486195323167</v>
      </c>
      <c r="I43" s="35">
        <f>SUM(Mensuelle!I117:I119)</f>
        <v>4307.0471945999998</v>
      </c>
      <c r="J43" s="35">
        <f>SUM(Mensuelle!J117:J119)</f>
        <v>156085.0975031323</v>
      </c>
      <c r="K43" s="35">
        <f>SUM(Mensuelle!K117:K119)</f>
        <v>82147.774811813259</v>
      </c>
      <c r="L43" s="35">
        <f>SUM(Mensuelle!L117:L119)</f>
        <v>238232.87231494556</v>
      </c>
    </row>
    <row r="44" spans="1:12" ht="18.95">
      <c r="A44" s="40" t="s">
        <v>87</v>
      </c>
      <c r="B44" s="35">
        <f>SUM(Mensuelle!B120:B122)</f>
        <v>93118.547363999998</v>
      </c>
      <c r="C44" s="35">
        <f>SUM(Mensuelle!C120:C122)</f>
        <v>37423.156352999984</v>
      </c>
      <c r="D44" s="35">
        <f>SUM(Mensuelle!D120:D122)</f>
        <v>130541.703717</v>
      </c>
      <c r="E44" s="35">
        <f>SUM(Mensuelle!E120:E122)</f>
        <v>63578.128041999989</v>
      </c>
      <c r="F44" s="35">
        <f>SUM(Mensuelle!F120:F122)</f>
        <v>1541.5385655508301</v>
      </c>
      <c r="G44" s="35">
        <f>SUM(Mensuelle!G120:G122)</f>
        <v>3714.6490490000006</v>
      </c>
      <c r="H44" s="35">
        <f>SUM(Mensuelle!H120:H122)</f>
        <v>5256.1876145508304</v>
      </c>
      <c r="I44" s="35">
        <f>SUM(Mensuelle!I120:I122)</f>
        <v>3795.1042099999995</v>
      </c>
      <c r="J44" s="35">
        <f>SUM(Mensuelle!J120:J122)</f>
        <v>203171.1235835508</v>
      </c>
      <c r="K44" s="35">
        <f>SUM(Mensuelle!K120:K122)</f>
        <v>78171.309998418554</v>
      </c>
      <c r="L44" s="35">
        <f>SUM(Mensuelle!L120:L122)</f>
        <v>281342.43358196935</v>
      </c>
    </row>
    <row r="45" spans="1:12" ht="18.95">
      <c r="A45" s="40" t="s">
        <v>88</v>
      </c>
      <c r="B45" s="35">
        <f>SUM(Mensuelle!B123:B125)</f>
        <v>77856.926543000009</v>
      </c>
      <c r="C45" s="35">
        <f>SUM(Mensuelle!C123:C125)</f>
        <v>19910.436063000001</v>
      </c>
      <c r="D45" s="35">
        <f>SUM(Mensuelle!D123:D125)</f>
        <v>97767.36260600001</v>
      </c>
      <c r="E45" s="35">
        <f>SUM(Mensuelle!E123:E125)</f>
        <v>56529.847841000003</v>
      </c>
      <c r="F45" s="35">
        <f>SUM(Mensuelle!F123:F125)</f>
        <v>1543.1956209011259</v>
      </c>
      <c r="G45" s="35">
        <f>SUM(Mensuelle!G123:G125)</f>
        <v>12400.020950999999</v>
      </c>
      <c r="H45" s="35">
        <f>SUM(Mensuelle!H123:H125)</f>
        <v>13943.216571901123</v>
      </c>
      <c r="I45" s="35">
        <f>SUM(Mensuelle!I123:I125)</f>
        <v>4727.4956039999997</v>
      </c>
      <c r="J45" s="35">
        <f>SUM(Mensuelle!J123:J125)</f>
        <v>172967.92262290115</v>
      </c>
      <c r="K45" s="35">
        <f>SUM(Mensuelle!K123:K125)</f>
        <v>69253.288575459403</v>
      </c>
      <c r="L45" s="35">
        <f>SUM(Mensuelle!L123:L125)</f>
        <v>242221.21119836054</v>
      </c>
    </row>
    <row r="46" spans="1:12" ht="18.95">
      <c r="A46" s="40" t="s">
        <v>89</v>
      </c>
      <c r="B46" s="35">
        <f>SUM(Mensuelle!B126:B128)</f>
        <v>84192.51485550002</v>
      </c>
      <c r="C46" s="35">
        <f>SUM(Mensuelle!C126:C128)</f>
        <v>113739.191368976</v>
      </c>
      <c r="D46" s="35">
        <f>SUM(Mensuelle!D126:D128)</f>
        <v>197931.70622447602</v>
      </c>
      <c r="E46" s="35">
        <f>SUM(Mensuelle!E126:E128)</f>
        <v>78129.470736000003</v>
      </c>
      <c r="F46" s="35">
        <f>SUM(Mensuelle!F126:F128)</f>
        <v>600.21891643072559</v>
      </c>
      <c r="G46" s="35">
        <f>SUM(Mensuelle!G126:G128)</f>
        <v>8922.0796649999993</v>
      </c>
      <c r="H46" s="35">
        <f>SUM(Mensuelle!H126:H128)</f>
        <v>9522.2985814307249</v>
      </c>
      <c r="I46" s="35">
        <f>SUM(Mensuelle!I126:I128)</f>
        <v>5262.6820574988096</v>
      </c>
      <c r="J46" s="35">
        <f>SUM(Mensuelle!J126:J128)</f>
        <v>290846.1575994055</v>
      </c>
      <c r="K46" s="35">
        <f>SUM(Mensuelle!K126:K128)</f>
        <v>50618.010901710004</v>
      </c>
      <c r="L46" s="35">
        <f>SUM(Mensuelle!L126:L128)</f>
        <v>341464.16850111552</v>
      </c>
    </row>
    <row r="47" spans="1:12" ht="18.95">
      <c r="A47" s="40" t="s">
        <v>90</v>
      </c>
      <c r="B47" s="35">
        <f>SUM(Mensuelle!B129:B131)</f>
        <v>72043.113209166651</v>
      </c>
      <c r="C47" s="35">
        <f>SUM(Mensuelle!C129:C131)</f>
        <v>41526.465687034011</v>
      </c>
      <c r="D47" s="35">
        <f>SUM(Mensuelle!D129:D131)</f>
        <v>113569.57889620068</v>
      </c>
      <c r="E47" s="35">
        <f>SUM(Mensuelle!E129:E131)</f>
        <v>80467.238188999982</v>
      </c>
      <c r="F47" s="35">
        <f>SUM(Mensuelle!F129:F131)</f>
        <v>852.95658401845333</v>
      </c>
      <c r="G47" s="35">
        <f>SUM(Mensuelle!G129:G131)</f>
        <v>8889.3373030000021</v>
      </c>
      <c r="H47" s="35">
        <f>SUM(Mensuelle!H129:H131)</f>
        <v>9742.2938870184553</v>
      </c>
      <c r="I47" s="35">
        <f>SUM(Mensuelle!I129:I131)</f>
        <v>2170.1266725011906</v>
      </c>
      <c r="J47" s="35">
        <f>SUM(Mensuelle!J129:J131)</f>
        <v>205949.2376447203</v>
      </c>
      <c r="K47" s="35">
        <f>SUM(Mensuelle!K129:K131)</f>
        <v>46433.016473990006</v>
      </c>
      <c r="L47" s="35">
        <f>SUM(Mensuelle!L129:L131)</f>
        <v>252382.25411871026</v>
      </c>
    </row>
    <row r="48" spans="1:12" ht="18.95">
      <c r="A48" s="40" t="s">
        <v>91</v>
      </c>
      <c r="B48" s="35">
        <f>SUM(Mensuelle!B132:B134)</f>
        <v>83325.277200333338</v>
      </c>
      <c r="C48" s="35">
        <f>SUM(Mensuelle!C132:C134)</f>
        <v>47232.112809501501</v>
      </c>
      <c r="D48" s="35">
        <f>SUM(Mensuelle!D132:D134)</f>
        <v>130557.39000983484</v>
      </c>
      <c r="E48" s="35">
        <f>SUM(Mensuelle!E132:E134)</f>
        <v>47521.837486000004</v>
      </c>
      <c r="F48" s="35">
        <f>SUM(Mensuelle!F132:F134)</f>
        <v>1211.1520618319958</v>
      </c>
      <c r="G48" s="35">
        <f>SUM(Mensuelle!G132:G134)</f>
        <v>5911.623216</v>
      </c>
      <c r="H48" s="35">
        <f>SUM(Mensuelle!H132:H134)</f>
        <v>7122.7752778319964</v>
      </c>
      <c r="I48" s="35">
        <f>SUM(Mensuelle!I132:I134)</f>
        <v>4941.9230721205004</v>
      </c>
      <c r="J48" s="35">
        <f>SUM(Mensuelle!J132:J134)</f>
        <v>190143.92584578734</v>
      </c>
      <c r="K48" s="35">
        <f>SUM(Mensuelle!K132:K134)</f>
        <v>34386.48828867</v>
      </c>
      <c r="L48" s="35">
        <f>SUM(Mensuelle!L132:L134)</f>
        <v>224530.41413445736</v>
      </c>
    </row>
    <row r="49" spans="1:12" ht="18.95">
      <c r="A49" s="40" t="s">
        <v>92</v>
      </c>
      <c r="B49" s="35">
        <f>SUM(Mensuelle!B135:B137)</f>
        <v>83259.174735000008</v>
      </c>
      <c r="C49" s="35">
        <f>SUM(Mensuelle!C135:C137)</f>
        <v>43176.652754438473</v>
      </c>
      <c r="D49" s="35">
        <f>SUM(Mensuelle!D135:D137)</f>
        <v>126435.82748943848</v>
      </c>
      <c r="E49" s="35">
        <f>SUM(Mensuelle!E135:E137)</f>
        <v>80386.899799000035</v>
      </c>
      <c r="F49" s="35">
        <f>SUM(Mensuelle!F135:F137)</f>
        <v>1384.6929163003199</v>
      </c>
      <c r="G49" s="35">
        <f>SUM(Mensuelle!G135:G137)</f>
        <v>9981.9688159999969</v>
      </c>
      <c r="H49" s="35">
        <f>SUM(Mensuelle!H135:H137)</f>
        <v>11366.661732300317</v>
      </c>
      <c r="I49" s="35">
        <f>SUM(Mensuelle!I135:I137)</f>
        <v>4811.3608828795004</v>
      </c>
      <c r="J49" s="35">
        <f>SUM(Mensuelle!J135:J137)</f>
        <v>223000.74990361836</v>
      </c>
      <c r="K49" s="35">
        <f>SUM(Mensuelle!K135:K137)</f>
        <v>52773.666402720002</v>
      </c>
      <c r="L49" s="35">
        <f>SUM(Mensuelle!L135:L137)</f>
        <v>275774.41630633833</v>
      </c>
    </row>
    <row r="50" spans="1:12" ht="18.95">
      <c r="A50" s="40" t="s">
        <v>93</v>
      </c>
      <c r="B50" s="35">
        <f>SUM(Mensuelle!B138:B140)</f>
        <v>80400</v>
      </c>
      <c r="C50" s="35">
        <f>SUM(Mensuelle!C138:C140)</f>
        <v>21733.5902355</v>
      </c>
      <c r="D50" s="35">
        <f>SUM(Mensuelle!D138:D140)</f>
        <v>102133.5902355</v>
      </c>
      <c r="E50" s="35">
        <f>SUM(Mensuelle!E138:E140)</f>
        <v>54449.308837999997</v>
      </c>
      <c r="F50" s="35">
        <f>SUM(Mensuelle!F138:F140)</f>
        <v>958.60503438316914</v>
      </c>
      <c r="G50" s="35">
        <f>SUM(Mensuelle!G138:G140)</f>
        <v>10300</v>
      </c>
      <c r="H50" s="35">
        <f>SUM(Mensuelle!H138:H140)</f>
        <v>11258.60503438317</v>
      </c>
      <c r="I50" s="35">
        <f>SUM(Mensuelle!I138:I140)</f>
        <v>4250.1967449039803</v>
      </c>
      <c r="J50" s="35">
        <f>SUM(Mensuelle!J138:J140)</f>
        <v>172091.70085278715</v>
      </c>
      <c r="K50" s="35">
        <f>SUM(Mensuelle!K138:K140)</f>
        <v>52173.979341674712</v>
      </c>
      <c r="L50" s="35">
        <f>SUM(Mensuelle!L138:L140)</f>
        <v>224265.68019446186</v>
      </c>
    </row>
    <row r="51" spans="1:12" ht="18.95">
      <c r="A51" s="40" t="s">
        <v>94</v>
      </c>
      <c r="B51" s="35">
        <f>SUM(Mensuelle!B141:B143)</f>
        <v>87500.036029999988</v>
      </c>
      <c r="C51" s="35">
        <f>SUM(Mensuelle!C141:C143)</f>
        <v>46236.435062000004</v>
      </c>
      <c r="D51" s="35">
        <f>SUM(Mensuelle!D141:D143)</f>
        <v>133736.47109199999</v>
      </c>
      <c r="E51" s="35">
        <f>SUM(Mensuelle!E141:E143)</f>
        <v>59798.801219000001</v>
      </c>
      <c r="F51" s="35">
        <f>SUM(Mensuelle!F141:F143)</f>
        <v>1455.3466865133839</v>
      </c>
      <c r="G51" s="35">
        <f>SUM(Mensuelle!G141:G143)</f>
        <v>9334.6288649999988</v>
      </c>
      <c r="H51" s="35">
        <f>SUM(Mensuelle!H141:H143)</f>
        <v>10789.975551513382</v>
      </c>
      <c r="I51" s="35">
        <f>SUM(Mensuelle!I141:I143)</f>
        <v>2949.8032550960197</v>
      </c>
      <c r="J51" s="35">
        <f>SUM(Mensuelle!J141:J143)</f>
        <v>207275.05111760943</v>
      </c>
      <c r="K51" s="35">
        <f>SUM(Mensuelle!K141:K143)</f>
        <v>50062.681551762151</v>
      </c>
      <c r="L51" s="35">
        <f>SUM(Mensuelle!L141:L143)</f>
        <v>257337.73266937156</v>
      </c>
    </row>
    <row r="52" spans="1:12" ht="18.95">
      <c r="A52" s="40" t="s">
        <v>95</v>
      </c>
      <c r="B52" s="35">
        <f>SUM(Mensuelle!B144:B146)</f>
        <v>101166.06675600001</v>
      </c>
      <c r="C52" s="35">
        <f>SUM(Mensuelle!C144:C146)</f>
        <v>44552.793497499995</v>
      </c>
      <c r="D52" s="35">
        <f>SUM(Mensuelle!D144:D146)</f>
        <v>145718.8602535</v>
      </c>
      <c r="E52" s="35">
        <f>SUM(Mensuelle!E144:E146)</f>
        <v>49096.337910999995</v>
      </c>
      <c r="F52" s="35">
        <f>SUM(Mensuelle!F144:F146)</f>
        <v>1431.847738408595</v>
      </c>
      <c r="G52" s="35">
        <f>SUM(Mensuelle!G144:G146)</f>
        <v>3116.3741920000029</v>
      </c>
      <c r="H52" s="35">
        <f>SUM(Mensuelle!H144:H146)</f>
        <v>4548.2219304085984</v>
      </c>
      <c r="I52" s="35">
        <f>SUM(Mensuelle!I144:I146)</f>
        <v>4000</v>
      </c>
      <c r="J52" s="35">
        <f>SUM(Mensuelle!J144:J146)</f>
        <v>203363.42009490862</v>
      </c>
      <c r="K52" s="35">
        <f>SUM(Mensuelle!K144:K146)</f>
        <v>42747.97630957947</v>
      </c>
      <c r="L52" s="35">
        <f>SUM(Mensuelle!L144:L146)</f>
        <v>246111.39640448807</v>
      </c>
    </row>
    <row r="53" spans="1:12" ht="18.95">
      <c r="A53" s="40" t="s">
        <v>96</v>
      </c>
      <c r="B53" s="35">
        <f>SUM(Mensuelle!B147:B149)</f>
        <v>90021.897213999997</v>
      </c>
      <c r="C53" s="35">
        <f>SUM(Mensuelle!C147:C149)</f>
        <v>41034.581205000002</v>
      </c>
      <c r="D53" s="35">
        <f>SUM(Mensuelle!D147:D149)</f>
        <v>131056.47841899999</v>
      </c>
      <c r="E53" s="35">
        <f>SUM(Mensuelle!E147:E149)</f>
        <v>56206.35203200001</v>
      </c>
      <c r="F53" s="35">
        <f>SUM(Mensuelle!F147:F149)</f>
        <v>1787.3032774517778</v>
      </c>
      <c r="G53" s="35">
        <f>SUM(Mensuelle!G147:G149)</f>
        <v>5300</v>
      </c>
      <c r="H53" s="35">
        <f>SUM(Mensuelle!H147:H149)</f>
        <v>7087.3032774517778</v>
      </c>
      <c r="I53" s="35">
        <f>SUM(Mensuelle!I147:I149)</f>
        <v>4490</v>
      </c>
      <c r="J53" s="35">
        <f>SUM(Mensuelle!J147:J149)</f>
        <v>198840.13372845179</v>
      </c>
      <c r="K53" s="35">
        <f>SUM(Mensuelle!K147:K149)</f>
        <v>116040.09800500001</v>
      </c>
      <c r="L53" s="35">
        <f>SUM(Mensuelle!L147:L149)</f>
        <v>314880.23173345177</v>
      </c>
    </row>
    <row r="54" spans="1:12" ht="18.95">
      <c r="A54" s="40" t="s">
        <v>97</v>
      </c>
      <c r="B54" s="35">
        <f>SUM(Mensuelle!B150:B152)</f>
        <v>97090.38</v>
      </c>
      <c r="C54" s="35">
        <f>SUM(Mensuelle!C150:C152)</f>
        <v>31382.458999999999</v>
      </c>
      <c r="D54" s="35">
        <f>SUM(Mensuelle!D150:D152)</f>
        <v>128472.83900000001</v>
      </c>
      <c r="E54" s="35">
        <f>SUM(Mensuelle!E150:E152)</f>
        <v>55400.467000000004</v>
      </c>
      <c r="F54" s="35">
        <f>SUM(Mensuelle!F150:F152)</f>
        <v>1838.9937573263869</v>
      </c>
      <c r="G54" s="35">
        <f>SUM(Mensuelle!G150:G152)</f>
        <v>4867.1769999999997</v>
      </c>
      <c r="H54" s="35">
        <f>SUM(Mensuelle!H150:H152)</f>
        <v>6706.1707573263866</v>
      </c>
      <c r="I54" s="35">
        <f>SUM(Mensuelle!I150:I152)</f>
        <v>1556.7898640000001</v>
      </c>
      <c r="J54" s="35">
        <f>SUM(Mensuelle!J150:J152)</f>
        <v>192136.26662132642</v>
      </c>
      <c r="K54" s="35">
        <f>SUM(Mensuelle!K150:K152)</f>
        <v>51617.064068614469</v>
      </c>
      <c r="L54" s="35">
        <f>SUM(Mensuelle!L150:L152)</f>
        <v>243753.33068994086</v>
      </c>
    </row>
    <row r="55" spans="1:12" ht="18.95">
      <c r="A55" s="40" t="s">
        <v>98</v>
      </c>
      <c r="B55" s="35">
        <f>SUM(Mensuelle!B153:B155)</f>
        <v>96191.357573000001</v>
      </c>
      <c r="C55" s="35">
        <f>SUM(Mensuelle!C153:C155)</f>
        <v>37455.360503000004</v>
      </c>
      <c r="D55" s="35">
        <f>SUM(Mensuelle!D153:D155)</f>
        <v>133646.71807600002</v>
      </c>
      <c r="E55" s="35">
        <f>SUM(Mensuelle!E153:E155)</f>
        <v>64277.385454999996</v>
      </c>
      <c r="F55" s="35">
        <f>SUM(Mensuelle!F153:F155)</f>
        <v>1676.8458144289687</v>
      </c>
      <c r="G55" s="35">
        <f>SUM(Mensuelle!G153:G155)</f>
        <v>4810.623748</v>
      </c>
      <c r="H55" s="35">
        <f>SUM(Mensuelle!H153:H155)</f>
        <v>6487.4695624289689</v>
      </c>
      <c r="I55" s="35">
        <f>SUM(Mensuelle!I153:I155)</f>
        <v>6574.6529</v>
      </c>
      <c r="J55" s="35">
        <f>SUM(Mensuelle!J153:J155)</f>
        <v>210986.22599342896</v>
      </c>
      <c r="K55" s="35">
        <f>SUM(Mensuelle!K153:K155)</f>
        <v>66803.410655327971</v>
      </c>
      <c r="L55" s="35">
        <f>SUM(Mensuelle!L153:L155)</f>
        <v>277789.63664875692</v>
      </c>
    </row>
    <row r="56" spans="1:12" ht="18.95">
      <c r="A56" s="40" t="s">
        <v>99</v>
      </c>
      <c r="B56" s="35">
        <f>SUM(Mensuelle!B156:B158)</f>
        <v>96271.371333999967</v>
      </c>
      <c r="C56" s="35">
        <f>SUM(Mensuelle!C156:C158)</f>
        <v>34051.484036999987</v>
      </c>
      <c r="D56" s="35">
        <f>SUM(Mensuelle!D156:D158)</f>
        <v>130322.85537099995</v>
      </c>
      <c r="E56" s="35">
        <f>SUM(Mensuelle!E156:E158)</f>
        <v>88591.389723000015</v>
      </c>
      <c r="F56" s="35">
        <f>SUM(Mensuelle!F156:F158)</f>
        <v>1485.9289438166918</v>
      </c>
      <c r="G56" s="35">
        <f>SUM(Mensuelle!G156:G158)</f>
        <v>4754.0692520000011</v>
      </c>
      <c r="H56" s="35">
        <f>SUM(Mensuelle!H156:H158)</f>
        <v>6239.9981958166936</v>
      </c>
      <c r="I56" s="35">
        <f>SUM(Mensuelle!I156:I158)</f>
        <v>1907.325323</v>
      </c>
      <c r="J56" s="35">
        <f>SUM(Mensuelle!J156:J158)</f>
        <v>227061.56861281663</v>
      </c>
      <c r="K56" s="35">
        <f>SUM(Mensuelle!K156:K158)</f>
        <v>56570.144033980316</v>
      </c>
      <c r="L56" s="35">
        <f>SUM(Mensuelle!L156:L158)</f>
        <v>283631.71264679695</v>
      </c>
    </row>
    <row r="57" spans="1:12" ht="18.95">
      <c r="A57" s="40" t="s">
        <v>100</v>
      </c>
      <c r="B57" s="35">
        <f>SUM(Mensuelle!B159:B161)</f>
        <v>96262.346881000005</v>
      </c>
      <c r="C57" s="35">
        <f>SUM(Mensuelle!C159:C161)</f>
        <v>57353.585560000007</v>
      </c>
      <c r="D57" s="35">
        <f>SUM(Mensuelle!D159:D161)</f>
        <v>153615.93244100001</v>
      </c>
      <c r="E57" s="35">
        <f>SUM(Mensuelle!E159:E161)</f>
        <v>70061.80703299999</v>
      </c>
      <c r="F57" s="35">
        <f>SUM(Mensuelle!F159:F161)</f>
        <v>2808.9401065504103</v>
      </c>
      <c r="G57" s="35">
        <f>SUM(Mensuelle!G159:G161)</f>
        <v>4697.51721</v>
      </c>
      <c r="H57" s="35">
        <f>SUM(Mensuelle!H159:H161)</f>
        <v>7506.4573165504098</v>
      </c>
      <c r="I57" s="35">
        <f>SUM(Mensuelle!I159:I161)</f>
        <v>2085.4695099999999</v>
      </c>
      <c r="J57" s="35">
        <f>SUM(Mensuelle!J159:J161)</f>
        <v>233269.66630055045</v>
      </c>
      <c r="K57" s="35">
        <f>SUM(Mensuelle!K159:K161)</f>
        <v>106526.9152682195</v>
      </c>
      <c r="L57" s="35">
        <f>SUM(Mensuelle!L159:L161)</f>
        <v>339796.58156876994</v>
      </c>
    </row>
    <row r="58" spans="1:12" ht="18.95">
      <c r="A58" s="41" t="s">
        <v>101</v>
      </c>
      <c r="B58" s="35">
        <f>SUM(Mensuelle!B162:B164)</f>
        <v>102164.059482</v>
      </c>
      <c r="C58" s="35">
        <f>SUM(Mensuelle!C162:C164)</f>
        <v>36403.637409000003</v>
      </c>
      <c r="D58" s="35">
        <f>SUM(Mensuelle!D162:D164)</f>
        <v>138567.696891</v>
      </c>
      <c r="E58" s="35">
        <f>SUM(Mensuelle!E162:E164)</f>
        <v>85510.169850000006</v>
      </c>
      <c r="F58" s="35">
        <f>SUM(Mensuelle!F162:F164)</f>
        <v>1398.2309303941706</v>
      </c>
      <c r="G58" s="35">
        <f>SUM(Mensuelle!G162:G164)</f>
        <v>4100.7058459999998</v>
      </c>
      <c r="H58" s="35">
        <f>SUM(Mensuelle!H162:H164)</f>
        <v>5498.93677639417</v>
      </c>
      <c r="I58" s="35">
        <f>SUM(Mensuelle!I162:I164)</f>
        <v>1509.351735</v>
      </c>
      <c r="J58" s="35">
        <f>SUM(Mensuelle!J162:J164)</f>
        <v>231086.15525239418</v>
      </c>
      <c r="K58" s="35">
        <f>SUM(Mensuelle!K162:K164)</f>
        <v>82486.488236028323</v>
      </c>
      <c r="L58" s="35">
        <f>SUM(Mensuelle!L162:L164)</f>
        <v>313572.6434884225</v>
      </c>
    </row>
    <row r="59" spans="1:12" ht="18.95">
      <c r="A59" s="41" t="s">
        <v>102</v>
      </c>
      <c r="B59" s="35">
        <f>SUM(Mensuelle!B165:B167)</f>
        <v>100063.15121499999</v>
      </c>
      <c r="C59" s="35">
        <f>SUM(Mensuelle!C165:C167)</f>
        <v>53909.988641999997</v>
      </c>
      <c r="D59" s="35">
        <f>SUM(Mensuelle!D165:D167)</f>
        <v>153973.139857</v>
      </c>
      <c r="E59" s="35">
        <f>SUM(Mensuelle!E165:E167)</f>
        <v>74121.177575999987</v>
      </c>
      <c r="F59" s="35">
        <f>SUM(Mensuelle!F165:F167)</f>
        <v>1390.4129641553966</v>
      </c>
      <c r="G59" s="35">
        <f>SUM(Mensuelle!G165:G167)</f>
        <v>3983.5684099999999</v>
      </c>
      <c r="H59" s="35">
        <f>SUM(Mensuelle!H165:H167)</f>
        <v>5373.9813741553962</v>
      </c>
      <c r="I59" s="35">
        <f>SUM(Mensuelle!I165:I167)</f>
        <v>4681.561592</v>
      </c>
      <c r="J59" s="35">
        <f>SUM(Mensuelle!J165:J167)</f>
        <v>238149.86039915535</v>
      </c>
      <c r="K59" s="35">
        <f>SUM(Mensuelle!K165:K167)</f>
        <v>147002.12705511891</v>
      </c>
      <c r="L59" s="35">
        <f>SUM(Mensuelle!L165:L167)</f>
        <v>385151.98745427426</v>
      </c>
    </row>
    <row r="60" spans="1:12" ht="18.95">
      <c r="A60" s="41" t="s">
        <v>103</v>
      </c>
      <c r="B60" s="35">
        <f>SUM(Mensuelle!B168:B170)</f>
        <v>101920.84630400001</v>
      </c>
      <c r="C60" s="35">
        <f>SUM(Mensuelle!C168:C170)</f>
        <v>30648.32476</v>
      </c>
      <c r="D60" s="35">
        <f>SUM(Mensuelle!D168:D170)</f>
        <v>132569.17106399999</v>
      </c>
      <c r="E60" s="35">
        <f>SUM(Mensuelle!E168:E170)</f>
        <v>59050.463736000005</v>
      </c>
      <c r="F60" s="35">
        <f>SUM(Mensuelle!F168:F170)</f>
        <v>1746.2515402918821</v>
      </c>
      <c r="G60" s="35">
        <f>SUM(Mensuelle!G168:G170)</f>
        <v>4515.901218</v>
      </c>
      <c r="H60" s="35">
        <f>SUM(Mensuelle!H168:H170)</f>
        <v>6262.1527582918825</v>
      </c>
      <c r="I60" s="35">
        <f>SUM(Mensuelle!I168:I170)</f>
        <v>10232.478958</v>
      </c>
      <c r="J60" s="35">
        <f>SUM(Mensuelle!J168:J170)</f>
        <v>208114.26651629189</v>
      </c>
      <c r="K60" s="35">
        <f>SUM(Mensuelle!K168:K170)</f>
        <v>71139.099664811292</v>
      </c>
      <c r="L60" s="35">
        <f>SUM(Mensuelle!L168:L170)</f>
        <v>279253.36618110316</v>
      </c>
    </row>
    <row r="61" spans="1:12" ht="18.95">
      <c r="A61" s="41" t="s">
        <v>104</v>
      </c>
      <c r="B61" s="35">
        <f>SUM(Mensuelle!B171:B173)</f>
        <v>104509.32139199998</v>
      </c>
      <c r="C61" s="35">
        <f>SUM(Mensuelle!C171:C173)</f>
        <v>48594.436308999997</v>
      </c>
      <c r="D61" s="35">
        <f>SUM(Mensuelle!D171:D173)</f>
        <v>153103.75770099997</v>
      </c>
      <c r="E61" s="35">
        <f>SUM(Mensuelle!E171:E173)</f>
        <v>71691.660346000004</v>
      </c>
      <c r="F61" s="35">
        <f>SUM(Mensuelle!F171:F173)</f>
        <v>568.35523542001476</v>
      </c>
      <c r="G61" s="35">
        <f>SUM(Mensuelle!G171:G173)</f>
        <v>4454.2201990000003</v>
      </c>
      <c r="H61" s="35">
        <f>SUM(Mensuelle!H171:H173)</f>
        <v>5022.575434420015</v>
      </c>
      <c r="I61" s="35">
        <f>SUM(Mensuelle!I171:I173)</f>
        <v>6343.1900419999993</v>
      </c>
      <c r="J61" s="35">
        <f>SUM(Mensuelle!J171:J173)</f>
        <v>236161.18352341995</v>
      </c>
      <c r="K61" s="35">
        <f>SUM(Mensuelle!K171:K173)</f>
        <v>97655.810421034446</v>
      </c>
      <c r="L61" s="35">
        <f>SUM(Mensuelle!L171:L173)</f>
        <v>333816.99394445441</v>
      </c>
    </row>
    <row r="62" spans="1:12" ht="18.95">
      <c r="A62" s="41" t="s">
        <v>105</v>
      </c>
      <c r="B62" s="35">
        <f>SUM(Mensuelle!B174:B176)</f>
        <v>109514.461811</v>
      </c>
      <c r="C62" s="35">
        <f>SUM(Mensuelle!C174:C176)</f>
        <v>31359.888007000001</v>
      </c>
      <c r="D62" s="35">
        <f>SUM(Mensuelle!D174:D176)</f>
        <v>140874.34981799999</v>
      </c>
      <c r="E62" s="35">
        <f>SUM(Mensuelle!E174:E176)</f>
        <v>75608.176757000008</v>
      </c>
      <c r="F62" s="35">
        <f>SUM(Mensuelle!F174:F176)</f>
        <v>2120.5397497265149</v>
      </c>
      <c r="G62" s="35">
        <f>SUM(Mensuelle!G174:G176)</f>
        <v>5523.9454999999998</v>
      </c>
      <c r="H62" s="35">
        <f>SUM(Mensuelle!H174:H176)</f>
        <v>7644.4852497265147</v>
      </c>
      <c r="I62" s="35">
        <f>SUM(Mensuelle!I174:I176)</f>
        <v>2681.1980009999997</v>
      </c>
      <c r="J62" s="35">
        <f>SUM(Mensuelle!J174:J176)</f>
        <v>226808.20982572652</v>
      </c>
      <c r="K62" s="35">
        <f>SUM(Mensuelle!K174:K176)</f>
        <v>123390.98196081349</v>
      </c>
      <c r="L62" s="35">
        <f>SUM(Mensuelle!L174:L176)</f>
        <v>350199.19178653997</v>
      </c>
    </row>
    <row r="63" spans="1:12" ht="18.95">
      <c r="A63" s="41" t="s">
        <v>106</v>
      </c>
      <c r="B63" s="35">
        <f>SUM(Mensuelle!B177:B179)</f>
        <v>108632.29513300001</v>
      </c>
      <c r="C63" s="35">
        <f>SUM(Mensuelle!C177:C179)</f>
        <v>40709.769648000001</v>
      </c>
      <c r="D63" s="35">
        <f>SUM(Mensuelle!D177:D179)</f>
        <v>149342.06478100002</v>
      </c>
      <c r="E63" s="35">
        <f>SUM(Mensuelle!E177:E179)</f>
        <v>57114.675258000003</v>
      </c>
      <c r="F63" s="35">
        <f>SUM(Mensuelle!F177:F179)</f>
        <v>2519.3409714864824</v>
      </c>
      <c r="G63" s="35">
        <f>SUM(Mensuelle!G177:G179)</f>
        <v>4330.8704159999998</v>
      </c>
      <c r="H63" s="35">
        <f>SUM(Mensuelle!H177:H179)</f>
        <v>6850.2113874864826</v>
      </c>
      <c r="I63" s="35">
        <f>SUM(Mensuelle!I177:I179)</f>
        <v>3445.853521</v>
      </c>
      <c r="J63" s="35">
        <f>SUM(Mensuelle!J177:J179)</f>
        <v>216752.8049474865</v>
      </c>
      <c r="K63" s="35">
        <f>SUM(Mensuelle!K177:K179)</f>
        <v>182014.66062918465</v>
      </c>
      <c r="L63" s="35">
        <f>SUM(Mensuelle!L177:L179)</f>
        <v>398767.46557667118</v>
      </c>
    </row>
    <row r="64" spans="1:12" ht="18.95">
      <c r="A64" s="41" t="s">
        <v>107</v>
      </c>
      <c r="B64" s="35">
        <f>SUM(Mensuelle!B180:B182)</f>
        <v>110624.45921999999</v>
      </c>
      <c r="C64" s="35">
        <f>SUM(Mensuelle!C180:C182)</f>
        <v>59019.725359000004</v>
      </c>
      <c r="D64" s="35">
        <f>SUM(Mensuelle!D180:D182)</f>
        <v>169644.18457899999</v>
      </c>
      <c r="E64" s="35">
        <f>SUM(Mensuelle!E180:E182)</f>
        <v>79696.332972999997</v>
      </c>
      <c r="F64" s="35">
        <f>SUM(Mensuelle!F180:F182)</f>
        <v>3179.057380844722</v>
      </c>
      <c r="G64" s="35">
        <f>SUM(Mensuelle!G180:G182)</f>
        <v>4269.193483</v>
      </c>
      <c r="H64" s="35">
        <f>SUM(Mensuelle!H180:H182)</f>
        <v>7448.2508638447216</v>
      </c>
      <c r="I64" s="35">
        <f>SUM(Mensuelle!I180:I182)</f>
        <v>1596.2220150000001</v>
      </c>
      <c r="J64" s="35">
        <f>SUM(Mensuelle!J180:J182)</f>
        <v>258384.99043084471</v>
      </c>
      <c r="K64" s="35">
        <f>SUM(Mensuelle!K180:K182)</f>
        <v>122244.6002304499</v>
      </c>
      <c r="L64" s="35">
        <f>SUM(Mensuelle!L180:L182)</f>
        <v>380629.59066129464</v>
      </c>
    </row>
    <row r="65" spans="1:12" ht="18.95">
      <c r="A65" s="41" t="s">
        <v>108</v>
      </c>
      <c r="B65" s="35">
        <f>SUM(Mensuelle!B183:B185)</f>
        <v>112859.29048900001</v>
      </c>
      <c r="C65" s="35">
        <f>SUM(Mensuelle!C183:C185)</f>
        <v>30579.051865999998</v>
      </c>
      <c r="D65" s="35">
        <f>SUM(Mensuelle!D183:D185)</f>
        <v>143438.34235499997</v>
      </c>
      <c r="E65" s="35">
        <f>SUM(Mensuelle!E183:E185)</f>
        <v>77517.565723000007</v>
      </c>
      <c r="F65" s="35">
        <f>SUM(Mensuelle!F183:F185)</f>
        <v>1796.614358461019</v>
      </c>
      <c r="G65" s="35">
        <f>SUM(Mensuelle!G183:G185)</f>
        <v>4524.2568840000004</v>
      </c>
      <c r="H65" s="35">
        <f>SUM(Mensuelle!H183:H185)</f>
        <v>6320.8712424610194</v>
      </c>
      <c r="I65" s="35">
        <f>SUM(Mensuelle!I183:I185)</f>
        <v>0</v>
      </c>
      <c r="J65" s="35">
        <f>SUM(Mensuelle!J183:J185)</f>
        <v>227276.77932046104</v>
      </c>
      <c r="K65" s="35">
        <f>SUM(Mensuelle!K183:K185)</f>
        <v>157656.10550797696</v>
      </c>
      <c r="L65" s="35">
        <f>SUM(Mensuelle!L183:L185)</f>
        <v>384932.88482843805</v>
      </c>
    </row>
    <row r="66" spans="1:12" ht="18.95">
      <c r="A66" s="41" t="s">
        <v>109</v>
      </c>
      <c r="B66" s="35">
        <f>SUM(Mensuelle!B186:B188)</f>
        <v>117166.41869799999</v>
      </c>
      <c r="C66" s="35">
        <f>SUM(Mensuelle!C186:C188)</f>
        <v>56629.356223000003</v>
      </c>
      <c r="D66" s="35">
        <f>SUM(Mensuelle!D186:D188)</f>
        <v>173795.774921</v>
      </c>
      <c r="E66" s="35">
        <f>SUM(Mensuelle!E186:E188)</f>
        <v>73146.174723000004</v>
      </c>
      <c r="F66" s="35">
        <f>SUM(Mensuelle!F186:F188)</f>
        <v>3171.8746395840653</v>
      </c>
      <c r="G66" s="35">
        <f>SUM(Mensuelle!G186:G188)</f>
        <v>1366.9521279999999</v>
      </c>
      <c r="H66" s="35">
        <f>SUM(Mensuelle!H186:H188)</f>
        <v>4538.8267675840652</v>
      </c>
      <c r="I66" s="35">
        <f>SUM(Mensuelle!I186:I188)</f>
        <v>0</v>
      </c>
      <c r="J66" s="35">
        <f>SUM(Mensuelle!J186:J188)</f>
        <v>251480.77641158405</v>
      </c>
      <c r="K66" s="35">
        <f>SUM(Mensuelle!K186:K188)</f>
        <v>93945.112232190731</v>
      </c>
      <c r="L66" s="35">
        <f>SUM(Mensuelle!L186:L188)</f>
        <v>345425.88864377479</v>
      </c>
    </row>
    <row r="67" spans="1:12" ht="18.95">
      <c r="A67" s="41" t="s">
        <v>110</v>
      </c>
      <c r="B67" s="35">
        <f>SUM(Mensuelle!B189:B191)</f>
        <v>118451.920025</v>
      </c>
      <c r="C67" s="35">
        <f>SUM(Mensuelle!C189:C191)</f>
        <v>40815.740196999999</v>
      </c>
      <c r="D67" s="35">
        <f>SUM(Mensuelle!D189:D191)</f>
        <v>159267.66022199998</v>
      </c>
      <c r="E67" s="35">
        <f>SUM(Mensuelle!E189:E191)</f>
        <v>83125.602123000004</v>
      </c>
      <c r="F67" s="35">
        <f>SUM(Mensuelle!F189:F191)</f>
        <v>1761.6694675044082</v>
      </c>
      <c r="G67" s="35">
        <f>SUM(Mensuelle!G189:G191)</f>
        <v>0</v>
      </c>
      <c r="H67" s="35">
        <f>SUM(Mensuelle!H189:H191)</f>
        <v>1761.6694675044082</v>
      </c>
      <c r="I67" s="35">
        <f>SUM(Mensuelle!I189:I191)</f>
        <v>0</v>
      </c>
      <c r="J67" s="35">
        <f>SUM(Mensuelle!J189:J191)</f>
        <v>244154.93181250442</v>
      </c>
      <c r="K67" s="35">
        <f>SUM(Mensuelle!K189:K191)</f>
        <v>84893.152059744083</v>
      </c>
      <c r="L67" s="35">
        <f>SUM(Mensuelle!L189:L191)</f>
        <v>329048.08387224848</v>
      </c>
    </row>
    <row r="68" spans="1:12" ht="18.95">
      <c r="A68" s="41" t="s">
        <v>111</v>
      </c>
      <c r="B68" s="35">
        <f>SUM(Mensuelle!B192:B194)</f>
        <v>177388.85891000001</v>
      </c>
      <c r="C68" s="35">
        <f>SUM(Mensuelle!C192:C194)</f>
        <v>67883.141436999998</v>
      </c>
      <c r="D68" s="35">
        <f>SUM(Mensuelle!D192:D194)</f>
        <v>245272.00034700002</v>
      </c>
      <c r="E68" s="35">
        <f>SUM(Mensuelle!E192:E194)</f>
        <v>293755.39453699999</v>
      </c>
      <c r="F68" s="35">
        <f>SUM(Mensuelle!F192:F194)</f>
        <v>1479.6805681049657</v>
      </c>
      <c r="G68" s="35">
        <f>SUM(Mensuelle!G192:G194)</f>
        <v>28848.817048000001</v>
      </c>
      <c r="H68" s="35">
        <f>SUM(Mensuelle!H192:H194)</f>
        <v>30328.497616104967</v>
      </c>
      <c r="I68" s="35">
        <f>SUM(Mensuelle!I192:I194)</f>
        <v>0</v>
      </c>
      <c r="J68" s="35">
        <f>SUM(Mensuelle!J192:J194)</f>
        <v>569355.89250010508</v>
      </c>
      <c r="K68" s="35">
        <f>SUM(Mensuelle!K192:K194)</f>
        <v>123723.02716114235</v>
      </c>
      <c r="L68" s="35">
        <f>SUM(Mensuelle!L192:L194)</f>
        <v>693078.9196612474</v>
      </c>
    </row>
    <row r="69" spans="1:12" ht="18.95">
      <c r="A69" s="41" t="s">
        <v>112</v>
      </c>
      <c r="B69" s="35">
        <f>SUM(Mensuelle!B195:B197)</f>
        <v>119115.726414</v>
      </c>
      <c r="C69" s="35">
        <f>SUM(Mensuelle!C195:C197)</f>
        <v>31409.396001999998</v>
      </c>
      <c r="D69" s="35">
        <f>SUM(Mensuelle!D195:D197)</f>
        <v>150525.122416</v>
      </c>
      <c r="E69" s="35">
        <f>SUM(Mensuelle!E195:E197)</f>
        <v>58908.036587000002</v>
      </c>
      <c r="F69" s="35">
        <f>SUM(Mensuelle!F195:F197)</f>
        <v>2008.4898620446061</v>
      </c>
      <c r="G69" s="35">
        <f>SUM(Mensuelle!G195:G197)</f>
        <v>41798.024864999999</v>
      </c>
      <c r="H69" s="35">
        <f>SUM(Mensuelle!H195:H197)</f>
        <v>43806.514727044603</v>
      </c>
      <c r="I69" s="35">
        <f>SUM(Mensuelle!I195:I197)</f>
        <v>0</v>
      </c>
      <c r="J69" s="35">
        <f>SUM(Mensuelle!J195:J197)</f>
        <v>253239.67373004463</v>
      </c>
      <c r="K69" s="35">
        <f>SUM(Mensuelle!K195:K197)</f>
        <v>113768.1748332617</v>
      </c>
      <c r="L69" s="35">
        <f>SUM(Mensuelle!L195:L197)</f>
        <v>367007.84856330632</v>
      </c>
    </row>
    <row r="70" spans="1:12" ht="18.95">
      <c r="A70" s="41" t="s">
        <v>113</v>
      </c>
      <c r="B70" s="43">
        <f>SUM(Mensuelle!B198:B200)</f>
        <v>120355.621805</v>
      </c>
      <c r="C70" s="43">
        <f>SUM(Mensuelle!C198:C200)</f>
        <v>30607.177026999998</v>
      </c>
      <c r="D70" s="43">
        <f>SUM(Mensuelle!D198:D200)</f>
        <v>150962.798832</v>
      </c>
      <c r="E70" s="43">
        <f>SUM(Mensuelle!E198:E200)</f>
        <v>40085.429076</v>
      </c>
      <c r="F70" s="43">
        <f>SUM(Mensuelle!F198:F200)</f>
        <v>3162.5942506395577</v>
      </c>
      <c r="G70" s="43">
        <f>SUM(Mensuelle!G198:G200)</f>
        <v>40392.774954</v>
      </c>
      <c r="H70" s="43">
        <f>SUM(Mensuelle!H198:H200)</f>
        <v>43555.369204639559</v>
      </c>
      <c r="I70" s="43">
        <f>SUM(Mensuelle!I198:I200)</f>
        <v>0</v>
      </c>
      <c r="J70" s="43">
        <f>SUM(Mensuelle!J198:J200)</f>
        <v>234603.59711263957</v>
      </c>
      <c r="K70" s="43">
        <f>SUM(Mensuelle!K198:K200)</f>
        <v>139649.47822694125</v>
      </c>
      <c r="L70" s="43">
        <f>SUM(Mensuelle!L198:L200)</f>
        <v>374253.07533958083</v>
      </c>
    </row>
    <row r="71" spans="1:12" ht="18.95">
      <c r="A71" s="41" t="s">
        <v>114</v>
      </c>
      <c r="B71" s="43">
        <f>SUM(Mensuelle!B201:B203)</f>
        <v>120230.90963400001</v>
      </c>
      <c r="C71" s="43">
        <f>SUM(Mensuelle!C201:C203)</f>
        <v>72611.709881000002</v>
      </c>
      <c r="D71" s="43">
        <f>SUM(Mensuelle!D201:D203)</f>
        <v>192842.619515</v>
      </c>
      <c r="E71" s="43">
        <f>SUM(Mensuelle!E201:E203)</f>
        <v>73163.889297999995</v>
      </c>
      <c r="F71" s="43">
        <f>SUM(Mensuelle!F201:F203)</f>
        <v>1774.5231337755986</v>
      </c>
      <c r="G71" s="43">
        <f>SUM(Mensuelle!G201:G203)</f>
        <v>56341.240526000009</v>
      </c>
      <c r="H71" s="43">
        <f>SUM(Mensuelle!H201:H203)</f>
        <v>58115.763659775606</v>
      </c>
      <c r="I71" s="43">
        <f>SUM(Mensuelle!I201:I203)</f>
        <v>0</v>
      </c>
      <c r="J71" s="43">
        <f>SUM(Mensuelle!J201:J203)</f>
        <v>324122.27247277566</v>
      </c>
      <c r="K71" s="43">
        <f>SUM(Mensuelle!K201:K203)</f>
        <v>194987.41540586602</v>
      </c>
      <c r="L71" s="43">
        <f>SUM(Mensuelle!L201:L203)</f>
        <v>519109.68787864165</v>
      </c>
    </row>
    <row r="72" spans="1:12" ht="18.95">
      <c r="A72" s="41" t="s">
        <v>115</v>
      </c>
      <c r="B72" s="43">
        <f>SUM(Mensuelle!B204:B206)</f>
        <v>122819.35376299999</v>
      </c>
      <c r="C72" s="43">
        <f>SUM(Mensuelle!C204:C206)</f>
        <v>28898.813583000003</v>
      </c>
      <c r="D72" s="43">
        <f>SUM(Mensuelle!D204:D206)</f>
        <v>151718.167346</v>
      </c>
      <c r="E72" s="43">
        <f>SUM(Mensuelle!E204:E206)</f>
        <v>135874.3529</v>
      </c>
      <c r="F72" s="43">
        <f>SUM(Mensuelle!F204:F206)</f>
        <v>2757.091034138904</v>
      </c>
      <c r="G72" s="43">
        <f>SUM(Mensuelle!G204:G206)</f>
        <v>40741.292985</v>
      </c>
      <c r="H72" s="43">
        <f>SUM(Mensuelle!H204:H206)</f>
        <v>43498.38401913891</v>
      </c>
      <c r="I72" s="43">
        <f>SUM(Mensuelle!I204:I206)</f>
        <v>0</v>
      </c>
      <c r="J72" s="43">
        <f>SUM(Mensuelle!J204:J206)</f>
        <v>331090.9042651389</v>
      </c>
      <c r="K72" s="43">
        <f>SUM(Mensuelle!K204:K206)</f>
        <v>100667.80378171042</v>
      </c>
      <c r="L72" s="43">
        <f>SUM(Mensuelle!L204:L206)</f>
        <v>431758.70804684929</v>
      </c>
    </row>
    <row r="73" spans="1:12" ht="18.95">
      <c r="A73" s="41" t="s">
        <v>116</v>
      </c>
      <c r="B73" s="43">
        <f>SUM(Mensuelle!B207:B209)</f>
        <v>120891.87796</v>
      </c>
      <c r="C73" s="43">
        <f>SUM(Mensuelle!C207:C209)</f>
        <v>36293.205278000001</v>
      </c>
      <c r="D73" s="43">
        <f>SUM(Mensuelle!D207:D209)</f>
        <v>157185.08323799999</v>
      </c>
      <c r="E73" s="43">
        <f>SUM(Mensuelle!E207:E209)</f>
        <v>61842.306605000005</v>
      </c>
      <c r="F73" s="43">
        <f>SUM(Mensuelle!F207:F209)</f>
        <v>2674.8216444043323</v>
      </c>
      <c r="G73" s="43">
        <f>SUM(Mensuelle!G207:G209)</f>
        <v>48011.891990999997</v>
      </c>
      <c r="H73" s="43">
        <f>SUM(Mensuelle!H207:H209)</f>
        <v>50686.713635404332</v>
      </c>
      <c r="I73" s="43">
        <f>SUM(Mensuelle!I207:I209)</f>
        <v>0</v>
      </c>
      <c r="J73" s="43">
        <f>SUM(Mensuelle!J207:J209)</f>
        <v>269714.10347840434</v>
      </c>
      <c r="K73" s="43">
        <f>SUM(Mensuelle!K207:K209)</f>
        <v>111488.50095018549</v>
      </c>
      <c r="L73" s="43">
        <f>SUM(Mensuelle!L207:L209)</f>
        <v>381202.60442858981</v>
      </c>
    </row>
    <row r="74" spans="1:12">
      <c r="A74" s="39" t="s">
        <v>48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3"/>
    </row>
    <row r="75" spans="1:12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</row>
  </sheetData>
  <mergeCells count="4">
    <mergeCell ref="A4:A5"/>
    <mergeCell ref="B4:J4"/>
    <mergeCell ref="K4:K5"/>
    <mergeCell ref="L4:L5"/>
  </mergeCells>
  <hyperlinks>
    <hyperlink ref="A1" location="Table_de_Matière!A1" display="Retour à la Table de Matière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N28"/>
  <sheetViews>
    <sheetView tabSelected="1" workbookViewId="0">
      <pane xSplit="1" ySplit="5" topLeftCell="D6" activePane="bottomRight" state="frozen"/>
      <selection pane="bottomRight" activeCell="G21" sqref="G21"/>
      <selection pane="bottomLeft" activeCell="A6" sqref="A6"/>
      <selection pane="topRight" activeCell="B1" sqref="B1"/>
    </sheetView>
  </sheetViews>
  <sheetFormatPr defaultColWidth="11.5546875" defaultRowHeight="15.95"/>
  <cols>
    <col min="1" max="1" width="28.44140625" customWidth="1"/>
    <col min="2" max="2" width="18.5546875" customWidth="1"/>
    <col min="3" max="3" width="20.88671875" customWidth="1"/>
    <col min="4" max="4" width="20.6640625" customWidth="1"/>
    <col min="5" max="5" width="16.88671875" customWidth="1"/>
    <col min="6" max="6" width="17.6640625" customWidth="1"/>
    <col min="7" max="7" width="18.109375" customWidth="1"/>
    <col min="8" max="8" width="11.5546875" customWidth="1"/>
    <col min="9" max="9" width="14.6640625" customWidth="1"/>
    <col min="14" max="14" width="17.88671875" bestFit="1" customWidth="1"/>
  </cols>
  <sheetData>
    <row r="1" spans="1:12">
      <c r="A1" s="20" t="s">
        <v>39</v>
      </c>
    </row>
    <row r="4" spans="1:12" s="1" customFormat="1" ht="18.95">
      <c r="A4" s="45" t="s">
        <v>41</v>
      </c>
      <c r="B4" s="46" t="s">
        <v>42</v>
      </c>
      <c r="C4" s="47"/>
      <c r="D4" s="47"/>
      <c r="E4" s="47"/>
      <c r="F4" s="47"/>
      <c r="G4" s="47"/>
      <c r="H4" s="47"/>
      <c r="I4" s="47"/>
      <c r="J4" s="48"/>
      <c r="K4" s="49" t="s">
        <v>43</v>
      </c>
      <c r="L4" s="51" t="s">
        <v>44</v>
      </c>
    </row>
    <row r="5" spans="1:12" s="1" customFormat="1" ht="66" customHeight="1">
      <c r="A5" s="45"/>
      <c r="B5" s="34" t="s">
        <v>27</v>
      </c>
      <c r="C5" s="34" t="s">
        <v>28</v>
      </c>
      <c r="D5" s="34" t="s">
        <v>45</v>
      </c>
      <c r="E5" s="34" t="s">
        <v>30</v>
      </c>
      <c r="F5" s="34" t="s">
        <v>32</v>
      </c>
      <c r="G5" s="34" t="s">
        <v>33</v>
      </c>
      <c r="H5" s="34" t="s">
        <v>31</v>
      </c>
      <c r="I5" s="34" t="s">
        <v>46</v>
      </c>
      <c r="J5" s="34" t="s">
        <v>29</v>
      </c>
      <c r="K5" s="50"/>
      <c r="L5" s="52"/>
    </row>
    <row r="6" spans="1:12">
      <c r="A6" s="37">
        <v>2002</v>
      </c>
      <c r="B6" s="35">
        <f>SUM(Mensuelle!B3:B14)</f>
        <v>52880.800000000003</v>
      </c>
      <c r="C6" s="35">
        <v>18676.099999999999</v>
      </c>
      <c r="D6" s="35">
        <v>63837.1</v>
      </c>
      <c r="E6" s="35">
        <v>29574.6</v>
      </c>
      <c r="F6" s="35">
        <v>10316.5</v>
      </c>
      <c r="G6" s="35">
        <v>12732.8</v>
      </c>
      <c r="H6" s="35">
        <v>23049.3</v>
      </c>
      <c r="I6" s="35">
        <v>11502</v>
      </c>
      <c r="J6" s="35">
        <v>127963</v>
      </c>
      <c r="K6" s="35">
        <v>65770.5</v>
      </c>
      <c r="L6" s="8">
        <v>193733.5</v>
      </c>
    </row>
    <row r="7" spans="1:12">
      <c r="A7" s="37">
        <v>2003</v>
      </c>
      <c r="B7" s="35">
        <v>52814.3</v>
      </c>
      <c r="C7" s="35">
        <v>14987.1</v>
      </c>
      <c r="D7" s="35">
        <v>67801.400000000009</v>
      </c>
      <c r="E7" s="35">
        <v>35736.5</v>
      </c>
      <c r="F7" s="35">
        <v>12398.9</v>
      </c>
      <c r="G7" s="35">
        <v>13846.3</v>
      </c>
      <c r="H7" s="35">
        <v>26245.199999999997</v>
      </c>
      <c r="I7" s="35">
        <v>12826.6</v>
      </c>
      <c r="J7" s="35">
        <v>142609.70000000001</v>
      </c>
      <c r="K7" s="35">
        <v>99405.2</v>
      </c>
      <c r="L7" s="8">
        <v>242014.90000000002</v>
      </c>
    </row>
    <row r="8" spans="1:12">
      <c r="A8" s="37">
        <v>2004</v>
      </c>
      <c r="B8" s="35">
        <v>58600</v>
      </c>
      <c r="C8" s="35">
        <v>53600</v>
      </c>
      <c r="D8" s="35">
        <v>112200</v>
      </c>
      <c r="E8" s="35">
        <v>26400</v>
      </c>
      <c r="F8" s="35">
        <v>10500</v>
      </c>
      <c r="G8" s="35">
        <v>14000</v>
      </c>
      <c r="H8" s="35">
        <v>24500</v>
      </c>
      <c r="I8" s="35">
        <v>14515</v>
      </c>
      <c r="J8" s="35">
        <v>177615</v>
      </c>
      <c r="K8" s="35">
        <v>119900</v>
      </c>
      <c r="L8" s="35">
        <v>297515</v>
      </c>
    </row>
    <row r="9" spans="1:12">
      <c r="A9" s="37">
        <v>2005</v>
      </c>
      <c r="B9" s="35">
        <f>SUM(Mensuelle!B6:B17)</f>
        <v>72969.3</v>
      </c>
      <c r="C9" s="35">
        <f>SUM(Mensuelle!C6:C17)</f>
        <v>65730</v>
      </c>
      <c r="D9" s="35">
        <f>SUM(Mensuelle!D6:D17)</f>
        <v>138699.29999999999</v>
      </c>
      <c r="E9" s="35">
        <f>SUM(Mensuelle!E6:E17)</f>
        <v>30419.999999999996</v>
      </c>
      <c r="F9" s="35">
        <f>SUM(Mensuelle!F6:F17)</f>
        <v>9137.1</v>
      </c>
      <c r="G9" s="35">
        <f>SUM(Mensuelle!G6:G17)</f>
        <v>19400</v>
      </c>
      <c r="H9" s="35">
        <f>SUM(Mensuelle!H6:H17)</f>
        <v>28537.100000000002</v>
      </c>
      <c r="I9" s="35">
        <f>SUM(Mensuelle!I6:I17)</f>
        <v>20375</v>
      </c>
      <c r="J9" s="35">
        <f>SUM(Mensuelle!J6:J17)</f>
        <v>218031.4</v>
      </c>
      <c r="K9" s="35">
        <f>SUM(Mensuelle!K6:K17)</f>
        <v>84561</v>
      </c>
      <c r="L9" s="35">
        <f>SUM(Mensuelle!L6:L17)</f>
        <v>302592.40000000002</v>
      </c>
    </row>
    <row r="10" spans="1:12">
      <c r="A10" s="37">
        <v>2006</v>
      </c>
      <c r="B10" s="35">
        <f>SUM(Mensuelle!B18:B29)</f>
        <v>89769.5</v>
      </c>
      <c r="C10" s="35">
        <f>SUM(Mensuelle!C18:C29)</f>
        <v>74657</v>
      </c>
      <c r="D10" s="35">
        <f>SUM(Mensuelle!D18:D29)</f>
        <v>164426.5</v>
      </c>
      <c r="E10" s="35">
        <f>SUM(Mensuelle!E18:E29)</f>
        <v>36115.799999999996</v>
      </c>
      <c r="F10" s="35">
        <f>SUM(Mensuelle!F18:F29)</f>
        <v>8094.1</v>
      </c>
      <c r="G10" s="35">
        <f>SUM(Mensuelle!G18:G29)</f>
        <v>10109.100000000002</v>
      </c>
      <c r="H10" s="35">
        <f>SUM(Mensuelle!H18:H29)</f>
        <v>18203.2</v>
      </c>
      <c r="I10" s="35">
        <f>SUM(Mensuelle!I18:I29)</f>
        <v>6350.7</v>
      </c>
      <c r="J10" s="35">
        <f>SUM(Mensuelle!J18:J29)</f>
        <v>225096.2</v>
      </c>
      <c r="K10" s="35">
        <f>SUM(Mensuelle!K18:K29)</f>
        <v>90219</v>
      </c>
      <c r="L10" s="35">
        <f>SUM(Mensuelle!L18:L29)</f>
        <v>315315.20000000007</v>
      </c>
    </row>
    <row r="11" spans="1:12">
      <c r="A11" s="37">
        <v>2007</v>
      </c>
      <c r="B11" s="35">
        <f>SUM(Mensuelle!B30:B41)</f>
        <v>111697.8</v>
      </c>
      <c r="C11" s="35">
        <f>SUM(Mensuelle!C30:C41)</f>
        <v>71411.100000000006</v>
      </c>
      <c r="D11" s="35">
        <f>SUM(Mensuelle!D30:D41)</f>
        <v>183108.9</v>
      </c>
      <c r="E11" s="35">
        <f>SUM(Mensuelle!E30:E41)</f>
        <v>46687.700000000004</v>
      </c>
      <c r="F11" s="35">
        <f>SUM(Mensuelle!F30:F41)</f>
        <v>8267.7900000000009</v>
      </c>
      <c r="G11" s="35">
        <f>SUM(Mensuelle!G30:G41)</f>
        <v>18176.8</v>
      </c>
      <c r="H11" s="35">
        <f>SUM(Mensuelle!H30:H41)</f>
        <v>26444.589999999997</v>
      </c>
      <c r="I11" s="35">
        <f>SUM(Mensuelle!I30:I41)</f>
        <v>5383.1</v>
      </c>
      <c r="J11" s="35">
        <f>SUM(Mensuelle!J30:J41)</f>
        <v>261624.28999999995</v>
      </c>
      <c r="K11" s="35">
        <f>SUM(Mensuelle!K30:K41)</f>
        <v>128146.50000000001</v>
      </c>
      <c r="L11" s="35">
        <f>SUM(Mensuelle!L30:L41)</f>
        <v>389770.79000000004</v>
      </c>
    </row>
    <row r="12" spans="1:12">
      <c r="A12" s="37">
        <v>2008</v>
      </c>
      <c r="B12" s="35">
        <f>SUM(Mensuelle!B42:B53)</f>
        <v>155098.89999999997</v>
      </c>
      <c r="C12" s="35">
        <f>SUM(Mensuelle!C42:C53)</f>
        <v>103309.4</v>
      </c>
      <c r="D12" s="35">
        <f>SUM(Mensuelle!D42:D53)</f>
        <v>258408.30000000005</v>
      </c>
      <c r="E12" s="35">
        <f>SUM(Mensuelle!E42:E53)</f>
        <v>71299.5</v>
      </c>
      <c r="F12" s="35">
        <f>SUM(Mensuelle!F42:F53)</f>
        <v>9827.9999999999982</v>
      </c>
      <c r="G12" s="35">
        <f>SUM(Mensuelle!G42:G53)</f>
        <v>14763.4</v>
      </c>
      <c r="H12" s="35">
        <f>SUM(Mensuelle!H42:H53)</f>
        <v>24591.399999999998</v>
      </c>
      <c r="I12" s="35">
        <f>SUM(Mensuelle!I42:I53)</f>
        <v>5671.3</v>
      </c>
      <c r="J12" s="35">
        <f>SUM(Mensuelle!J42:J53)</f>
        <v>359970.50000000006</v>
      </c>
      <c r="K12" s="35">
        <f>SUM(Mensuelle!K42:K53)</f>
        <v>76633</v>
      </c>
      <c r="L12" s="35">
        <f>SUM(Mensuelle!L42:L53)</f>
        <v>436603.5</v>
      </c>
    </row>
    <row r="13" spans="1:12">
      <c r="A13" s="37">
        <v>2009</v>
      </c>
      <c r="B13" s="35">
        <f>SUM(Mensuelle!B54:B65)</f>
        <v>179769.5</v>
      </c>
      <c r="C13" s="35">
        <f>SUM(Mensuelle!C54:C65)</f>
        <v>104186.09999999999</v>
      </c>
      <c r="D13" s="35">
        <f>SUM(Mensuelle!D54:D65)</f>
        <v>283955.59999999998</v>
      </c>
      <c r="E13" s="35">
        <f>SUM(Mensuelle!E54:E65)</f>
        <v>115536.29999999999</v>
      </c>
      <c r="F13" s="35">
        <f>SUM(Mensuelle!F54:F65)</f>
        <v>8648.7594791469819</v>
      </c>
      <c r="G13" s="35">
        <f>SUM(Mensuelle!G54:G65)</f>
        <v>17593.399999999998</v>
      </c>
      <c r="H13" s="35">
        <f>SUM(Mensuelle!H54:H65)</f>
        <v>26242.159479146983</v>
      </c>
      <c r="I13" s="35">
        <f>SUM(Mensuelle!I54:I65)</f>
        <v>8716.1</v>
      </c>
      <c r="J13" s="35">
        <f>SUM(Mensuelle!J54:J65)</f>
        <v>434450.159479147</v>
      </c>
      <c r="K13" s="35">
        <f>SUM(Mensuelle!K54:K65)</f>
        <v>105148.6</v>
      </c>
      <c r="L13" s="35">
        <f>SUM(Mensuelle!L54:L65)</f>
        <v>539598.75947914692</v>
      </c>
    </row>
    <row r="14" spans="1:12">
      <c r="A14" s="37">
        <v>2010</v>
      </c>
      <c r="B14" s="35">
        <f>SUM(Mensuelle!B66:B77)</f>
        <v>220809.40000000002</v>
      </c>
      <c r="C14" s="35">
        <f>SUM(Mensuelle!C66:C77)</f>
        <v>94380</v>
      </c>
      <c r="D14" s="35">
        <f>SUM(Mensuelle!D66:D77)</f>
        <v>315189.39999999997</v>
      </c>
      <c r="E14" s="35">
        <f>SUM(Mensuelle!E66:E77)</f>
        <v>124368.90000000001</v>
      </c>
      <c r="F14" s="35">
        <f>SUM(Mensuelle!F66:F77)</f>
        <v>2068.9664205272002</v>
      </c>
      <c r="G14" s="35">
        <f>SUM(Mensuelle!G66:G77)</f>
        <v>14749</v>
      </c>
      <c r="H14" s="35">
        <f>SUM(Mensuelle!H66:H77)</f>
        <v>16817.966420527198</v>
      </c>
      <c r="I14" s="35">
        <f>SUM(Mensuelle!I66:I77)</f>
        <v>10847.5</v>
      </c>
      <c r="J14" s="35">
        <f>SUM(Mensuelle!J66:J77)</f>
        <v>467223.76642052719</v>
      </c>
      <c r="K14" s="35">
        <f>SUM(Mensuelle!K66:K77)</f>
        <v>143052.09999999998</v>
      </c>
      <c r="L14" s="35">
        <f>SUM(Mensuelle!L66:L77)</f>
        <v>610275.86642052722</v>
      </c>
    </row>
    <row r="15" spans="1:12">
      <c r="A15" s="37">
        <v>2011</v>
      </c>
      <c r="B15" s="35">
        <f>SUM(Mensuelle!B78:B89)</f>
        <v>273008.43400000001</v>
      </c>
      <c r="C15" s="35">
        <f>SUM(Mensuelle!C78:C89)</f>
        <v>97939.592999999993</v>
      </c>
      <c r="D15" s="35">
        <f>SUM(Mensuelle!D78:D89)</f>
        <v>370948.02700000006</v>
      </c>
      <c r="E15" s="35">
        <f>SUM(Mensuelle!E78:E89)</f>
        <v>139973.89600000001</v>
      </c>
      <c r="F15" s="35">
        <f>SUM(Mensuelle!F78:F89)</f>
        <v>2846.6347450885173</v>
      </c>
      <c r="G15" s="35">
        <f>SUM(Mensuelle!G78:G89)</f>
        <v>21374.012999999999</v>
      </c>
      <c r="H15" s="35">
        <f>SUM(Mensuelle!H78:H89)</f>
        <v>24220.647745088521</v>
      </c>
      <c r="I15" s="35">
        <f>SUM(Mensuelle!I78:I89)</f>
        <v>10676.148999999999</v>
      </c>
      <c r="J15" s="35">
        <f>SUM(Mensuelle!J78:J89)</f>
        <v>545818.71974508849</v>
      </c>
      <c r="K15" s="35">
        <f>SUM(Mensuelle!K78:K89)</f>
        <v>214905.38113778271</v>
      </c>
      <c r="L15" s="35">
        <f>SUM(Mensuelle!L78:L89)</f>
        <v>760724.10088287119</v>
      </c>
    </row>
    <row r="16" spans="1:12">
      <c r="A16" s="37">
        <v>2012</v>
      </c>
      <c r="B16" s="35">
        <f>SUM(Mensuelle!B90:B101)</f>
        <v>282162.38788599998</v>
      </c>
      <c r="C16" s="35">
        <f>SUM(Mensuelle!C90:C101)</f>
        <v>103762.837776</v>
      </c>
      <c r="D16" s="35">
        <f>SUM(Mensuelle!D90:D101)</f>
        <v>385925.22566200001</v>
      </c>
      <c r="E16" s="35">
        <f>SUM(Mensuelle!E90:E101)</f>
        <v>163199.338231</v>
      </c>
      <c r="F16" s="35">
        <f>SUM(Mensuelle!F90:F101)</f>
        <v>3514.7283133642395</v>
      </c>
      <c r="G16" s="35">
        <f>SUM(Mensuelle!G90:G101)</f>
        <v>19772.840000000004</v>
      </c>
      <c r="H16" s="35">
        <f>SUM(Mensuelle!H90:H101)</f>
        <v>23287.568313364241</v>
      </c>
      <c r="I16" s="35">
        <f>SUM(Mensuelle!I90:I101)</f>
        <v>12446.91397</v>
      </c>
      <c r="J16" s="35">
        <f>SUM(Mensuelle!J90:J101)</f>
        <v>584859.04617636418</v>
      </c>
      <c r="K16" s="35">
        <f>SUM(Mensuelle!K90:K101)</f>
        <v>233502.30577092225</v>
      </c>
      <c r="L16" s="35">
        <f>SUM(Mensuelle!L90:L101)</f>
        <v>818361.3519472864</v>
      </c>
    </row>
    <row r="17" spans="1:14">
      <c r="A17" s="37">
        <v>2013</v>
      </c>
      <c r="B17" s="35">
        <f>SUM(Mensuelle!B102:B113)</f>
        <v>295659.471349</v>
      </c>
      <c r="C17" s="35">
        <f>SUM(Mensuelle!C102:C113)</f>
        <v>118067.386873</v>
      </c>
      <c r="D17" s="35">
        <f>SUM(Mensuelle!D102:D113)</f>
        <v>413726.85822200001</v>
      </c>
      <c r="E17" s="35">
        <f>SUM(Mensuelle!E102:E113)</f>
        <v>225486.34805599999</v>
      </c>
      <c r="F17" s="35">
        <f>SUM(Mensuelle!F102:F113)</f>
        <v>4359.2429859349295</v>
      </c>
      <c r="G17" s="35">
        <f>SUM(Mensuelle!G102:G113)</f>
        <v>24788.972720000002</v>
      </c>
      <c r="H17" s="35">
        <f>SUM(Mensuelle!H102:H113)</f>
        <v>29148.215705934937</v>
      </c>
      <c r="I17" s="35">
        <f>SUM(Mensuelle!I102:I113)</f>
        <v>20777.224094999998</v>
      </c>
      <c r="J17" s="35">
        <f>SUM(Mensuelle!J102:J113)</f>
        <v>689138.64607893501</v>
      </c>
      <c r="K17" s="35">
        <f>SUM(Mensuelle!K102:K113)</f>
        <v>263297.44651497528</v>
      </c>
      <c r="L17" s="35">
        <f>SUM(Mensuelle!L102:L113)</f>
        <v>952436.09259391029</v>
      </c>
    </row>
    <row r="18" spans="1:14">
      <c r="A18" s="37">
        <v>2014</v>
      </c>
      <c r="B18" s="35">
        <f>SUM(Mensuelle!B114:B125)</f>
        <v>314387.19400000002</v>
      </c>
      <c r="C18" s="35">
        <f>SUM(Mensuelle!C114:C125)</f>
        <v>120023.822416</v>
      </c>
      <c r="D18" s="35">
        <f>SUM(Mensuelle!D114:D125)</f>
        <v>434411.01641599997</v>
      </c>
      <c r="E18" s="35">
        <f>SUM(Mensuelle!E114:E125)</f>
        <v>234393.54588300001</v>
      </c>
      <c r="F18" s="35">
        <f>SUM(Mensuelle!F114:F125)</f>
        <v>5365.4527633552352</v>
      </c>
      <c r="G18" s="35">
        <f>SUM(Mensuelle!G114:G125)</f>
        <v>30400</v>
      </c>
      <c r="H18" s="35">
        <f>SUM(Mensuelle!H114:H125)</f>
        <v>35765.452763355228</v>
      </c>
      <c r="I18" s="35">
        <f>SUM(Mensuelle!I114:I125)</f>
        <v>17027.528981599997</v>
      </c>
      <c r="J18" s="35">
        <f>SUM(Mensuelle!J114:J125)</f>
        <v>721597.54404395528</v>
      </c>
      <c r="K18" s="35">
        <f>SUM(Mensuelle!K114:K125)</f>
        <v>309054.93005831121</v>
      </c>
      <c r="L18" s="35">
        <f>SUM(Mensuelle!L114:L125)</f>
        <v>1030652.4741022665</v>
      </c>
    </row>
    <row r="19" spans="1:14">
      <c r="A19" s="37">
        <v>2015</v>
      </c>
      <c r="B19" s="35">
        <f>SUM(Mensuelle!B126:B137)</f>
        <v>322820.08</v>
      </c>
      <c r="C19" s="35">
        <f>SUM(Mensuelle!C126:C137)</f>
        <v>245674.42261995</v>
      </c>
      <c r="D19" s="35">
        <f>SUM(Mensuelle!D126:D137)</f>
        <v>568494.50261994987</v>
      </c>
      <c r="E19" s="35">
        <f>SUM(Mensuelle!E126:E137)</f>
        <v>286505.44621000002</v>
      </c>
      <c r="F19" s="35">
        <f>SUM(Mensuelle!F126:F137)</f>
        <v>4049.0204785814944</v>
      </c>
      <c r="G19" s="35">
        <f>SUM(Mensuelle!G126:G137)</f>
        <v>33705.008999999998</v>
      </c>
      <c r="H19" s="35">
        <f>SUM(Mensuelle!H126:H137)</f>
        <v>37754.029478581491</v>
      </c>
      <c r="I19" s="35">
        <f>SUM(Mensuelle!I126:I137)</f>
        <v>17186.092685</v>
      </c>
      <c r="J19" s="35">
        <f>SUM(Mensuelle!J126:J137)</f>
        <v>909940.07099353138</v>
      </c>
      <c r="K19" s="35">
        <f>SUM(Mensuelle!K126:K137)</f>
        <v>184211.18206708998</v>
      </c>
      <c r="L19" s="35">
        <f>SUM(Mensuelle!L126:L137)</f>
        <v>1094151.2530606214</v>
      </c>
    </row>
    <row r="20" spans="1:14">
      <c r="A20" s="37">
        <v>2016</v>
      </c>
      <c r="B20" s="35">
        <f>SUM(Mensuelle!B138:B149)</f>
        <v>359088</v>
      </c>
      <c r="C20" s="35">
        <f>SUM(Mensuelle!C138:C149)</f>
        <v>153557.4</v>
      </c>
      <c r="D20" s="35">
        <f>SUM(Mensuelle!D138:D149)</f>
        <v>512645.4</v>
      </c>
      <c r="E20" s="35">
        <f>SUM(Mensuelle!E138:E149)</f>
        <v>219550.8</v>
      </c>
      <c r="F20" s="35">
        <f>SUM(Mensuelle!F138:F149)</f>
        <v>5633.1027367569259</v>
      </c>
      <c r="G20" s="35">
        <f>SUM(Mensuelle!G138:G149)</f>
        <v>28051.003057000002</v>
      </c>
      <c r="H20" s="35">
        <f>SUM(Mensuelle!H138:H149)</f>
        <v>33684.105793756928</v>
      </c>
      <c r="I20" s="35">
        <f>SUM(Mensuelle!I138:I149)</f>
        <v>15690</v>
      </c>
      <c r="J20" s="35">
        <f>SUM(Mensuelle!J138:J149)</f>
        <v>781570.30579375685</v>
      </c>
      <c r="K20" s="35">
        <f>SUM(Mensuelle!K138:K149)</f>
        <v>261024.73520801635</v>
      </c>
      <c r="L20" s="35">
        <f>SUM(Mensuelle!L138:L149)</f>
        <v>1042595.0410017732</v>
      </c>
    </row>
    <row r="21" spans="1:14">
      <c r="A21" s="37">
        <v>2017</v>
      </c>
      <c r="B21" s="35">
        <f>SUM(Mensuelle!B150:B161)</f>
        <v>385815.45578800002</v>
      </c>
      <c r="C21" s="35">
        <f>SUM(Mensuelle!C150:C161)</f>
        <v>160242.8891</v>
      </c>
      <c r="D21" s="35">
        <f>SUM(Mensuelle!D150:D161)</f>
        <v>546058.34488800005</v>
      </c>
      <c r="E21" s="35">
        <f>SUM(Mensuelle!E150:E161)</f>
        <v>278331.04921100003</v>
      </c>
      <c r="F21" s="35">
        <f>SUM(Mensuelle!F150:F161)</f>
        <v>7810.708622122459</v>
      </c>
      <c r="G21" s="35">
        <f>SUM(Mensuelle!G150:G161)</f>
        <v>19129.387210000001</v>
      </c>
      <c r="H21" s="35">
        <f>SUM(Mensuelle!H150:H161)</f>
        <v>26940.095832122457</v>
      </c>
      <c r="I21" s="35">
        <f>SUM(Mensuelle!I150:I161)</f>
        <v>12124.237596999999</v>
      </c>
      <c r="J21" s="35">
        <f>SUM(Mensuelle!J150:J161)</f>
        <v>863453.7275281226</v>
      </c>
      <c r="K21" s="35">
        <f>SUM(Mensuelle!K150:K161)</f>
        <v>281517.53402614227</v>
      </c>
      <c r="L21" s="35">
        <f>SUM(Mensuelle!L150:L161)</f>
        <v>1144971.2615542647</v>
      </c>
    </row>
    <row r="22" spans="1:14">
      <c r="A22" s="37">
        <v>2018</v>
      </c>
      <c r="B22" s="35">
        <f>SUM(Mensuelle!B162:B173)</f>
        <v>408657.37839299999</v>
      </c>
      <c r="C22" s="35">
        <f>SUM(Mensuelle!C162:C173)</f>
        <v>169556.38712</v>
      </c>
      <c r="D22" s="35">
        <f>SUM(Mensuelle!D162:D173)</f>
        <v>578213.76551299996</v>
      </c>
      <c r="E22" s="35">
        <f>SUM(Mensuelle!E162:E173)</f>
        <v>290373.47150799999</v>
      </c>
      <c r="F22" s="35">
        <f>SUM(Mensuelle!F162:F173)</f>
        <v>5103.2506702614646</v>
      </c>
      <c r="G22" s="35">
        <f>SUM(Mensuelle!G162:G173)</f>
        <v>17054.395672999999</v>
      </c>
      <c r="H22" s="35">
        <f>SUM(Mensuelle!H162:H173)</f>
        <v>22157.646343261466</v>
      </c>
      <c r="I22" s="35">
        <f>SUM(Mensuelle!I162:I173)</f>
        <v>22766.582327</v>
      </c>
      <c r="J22" s="35">
        <f>SUM(Mensuelle!J162:J173)</f>
        <v>913511.46569126146</v>
      </c>
      <c r="K22" s="35">
        <f>SUM(Mensuelle!K162:K173)</f>
        <v>398283.52537699294</v>
      </c>
      <c r="L22" s="35">
        <f>SUM(Mensuelle!L162:L173)</f>
        <v>1311794.9910682542</v>
      </c>
    </row>
    <row r="23" spans="1:14">
      <c r="A23" s="37">
        <v>2019</v>
      </c>
      <c r="B23" s="35">
        <f>SUM(Mensuelle!B174:B185)</f>
        <v>441630.50665299996</v>
      </c>
      <c r="C23" s="35">
        <f>SUM(Mensuelle!C174:C185)</f>
        <v>161668.43487999999</v>
      </c>
      <c r="D23" s="35">
        <f>SUM(Mensuelle!D174:D185)</f>
        <v>603298.94153299998</v>
      </c>
      <c r="E23" s="35">
        <f>SUM(Mensuelle!E174:E185)</f>
        <v>289936.750711</v>
      </c>
      <c r="F23" s="35">
        <f>SUM(Mensuelle!F174:F185)</f>
        <v>9615.5524605187384</v>
      </c>
      <c r="G23" s="35">
        <f>SUM(Mensuelle!G174:G185)</f>
        <v>18648.266283000004</v>
      </c>
      <c r="H23" s="35">
        <f>SUM(Mensuelle!H174:H185)</f>
        <v>28263.818743518739</v>
      </c>
      <c r="I23" s="35">
        <f>SUM(Mensuelle!I174:I185)</f>
        <v>7723.2735370000009</v>
      </c>
      <c r="J23" s="35">
        <f>SUM(Mensuelle!J174:J185)</f>
        <v>929222.78452451876</v>
      </c>
      <c r="K23" s="35">
        <f>SUM(Mensuelle!K174:K185)</f>
        <v>585306.34832842508</v>
      </c>
      <c r="L23" s="35">
        <f>SUM(Mensuelle!L174:L185)</f>
        <v>1514529.1328529436</v>
      </c>
      <c r="N23">
        <f>L23*1000000</f>
        <v>1514529132852.9436</v>
      </c>
    </row>
    <row r="24" spans="1:14">
      <c r="A24" s="37">
        <v>2020</v>
      </c>
      <c r="B24" s="35">
        <f>SUM(Mensuelle!B186:B197)</f>
        <v>532122.92404699989</v>
      </c>
      <c r="C24" s="35">
        <f>SUM(Mensuelle!C186:C197)</f>
        <v>196737.63385899999</v>
      </c>
      <c r="D24" s="35">
        <f>SUM(Mensuelle!D186:D197)</f>
        <v>728860.55790600006</v>
      </c>
      <c r="E24" s="35">
        <f>SUM(Mensuelle!E186:E197)</f>
        <v>508935.20796999999</v>
      </c>
      <c r="F24" s="35">
        <f>SUM(Mensuelle!F186:F197)</f>
        <v>8421.7145372380455</v>
      </c>
      <c r="G24" s="35">
        <f>SUM(Mensuelle!G186:G197)</f>
        <v>72013.794041000001</v>
      </c>
      <c r="H24" s="35">
        <f>SUM(Mensuelle!H186:H197)</f>
        <v>80435.508578238048</v>
      </c>
      <c r="I24" s="35">
        <f>SUM(Mensuelle!I186:I197)</f>
        <v>0</v>
      </c>
      <c r="J24" s="35">
        <f>SUM(Mensuelle!J186:J197)</f>
        <v>1318231.2744542381</v>
      </c>
      <c r="K24" s="35">
        <f>SUM(Mensuelle!K186:K197)</f>
        <v>416329.46628633887</v>
      </c>
      <c r="L24" s="35">
        <f>SUM(Mensuelle!L186:L197)</f>
        <v>1734560.740740577</v>
      </c>
      <c r="N24">
        <f t="shared" ref="N24:N25" si="0">L24*1000000</f>
        <v>1734560740740.5769</v>
      </c>
    </row>
    <row r="25" spans="1:14">
      <c r="A25" s="37">
        <v>2021</v>
      </c>
      <c r="B25" s="35">
        <f>SUM(Mensuelle!B198:B209)</f>
        <v>484297.76316200005</v>
      </c>
      <c r="C25" s="35">
        <f>SUM(Mensuelle!C198:C209)</f>
        <v>168410.905769</v>
      </c>
      <c r="D25" s="35">
        <f>SUM(Mensuelle!D198:D209)</f>
        <v>652708.66893100005</v>
      </c>
      <c r="E25" s="35">
        <f>SUM(Mensuelle!E198:E209)</f>
        <v>310965.97787900001</v>
      </c>
      <c r="F25" s="35">
        <f>SUM(Mensuelle!F198:F209)</f>
        <v>10369.030062958393</v>
      </c>
      <c r="G25" s="35">
        <f>SUM(Mensuelle!G198:G209)</f>
        <v>185487.20045600002</v>
      </c>
      <c r="H25" s="35">
        <f>SUM(Mensuelle!H198:H209)</f>
        <v>195856.23051895841</v>
      </c>
      <c r="I25" s="35">
        <f>SUM(Mensuelle!I198:I209)</f>
        <v>0</v>
      </c>
      <c r="J25" s="35">
        <f>SUM(Mensuelle!J198:J209)</f>
        <v>1159530.8773289584</v>
      </c>
      <c r="K25" s="35">
        <f>SUM(Mensuelle!K198:K209)</f>
        <v>546793.19836470322</v>
      </c>
      <c r="L25" s="35">
        <f>SUM(Mensuelle!L198:L209)</f>
        <v>1706324.0756936613</v>
      </c>
      <c r="N25">
        <f t="shared" si="0"/>
        <v>1706324075693.6614</v>
      </c>
    </row>
    <row r="26" spans="1:14">
      <c r="A26" s="39" t="s">
        <v>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6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4">
    <mergeCell ref="A4:A5"/>
    <mergeCell ref="B4:J4"/>
    <mergeCell ref="K4:K5"/>
    <mergeCell ref="L4:L5"/>
  </mergeCells>
  <hyperlinks>
    <hyperlink ref="A1" location="Table_de_Matière!A1" display="Retour à la Table de Matière" xr:uid="{00000000-0004-0000-03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7679AF-57C1-4E1B-B4C2-CB3AACB851E0}"/>
</file>

<file path=customXml/itemProps2.xml><?xml version="1.0" encoding="utf-8"?>
<ds:datastoreItem xmlns:ds="http://schemas.openxmlformats.org/officeDocument/2006/customXml" ds:itemID="{2E048693-CB07-4F59-BED0-D8BC8E466FCC}"/>
</file>

<file path=customXml/itemProps3.xml><?xml version="1.0" encoding="utf-8"?>
<ds:datastoreItem xmlns:ds="http://schemas.openxmlformats.org/officeDocument/2006/customXml" ds:itemID="{78B5D74E-932F-4DD0-B7C2-22DCC2957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NZOBONIMPA</dc:creator>
  <cp:keywords/>
  <dc:description/>
  <cp:lastModifiedBy>Julio Cesar Mieses Ramirez</cp:lastModifiedBy>
  <cp:revision/>
  <dcterms:created xsi:type="dcterms:W3CDTF">2000-08-14T07:40:42Z</dcterms:created>
  <dcterms:modified xsi:type="dcterms:W3CDTF">2022-10-04T15:06:20Z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