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ismailov\Desktop\Новая папка (2)\Бюдж2020  ЖК\Бюдж2020  ЖК\Бюджет на 2020 (на государственном языке)\"/>
    </mc:Choice>
  </mc:AlternateContent>
  <bookViews>
    <workbookView xWindow="-15" yWindow="-15" windowWidth="14520" windowHeight="12330"/>
  </bookViews>
  <sheets>
    <sheet name="2020-2022 окон" sheetId="1" r:id="rId1"/>
    <sheet name="Лист1" sheetId="2" r:id="rId2"/>
  </sheets>
  <definedNames>
    <definedName name="_xlnm.Print_Titles" localSheetId="0">'2020-2022 окон'!$7:$8</definedName>
    <definedName name="_xlnm.Print_Area" localSheetId="0">'2020-2022 окон'!$A$1:$L$151</definedName>
  </definedNames>
  <calcPr calcId="162913"/>
</workbook>
</file>

<file path=xl/calcChain.xml><?xml version="1.0" encoding="utf-8"?>
<calcChain xmlns="http://schemas.openxmlformats.org/spreadsheetml/2006/main">
  <c r="J145" i="1" l="1"/>
  <c r="J135" i="1"/>
  <c r="J134" i="1"/>
  <c r="J88" i="1"/>
  <c r="J87" i="1"/>
  <c r="J86" i="1"/>
  <c r="J85" i="1"/>
  <c r="J84" i="1"/>
  <c r="J57" i="1"/>
  <c r="J51" i="1"/>
  <c r="J50" i="1"/>
  <c r="J39" i="1" l="1"/>
  <c r="J38" i="1"/>
  <c r="J19" i="1"/>
  <c r="J18" i="1"/>
  <c r="E151" i="1" l="1"/>
  <c r="D151" i="1"/>
  <c r="J150" i="1"/>
  <c r="J149" i="1"/>
  <c r="J148" i="1"/>
  <c r="J147" i="1"/>
  <c r="J146" i="1"/>
  <c r="J144" i="1"/>
  <c r="J143" i="1"/>
  <c r="J142" i="1"/>
  <c r="J141" i="1"/>
  <c r="J140" i="1"/>
  <c r="J139" i="1"/>
  <c r="J138" i="1"/>
  <c r="J137" i="1"/>
  <c r="J136" i="1"/>
  <c r="J133" i="1"/>
  <c r="J132" i="1"/>
  <c r="J131" i="1"/>
  <c r="J130" i="1"/>
  <c r="J129" i="1"/>
  <c r="J128" i="1"/>
  <c r="J127" i="1"/>
  <c r="J126" i="1"/>
  <c r="L125" i="1"/>
  <c r="K125" i="1"/>
  <c r="J125" i="1"/>
  <c r="J124" i="1"/>
  <c r="L123" i="1"/>
  <c r="K123" i="1"/>
  <c r="H123" i="1"/>
  <c r="J123" i="1" s="1"/>
  <c r="J122" i="1"/>
  <c r="J120" i="1"/>
  <c r="J119" i="1"/>
  <c r="L118" i="1"/>
  <c r="K118" i="1"/>
  <c r="H118" i="1"/>
  <c r="J118" i="1" s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L95" i="1"/>
  <c r="K95" i="1"/>
  <c r="H95" i="1"/>
  <c r="J95" i="1" s="1"/>
  <c r="L94" i="1"/>
  <c r="K94" i="1"/>
  <c r="H94" i="1"/>
  <c r="J94" i="1" s="1"/>
  <c r="J93" i="1"/>
  <c r="J92" i="1"/>
  <c r="J91" i="1"/>
  <c r="J90" i="1"/>
  <c r="J89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L60" i="1"/>
  <c r="K60" i="1"/>
  <c r="H60" i="1"/>
  <c r="J60" i="1" s="1"/>
  <c r="J59" i="1"/>
  <c r="J58" i="1"/>
  <c r="J56" i="1"/>
  <c r="J55" i="1"/>
  <c r="J54" i="1"/>
  <c r="J53" i="1"/>
  <c r="J52" i="1"/>
  <c r="J49" i="1"/>
  <c r="J48" i="1"/>
  <c r="J47" i="1"/>
  <c r="J46" i="1"/>
  <c r="J45" i="1"/>
  <c r="J44" i="1"/>
  <c r="J43" i="1"/>
  <c r="J42" i="1"/>
  <c r="J41" i="1"/>
  <c r="J40" i="1"/>
  <c r="J37" i="1"/>
  <c r="J36" i="1"/>
  <c r="J35" i="1"/>
  <c r="J34" i="1"/>
  <c r="J33" i="1"/>
  <c r="J32" i="1"/>
  <c r="J31" i="1"/>
  <c r="J30" i="1"/>
  <c r="J29" i="1"/>
  <c r="J28" i="1"/>
  <c r="J27" i="1"/>
  <c r="J26" i="1"/>
  <c r="L25" i="1"/>
  <c r="K25" i="1"/>
  <c r="J25" i="1"/>
  <c r="J24" i="1"/>
  <c r="J23" i="1"/>
  <c r="J22" i="1"/>
  <c r="J21" i="1"/>
  <c r="J20" i="1"/>
  <c r="J17" i="1"/>
  <c r="J16" i="1"/>
  <c r="J15" i="1"/>
  <c r="J14" i="1"/>
  <c r="L13" i="1"/>
  <c r="K13" i="1"/>
  <c r="H13" i="1"/>
  <c r="J12" i="1"/>
  <c r="J11" i="1"/>
  <c r="J10" i="1"/>
  <c r="J13" i="1" l="1"/>
</calcChain>
</file>

<file path=xl/sharedStrings.xml><?xml version="1.0" encoding="utf-8"?>
<sst xmlns="http://schemas.openxmlformats.org/spreadsheetml/2006/main" count="158" uniqueCount="157">
  <si>
    <t>«Кыргыз Республикасынын
2020-жылга республикалык бюджети жана
2021-2022-жылдарга болжолу жөнүндө»
Кыргыз Республикасынын Мыйзамына
3-1-тиркеме</t>
  </si>
  <si>
    <t>Кыргыз Республикасынын 2020-жылга республикалык бюджети жана 2021-2022 жылдарга болжолу</t>
  </si>
  <si>
    <t>(Атайын эсептин каражаттары)</t>
  </si>
  <si>
    <t>Министрликтердин/
ведомстволордун коду</t>
  </si>
  <si>
    <t>Төлөм борборунун 
коду</t>
  </si>
  <si>
    <t>Министрликтер жана ведомстволор</t>
  </si>
  <si>
    <t>2016 год
(факт)</t>
  </si>
  <si>
    <t>2017 год
(факт)</t>
  </si>
  <si>
    <t>2020 год
(долбоор)</t>
  </si>
  <si>
    <t>отклонен</t>
  </si>
  <si>
    <t>КР Жогорку Кенешинин  Иш башкармалыгы (билим берүү мек.)</t>
  </si>
  <si>
    <t>КРЖК Иш башкармалыгынын гаражы</t>
  </si>
  <si>
    <t xml:space="preserve">КР Президентинин Архиви </t>
  </si>
  <si>
    <t xml:space="preserve">КР Президентинин жана Өкмөтүнүн Иш башкармалыгы (вед.мекемелер) </t>
  </si>
  <si>
    <t xml:space="preserve">КР Президентинин жана Өкмөтүнүн ИБ (вед.билим берүү мекемелери) </t>
  </si>
  <si>
    <t xml:space="preserve">КР Президентинин жана Өкмөтүнүн ИБ (вед.маданият мекемелери) </t>
  </si>
  <si>
    <t>Верховный суд КР (аппарат)</t>
  </si>
  <si>
    <t>Верховный суд КР (подвед.учр.)</t>
  </si>
  <si>
    <t>КР Сот департаменти (вед.мекемелер)</t>
  </si>
  <si>
    <t xml:space="preserve">КР Шайлоо жана референдумдарды өткөрүү боюнча борбордук комиссиясы (шайлоо) </t>
  </si>
  <si>
    <t xml:space="preserve">КР Башкы прокуратурасы (аппарат) </t>
  </si>
  <si>
    <t xml:space="preserve">КР Башкы прокуратурасы (вед.мекемелер) </t>
  </si>
  <si>
    <t xml:space="preserve">КР Юстиция министрлиги (аппарат) </t>
  </si>
  <si>
    <t xml:space="preserve">КР Юстиция министрлиги (вед.уюмдар) </t>
  </si>
  <si>
    <t xml:space="preserve">КР Тышкы иштер министрлиги (аппарат) </t>
  </si>
  <si>
    <t xml:space="preserve">КР Тышкы иштер министрлиги  (ведом.өкүлчүлүк) </t>
  </si>
  <si>
    <t xml:space="preserve">КР Тышкы иштер министрлиги (КР чет өлкөлөрүндөгү мек.) </t>
  </si>
  <si>
    <t xml:space="preserve">КР Тышкы иштер министрлиги (Дипакадемия) </t>
  </si>
  <si>
    <t xml:space="preserve">Ысык-Көл областынын өнүктүрүү фонду </t>
  </si>
  <si>
    <t xml:space="preserve">Нарын облусунун өнүктүрүү фонду </t>
  </si>
  <si>
    <t xml:space="preserve">Райондорду өнүктүрүү фонду </t>
  </si>
  <si>
    <t>Министерство финансов КР (аппарат)</t>
  </si>
  <si>
    <t>Министерство финансов КР (терр. органы)</t>
  </si>
  <si>
    <t>КР Финансы министрлигинин Окуу борбору</t>
  </si>
  <si>
    <t xml:space="preserve">КР Финансы министрлиги  (райбюджеттен РБ өткөрүлүп берилүүчү мекемелер) </t>
  </si>
  <si>
    <t xml:space="preserve">Маалыматтык технологиялар улуттук борбору </t>
  </si>
  <si>
    <t xml:space="preserve">КР Экономика министрлигине караштуу  стандартташтыруу жана метрология боюнча борбору </t>
  </si>
  <si>
    <t>Национальная гвардия КР (аппарат)</t>
  </si>
  <si>
    <t>Национальная гвардия КР (подвед)</t>
  </si>
  <si>
    <t>Департамент по охране исправительных учреждений и конвоированию осужденных и лиц, заключенных под стражу при ГСИН</t>
  </si>
  <si>
    <t xml:space="preserve">КР Билим берүү жана илим министрлиги  (аппарат) </t>
  </si>
  <si>
    <t xml:space="preserve">КР Билим берүү жана илим министрлиги (маданият) </t>
  </si>
  <si>
    <t xml:space="preserve">КР Билим берүү жана илим министрлиги (вед.билим берүү) </t>
  </si>
  <si>
    <t xml:space="preserve">КР Билим берүү жана илим министрлиги (вед.саламат сакт.мекемелер) </t>
  </si>
  <si>
    <t>КР Билим берүү жана илим министрлигине караштуу Кесиптик-техникалык билим берүү агенттиги  (аппарат)</t>
  </si>
  <si>
    <t>КР Билим берүү жана илим министрлигине караштуу Кесиптик-техникалык билим берүү агенттиги  (вед.мекемелер)</t>
  </si>
  <si>
    <t xml:space="preserve">КР Өкмөтүнө караштуу Милдеттүү медициналык камсыздандыруу фонду </t>
  </si>
  <si>
    <t xml:space="preserve">КР Өкмөтүнө караштуу Милдеттүү медициналык камсыздандыруу фонду (вед.мекемелер) </t>
  </si>
  <si>
    <t>КР Саламаттык сактоо министрлиги (аппарат)</t>
  </si>
  <si>
    <t>КР Саламаттык сактоо министрлиги (вед.саламат сакт.мекемелер)</t>
  </si>
  <si>
    <t>КР Саламаттык сактоо министрлиги (вед.билим берүү мекемелер)</t>
  </si>
  <si>
    <t xml:space="preserve">КР Саламаттык сактоо министрлиги (маданият) </t>
  </si>
  <si>
    <t xml:space="preserve">КР Эмгек жана социалдык өнүгүү министрлиги  (аппарат) </t>
  </si>
  <si>
    <t xml:space="preserve">КР Эмгек жана социалдык өнүгүү министрлиги (вед.мекемелер) </t>
  </si>
  <si>
    <t xml:space="preserve">КР Айыл чарба, тамак-аш өнөр жайы жана мелиорация министирлиги (вед. мекемелер) </t>
  </si>
  <si>
    <t xml:space="preserve">КР Өкмөтүнө караштуу Суу ресурстары мамлекеттик агенттиги </t>
  </si>
  <si>
    <t>Министерство сельского хозяйства, пищевой промышленности и мелиорации КР (РУАР)</t>
  </si>
  <si>
    <t>ГПИЗ "Кыргызгипрозем" Кыргызской Республики</t>
  </si>
  <si>
    <t>Министерство транспорта и дорог КР (аппарат)</t>
  </si>
  <si>
    <t>Департамент дорожного х-ва (аппарат)</t>
  </si>
  <si>
    <t>КР Транспорт жана жолдор министрлигинин алдындагы Автомобиль жана сууда жүрүүчү транспортунун мамлекеттик агенттиги (вед. мекемелер)</t>
  </si>
  <si>
    <t xml:space="preserve">КР Маданият, маалымат жана туризм министрлиги (аппарат) </t>
  </si>
  <si>
    <t xml:space="preserve">КР Маданият, маалымат жана туризм министрлиги (маданият) </t>
  </si>
  <si>
    <t xml:space="preserve">КР Маданият, маалымат жана туризм министрлиги (билим берүү) </t>
  </si>
  <si>
    <t xml:space="preserve">КР Өкмөтүнө караштуу КНК "Манас Ордосу" </t>
  </si>
  <si>
    <t>Туризм департаменти (аппарат)</t>
  </si>
  <si>
    <t>КР Маданият, маалымат жана туризм министирлигине караштуу кинемотография Департаменти (аппарат)</t>
  </si>
  <si>
    <t>КР Маданият, маалымат жана туризм министирлигине караштуу кинемотография Департаменти (вед.мекемелер)</t>
  </si>
  <si>
    <t>Областтык телерадиокомпаниялар</t>
  </si>
  <si>
    <t xml:space="preserve">КР Өзгөчө кырдаалдар министрлиги  (вед.мекемелер) </t>
  </si>
  <si>
    <t xml:space="preserve">КР Өзгөчө кырдаалдар министрлиги  (Гидрометеорология агенттиги) </t>
  </si>
  <si>
    <t>КР Өзгөчө кырдаалдар министрлигине  караштуу Өрт коопсуздугу боюнча агенттиги</t>
  </si>
  <si>
    <t>КР Өкмөтүнө караштуу мамлекеттик бажы кызматы (аппарат)</t>
  </si>
  <si>
    <t>КР Өкмөтүнө караштуу мамлекеттик бажы кызматы (вед.мекемелер)</t>
  </si>
  <si>
    <t>КР Президентине караштуу Мамлекеттик тил боюнча улуттук комиссиясы</t>
  </si>
  <si>
    <t xml:space="preserve">КР Өкмөтүнө караштуу Курчап турган чөйрөнү коргоо жана токой чарбасы мамлекеттик  агенттиги (аппарат) </t>
  </si>
  <si>
    <t xml:space="preserve">КР Өкмөтүнө караштуу Курчап турган чөйрөнү коргоо жана токой чарбасы мамлекеттик  агенттиги  (вед.мекемелер) </t>
  </si>
  <si>
    <t xml:space="preserve">КР Өкмөтүнө караштуу Мамлекеттик каттоо кызматы (аппарат) </t>
  </si>
  <si>
    <t xml:space="preserve">КР Өкмөтүнө караштуу Мамлекеттик каттоо кызматы (вед.мекемелер) </t>
  </si>
  <si>
    <t xml:space="preserve">КР Өкмөтүнө караштуу Мамлекеттик каттоо кызматына караштуу Архив агенттиги (аппарат) </t>
  </si>
  <si>
    <t xml:space="preserve">КР Өкмөтүнө караштуу Мамлекеттик каттоо кызматына караштуу Архив агенттиги  (вед.мекемелер) </t>
  </si>
  <si>
    <t xml:space="preserve">КР Өкмөтүнө караштуу Экологиялык жана техникалык коопсуздук боюнча мамлекеттик инспекциясы (аппарат) </t>
  </si>
  <si>
    <t>КР өнөр жай, энергетика жана жер казынасын пайдалануу мамлекеттик комитети (аппарат)</t>
  </si>
  <si>
    <t xml:space="preserve">КР Мамлекеттик картография-геодезия кызматы </t>
  </si>
  <si>
    <t xml:space="preserve">КР Өкмөтүнө караштуу Дене тарбия жана спорт боюнча Мамлекеттик агенттиги  (маданият) </t>
  </si>
  <si>
    <t xml:space="preserve">Государственное агентство по управлению бюджетными кредитами при МФ КР  </t>
  </si>
  <si>
    <t>КР Өкмөтүнө караштуу Архитектура, курулуш жана турак жай-коммуналдык чарба мамлекеттик агенттиги (аппарат)</t>
  </si>
  <si>
    <t xml:space="preserve">КР Өкмөтүнө караштуу Ветеринардык жана фитосанитардык коопсуздук боюнча мамлекеттик инспекциясы (вед.мекемелер) </t>
  </si>
  <si>
    <t>КР Маалыматтык технологиялар жана байланыш мамлекеттик комитети  (аппарат)</t>
  </si>
  <si>
    <t>КР Транспорт жана жол министрлигине караштуу мамлекеттик фельдкызматы</t>
  </si>
  <si>
    <t>КР Өкмөтүнө караштуу Дин иштери боюнча мамлекеттик комиссиясы</t>
  </si>
  <si>
    <t>МДИК изилдөө менен диний кырдаал борбору</t>
  </si>
  <si>
    <t>КР Өкмөтүнө караштуу Банги заттарын контролдоо боюнча мамлекеттик кызмат (аппарат)</t>
  </si>
  <si>
    <t>ЮНЕСКО иштери боюнча Улуттук комиссиясынын катчылыгы</t>
  </si>
  <si>
    <t>Кыргыз Республикасынын Стратегиялык изилдөөлөр улуттук институту</t>
  </si>
  <si>
    <t>Государственное агентство антимонопольного регулирования при ПКР (аппарат)</t>
  </si>
  <si>
    <t>Государственное агентство антимонопольного регулирования при ПКР (подвед.)</t>
  </si>
  <si>
    <t>КР Өкмөтүнө караштуу Мамлекеттик миграция кызматынын Маалыматтык-консультациялык борбору</t>
  </si>
  <si>
    <t>КР Улуттук статистикалык комитети (аппарат)</t>
  </si>
  <si>
    <t xml:space="preserve">КР Өкмөтүнө караштуу Мамлекеттик мүлктү башкаруу боюнча фонду (вед.мекемелер) </t>
  </si>
  <si>
    <t xml:space="preserve">КР Өкмөтүнө караштуу Мамлекеттик материалдык резервдер фонду </t>
  </si>
  <si>
    <t>КР Жогорку аттестациялык комиссиясы (аппарат)</t>
  </si>
  <si>
    <t xml:space="preserve">КР Улуттук илимдер академиясы </t>
  </si>
  <si>
    <t>Национальный центр КР по предупреждению пыток и других жестоких, бесчеловечных или унижающих достоинство видов обращения и наказания</t>
  </si>
  <si>
    <t xml:space="preserve">ЭлТР Коомдук телекөрсөтүү </t>
  </si>
  <si>
    <t>Бардыгы</t>
  </si>
  <si>
    <t>Кыргыз Республикасынын Финансы министрлиги (ЖБтен  РБке өткөрүлүп берилүүчү мекемелер)</t>
  </si>
  <si>
    <t>КР Экономика министрлигинин караштуу "тышкы соода чөйрөсүндөгү" «Бирдиктүү терезе борбору» МИ</t>
  </si>
  <si>
    <t xml:space="preserve">КР Экономика министрлигинин караштуу  Кыргыз аккредитациялоо борбору </t>
  </si>
  <si>
    <t xml:space="preserve">КР Айыл чарба, тамак-аш өнөр жайы жана мелиорация министрлиги (аппарат) </t>
  </si>
  <si>
    <t>КР Транспорт жана жолдор министрлигинин алдындагы Жол чарба департаменти (вед.мекемелер)</t>
  </si>
  <si>
    <t>Областтык гезиттердиy редакциялары</t>
  </si>
  <si>
    <t xml:space="preserve">Областтарды өнүктүрүү фонду </t>
  </si>
  <si>
    <t xml:space="preserve">“Кабар“ Кыргыз мамлекеттик маалымат агенттиги </t>
  </si>
  <si>
    <t>(миң сом)</t>
  </si>
  <si>
    <t>КР Өкмөтүнө караштуу Жер ресурстары боюнча мамлекеттик агенттиги(ведом. мекемелер)</t>
  </si>
  <si>
    <t>2018-жыл (факт)</t>
  </si>
  <si>
    <t>2019-жыл (бекит. бюджет)</t>
  </si>
  <si>
    <t xml:space="preserve">2020-жыл
</t>
  </si>
  <si>
    <t>2021-жыл
(болжол)</t>
  </si>
  <si>
    <t>2022-жыл
(болжол)</t>
  </si>
  <si>
    <t>КР Финансы министрлигинин (табигый кырсыктарды жоюу боюнча иш-чаралар)</t>
  </si>
  <si>
    <t>КР Жогорку соту (аппарат)</t>
  </si>
  <si>
    <t>КР Жогорку соту (ведомстволук мекемелер)</t>
  </si>
  <si>
    <t>КР  Омбудсменинин Аппараты (Акыйкатчы)</t>
  </si>
  <si>
    <t>КР Өкмөтүнө караштуу  мамлекеттик сот-экспертиза кызматы</t>
  </si>
  <si>
    <t>КР Финансы министрлиги (аппарат)</t>
  </si>
  <si>
    <t>КР Финансы министрлиги (аймактык органдары)</t>
  </si>
  <si>
    <t>КР Улуттук гвардиясы (аппарат)</t>
  </si>
  <si>
    <t>КР Улуттук гвариядсы (ведом. мекемелер)</t>
  </si>
  <si>
    <t>КР Өкмөтүнө караштуу Жазаларды аткаруу мамлекеттик кызматы</t>
  </si>
  <si>
    <t>КР Өкмөтүнө караштуу Жазаларды аткаруу мамлекеттик кызматы (вед.билим берүү мекемелери)</t>
  </si>
  <si>
    <t>КР Өкмөтүнө караштуу Жазаларды аткаруу мамлекеттик кызматы (вед.саламаттыкты сактоо мекемелери)</t>
  </si>
  <si>
    <t xml:space="preserve">Кыргыз Республикасынын Өкмөтүнө караштуу Жазаларды аткаруу мамлекеттик кызматынын Түзөтүү мекемелерин кайтаруу, соттолгондорду жана камакка алынган адамдарды конвой менен коштоп жүрүү боюнча департаменти </t>
  </si>
  <si>
    <t xml:space="preserve">КР Билим берүү жана илим министрлиги (вед. илимий мекемелер) </t>
  </si>
  <si>
    <t>КР Өкмөтүнө караштуу Интеллектуалдык менчик жана инновациялар мамлекеттик кызматы (Кыргызпатент) </t>
  </si>
  <si>
    <t>КР Өкмөтүнө караштуу Милдеттүү медициналык камсыздандыруу фонду (Бирдиктүү төлөөчү)</t>
  </si>
  <si>
    <t>КР Президентине караштуу мамлекеттик башкаруу академиясы</t>
  </si>
  <si>
    <t xml:space="preserve">КР Айыл чарба, тамак-аш өнөр жайы жана мелиорация министирлиги (РУАР) </t>
  </si>
  <si>
    <t>Кыргыз Республикасынын "Кыргызгипрозем" ГПИЗ</t>
  </si>
  <si>
    <t>Кыргыз Республикасынын Транспорт жана жол министрлиги(аппарат)</t>
  </si>
  <si>
    <t>Жол чарба департаменти (аппарат)</t>
  </si>
  <si>
    <t>Жол чарба департаменти (ведом.мекемелер)</t>
  </si>
  <si>
    <t>И. Абдраимов атындагы Кырг.авиациялык колледжи</t>
  </si>
  <si>
    <t>КР Өкмөтүнө караштуу Дене тарбия жана спорт боюнча Мамлекеттик агенттиги (вед.мекемелер билим берүү мекемелери)</t>
  </si>
  <si>
    <t xml:space="preserve">КР Финансы министрлигине караштуу бюджеттик кредиттерди башкаруу боюнча мамлекеттик агенттик  </t>
  </si>
  <si>
    <t>КР Транспорт жана жол министрлигинин караштуу Автомобиль жана сууда жүрүүчү транспортунун мамлекеттик агенттиги (аппарат)</t>
  </si>
  <si>
    <t xml:space="preserve">КР  Өкмөтүнө караштуу Байланыш мамлекеттик агенттиги </t>
  </si>
  <si>
    <t>КР Өкмөтүнө караштуу монополияга каршы жөнгө салуу мамлекеттик агенттиги  (аппарат)</t>
  </si>
  <si>
    <t>КР Өкмөтүнө караштуу монополияга каршы жөнгө салуу мамлекеттик агенттиги  (ведомстволук)</t>
  </si>
  <si>
    <t xml:space="preserve">КР Улуттук статистикалык комитети </t>
  </si>
  <si>
    <t>2КР Президенттинин жана Өкмөтүнүн ИБ клиникалык ооруканасы" мамлекекттик мекемеси</t>
  </si>
  <si>
    <t>Кыйноолорду жана башка катаал, адамгерчиликсиз же кадыр-баркты басмырлаган мамиленин жана жазанын түрлөрүн алдын алуу боюнча Кыргыз Республикасынын Улуттук борбору</t>
  </si>
  <si>
    <t>КТРК</t>
  </si>
  <si>
    <t xml:space="preserve">КР Өкмөтүнө караштуу Сот-экспертиза мамлекеттик борбору </t>
  </si>
  <si>
    <t>Тарых жана маданият жылын даярдоо жана өткөрүү боюнча мамлекеттик дирекция</t>
  </si>
  <si>
    <t>ТЧК Республикалык атайын комбинат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</si>
</sst>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5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vertical="center"/>
    </xf>
    <xf numFmtId="164" fontId="2" fillId="4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164" fontId="3" fillId="2" borderId="0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 wrapText="1"/>
    </xf>
    <xf numFmtId="164" fontId="4" fillId="0" borderId="3" xfId="0" applyNumberFormat="1" applyFont="1" applyBorder="1" applyAlignment="1">
      <alignment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5" fontId="2" fillId="2" borderId="1" xfId="0" applyNumberFormat="1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64" fontId="2" fillId="0" borderId="4" xfId="0" applyNumberFormat="1" applyFont="1" applyFill="1" applyBorder="1" applyAlignment="1">
      <alignment vertical="center" wrapText="1"/>
    </xf>
    <xf numFmtId="164" fontId="2" fillId="0" borderId="5" xfId="0" applyNumberFormat="1" applyFont="1" applyFill="1" applyBorder="1" applyAlignment="1">
      <alignment vertical="center" wrapText="1"/>
    </xf>
    <xf numFmtId="164" fontId="2" fillId="0" borderId="4" xfId="0" applyNumberFormat="1" applyFont="1" applyFill="1" applyBorder="1" applyAlignment="1">
      <alignment vertical="center"/>
    </xf>
    <xf numFmtId="164" fontId="2" fillId="0" borderId="5" xfId="0" applyNumberFormat="1" applyFont="1" applyFill="1" applyBorder="1" applyAlignment="1">
      <alignment vertical="center"/>
    </xf>
    <xf numFmtId="165" fontId="3" fillId="2" borderId="1" xfId="0" applyNumberFormat="1" applyFont="1" applyFill="1" applyBorder="1" applyAlignment="1">
      <alignment horizontal="center" vertical="center" textRotation="90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5"/>
  <sheetViews>
    <sheetView tabSelected="1" view="pageBreakPreview" zoomScale="106" zoomScaleNormal="100" zoomScaleSheetLayoutView="106" workbookViewId="0">
      <pane xSplit="3" ySplit="8" topLeftCell="D9" activePane="bottomRight" state="frozen"/>
      <selection pane="topRight" activeCell="D1" sqref="D1"/>
      <selection pane="bottomLeft" activeCell="A11" sqref="A11"/>
      <selection pane="bottomRight" activeCell="G1" sqref="G1"/>
    </sheetView>
  </sheetViews>
  <sheetFormatPr defaultRowHeight="12.75" x14ac:dyDescent="0.2"/>
  <cols>
    <col min="1" max="2" width="5.140625" style="1" customWidth="1"/>
    <col min="3" max="3" width="68" style="1" customWidth="1"/>
    <col min="4" max="4" width="11.28515625" style="1" hidden="1" customWidth="1"/>
    <col min="5" max="5" width="10.7109375" style="1" hidden="1" customWidth="1"/>
    <col min="6" max="6" width="11.5703125" style="1" customWidth="1"/>
    <col min="7" max="7" width="11.28515625" style="1" customWidth="1"/>
    <col min="8" max="8" width="11.140625" style="1" hidden="1" customWidth="1"/>
    <col min="9" max="9" width="11.140625" style="1" customWidth="1"/>
    <col min="10" max="10" width="11.140625" style="1" hidden="1" customWidth="1"/>
    <col min="11" max="11" width="12.28515625" style="1" customWidth="1"/>
    <col min="12" max="12" width="11.5703125" style="1" customWidth="1"/>
    <col min="13" max="16384" width="9.140625" style="1"/>
  </cols>
  <sheetData>
    <row r="1" spans="1:19" ht="72.75" customHeight="1" x14ac:dyDescent="0.2">
      <c r="H1" s="36" t="s">
        <v>0</v>
      </c>
      <c r="I1" s="36"/>
      <c r="J1" s="36"/>
      <c r="K1" s="36"/>
      <c r="L1" s="36"/>
      <c r="M1" s="2"/>
      <c r="N1" s="2"/>
      <c r="O1" s="2"/>
      <c r="P1" s="2"/>
      <c r="Q1" s="2"/>
      <c r="R1" s="2"/>
      <c r="S1" s="2"/>
    </row>
    <row r="2" spans="1:19" ht="15" customHeight="1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9" ht="15" customHeight="1" x14ac:dyDescent="0.2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"/>
      <c r="M3" s="3"/>
      <c r="N3" s="3"/>
      <c r="O3" s="3"/>
    </row>
    <row r="4" spans="1:19" x14ac:dyDescent="0.2">
      <c r="A4" s="37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"/>
      <c r="M4" s="3"/>
      <c r="N4" s="3"/>
      <c r="O4" s="3"/>
    </row>
    <row r="5" spans="1:19" x14ac:dyDescent="0.2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"/>
      <c r="M5" s="3"/>
      <c r="N5" s="3"/>
      <c r="O5" s="3"/>
    </row>
    <row r="6" spans="1:19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 t="s">
        <v>114</v>
      </c>
    </row>
    <row r="7" spans="1:19" ht="12.75" customHeight="1" x14ac:dyDescent="0.2">
      <c r="A7" s="31" t="s">
        <v>3</v>
      </c>
      <c r="B7" s="31" t="s">
        <v>4</v>
      </c>
      <c r="C7" s="32" t="s">
        <v>5</v>
      </c>
      <c r="D7" s="33" t="s">
        <v>6</v>
      </c>
      <c r="E7" s="35" t="s">
        <v>7</v>
      </c>
      <c r="F7" s="35" t="s">
        <v>116</v>
      </c>
      <c r="G7" s="35" t="s">
        <v>117</v>
      </c>
      <c r="H7" s="35" t="s">
        <v>8</v>
      </c>
      <c r="I7" s="35" t="s">
        <v>118</v>
      </c>
      <c r="J7" s="35" t="s">
        <v>9</v>
      </c>
      <c r="K7" s="35" t="s">
        <v>119</v>
      </c>
      <c r="L7" s="35" t="s">
        <v>120</v>
      </c>
    </row>
    <row r="8" spans="1:19" ht="87.75" customHeight="1" x14ac:dyDescent="0.2">
      <c r="A8" s="31"/>
      <c r="B8" s="31"/>
      <c r="C8" s="32"/>
      <c r="D8" s="34"/>
      <c r="E8" s="35"/>
      <c r="F8" s="35"/>
      <c r="G8" s="35"/>
      <c r="H8" s="35"/>
      <c r="I8" s="35"/>
      <c r="J8" s="35"/>
      <c r="K8" s="35"/>
      <c r="L8" s="35"/>
    </row>
    <row r="9" spans="1:19" ht="15" customHeight="1" x14ac:dyDescent="0.2">
      <c r="A9" s="12"/>
      <c r="B9" s="12"/>
      <c r="C9" s="12"/>
      <c r="D9" s="12">
        <v>4</v>
      </c>
      <c r="E9" s="12">
        <v>5</v>
      </c>
      <c r="F9" s="12">
        <v>1</v>
      </c>
      <c r="G9" s="12">
        <v>2</v>
      </c>
      <c r="H9" s="12">
        <v>3</v>
      </c>
      <c r="I9" s="12"/>
      <c r="J9" s="12"/>
      <c r="K9" s="12">
        <v>4</v>
      </c>
      <c r="L9" s="4">
        <v>5</v>
      </c>
    </row>
    <row r="10" spans="1:19" x14ac:dyDescent="0.2">
      <c r="A10" s="13">
        <v>11</v>
      </c>
      <c r="B10" s="13">
        <v>210</v>
      </c>
      <c r="C10" s="14" t="s">
        <v>10</v>
      </c>
      <c r="D10" s="15">
        <v>6029.3</v>
      </c>
      <c r="E10" s="15">
        <v>6738.7</v>
      </c>
      <c r="F10" s="15">
        <v>6342.8</v>
      </c>
      <c r="G10" s="15">
        <v>6361</v>
      </c>
      <c r="H10" s="15">
        <v>6389.4</v>
      </c>
      <c r="I10" s="15">
        <v>6389.4</v>
      </c>
      <c r="J10" s="15">
        <f t="shared" ref="J10:J69" si="0">I10-H10</f>
        <v>0</v>
      </c>
      <c r="K10" s="15">
        <v>6520.5</v>
      </c>
      <c r="L10" s="5">
        <v>6683.5</v>
      </c>
      <c r="N10" s="3"/>
    </row>
    <row r="11" spans="1:19" ht="12.75" customHeight="1" x14ac:dyDescent="0.2">
      <c r="A11" s="13">
        <v>11</v>
      </c>
      <c r="B11" s="13">
        <v>310</v>
      </c>
      <c r="C11" s="14" t="s">
        <v>11</v>
      </c>
      <c r="D11" s="15">
        <v>700</v>
      </c>
      <c r="E11" s="15"/>
      <c r="F11" s="15"/>
      <c r="G11" s="15"/>
      <c r="H11" s="15"/>
      <c r="I11" s="15">
        <v>0</v>
      </c>
      <c r="J11" s="15">
        <f t="shared" si="0"/>
        <v>0</v>
      </c>
      <c r="K11" s="15"/>
      <c r="L11" s="5"/>
      <c r="N11" s="3"/>
    </row>
    <row r="12" spans="1:19" x14ac:dyDescent="0.2">
      <c r="A12" s="13">
        <v>13</v>
      </c>
      <c r="B12" s="13">
        <v>120</v>
      </c>
      <c r="C12" s="14" t="s">
        <v>12</v>
      </c>
      <c r="D12" s="15">
        <v>27.9</v>
      </c>
      <c r="E12" s="15"/>
      <c r="F12" s="15"/>
      <c r="G12" s="15"/>
      <c r="H12" s="15"/>
      <c r="I12" s="15">
        <v>0</v>
      </c>
      <c r="J12" s="15">
        <f t="shared" si="0"/>
        <v>0</v>
      </c>
      <c r="K12" s="15"/>
      <c r="L12" s="5"/>
      <c r="N12" s="3"/>
    </row>
    <row r="13" spans="1:19" ht="12.75" customHeight="1" x14ac:dyDescent="0.2">
      <c r="A13" s="13">
        <v>15</v>
      </c>
      <c r="B13" s="13">
        <v>120</v>
      </c>
      <c r="C13" s="14" t="s">
        <v>13</v>
      </c>
      <c r="D13" s="15">
        <v>122529.9</v>
      </c>
      <c r="E13" s="15">
        <v>131420</v>
      </c>
      <c r="F13" s="15">
        <v>107627.2</v>
      </c>
      <c r="G13" s="15">
        <v>164299.6</v>
      </c>
      <c r="H13" s="15">
        <f>149859.1-H14-H15</f>
        <v>132774.5</v>
      </c>
      <c r="I13" s="15">
        <v>132774.5</v>
      </c>
      <c r="J13" s="15">
        <f t="shared" si="0"/>
        <v>0</v>
      </c>
      <c r="K13" s="15">
        <f>150647.2-K14-K15</f>
        <v>133562.6</v>
      </c>
      <c r="L13" s="15">
        <f>154725.6-L14-L15</f>
        <v>134364.1</v>
      </c>
      <c r="N13" s="3"/>
    </row>
    <row r="14" spans="1:19" x14ac:dyDescent="0.2">
      <c r="A14" s="13">
        <v>15</v>
      </c>
      <c r="B14" s="13">
        <v>120</v>
      </c>
      <c r="C14" s="14" t="s">
        <v>14</v>
      </c>
      <c r="D14" s="15">
        <v>12651.3</v>
      </c>
      <c r="E14" s="15">
        <v>16103</v>
      </c>
      <c r="F14" s="15">
        <v>16420.900000000001</v>
      </c>
      <c r="G14" s="15">
        <v>17076.3</v>
      </c>
      <c r="H14" s="15">
        <v>16584.599999999999</v>
      </c>
      <c r="I14" s="15">
        <v>16584.599999999999</v>
      </c>
      <c r="J14" s="15">
        <f t="shared" si="0"/>
        <v>0</v>
      </c>
      <c r="K14" s="15">
        <v>16584.599999999999</v>
      </c>
      <c r="L14" s="15">
        <v>19861.5</v>
      </c>
      <c r="M14" s="3"/>
      <c r="N14" s="3"/>
    </row>
    <row r="15" spans="1:19" ht="12.75" customHeight="1" x14ac:dyDescent="0.2">
      <c r="A15" s="13">
        <v>15</v>
      </c>
      <c r="B15" s="13">
        <v>120</v>
      </c>
      <c r="C15" s="14" t="s">
        <v>15</v>
      </c>
      <c r="D15" s="15">
        <v>316.3</v>
      </c>
      <c r="E15" s="15">
        <v>394.8</v>
      </c>
      <c r="F15" s="15">
        <v>363</v>
      </c>
      <c r="G15" s="15">
        <v>1236.9000000000001</v>
      </c>
      <c r="H15" s="15">
        <v>500</v>
      </c>
      <c r="I15" s="15">
        <v>500</v>
      </c>
      <c r="J15" s="15">
        <f t="shared" si="0"/>
        <v>0</v>
      </c>
      <c r="K15" s="15">
        <v>500</v>
      </c>
      <c r="L15" s="15">
        <v>500</v>
      </c>
      <c r="M15" s="3"/>
      <c r="N15" s="3"/>
    </row>
    <row r="16" spans="1:19" ht="12.75" hidden="1" customHeight="1" x14ac:dyDescent="0.2">
      <c r="A16" s="13">
        <v>16</v>
      </c>
      <c r="B16" s="13">
        <v>110</v>
      </c>
      <c r="C16" s="14" t="s">
        <v>16</v>
      </c>
      <c r="D16" s="15">
        <v>5673.1</v>
      </c>
      <c r="E16" s="15">
        <v>-166</v>
      </c>
      <c r="F16" s="15"/>
      <c r="G16" s="15"/>
      <c r="H16" s="15"/>
      <c r="I16" s="15">
        <v>0</v>
      </c>
      <c r="J16" s="15">
        <f t="shared" si="0"/>
        <v>0</v>
      </c>
      <c r="K16" s="15"/>
      <c r="L16" s="5"/>
      <c r="M16" s="3"/>
      <c r="N16" s="3"/>
    </row>
    <row r="17" spans="1:14" ht="12.75" hidden="1" customHeight="1" x14ac:dyDescent="0.2">
      <c r="A17" s="13">
        <v>16</v>
      </c>
      <c r="B17" s="13">
        <v>120</v>
      </c>
      <c r="C17" s="14" t="s">
        <v>17</v>
      </c>
      <c r="D17" s="15">
        <v>-29</v>
      </c>
      <c r="E17" s="15">
        <v>480.8</v>
      </c>
      <c r="F17" s="15"/>
      <c r="G17" s="15"/>
      <c r="H17" s="15"/>
      <c r="I17" s="15">
        <v>0</v>
      </c>
      <c r="J17" s="15">
        <f t="shared" si="0"/>
        <v>0</v>
      </c>
      <c r="K17" s="15"/>
      <c r="L17" s="5"/>
      <c r="N17" s="3"/>
    </row>
    <row r="18" spans="1:14" ht="12.75" customHeight="1" x14ac:dyDescent="0.2">
      <c r="A18" s="25">
        <v>16</v>
      </c>
      <c r="B18" s="25">
        <v>110</v>
      </c>
      <c r="C18" s="26" t="s">
        <v>122</v>
      </c>
      <c r="D18" s="27">
        <v>5673.1</v>
      </c>
      <c r="E18" s="27">
        <v>-166</v>
      </c>
      <c r="F18" s="27"/>
      <c r="G18" s="27"/>
      <c r="H18" s="27"/>
      <c r="I18" s="28">
        <v>0</v>
      </c>
      <c r="J18" s="28">
        <f t="shared" si="0"/>
        <v>0</v>
      </c>
      <c r="K18" s="28"/>
      <c r="L18" s="5"/>
      <c r="N18" s="3"/>
    </row>
    <row r="19" spans="1:14" ht="12.75" customHeight="1" x14ac:dyDescent="0.2">
      <c r="A19" s="25">
        <v>16</v>
      </c>
      <c r="B19" s="25">
        <v>120</v>
      </c>
      <c r="C19" s="26" t="s">
        <v>123</v>
      </c>
      <c r="D19" s="27">
        <v>-29</v>
      </c>
      <c r="E19" s="27">
        <v>480.8</v>
      </c>
      <c r="F19" s="27"/>
      <c r="G19" s="27"/>
      <c r="H19" s="27"/>
      <c r="I19" s="28">
        <v>0</v>
      </c>
      <c r="J19" s="28">
        <f t="shared" si="0"/>
        <v>0</v>
      </c>
      <c r="K19" s="28"/>
      <c r="L19" s="5"/>
      <c r="N19" s="3"/>
    </row>
    <row r="20" spans="1:14" x14ac:dyDescent="0.2">
      <c r="A20" s="13">
        <v>16</v>
      </c>
      <c r="B20" s="13">
        <v>320</v>
      </c>
      <c r="C20" s="14" t="s">
        <v>18</v>
      </c>
      <c r="D20" s="15">
        <v>10040.6</v>
      </c>
      <c r="E20" s="15">
        <v>1621.5</v>
      </c>
      <c r="F20" s="15">
        <v>3626.7</v>
      </c>
      <c r="G20" s="15"/>
      <c r="H20" s="15"/>
      <c r="I20" s="15">
        <v>0</v>
      </c>
      <c r="J20" s="15">
        <f t="shared" si="0"/>
        <v>0</v>
      </c>
      <c r="K20" s="15"/>
      <c r="L20" s="5"/>
      <c r="N20" s="3"/>
    </row>
    <row r="21" spans="1:14" ht="25.5" x14ac:dyDescent="0.2">
      <c r="A21" s="13">
        <v>18</v>
      </c>
      <c r="B21" s="13">
        <v>120</v>
      </c>
      <c r="C21" s="14" t="s">
        <v>19</v>
      </c>
      <c r="D21" s="15">
        <v>11082.8</v>
      </c>
      <c r="E21" s="15">
        <v>-2</v>
      </c>
      <c r="F21" s="15"/>
      <c r="G21" s="15"/>
      <c r="H21" s="15"/>
      <c r="I21" s="15">
        <v>0</v>
      </c>
      <c r="J21" s="15">
        <f t="shared" si="0"/>
        <v>0</v>
      </c>
      <c r="K21" s="15"/>
      <c r="L21" s="5"/>
      <c r="N21" s="3"/>
    </row>
    <row r="22" spans="1:14" x14ac:dyDescent="0.2">
      <c r="A22" s="13">
        <v>19</v>
      </c>
      <c r="B22" s="13">
        <v>110</v>
      </c>
      <c r="C22" s="14" t="s">
        <v>20</v>
      </c>
      <c r="D22" s="15"/>
      <c r="E22" s="15">
        <v>300</v>
      </c>
      <c r="F22" s="15"/>
      <c r="G22" s="15"/>
      <c r="H22" s="15"/>
      <c r="I22" s="15">
        <v>0</v>
      </c>
      <c r="J22" s="15">
        <f t="shared" si="0"/>
        <v>0</v>
      </c>
      <c r="K22" s="15"/>
      <c r="L22" s="5"/>
      <c r="N22" s="3"/>
    </row>
    <row r="23" spans="1:14" ht="12.75" customHeight="1" x14ac:dyDescent="0.2">
      <c r="A23" s="13">
        <v>19</v>
      </c>
      <c r="B23" s="13">
        <v>120</v>
      </c>
      <c r="C23" s="14" t="s">
        <v>21</v>
      </c>
      <c r="D23" s="15">
        <v>253.5</v>
      </c>
      <c r="E23" s="15">
        <v>2464.1</v>
      </c>
      <c r="F23" s="15">
        <v>3093.1</v>
      </c>
      <c r="G23" s="15">
        <v>4400</v>
      </c>
      <c r="H23" s="15">
        <v>4400</v>
      </c>
      <c r="I23" s="15">
        <v>4400</v>
      </c>
      <c r="J23" s="15">
        <f t="shared" si="0"/>
        <v>0</v>
      </c>
      <c r="K23" s="15">
        <v>4400</v>
      </c>
      <c r="L23" s="15">
        <v>4400</v>
      </c>
      <c r="N23" s="3"/>
    </row>
    <row r="24" spans="1:14" x14ac:dyDescent="0.2">
      <c r="A24" s="13">
        <v>21</v>
      </c>
      <c r="B24" s="13">
        <v>110</v>
      </c>
      <c r="C24" s="14" t="s">
        <v>124</v>
      </c>
      <c r="D24" s="15"/>
      <c r="E24" s="15">
        <v>58</v>
      </c>
      <c r="F24" s="15">
        <v>1433.5</v>
      </c>
      <c r="G24" s="15">
        <v>878.5</v>
      </c>
      <c r="H24" s="15"/>
      <c r="I24" s="15">
        <v>0</v>
      </c>
      <c r="J24" s="15">
        <f t="shared" si="0"/>
        <v>0</v>
      </c>
      <c r="K24" s="15"/>
      <c r="L24" s="5"/>
      <c r="N24" s="3"/>
    </row>
    <row r="25" spans="1:14" ht="12.75" customHeight="1" x14ac:dyDescent="0.2">
      <c r="A25" s="13">
        <v>22</v>
      </c>
      <c r="B25" s="13">
        <v>110</v>
      </c>
      <c r="C25" s="14" t="s">
        <v>22</v>
      </c>
      <c r="D25" s="15">
        <v>25741.3</v>
      </c>
      <c r="E25" s="15">
        <v>21142.3</v>
      </c>
      <c r="F25" s="15">
        <v>20325</v>
      </c>
      <c r="G25" s="15">
        <v>27500</v>
      </c>
      <c r="H25" s="15">
        <v>3500</v>
      </c>
      <c r="I25" s="15">
        <v>21500</v>
      </c>
      <c r="J25" s="15">
        <f t="shared" si="0"/>
        <v>18000</v>
      </c>
      <c r="K25" s="15">
        <f>3500</f>
        <v>3500</v>
      </c>
      <c r="L25" s="15">
        <f>3500</f>
        <v>3500</v>
      </c>
      <c r="M25" s="3"/>
      <c r="N25" s="3"/>
    </row>
    <row r="26" spans="1:14" x14ac:dyDescent="0.2">
      <c r="A26" s="13">
        <v>22</v>
      </c>
      <c r="B26" s="13">
        <v>120</v>
      </c>
      <c r="C26" s="14" t="s">
        <v>23</v>
      </c>
      <c r="D26" s="15">
        <v>19307.5</v>
      </c>
      <c r="E26" s="15">
        <v>11172.4</v>
      </c>
      <c r="F26" s="15">
        <v>9658.2999999999993</v>
      </c>
      <c r="G26" s="15">
        <v>15000</v>
      </c>
      <c r="H26" s="15"/>
      <c r="I26" s="15">
        <v>11000</v>
      </c>
      <c r="J26" s="15">
        <f t="shared" si="0"/>
        <v>11000</v>
      </c>
      <c r="K26" s="15"/>
      <c r="L26" s="15"/>
      <c r="M26" s="3"/>
      <c r="N26" s="3"/>
    </row>
    <row r="27" spans="1:14" ht="12.75" customHeight="1" x14ac:dyDescent="0.2">
      <c r="A27" s="13">
        <v>22</v>
      </c>
      <c r="B27" s="13">
        <v>210</v>
      </c>
      <c r="C27" s="14" t="s">
        <v>125</v>
      </c>
      <c r="D27" s="15">
        <v>249.6</v>
      </c>
      <c r="E27" s="15">
        <v>30.9</v>
      </c>
      <c r="F27" s="15"/>
      <c r="G27" s="15"/>
      <c r="H27" s="15"/>
      <c r="I27" s="15">
        <v>0</v>
      </c>
      <c r="J27" s="15">
        <f t="shared" si="0"/>
        <v>0</v>
      </c>
      <c r="K27" s="15"/>
      <c r="L27" s="5"/>
      <c r="N27" s="3"/>
    </row>
    <row r="28" spans="1:14" x14ac:dyDescent="0.2">
      <c r="A28" s="13">
        <v>23</v>
      </c>
      <c r="B28" s="13">
        <v>110</v>
      </c>
      <c r="C28" s="14" t="s">
        <v>24</v>
      </c>
      <c r="D28" s="15">
        <v>124388</v>
      </c>
      <c r="E28" s="15">
        <v>84641</v>
      </c>
      <c r="F28" s="15">
        <v>332667.3</v>
      </c>
      <c r="G28" s="15">
        <v>240145</v>
      </c>
      <c r="H28" s="15">
        <v>300000</v>
      </c>
      <c r="I28" s="15">
        <v>300000</v>
      </c>
      <c r="J28" s="15">
        <f t="shared" si="0"/>
        <v>0</v>
      </c>
      <c r="K28" s="15">
        <v>300000</v>
      </c>
      <c r="L28" s="15">
        <v>300000</v>
      </c>
      <c r="N28" s="3"/>
    </row>
    <row r="29" spans="1:14" ht="12.75" customHeight="1" x14ac:dyDescent="0.2">
      <c r="A29" s="13">
        <v>23</v>
      </c>
      <c r="B29" s="13">
        <v>120</v>
      </c>
      <c r="C29" s="14" t="s">
        <v>25</v>
      </c>
      <c r="D29" s="15">
        <v>30232.9</v>
      </c>
      <c r="E29" s="15">
        <v>14301.7</v>
      </c>
      <c r="F29" s="15">
        <v>47254.3</v>
      </c>
      <c r="G29" s="15">
        <v>22790.400000000001</v>
      </c>
      <c r="H29" s="15">
        <v>50000</v>
      </c>
      <c r="I29" s="15">
        <v>50000</v>
      </c>
      <c r="J29" s="15">
        <f t="shared" si="0"/>
        <v>0</v>
      </c>
      <c r="K29" s="15">
        <v>50000</v>
      </c>
      <c r="L29" s="15">
        <v>50000</v>
      </c>
      <c r="N29" s="3"/>
    </row>
    <row r="30" spans="1:14" x14ac:dyDescent="0.2">
      <c r="A30" s="13">
        <v>23</v>
      </c>
      <c r="B30" s="13">
        <v>140</v>
      </c>
      <c r="C30" s="14" t="s">
        <v>26</v>
      </c>
      <c r="D30" s="15">
        <v>227456.6</v>
      </c>
      <c r="E30" s="15">
        <v>247281.5</v>
      </c>
      <c r="F30" s="15">
        <v>172812.2</v>
      </c>
      <c r="G30" s="15">
        <v>164490.1</v>
      </c>
      <c r="H30" s="15">
        <v>156222.39999999999</v>
      </c>
      <c r="I30" s="15">
        <v>156222.39999999999</v>
      </c>
      <c r="J30" s="15">
        <f t="shared" si="0"/>
        <v>0</v>
      </c>
      <c r="K30" s="15">
        <v>160564.79999999999</v>
      </c>
      <c r="L30" s="5">
        <v>163166</v>
      </c>
      <c r="N30" s="3"/>
    </row>
    <row r="31" spans="1:14" ht="12.75" customHeight="1" x14ac:dyDescent="0.2">
      <c r="A31" s="13">
        <v>23</v>
      </c>
      <c r="B31" s="13">
        <v>150</v>
      </c>
      <c r="C31" s="14" t="s">
        <v>27</v>
      </c>
      <c r="D31" s="15">
        <v>15967</v>
      </c>
      <c r="E31" s="15">
        <v>4316.1000000000004</v>
      </c>
      <c r="F31" s="15">
        <v>21726.6</v>
      </c>
      <c r="G31" s="15">
        <v>17266.5</v>
      </c>
      <c r="H31" s="15">
        <v>25444</v>
      </c>
      <c r="I31" s="15">
        <v>25444</v>
      </c>
      <c r="J31" s="15">
        <f t="shared" si="0"/>
        <v>0</v>
      </c>
      <c r="K31" s="15">
        <v>25444</v>
      </c>
      <c r="L31" s="15">
        <v>25444</v>
      </c>
      <c r="N31" s="3"/>
    </row>
    <row r="32" spans="1:14" x14ac:dyDescent="0.2">
      <c r="A32" s="13">
        <v>24</v>
      </c>
      <c r="B32" s="13">
        <v>120</v>
      </c>
      <c r="C32" s="14" t="s">
        <v>28</v>
      </c>
      <c r="D32" s="15">
        <v>430802.2</v>
      </c>
      <c r="E32" s="15">
        <v>445230.8</v>
      </c>
      <c r="F32" s="15">
        <v>505830.7</v>
      </c>
      <c r="G32" s="15">
        <v>440000</v>
      </c>
      <c r="H32" s="15">
        <v>450000</v>
      </c>
      <c r="I32" s="15">
        <v>450000</v>
      </c>
      <c r="J32" s="15">
        <f t="shared" si="0"/>
        <v>0</v>
      </c>
      <c r="K32" s="15">
        <v>450000</v>
      </c>
      <c r="L32" s="15">
        <v>450000</v>
      </c>
      <c r="N32" s="3"/>
    </row>
    <row r="33" spans="1:14" ht="12.75" customHeight="1" x14ac:dyDescent="0.2">
      <c r="A33" s="13">
        <v>24</v>
      </c>
      <c r="B33" s="13">
        <v>130</v>
      </c>
      <c r="C33" s="14" t="s">
        <v>29</v>
      </c>
      <c r="D33" s="15">
        <v>315</v>
      </c>
      <c r="E33" s="15">
        <v>323</v>
      </c>
      <c r="F33" s="15">
        <v>102</v>
      </c>
      <c r="G33" s="15"/>
      <c r="H33" s="15"/>
      <c r="I33" s="15">
        <v>0</v>
      </c>
      <c r="J33" s="15">
        <f t="shared" si="0"/>
        <v>0</v>
      </c>
      <c r="K33" s="15"/>
      <c r="L33" s="5"/>
      <c r="N33" s="3"/>
    </row>
    <row r="34" spans="1:14" x14ac:dyDescent="0.2">
      <c r="A34" s="13">
        <v>24</v>
      </c>
      <c r="B34" s="13">
        <v>140</v>
      </c>
      <c r="C34" s="14" t="s">
        <v>30</v>
      </c>
      <c r="D34" s="15">
        <v>983.1</v>
      </c>
      <c r="E34" s="15">
        <v>630.5</v>
      </c>
      <c r="F34" s="15">
        <v>450</v>
      </c>
      <c r="G34" s="15"/>
      <c r="H34" s="15"/>
      <c r="I34" s="15">
        <v>0</v>
      </c>
      <c r="J34" s="15">
        <f t="shared" si="0"/>
        <v>0</v>
      </c>
      <c r="K34" s="15"/>
      <c r="L34" s="5"/>
      <c r="N34" s="3"/>
    </row>
    <row r="35" spans="1:14" ht="12.75" customHeight="1" x14ac:dyDescent="0.2">
      <c r="A35" s="13">
        <v>24</v>
      </c>
      <c r="B35" s="13">
        <v>150</v>
      </c>
      <c r="C35" s="14" t="s">
        <v>112</v>
      </c>
      <c r="D35" s="15"/>
      <c r="E35" s="15">
        <v>100</v>
      </c>
      <c r="F35" s="15">
        <v>1003.2</v>
      </c>
      <c r="G35" s="15"/>
      <c r="H35" s="15"/>
      <c r="I35" s="15">
        <v>0</v>
      </c>
      <c r="J35" s="15">
        <f t="shared" si="0"/>
        <v>0</v>
      </c>
      <c r="K35" s="15"/>
      <c r="L35" s="5"/>
      <c r="N35" s="3"/>
    </row>
    <row r="36" spans="1:14" ht="12.75" hidden="1" customHeight="1" x14ac:dyDescent="0.2">
      <c r="A36" s="13">
        <v>25</v>
      </c>
      <c r="B36" s="13">
        <v>110</v>
      </c>
      <c r="C36" s="14" t="s">
        <v>31</v>
      </c>
      <c r="D36" s="15">
        <v>50312.3</v>
      </c>
      <c r="E36" s="15">
        <v>-0.4</v>
      </c>
      <c r="F36" s="15"/>
      <c r="G36" s="15"/>
      <c r="H36" s="15"/>
      <c r="I36" s="15">
        <v>0</v>
      </c>
      <c r="J36" s="15">
        <f t="shared" si="0"/>
        <v>0</v>
      </c>
      <c r="K36" s="15"/>
      <c r="L36" s="5"/>
      <c r="N36" s="3"/>
    </row>
    <row r="37" spans="1:14" ht="12.75" hidden="1" customHeight="1" x14ac:dyDescent="0.2">
      <c r="A37" s="13">
        <v>25</v>
      </c>
      <c r="B37" s="13">
        <v>120</v>
      </c>
      <c r="C37" s="14" t="s">
        <v>32</v>
      </c>
      <c r="D37" s="15">
        <v>6584.8</v>
      </c>
      <c r="E37" s="15">
        <v>-1.4</v>
      </c>
      <c r="F37" s="15"/>
      <c r="G37" s="15"/>
      <c r="H37" s="15"/>
      <c r="I37" s="15">
        <v>0</v>
      </c>
      <c r="J37" s="15">
        <f t="shared" si="0"/>
        <v>0</v>
      </c>
      <c r="K37" s="15"/>
      <c r="L37" s="5"/>
      <c r="N37" s="3"/>
    </row>
    <row r="38" spans="1:14" ht="12.75" customHeight="1" x14ac:dyDescent="0.2">
      <c r="A38" s="13">
        <v>25</v>
      </c>
      <c r="B38" s="13">
        <v>110</v>
      </c>
      <c r="C38" s="14" t="s">
        <v>126</v>
      </c>
      <c r="D38" s="15"/>
      <c r="E38" s="15"/>
      <c r="F38" s="15"/>
      <c r="G38" s="15"/>
      <c r="H38" s="15"/>
      <c r="I38" s="15">
        <v>0</v>
      </c>
      <c r="J38" s="15">
        <f t="shared" si="0"/>
        <v>0</v>
      </c>
      <c r="K38" s="15"/>
      <c r="L38" s="5"/>
      <c r="N38" s="3"/>
    </row>
    <row r="39" spans="1:14" ht="12.75" customHeight="1" x14ac:dyDescent="0.2">
      <c r="A39" s="13">
        <v>25</v>
      </c>
      <c r="B39" s="13">
        <v>120</v>
      </c>
      <c r="C39" s="14" t="s">
        <v>127</v>
      </c>
      <c r="D39" s="15"/>
      <c r="E39" s="15"/>
      <c r="F39" s="15"/>
      <c r="G39" s="15"/>
      <c r="H39" s="15"/>
      <c r="I39" s="15">
        <v>0</v>
      </c>
      <c r="J39" s="15">
        <f t="shared" si="0"/>
        <v>0</v>
      </c>
      <c r="K39" s="15"/>
      <c r="L39" s="5"/>
      <c r="N39" s="3"/>
    </row>
    <row r="40" spans="1:14" x14ac:dyDescent="0.2">
      <c r="A40" s="13">
        <v>25</v>
      </c>
      <c r="B40" s="13">
        <v>220</v>
      </c>
      <c r="C40" s="14" t="s">
        <v>33</v>
      </c>
      <c r="D40" s="15">
        <v>20880</v>
      </c>
      <c r="E40" s="15">
        <v>14995</v>
      </c>
      <c r="F40" s="15">
        <v>12707.4</v>
      </c>
      <c r="G40" s="15">
        <v>17000</v>
      </c>
      <c r="H40" s="15">
        <v>17000</v>
      </c>
      <c r="I40" s="15">
        <v>17000</v>
      </c>
      <c r="J40" s="15">
        <f t="shared" si="0"/>
        <v>0</v>
      </c>
      <c r="K40" s="15">
        <v>17000</v>
      </c>
      <c r="L40" s="15">
        <v>17000</v>
      </c>
      <c r="N40" s="3"/>
    </row>
    <row r="41" spans="1:14" ht="12.75" customHeight="1" x14ac:dyDescent="0.2">
      <c r="A41" s="13">
        <v>26</v>
      </c>
      <c r="B41" s="13">
        <v>651</v>
      </c>
      <c r="C41" s="16" t="s">
        <v>121</v>
      </c>
      <c r="D41" s="15"/>
      <c r="E41" s="15">
        <v>2200</v>
      </c>
      <c r="F41" s="15">
        <v>9600</v>
      </c>
      <c r="G41" s="15"/>
      <c r="H41" s="15"/>
      <c r="I41" s="15">
        <v>0</v>
      </c>
      <c r="J41" s="15">
        <f t="shared" si="0"/>
        <v>0</v>
      </c>
      <c r="K41" s="15"/>
      <c r="L41" s="5"/>
      <c r="N41" s="3"/>
    </row>
    <row r="42" spans="1:14" ht="25.5" x14ac:dyDescent="0.2">
      <c r="A42" s="13">
        <v>26</v>
      </c>
      <c r="B42" s="13">
        <v>720</v>
      </c>
      <c r="C42" s="17" t="s">
        <v>106</v>
      </c>
      <c r="D42" s="15">
        <v>2146.8000000000002</v>
      </c>
      <c r="E42" s="15">
        <v>470.6</v>
      </c>
      <c r="F42" s="15">
        <v>134.30000000000001</v>
      </c>
      <c r="G42" s="15">
        <v>1000</v>
      </c>
      <c r="H42" s="15">
        <v>500</v>
      </c>
      <c r="I42" s="15">
        <v>500</v>
      </c>
      <c r="J42" s="15">
        <f t="shared" si="0"/>
        <v>0</v>
      </c>
      <c r="K42" s="15">
        <v>500</v>
      </c>
      <c r="L42" s="15">
        <v>500</v>
      </c>
      <c r="N42" s="3"/>
    </row>
    <row r="43" spans="1:14" ht="12.75" customHeight="1" x14ac:dyDescent="0.2">
      <c r="A43" s="13">
        <v>26</v>
      </c>
      <c r="B43" s="13">
        <v>730</v>
      </c>
      <c r="C43" s="14" t="s">
        <v>34</v>
      </c>
      <c r="D43" s="15">
        <v>65160</v>
      </c>
      <c r="E43" s="15">
        <v>1658.7</v>
      </c>
      <c r="F43" s="15">
        <v>1053</v>
      </c>
      <c r="G43" s="15">
        <v>1000</v>
      </c>
      <c r="H43" s="15">
        <v>1000</v>
      </c>
      <c r="I43" s="15">
        <v>1000</v>
      </c>
      <c r="J43" s="15">
        <f t="shared" si="0"/>
        <v>0</v>
      </c>
      <c r="K43" s="15">
        <v>1000</v>
      </c>
      <c r="L43" s="15">
        <v>1000</v>
      </c>
      <c r="N43" s="3"/>
    </row>
    <row r="44" spans="1:14" x14ac:dyDescent="0.2">
      <c r="A44" s="13">
        <v>27</v>
      </c>
      <c r="B44" s="13">
        <v>120</v>
      </c>
      <c r="C44" s="14" t="s">
        <v>35</v>
      </c>
      <c r="D44" s="15">
        <v>4367.5</v>
      </c>
      <c r="E44" s="15">
        <v>3739.2</v>
      </c>
      <c r="F44" s="15">
        <v>2158.8000000000002</v>
      </c>
      <c r="G44" s="15">
        <v>4000</v>
      </c>
      <c r="H44" s="15">
        <v>3000</v>
      </c>
      <c r="I44" s="15">
        <v>3000</v>
      </c>
      <c r="J44" s="15">
        <f t="shared" si="0"/>
        <v>0</v>
      </c>
      <c r="K44" s="15">
        <v>3000</v>
      </c>
      <c r="L44" s="15">
        <v>3000</v>
      </c>
      <c r="N44" s="3"/>
    </row>
    <row r="45" spans="1:14" ht="25.5" x14ac:dyDescent="0.2">
      <c r="A45" s="13">
        <v>28</v>
      </c>
      <c r="B45" s="13">
        <v>220</v>
      </c>
      <c r="C45" s="14" t="s">
        <v>107</v>
      </c>
      <c r="D45" s="15">
        <v>355.5</v>
      </c>
      <c r="E45" s="15"/>
      <c r="F45" s="15"/>
      <c r="G45" s="15"/>
      <c r="H45" s="15"/>
      <c r="I45" s="15">
        <v>0</v>
      </c>
      <c r="J45" s="15">
        <f t="shared" si="0"/>
        <v>0</v>
      </c>
      <c r="K45" s="15"/>
      <c r="L45" s="5"/>
      <c r="N45" s="3"/>
    </row>
    <row r="46" spans="1:14" ht="25.5" x14ac:dyDescent="0.2">
      <c r="A46" s="13">
        <v>28</v>
      </c>
      <c r="B46" s="13">
        <v>230</v>
      </c>
      <c r="C46" s="14" t="s">
        <v>36</v>
      </c>
      <c r="D46" s="15">
        <v>3447.2</v>
      </c>
      <c r="E46" s="15">
        <v>4266.5</v>
      </c>
      <c r="F46" s="15">
        <v>4429.8999999999996</v>
      </c>
      <c r="G46" s="15">
        <v>4984.2</v>
      </c>
      <c r="H46" s="15">
        <v>5500</v>
      </c>
      <c r="I46" s="15">
        <v>5500</v>
      </c>
      <c r="J46" s="15">
        <f t="shared" si="0"/>
        <v>0</v>
      </c>
      <c r="K46" s="15">
        <v>5500</v>
      </c>
      <c r="L46" s="15">
        <v>5500</v>
      </c>
      <c r="N46" s="3"/>
    </row>
    <row r="47" spans="1:14" ht="12.75" customHeight="1" x14ac:dyDescent="0.2">
      <c r="A47" s="13">
        <v>28</v>
      </c>
      <c r="B47" s="13">
        <v>240</v>
      </c>
      <c r="C47" s="14" t="s">
        <v>108</v>
      </c>
      <c r="D47" s="15">
        <v>4805.8</v>
      </c>
      <c r="E47" s="15">
        <v>6257.7</v>
      </c>
      <c r="F47" s="15">
        <v>6196.5</v>
      </c>
      <c r="G47" s="15">
        <v>6000</v>
      </c>
      <c r="H47" s="15">
        <v>6200</v>
      </c>
      <c r="I47" s="15">
        <v>6200</v>
      </c>
      <c r="J47" s="15">
        <f t="shared" si="0"/>
        <v>0</v>
      </c>
      <c r="K47" s="15">
        <v>6500</v>
      </c>
      <c r="L47" s="5">
        <v>7000</v>
      </c>
      <c r="N47" s="3"/>
    </row>
    <row r="48" spans="1:14" ht="12.75" hidden="1" customHeight="1" x14ac:dyDescent="0.2">
      <c r="A48" s="13">
        <v>29</v>
      </c>
      <c r="B48" s="13">
        <v>110</v>
      </c>
      <c r="C48" s="14" t="s">
        <v>37</v>
      </c>
      <c r="D48" s="15">
        <v>-161.19999999999999</v>
      </c>
      <c r="E48" s="15">
        <v>-62.1</v>
      </c>
      <c r="F48" s="15"/>
      <c r="G48" s="15"/>
      <c r="H48" s="15"/>
      <c r="I48" s="15">
        <v>0</v>
      </c>
      <c r="J48" s="15">
        <f t="shared" si="0"/>
        <v>0</v>
      </c>
      <c r="K48" s="15"/>
      <c r="L48" s="5"/>
      <c r="N48" s="3"/>
    </row>
    <row r="49" spans="1:14" ht="12.75" hidden="1" customHeight="1" x14ac:dyDescent="0.2">
      <c r="A49" s="13">
        <v>29</v>
      </c>
      <c r="B49" s="13">
        <v>120</v>
      </c>
      <c r="C49" s="14" t="s">
        <v>38</v>
      </c>
      <c r="D49" s="15">
        <v>15866.8</v>
      </c>
      <c r="E49" s="15">
        <v>-15734.7</v>
      </c>
      <c r="F49" s="5"/>
      <c r="G49" s="5"/>
      <c r="H49" s="5"/>
      <c r="I49" s="15">
        <v>0</v>
      </c>
      <c r="J49" s="15">
        <f t="shared" si="0"/>
        <v>0</v>
      </c>
      <c r="K49" s="5"/>
      <c r="L49" s="5"/>
      <c r="N49" s="3"/>
    </row>
    <row r="50" spans="1:14" ht="12.75" customHeight="1" x14ac:dyDescent="0.2">
      <c r="A50" s="25">
        <v>29</v>
      </c>
      <c r="B50" s="25">
        <v>110</v>
      </c>
      <c r="C50" s="26" t="s">
        <v>128</v>
      </c>
      <c r="D50" s="27">
        <v>-161.19999999999999</v>
      </c>
      <c r="E50" s="27">
        <v>-62.1</v>
      </c>
      <c r="F50" s="27"/>
      <c r="G50" s="27"/>
      <c r="H50" s="27"/>
      <c r="I50" s="28">
        <v>0</v>
      </c>
      <c r="J50" s="28">
        <f t="shared" si="0"/>
        <v>0</v>
      </c>
      <c r="K50" s="28"/>
      <c r="L50" s="5"/>
      <c r="N50" s="3"/>
    </row>
    <row r="51" spans="1:14" ht="12.75" customHeight="1" x14ac:dyDescent="0.2">
      <c r="A51" s="25">
        <v>29</v>
      </c>
      <c r="B51" s="25">
        <v>120</v>
      </c>
      <c r="C51" s="26" t="s">
        <v>129</v>
      </c>
      <c r="D51" s="27">
        <v>15866.8</v>
      </c>
      <c r="E51" s="27">
        <v>-15734.7</v>
      </c>
      <c r="F51" s="29"/>
      <c r="G51" s="29"/>
      <c r="H51" s="29"/>
      <c r="I51" s="28">
        <v>0</v>
      </c>
      <c r="J51" s="28">
        <f t="shared" si="0"/>
        <v>0</v>
      </c>
      <c r="K51" s="30"/>
      <c r="L51" s="5"/>
      <c r="N51" s="3"/>
    </row>
    <row r="52" spans="1:14" ht="23.25" customHeight="1" x14ac:dyDescent="0.2">
      <c r="A52" s="13">
        <v>29</v>
      </c>
      <c r="B52" s="13">
        <v>420</v>
      </c>
      <c r="C52" s="14" t="s">
        <v>115</v>
      </c>
      <c r="D52" s="15"/>
      <c r="E52" s="15"/>
      <c r="F52" s="5"/>
      <c r="G52" s="5"/>
      <c r="H52" s="5"/>
      <c r="I52" s="15">
        <v>5420.8</v>
      </c>
      <c r="J52" s="15">
        <f>I52-H117</f>
        <v>0</v>
      </c>
      <c r="K52" s="15">
        <v>5420.8</v>
      </c>
      <c r="L52" s="15">
        <v>5420.8</v>
      </c>
      <c r="N52" s="3"/>
    </row>
    <row r="53" spans="1:14" x14ac:dyDescent="0.2">
      <c r="A53" s="13">
        <v>32</v>
      </c>
      <c r="B53" s="13">
        <v>120</v>
      </c>
      <c r="C53" s="14" t="s">
        <v>130</v>
      </c>
      <c r="D53" s="15">
        <v>39842.1</v>
      </c>
      <c r="E53" s="15">
        <v>30765</v>
      </c>
      <c r="F53" s="15">
        <v>31518.9</v>
      </c>
      <c r="G53" s="15">
        <v>47764.6</v>
      </c>
      <c r="H53" s="15">
        <v>38927</v>
      </c>
      <c r="I53" s="15">
        <v>38927</v>
      </c>
      <c r="J53" s="15">
        <f t="shared" si="0"/>
        <v>0</v>
      </c>
      <c r="K53" s="15">
        <v>40948</v>
      </c>
      <c r="L53" s="15">
        <v>43069</v>
      </c>
      <c r="N53" s="3"/>
    </row>
    <row r="54" spans="1:14" ht="26.25" customHeight="1" x14ac:dyDescent="0.2">
      <c r="A54" s="13">
        <v>32</v>
      </c>
      <c r="B54" s="13">
        <v>120</v>
      </c>
      <c r="C54" s="14" t="s">
        <v>131</v>
      </c>
      <c r="D54" s="15">
        <v>828.5</v>
      </c>
      <c r="E54" s="15">
        <v>578.9</v>
      </c>
      <c r="F54" s="15">
        <v>473.6</v>
      </c>
      <c r="G54" s="15">
        <v>2051.6999999999998</v>
      </c>
      <c r="H54" s="15">
        <v>530</v>
      </c>
      <c r="I54" s="15">
        <v>530</v>
      </c>
      <c r="J54" s="15">
        <f t="shared" si="0"/>
        <v>0</v>
      </c>
      <c r="K54" s="15">
        <v>530</v>
      </c>
      <c r="L54" s="15">
        <v>530</v>
      </c>
      <c r="N54" s="3"/>
    </row>
    <row r="55" spans="1:14" ht="25.5" x14ac:dyDescent="0.2">
      <c r="A55" s="13">
        <v>32</v>
      </c>
      <c r="B55" s="13">
        <v>120</v>
      </c>
      <c r="C55" s="14" t="s">
        <v>132</v>
      </c>
      <c r="D55" s="15">
        <v>303.10000000000002</v>
      </c>
      <c r="E55" s="15">
        <v>327.5</v>
      </c>
      <c r="F55" s="15">
        <v>196.1</v>
      </c>
      <c r="G55" s="15">
        <v>1026</v>
      </c>
      <c r="H55" s="15">
        <v>240</v>
      </c>
      <c r="I55" s="15">
        <v>240</v>
      </c>
      <c r="J55" s="15">
        <f t="shared" si="0"/>
        <v>0</v>
      </c>
      <c r="K55" s="15">
        <v>240</v>
      </c>
      <c r="L55" s="15">
        <v>240</v>
      </c>
      <c r="N55" s="3"/>
    </row>
    <row r="56" spans="1:14" ht="25.5" hidden="1" customHeight="1" x14ac:dyDescent="0.2">
      <c r="A56" s="13">
        <v>32</v>
      </c>
      <c r="B56" s="13">
        <v>320</v>
      </c>
      <c r="C56" s="14" t="s">
        <v>39</v>
      </c>
      <c r="D56" s="15">
        <v>0.8</v>
      </c>
      <c r="E56" s="15"/>
      <c r="F56" s="15"/>
      <c r="G56" s="15"/>
      <c r="H56" s="15"/>
      <c r="I56" s="15">
        <v>0</v>
      </c>
      <c r="J56" s="15">
        <f t="shared" si="0"/>
        <v>0</v>
      </c>
      <c r="K56" s="15"/>
      <c r="L56" s="5"/>
      <c r="N56" s="3"/>
    </row>
    <row r="57" spans="1:14" ht="25.5" customHeight="1" x14ac:dyDescent="0.2">
      <c r="A57" s="13">
        <v>32</v>
      </c>
      <c r="B57" s="13">
        <v>320</v>
      </c>
      <c r="C57" s="14" t="s">
        <v>133</v>
      </c>
      <c r="D57" s="15"/>
      <c r="E57" s="15"/>
      <c r="F57" s="15"/>
      <c r="G57" s="15"/>
      <c r="H57" s="15"/>
      <c r="I57" s="15">
        <v>0</v>
      </c>
      <c r="J57" s="15">
        <f t="shared" si="0"/>
        <v>0</v>
      </c>
      <c r="K57" s="15"/>
      <c r="L57" s="5"/>
      <c r="N57" s="3"/>
    </row>
    <row r="58" spans="1:14" x14ac:dyDescent="0.2">
      <c r="A58" s="13">
        <v>34</v>
      </c>
      <c r="B58" s="13">
        <v>110</v>
      </c>
      <c r="C58" s="14" t="s">
        <v>40</v>
      </c>
      <c r="D58" s="15">
        <v>3936.5</v>
      </c>
      <c r="E58" s="15">
        <v>979.1</v>
      </c>
      <c r="F58" s="15"/>
      <c r="G58" s="15"/>
      <c r="H58" s="15"/>
      <c r="I58" s="15">
        <v>0</v>
      </c>
      <c r="J58" s="15">
        <f t="shared" si="0"/>
        <v>0</v>
      </c>
      <c r="K58" s="15"/>
      <c r="L58" s="5"/>
      <c r="N58" s="3"/>
    </row>
    <row r="59" spans="1:14" ht="12.75" customHeight="1" x14ac:dyDescent="0.2">
      <c r="A59" s="13">
        <v>34</v>
      </c>
      <c r="B59" s="13">
        <v>121</v>
      </c>
      <c r="C59" s="14" t="s">
        <v>41</v>
      </c>
      <c r="D59" s="15">
        <v>277.8</v>
      </c>
      <c r="E59" s="15">
        <v>396.7</v>
      </c>
      <c r="F59" s="15">
        <v>233.2</v>
      </c>
      <c r="G59" s="15">
        <v>440.9</v>
      </c>
      <c r="H59" s="15">
        <v>440.9</v>
      </c>
      <c r="I59" s="15">
        <v>440.9</v>
      </c>
      <c r="J59" s="15">
        <f t="shared" si="0"/>
        <v>0</v>
      </c>
      <c r="K59" s="15">
        <v>440.9</v>
      </c>
      <c r="L59" s="15">
        <v>440.9</v>
      </c>
      <c r="N59" s="3"/>
    </row>
    <row r="60" spans="1:14" s="7" customFormat="1" x14ac:dyDescent="0.2">
      <c r="A60" s="13">
        <v>34</v>
      </c>
      <c r="B60" s="13">
        <v>121</v>
      </c>
      <c r="C60" s="14" t="s">
        <v>42</v>
      </c>
      <c r="D60" s="15">
        <v>3404030.3</v>
      </c>
      <c r="E60" s="15">
        <v>3713984.8</v>
      </c>
      <c r="F60" s="15">
        <v>4032400.1</v>
      </c>
      <c r="G60" s="15">
        <v>4231718.7</v>
      </c>
      <c r="H60" s="15">
        <f>4232159.6-4060.8</f>
        <v>4228098.8</v>
      </c>
      <c r="I60" s="15">
        <v>4873604.8</v>
      </c>
      <c r="J60" s="15">
        <f t="shared" si="0"/>
        <v>645506</v>
      </c>
      <c r="K60" s="15">
        <f>4532159.6-4060.8</f>
        <v>4528098.8</v>
      </c>
      <c r="L60" s="18">
        <f>4732159.6-4060.8</f>
        <v>4728098.8</v>
      </c>
      <c r="N60" s="3"/>
    </row>
    <row r="61" spans="1:14" ht="12.75" customHeight="1" x14ac:dyDescent="0.2">
      <c r="A61" s="13">
        <v>34</v>
      </c>
      <c r="B61" s="13">
        <v>121</v>
      </c>
      <c r="C61" s="19" t="s">
        <v>43</v>
      </c>
      <c r="D61" s="15"/>
      <c r="E61" s="15"/>
      <c r="F61" s="15"/>
      <c r="G61" s="15"/>
      <c r="H61" s="15">
        <v>4060.8</v>
      </c>
      <c r="I61" s="15">
        <v>4060.8</v>
      </c>
      <c r="J61" s="15">
        <f t="shared" si="0"/>
        <v>0</v>
      </c>
      <c r="K61" s="15">
        <v>4060.8</v>
      </c>
      <c r="L61" s="15">
        <v>4060.8</v>
      </c>
      <c r="N61" s="3"/>
    </row>
    <row r="62" spans="1:14" x14ac:dyDescent="0.2">
      <c r="A62" s="13">
        <v>34</v>
      </c>
      <c r="B62" s="13">
        <v>130</v>
      </c>
      <c r="C62" s="14" t="s">
        <v>134</v>
      </c>
      <c r="D62" s="15">
        <v>1192.3</v>
      </c>
      <c r="E62" s="15">
        <v>2387.6999999999998</v>
      </c>
      <c r="F62" s="15">
        <v>1022.3</v>
      </c>
      <c r="G62" s="15">
        <v>1800</v>
      </c>
      <c r="H62" s="15">
        <v>2025.3</v>
      </c>
      <c r="I62" s="15">
        <v>1691.9</v>
      </c>
      <c r="J62" s="15">
        <f t="shared" si="0"/>
        <v>-333.39999999999986</v>
      </c>
      <c r="K62" s="15">
        <v>2025.3</v>
      </c>
      <c r="L62" s="15">
        <v>2025.3</v>
      </c>
      <c r="N62" s="3"/>
    </row>
    <row r="63" spans="1:14" ht="25.5" x14ac:dyDescent="0.2">
      <c r="A63" s="13">
        <v>34</v>
      </c>
      <c r="B63" s="13">
        <v>220</v>
      </c>
      <c r="C63" s="14" t="s">
        <v>44</v>
      </c>
      <c r="D63" s="15">
        <v>1648.9</v>
      </c>
      <c r="E63" s="15">
        <v>466.8</v>
      </c>
      <c r="F63" s="15">
        <v>343.2</v>
      </c>
      <c r="G63" s="15">
        <v>450</v>
      </c>
      <c r="H63" s="15">
        <v>450</v>
      </c>
      <c r="I63" s="15">
        <v>450</v>
      </c>
      <c r="J63" s="15">
        <f t="shared" si="0"/>
        <v>0</v>
      </c>
      <c r="K63" s="15">
        <v>450</v>
      </c>
      <c r="L63" s="5">
        <v>450</v>
      </c>
      <c r="N63" s="3"/>
    </row>
    <row r="64" spans="1:14" ht="25.5" x14ac:dyDescent="0.2">
      <c r="A64" s="13">
        <v>34</v>
      </c>
      <c r="B64" s="13">
        <v>321</v>
      </c>
      <c r="C64" s="14" t="s">
        <v>45</v>
      </c>
      <c r="D64" s="15">
        <v>100574.3</v>
      </c>
      <c r="E64" s="15">
        <v>145077.4</v>
      </c>
      <c r="F64" s="15">
        <v>171166.1</v>
      </c>
      <c r="G64" s="15">
        <v>139350</v>
      </c>
      <c r="H64" s="15">
        <v>170000</v>
      </c>
      <c r="I64" s="15">
        <v>170000</v>
      </c>
      <c r="J64" s="15">
        <f t="shared" si="0"/>
        <v>0</v>
      </c>
      <c r="K64" s="15">
        <v>170000</v>
      </c>
      <c r="L64" s="15">
        <v>170000</v>
      </c>
      <c r="N64" s="3"/>
    </row>
    <row r="65" spans="1:14" ht="25.5" x14ac:dyDescent="0.2">
      <c r="A65" s="13">
        <v>35</v>
      </c>
      <c r="B65" s="13">
        <v>110</v>
      </c>
      <c r="C65" s="20" t="s">
        <v>135</v>
      </c>
      <c r="D65" s="15"/>
      <c r="E65" s="15">
        <v>132757.9</v>
      </c>
      <c r="F65" s="15">
        <v>91061</v>
      </c>
      <c r="G65" s="15">
        <v>70000</v>
      </c>
      <c r="H65" s="15">
        <v>56694.3</v>
      </c>
      <c r="I65" s="15">
        <v>56694.3</v>
      </c>
      <c r="J65" s="15">
        <f t="shared" si="0"/>
        <v>0</v>
      </c>
      <c r="K65" s="15">
        <v>56413.1</v>
      </c>
      <c r="L65" s="15">
        <v>56143.3</v>
      </c>
      <c r="N65" s="3"/>
    </row>
    <row r="66" spans="1:14" ht="25.5" x14ac:dyDescent="0.2">
      <c r="A66" s="13">
        <v>35</v>
      </c>
      <c r="B66" s="13">
        <v>120</v>
      </c>
      <c r="C66" s="20" t="s">
        <v>135</v>
      </c>
      <c r="D66" s="15"/>
      <c r="E66" s="15">
        <v>5699.7</v>
      </c>
      <c r="F66" s="15">
        <v>7591.1</v>
      </c>
      <c r="G66" s="15">
        <v>400</v>
      </c>
      <c r="H66" s="15">
        <v>13305.7</v>
      </c>
      <c r="I66" s="15">
        <v>13305.7</v>
      </c>
      <c r="J66" s="15">
        <f t="shared" si="0"/>
        <v>0</v>
      </c>
      <c r="K66" s="15">
        <v>13305.7</v>
      </c>
      <c r="L66" s="15">
        <v>13305.7</v>
      </c>
      <c r="N66" s="3"/>
    </row>
    <row r="67" spans="1:14" x14ac:dyDescent="0.2">
      <c r="A67" s="13">
        <v>36</v>
      </c>
      <c r="B67" s="13">
        <v>110</v>
      </c>
      <c r="C67" s="20" t="s">
        <v>46</v>
      </c>
      <c r="D67" s="15">
        <v>-10238.6</v>
      </c>
      <c r="E67" s="15">
        <v>39288.5</v>
      </c>
      <c r="F67" s="15"/>
      <c r="G67" s="15"/>
      <c r="H67" s="15"/>
      <c r="I67" s="15">
        <v>0</v>
      </c>
      <c r="J67" s="15">
        <f t="shared" si="0"/>
        <v>0</v>
      </c>
      <c r="K67" s="15"/>
      <c r="L67" s="5"/>
      <c r="N67" s="3"/>
    </row>
    <row r="68" spans="1:14" ht="25.5" x14ac:dyDescent="0.2">
      <c r="A68" s="13">
        <v>36</v>
      </c>
      <c r="B68" s="13">
        <v>121</v>
      </c>
      <c r="C68" s="14" t="s">
        <v>47</v>
      </c>
      <c r="D68" s="15">
        <v>107446.8</v>
      </c>
      <c r="E68" s="15">
        <v>150841.1</v>
      </c>
      <c r="F68" s="15"/>
      <c r="G68" s="15"/>
      <c r="H68" s="15"/>
      <c r="I68" s="15">
        <v>0</v>
      </c>
      <c r="J68" s="15">
        <f t="shared" si="0"/>
        <v>0</v>
      </c>
      <c r="K68" s="15"/>
      <c r="L68" s="5"/>
      <c r="M68" s="3"/>
      <c r="N68" s="3"/>
    </row>
    <row r="69" spans="1:14" ht="25.5" x14ac:dyDescent="0.2">
      <c r="A69" s="13">
        <v>36</v>
      </c>
      <c r="B69" s="13">
        <v>131</v>
      </c>
      <c r="C69" s="14" t="s">
        <v>136</v>
      </c>
      <c r="D69" s="15">
        <v>1082038.8</v>
      </c>
      <c r="E69" s="15">
        <v>1071022.8</v>
      </c>
      <c r="F69" s="15"/>
      <c r="G69" s="15"/>
      <c r="H69" s="15"/>
      <c r="I69" s="15">
        <v>0</v>
      </c>
      <c r="J69" s="15">
        <f t="shared" si="0"/>
        <v>0</v>
      </c>
      <c r="K69" s="15"/>
      <c r="L69" s="5"/>
      <c r="N69" s="3"/>
    </row>
    <row r="70" spans="1:14" x14ac:dyDescent="0.2">
      <c r="A70" s="13">
        <v>37</v>
      </c>
      <c r="B70" s="13">
        <v>110</v>
      </c>
      <c r="C70" s="14" t="s">
        <v>48</v>
      </c>
      <c r="D70" s="15">
        <v>79772.800000000003</v>
      </c>
      <c r="E70" s="15">
        <v>31177.7</v>
      </c>
      <c r="F70" s="15">
        <v>32253.1</v>
      </c>
      <c r="G70" s="15">
        <v>5000</v>
      </c>
      <c r="H70" s="15">
        <v>5000</v>
      </c>
      <c r="I70" s="15">
        <v>5000</v>
      </c>
      <c r="J70" s="15">
        <f t="shared" ref="J70:J136" si="1">I70-H70</f>
        <v>0</v>
      </c>
      <c r="K70" s="15"/>
      <c r="L70" s="15"/>
      <c r="N70" s="3"/>
    </row>
    <row r="71" spans="1:14" x14ac:dyDescent="0.2">
      <c r="A71" s="13">
        <v>37</v>
      </c>
      <c r="B71" s="13">
        <v>121</v>
      </c>
      <c r="C71" s="14" t="s">
        <v>49</v>
      </c>
      <c r="D71" s="15">
        <v>317135.90000000002</v>
      </c>
      <c r="E71" s="15">
        <v>361739.6</v>
      </c>
      <c r="F71" s="15">
        <v>538621.69999999995</v>
      </c>
      <c r="G71" s="15">
        <v>515700</v>
      </c>
      <c r="H71" s="15">
        <v>640909.30000000005</v>
      </c>
      <c r="I71" s="15">
        <v>640909.30000000005</v>
      </c>
      <c r="J71" s="15">
        <f t="shared" si="1"/>
        <v>0</v>
      </c>
      <c r="K71" s="15">
        <v>638925.9</v>
      </c>
      <c r="L71" s="15">
        <v>638935.9</v>
      </c>
      <c r="N71" s="3"/>
    </row>
    <row r="72" spans="1:14" x14ac:dyDescent="0.2">
      <c r="A72" s="13">
        <v>37</v>
      </c>
      <c r="B72" s="13">
        <v>121</v>
      </c>
      <c r="C72" s="14" t="s">
        <v>50</v>
      </c>
      <c r="D72" s="15">
        <v>443393.8</v>
      </c>
      <c r="E72" s="15">
        <v>525114.4</v>
      </c>
      <c r="F72" s="15">
        <v>622080.5</v>
      </c>
      <c r="G72" s="15">
        <v>686300</v>
      </c>
      <c r="H72" s="15">
        <v>905541.5</v>
      </c>
      <c r="I72" s="15">
        <v>905541.5</v>
      </c>
      <c r="J72" s="15">
        <f t="shared" si="1"/>
        <v>0</v>
      </c>
      <c r="K72" s="15">
        <v>905546.5</v>
      </c>
      <c r="L72" s="15">
        <v>905552.5</v>
      </c>
      <c r="N72" s="3"/>
    </row>
    <row r="73" spans="1:14" x14ac:dyDescent="0.2">
      <c r="A73" s="13">
        <v>37</v>
      </c>
      <c r="B73" s="13">
        <v>121</v>
      </c>
      <c r="C73" s="14" t="s">
        <v>51</v>
      </c>
      <c r="D73" s="15">
        <v>1443.8</v>
      </c>
      <c r="E73" s="15">
        <v>460.4</v>
      </c>
      <c r="F73" s="15">
        <v>506.2</v>
      </c>
      <c r="G73" s="15">
        <v>800</v>
      </c>
      <c r="H73" s="15">
        <v>800</v>
      </c>
      <c r="I73" s="15">
        <v>800</v>
      </c>
      <c r="J73" s="15">
        <f t="shared" si="1"/>
        <v>0</v>
      </c>
      <c r="K73" s="15">
        <v>800</v>
      </c>
      <c r="L73" s="15">
        <v>800</v>
      </c>
      <c r="N73" s="3"/>
    </row>
    <row r="74" spans="1:14" x14ac:dyDescent="0.2">
      <c r="A74" s="13">
        <v>38</v>
      </c>
      <c r="B74" s="13">
        <v>110</v>
      </c>
      <c r="C74" s="14" t="s">
        <v>52</v>
      </c>
      <c r="D74" s="15">
        <v>66.8</v>
      </c>
      <c r="E74" s="15">
        <v>-41</v>
      </c>
      <c r="F74" s="15">
        <v>-2621.4</v>
      </c>
      <c r="G74" s="15"/>
      <c r="H74" s="15"/>
      <c r="I74" s="15">
        <v>0</v>
      </c>
      <c r="J74" s="15">
        <f t="shared" si="1"/>
        <v>0</v>
      </c>
      <c r="K74" s="15"/>
      <c r="L74" s="5"/>
      <c r="N74" s="3"/>
    </row>
    <row r="75" spans="1:14" x14ac:dyDescent="0.2">
      <c r="A75" s="13">
        <v>38</v>
      </c>
      <c r="B75" s="13">
        <v>121</v>
      </c>
      <c r="C75" s="14" t="s">
        <v>53</v>
      </c>
      <c r="D75" s="15">
        <v>5247.5</v>
      </c>
      <c r="E75" s="15">
        <v>6429.3</v>
      </c>
      <c r="F75" s="15">
        <v>9465</v>
      </c>
      <c r="G75" s="15">
        <v>9491.2999999999993</v>
      </c>
      <c r="H75" s="15">
        <v>10199.1</v>
      </c>
      <c r="I75" s="15">
        <v>10199.1</v>
      </c>
      <c r="J75" s="15">
        <f t="shared" si="1"/>
        <v>0</v>
      </c>
      <c r="K75" s="15">
        <v>10226.200000000001</v>
      </c>
      <c r="L75" s="15">
        <v>10383.200000000001</v>
      </c>
      <c r="N75" s="3"/>
    </row>
    <row r="76" spans="1:14" x14ac:dyDescent="0.2">
      <c r="A76" s="13">
        <v>39</v>
      </c>
      <c r="B76" s="13">
        <v>120</v>
      </c>
      <c r="C76" s="14" t="s">
        <v>137</v>
      </c>
      <c r="D76" s="15">
        <v>112136.2</v>
      </c>
      <c r="E76" s="15">
        <v>64657.4</v>
      </c>
      <c r="F76" s="15">
        <v>96508.1</v>
      </c>
      <c r="G76" s="15">
        <v>122321.3</v>
      </c>
      <c r="H76" s="15">
        <v>110110</v>
      </c>
      <c r="I76" s="15">
        <v>110110</v>
      </c>
      <c r="J76" s="15">
        <f t="shared" si="1"/>
        <v>0</v>
      </c>
      <c r="K76" s="15">
        <v>110110</v>
      </c>
      <c r="L76" s="15">
        <v>110110</v>
      </c>
      <c r="N76" s="3"/>
    </row>
    <row r="77" spans="1:14" x14ac:dyDescent="0.2">
      <c r="A77" s="13">
        <v>41</v>
      </c>
      <c r="B77" s="13">
        <v>110</v>
      </c>
      <c r="C77" s="14" t="s">
        <v>109</v>
      </c>
      <c r="D77" s="15">
        <v>780.5</v>
      </c>
      <c r="E77" s="15">
        <v>-127.1</v>
      </c>
      <c r="F77" s="15"/>
      <c r="G77" s="15"/>
      <c r="H77" s="15"/>
      <c r="I77" s="15">
        <v>0</v>
      </c>
      <c r="J77" s="15">
        <f t="shared" si="1"/>
        <v>0</v>
      </c>
      <c r="K77" s="15"/>
      <c r="L77" s="5"/>
      <c r="N77" s="3"/>
    </row>
    <row r="78" spans="1:14" s="7" customFormat="1" ht="25.5" x14ac:dyDescent="0.2">
      <c r="A78" s="13">
        <v>41</v>
      </c>
      <c r="B78" s="13">
        <v>121</v>
      </c>
      <c r="C78" s="14" t="s">
        <v>54</v>
      </c>
      <c r="D78" s="15">
        <v>9501.6</v>
      </c>
      <c r="E78" s="15">
        <v>12109.1</v>
      </c>
      <c r="F78" s="15">
        <v>18410.599999999999</v>
      </c>
      <c r="G78" s="15">
        <v>10571.3</v>
      </c>
      <c r="H78" s="15">
        <v>24374.1</v>
      </c>
      <c r="I78" s="15">
        <v>24707.5</v>
      </c>
      <c r="J78" s="15">
        <f t="shared" si="1"/>
        <v>333.40000000000146</v>
      </c>
      <c r="K78" s="15">
        <v>24774.1</v>
      </c>
      <c r="L78" s="15">
        <v>25074.1</v>
      </c>
      <c r="N78" s="6"/>
    </row>
    <row r="79" spans="1:14" x14ac:dyDescent="0.2">
      <c r="A79" s="13">
        <v>42</v>
      </c>
      <c r="B79" s="13">
        <v>120</v>
      </c>
      <c r="C79" s="14" t="s">
        <v>55</v>
      </c>
      <c r="D79" s="15">
        <v>72463.5</v>
      </c>
      <c r="E79" s="15">
        <v>77127.7</v>
      </c>
      <c r="F79" s="15">
        <v>75742.100000000006</v>
      </c>
      <c r="G79" s="15">
        <v>85597.5</v>
      </c>
      <c r="H79" s="15">
        <v>105597.5</v>
      </c>
      <c r="I79" s="15">
        <v>105597.5</v>
      </c>
      <c r="J79" s="15">
        <f t="shared" si="1"/>
        <v>0</v>
      </c>
      <c r="K79" s="15">
        <v>110000</v>
      </c>
      <c r="L79" s="15">
        <v>116000</v>
      </c>
      <c r="N79" s="3"/>
    </row>
    <row r="80" spans="1:14" ht="25.5" hidden="1" x14ac:dyDescent="0.2">
      <c r="A80" s="13">
        <v>41</v>
      </c>
      <c r="B80" s="13">
        <v>321</v>
      </c>
      <c r="C80" s="14" t="s">
        <v>56</v>
      </c>
      <c r="D80" s="15">
        <v>1.3</v>
      </c>
      <c r="E80" s="15">
        <v>-22.2</v>
      </c>
      <c r="F80" s="15"/>
      <c r="G80" s="15"/>
      <c r="H80" s="15"/>
      <c r="I80" s="15">
        <v>0</v>
      </c>
      <c r="J80" s="15">
        <f t="shared" si="1"/>
        <v>0</v>
      </c>
      <c r="K80" s="15"/>
      <c r="L80" s="5"/>
      <c r="N80" s="3"/>
    </row>
    <row r="81" spans="1:14" hidden="1" x14ac:dyDescent="0.2">
      <c r="A81" s="13">
        <v>41</v>
      </c>
      <c r="B81" s="13">
        <v>420</v>
      </c>
      <c r="C81" s="14" t="s">
        <v>57</v>
      </c>
      <c r="D81" s="15">
        <v>33.700000000000003</v>
      </c>
      <c r="E81" s="15">
        <v>-32</v>
      </c>
      <c r="F81" s="15"/>
      <c r="G81" s="15"/>
      <c r="H81" s="15"/>
      <c r="I81" s="15">
        <v>0</v>
      </c>
      <c r="J81" s="15">
        <f t="shared" si="1"/>
        <v>0</v>
      </c>
      <c r="K81" s="15"/>
      <c r="L81" s="5"/>
      <c r="N81" s="3"/>
    </row>
    <row r="82" spans="1:14" hidden="1" x14ac:dyDescent="0.2">
      <c r="A82" s="13">
        <v>43</v>
      </c>
      <c r="B82" s="13">
        <v>110</v>
      </c>
      <c r="C82" s="14" t="s">
        <v>58</v>
      </c>
      <c r="D82" s="15">
        <v>1804</v>
      </c>
      <c r="E82" s="15">
        <v>-810</v>
      </c>
      <c r="F82" s="15"/>
      <c r="G82" s="15"/>
      <c r="H82" s="15"/>
      <c r="I82" s="15">
        <v>0</v>
      </c>
      <c r="J82" s="15">
        <f t="shared" si="1"/>
        <v>0</v>
      </c>
      <c r="K82" s="15"/>
      <c r="L82" s="5"/>
      <c r="N82" s="3"/>
    </row>
    <row r="83" spans="1:14" hidden="1" x14ac:dyDescent="0.2">
      <c r="A83" s="13">
        <v>43</v>
      </c>
      <c r="B83" s="13">
        <v>210</v>
      </c>
      <c r="C83" s="14" t="s">
        <v>59</v>
      </c>
      <c r="D83" s="15">
        <v>2231.1</v>
      </c>
      <c r="E83" s="15"/>
      <c r="F83" s="15"/>
      <c r="G83" s="15"/>
      <c r="H83" s="15"/>
      <c r="I83" s="15">
        <v>0</v>
      </c>
      <c r="J83" s="15">
        <f t="shared" si="1"/>
        <v>0</v>
      </c>
      <c r="K83" s="15"/>
      <c r="L83" s="5"/>
      <c r="N83" s="3"/>
    </row>
    <row r="84" spans="1:14" x14ac:dyDescent="0.2">
      <c r="A84" s="13">
        <v>41</v>
      </c>
      <c r="B84" s="13">
        <v>321</v>
      </c>
      <c r="C84" s="14" t="s">
        <v>138</v>
      </c>
      <c r="D84" s="15"/>
      <c r="E84" s="15"/>
      <c r="F84" s="15"/>
      <c r="G84" s="15"/>
      <c r="H84" s="15"/>
      <c r="I84" s="15">
        <v>0</v>
      </c>
      <c r="J84" s="15">
        <f t="shared" si="1"/>
        <v>0</v>
      </c>
      <c r="K84" s="15"/>
      <c r="L84" s="5"/>
      <c r="N84" s="3"/>
    </row>
    <row r="85" spans="1:14" x14ac:dyDescent="0.2">
      <c r="A85" s="25">
        <v>41</v>
      </c>
      <c r="B85" s="25">
        <v>420</v>
      </c>
      <c r="C85" s="26" t="s">
        <v>139</v>
      </c>
      <c r="D85" s="15"/>
      <c r="E85" s="15"/>
      <c r="F85" s="15"/>
      <c r="G85" s="15"/>
      <c r="H85" s="15"/>
      <c r="I85" s="15">
        <v>0</v>
      </c>
      <c r="J85" s="15">
        <f t="shared" si="1"/>
        <v>0</v>
      </c>
      <c r="K85" s="15"/>
      <c r="L85" s="5"/>
      <c r="N85" s="3"/>
    </row>
    <row r="86" spans="1:14" x14ac:dyDescent="0.2">
      <c r="A86" s="25">
        <v>43</v>
      </c>
      <c r="B86" s="25">
        <v>110</v>
      </c>
      <c r="C86" s="26" t="s">
        <v>140</v>
      </c>
      <c r="D86" s="15"/>
      <c r="E86" s="15"/>
      <c r="F86" s="15"/>
      <c r="G86" s="15"/>
      <c r="H86" s="15"/>
      <c r="I86" s="15">
        <v>0</v>
      </c>
      <c r="J86" s="15">
        <f t="shared" si="1"/>
        <v>0</v>
      </c>
      <c r="K86" s="15"/>
      <c r="L86" s="5"/>
      <c r="N86" s="3"/>
    </row>
    <row r="87" spans="1:14" x14ac:dyDescent="0.2">
      <c r="A87" s="25">
        <v>43</v>
      </c>
      <c r="B87" s="25">
        <v>210</v>
      </c>
      <c r="C87" s="26" t="s">
        <v>141</v>
      </c>
      <c r="D87" s="15"/>
      <c r="E87" s="15"/>
      <c r="F87" s="15"/>
      <c r="G87" s="15"/>
      <c r="H87" s="15"/>
      <c r="I87" s="15">
        <v>0</v>
      </c>
      <c r="J87" s="15">
        <f t="shared" si="1"/>
        <v>0</v>
      </c>
      <c r="K87" s="15"/>
      <c r="L87" s="5"/>
      <c r="N87" s="3"/>
    </row>
    <row r="88" spans="1:14" x14ac:dyDescent="0.2">
      <c r="A88" s="25">
        <v>43</v>
      </c>
      <c r="B88" s="25">
        <v>220</v>
      </c>
      <c r="C88" s="26" t="s">
        <v>142</v>
      </c>
      <c r="D88" s="15"/>
      <c r="E88" s="15"/>
      <c r="F88" s="27">
        <v>77897.100000000006</v>
      </c>
      <c r="G88" s="27">
        <v>90000</v>
      </c>
      <c r="H88" s="27">
        <v>90000</v>
      </c>
      <c r="I88" s="28">
        <v>90000</v>
      </c>
      <c r="J88" s="28">
        <f t="shared" si="1"/>
        <v>0</v>
      </c>
      <c r="K88" s="28">
        <v>90000</v>
      </c>
      <c r="L88" s="5"/>
      <c r="N88" s="3"/>
    </row>
    <row r="89" spans="1:14" ht="25.5" x14ac:dyDescent="0.2">
      <c r="A89" s="13">
        <v>43</v>
      </c>
      <c r="B89" s="13">
        <v>220</v>
      </c>
      <c r="C89" s="14" t="s">
        <v>110</v>
      </c>
      <c r="D89" s="15">
        <v>177897.1</v>
      </c>
      <c r="E89" s="15">
        <v>57345.7</v>
      </c>
      <c r="F89" s="15">
        <v>77897.100000000006</v>
      </c>
      <c r="G89" s="15">
        <v>90000</v>
      </c>
      <c r="H89" s="15">
        <v>90000</v>
      </c>
      <c r="I89" s="15">
        <v>90000</v>
      </c>
      <c r="J89" s="15">
        <f t="shared" si="1"/>
        <v>0</v>
      </c>
      <c r="K89" s="15">
        <v>90000</v>
      </c>
      <c r="L89" s="15">
        <v>90000</v>
      </c>
      <c r="N89" s="3"/>
    </row>
    <row r="90" spans="1:14" ht="25.5" x14ac:dyDescent="0.2">
      <c r="A90" s="13">
        <v>43</v>
      </c>
      <c r="B90" s="13">
        <v>510</v>
      </c>
      <c r="C90" s="14" t="s">
        <v>146</v>
      </c>
      <c r="D90" s="15"/>
      <c r="E90" s="15">
        <v>-13.5</v>
      </c>
      <c r="F90" s="15"/>
      <c r="G90" s="15"/>
      <c r="H90" s="15"/>
      <c r="I90" s="15">
        <v>0</v>
      </c>
      <c r="J90" s="15">
        <f t="shared" si="1"/>
        <v>0</v>
      </c>
      <c r="K90" s="15"/>
      <c r="L90" s="5"/>
      <c r="N90" s="3"/>
    </row>
    <row r="91" spans="1:14" ht="25.5" x14ac:dyDescent="0.2">
      <c r="A91" s="13">
        <v>43</v>
      </c>
      <c r="B91" s="13">
        <v>520</v>
      </c>
      <c r="C91" s="14" t="s">
        <v>60</v>
      </c>
      <c r="D91" s="15">
        <v>296.5</v>
      </c>
      <c r="E91" s="15">
        <v>-86.4</v>
      </c>
      <c r="F91" s="15"/>
      <c r="G91" s="15"/>
      <c r="H91" s="15"/>
      <c r="I91" s="15">
        <v>0</v>
      </c>
      <c r="J91" s="15">
        <f t="shared" si="1"/>
        <v>0</v>
      </c>
      <c r="K91" s="15"/>
      <c r="L91" s="5"/>
      <c r="N91" s="3"/>
    </row>
    <row r="92" spans="1:14" x14ac:dyDescent="0.2">
      <c r="A92" s="13">
        <v>43</v>
      </c>
      <c r="B92" s="13">
        <v>821</v>
      </c>
      <c r="C92" s="14" t="s">
        <v>143</v>
      </c>
      <c r="D92" s="15">
        <v>5057.6000000000004</v>
      </c>
      <c r="E92" s="15">
        <v>13230.1</v>
      </c>
      <c r="F92" s="15">
        <v>23567.4</v>
      </c>
      <c r="G92" s="15">
        <v>12383.2</v>
      </c>
      <c r="H92" s="15">
        <v>49068.2</v>
      </c>
      <c r="I92" s="15">
        <v>49068.2</v>
      </c>
      <c r="J92" s="15">
        <f t="shared" si="1"/>
        <v>0</v>
      </c>
      <c r="K92" s="15">
        <v>44022</v>
      </c>
      <c r="L92" s="15">
        <v>48413.2</v>
      </c>
      <c r="N92" s="3"/>
    </row>
    <row r="93" spans="1:14" x14ac:dyDescent="0.2">
      <c r="A93" s="13">
        <v>44</v>
      </c>
      <c r="B93" s="13">
        <v>110</v>
      </c>
      <c r="C93" s="14" t="s">
        <v>61</v>
      </c>
      <c r="D93" s="15">
        <v>4200.7</v>
      </c>
      <c r="E93" s="15">
        <v>5349</v>
      </c>
      <c r="F93" s="15">
        <v>150</v>
      </c>
      <c r="G93" s="15"/>
      <c r="H93" s="15"/>
      <c r="I93" s="15">
        <v>0</v>
      </c>
      <c r="J93" s="15">
        <f t="shared" si="1"/>
        <v>0</v>
      </c>
      <c r="K93" s="15"/>
      <c r="L93" s="5"/>
      <c r="N93" s="3"/>
    </row>
    <row r="94" spans="1:14" x14ac:dyDescent="0.2">
      <c r="A94" s="13">
        <v>44</v>
      </c>
      <c r="B94" s="13">
        <v>121</v>
      </c>
      <c r="C94" s="14" t="s">
        <v>62</v>
      </c>
      <c r="D94" s="15">
        <v>88267.9</v>
      </c>
      <c r="E94" s="15">
        <v>97111.2</v>
      </c>
      <c r="F94" s="15">
        <v>72961.100000000006</v>
      </c>
      <c r="G94" s="15">
        <v>92033.600000000006</v>
      </c>
      <c r="H94" s="15">
        <f>92033.6</f>
        <v>92033.600000000006</v>
      </c>
      <c r="I94" s="15">
        <v>92033.600000000006</v>
      </c>
      <c r="J94" s="15">
        <f t="shared" si="1"/>
        <v>0</v>
      </c>
      <c r="K94" s="15">
        <f>92033.6</f>
        <v>92033.600000000006</v>
      </c>
      <c r="L94" s="15">
        <f>92033.6</f>
        <v>92033.600000000006</v>
      </c>
      <c r="M94" s="3"/>
      <c r="N94" s="3"/>
    </row>
    <row r="95" spans="1:14" x14ac:dyDescent="0.2">
      <c r="A95" s="13">
        <v>44</v>
      </c>
      <c r="B95" s="13">
        <v>121</v>
      </c>
      <c r="C95" s="14" t="s">
        <v>63</v>
      </c>
      <c r="D95" s="15">
        <v>38537</v>
      </c>
      <c r="E95" s="15">
        <v>46023.1</v>
      </c>
      <c r="F95" s="15">
        <v>44947.8</v>
      </c>
      <c r="G95" s="15">
        <v>50321.7</v>
      </c>
      <c r="H95" s="15">
        <f>50321.7</f>
        <v>50321.7</v>
      </c>
      <c r="I95" s="15">
        <v>50321.7</v>
      </c>
      <c r="J95" s="15">
        <f t="shared" si="1"/>
        <v>0</v>
      </c>
      <c r="K95" s="15">
        <f>50321.7</f>
        <v>50321.7</v>
      </c>
      <c r="L95" s="15">
        <f>50321.7</f>
        <v>50321.7</v>
      </c>
      <c r="N95" s="3"/>
    </row>
    <row r="96" spans="1:14" x14ac:dyDescent="0.2">
      <c r="A96" s="13">
        <v>44</v>
      </c>
      <c r="B96" s="13">
        <v>821</v>
      </c>
      <c r="C96" s="14" t="s">
        <v>64</v>
      </c>
      <c r="D96" s="15">
        <v>2552.5</v>
      </c>
      <c r="E96" s="15">
        <v>2584.9</v>
      </c>
      <c r="F96" s="15">
        <v>2542.9</v>
      </c>
      <c r="G96" s="15">
        <v>2950</v>
      </c>
      <c r="H96" s="15">
        <v>2950</v>
      </c>
      <c r="I96" s="15">
        <v>2950</v>
      </c>
      <c r="J96" s="15">
        <f t="shared" si="1"/>
        <v>0</v>
      </c>
      <c r="K96" s="15">
        <v>2950</v>
      </c>
      <c r="L96" s="15">
        <v>2950</v>
      </c>
      <c r="N96" s="3"/>
    </row>
    <row r="97" spans="1:14" x14ac:dyDescent="0.2">
      <c r="A97" s="13">
        <v>44</v>
      </c>
      <c r="B97" s="13">
        <v>210</v>
      </c>
      <c r="C97" s="14" t="s">
        <v>65</v>
      </c>
      <c r="D97" s="15"/>
      <c r="E97" s="15">
        <v>-2.6</v>
      </c>
      <c r="F97" s="15"/>
      <c r="G97" s="15"/>
      <c r="H97" s="15"/>
      <c r="I97" s="15">
        <v>0</v>
      </c>
      <c r="J97" s="15">
        <f t="shared" si="1"/>
        <v>0</v>
      </c>
      <c r="K97" s="15"/>
      <c r="L97" s="5"/>
      <c r="N97" s="3"/>
    </row>
    <row r="98" spans="1:14" ht="25.5" x14ac:dyDescent="0.2">
      <c r="A98" s="13">
        <v>44</v>
      </c>
      <c r="B98" s="13">
        <v>410</v>
      </c>
      <c r="C98" s="14" t="s">
        <v>66</v>
      </c>
      <c r="D98" s="15">
        <v>5771.9</v>
      </c>
      <c r="E98" s="15">
        <v>4646.3999999999996</v>
      </c>
      <c r="F98" s="15">
        <v>2263.5</v>
      </c>
      <c r="G98" s="15"/>
      <c r="H98" s="15"/>
      <c r="I98" s="15">
        <v>0</v>
      </c>
      <c r="J98" s="15">
        <f t="shared" si="1"/>
        <v>0</v>
      </c>
      <c r="K98" s="15"/>
      <c r="L98" s="5"/>
      <c r="N98" s="3"/>
    </row>
    <row r="99" spans="1:14" ht="25.5" x14ac:dyDescent="0.2">
      <c r="A99" s="13">
        <v>44</v>
      </c>
      <c r="B99" s="13">
        <v>420</v>
      </c>
      <c r="C99" s="14" t="s">
        <v>67</v>
      </c>
      <c r="D99" s="15">
        <v>7999.5</v>
      </c>
      <c r="E99" s="15">
        <v>14995.1</v>
      </c>
      <c r="F99" s="15">
        <v>6779.6</v>
      </c>
      <c r="G99" s="15">
        <v>13120</v>
      </c>
      <c r="H99" s="15">
        <v>13120</v>
      </c>
      <c r="I99" s="15">
        <v>13120</v>
      </c>
      <c r="J99" s="15">
        <f t="shared" si="1"/>
        <v>0</v>
      </c>
      <c r="K99" s="15">
        <v>13120</v>
      </c>
      <c r="L99" s="15">
        <v>13120</v>
      </c>
      <c r="N99" s="3"/>
    </row>
    <row r="100" spans="1:14" x14ac:dyDescent="0.2">
      <c r="A100" s="13">
        <v>44</v>
      </c>
      <c r="B100" s="13">
        <v>521</v>
      </c>
      <c r="C100" s="14" t="s">
        <v>113</v>
      </c>
      <c r="D100" s="15">
        <v>2670.5</v>
      </c>
      <c r="E100" s="15">
        <v>716</v>
      </c>
      <c r="F100" s="15"/>
      <c r="G100" s="15"/>
      <c r="H100" s="15"/>
      <c r="I100" s="15">
        <v>0</v>
      </c>
      <c r="J100" s="15">
        <f t="shared" si="1"/>
        <v>0</v>
      </c>
      <c r="K100" s="15"/>
      <c r="L100" s="5"/>
      <c r="N100" s="3"/>
    </row>
    <row r="101" spans="1:14" x14ac:dyDescent="0.2">
      <c r="A101" s="13">
        <v>44</v>
      </c>
      <c r="B101" s="13">
        <v>721</v>
      </c>
      <c r="C101" s="14" t="s">
        <v>111</v>
      </c>
      <c r="D101" s="15">
        <v>21381.9</v>
      </c>
      <c r="E101" s="15">
        <v>704.4</v>
      </c>
      <c r="F101" s="15">
        <v>-20.5</v>
      </c>
      <c r="G101" s="15"/>
      <c r="H101" s="15"/>
      <c r="I101" s="15">
        <v>0</v>
      </c>
      <c r="J101" s="15">
        <f t="shared" si="1"/>
        <v>0</v>
      </c>
      <c r="K101" s="15"/>
      <c r="L101" s="5"/>
      <c r="N101" s="3"/>
    </row>
    <row r="102" spans="1:14" x14ac:dyDescent="0.2">
      <c r="A102" s="13">
        <v>44</v>
      </c>
      <c r="B102" s="13">
        <v>821</v>
      </c>
      <c r="C102" s="14" t="s">
        <v>68</v>
      </c>
      <c r="D102" s="15">
        <v>10456</v>
      </c>
      <c r="E102" s="15">
        <v>87.8</v>
      </c>
      <c r="F102" s="15"/>
      <c r="G102" s="15"/>
      <c r="H102" s="15"/>
      <c r="I102" s="15">
        <v>0</v>
      </c>
      <c r="J102" s="15">
        <f t="shared" si="1"/>
        <v>0</v>
      </c>
      <c r="K102" s="15"/>
      <c r="L102" s="5"/>
      <c r="N102" s="3"/>
    </row>
    <row r="103" spans="1:14" x14ac:dyDescent="0.2">
      <c r="A103" s="13">
        <v>45</v>
      </c>
      <c r="B103" s="13">
        <v>121</v>
      </c>
      <c r="C103" s="14" t="s">
        <v>69</v>
      </c>
      <c r="D103" s="15">
        <v>5422.5</v>
      </c>
      <c r="E103" s="15">
        <v>5679.9</v>
      </c>
      <c r="F103" s="15">
        <v>4496.3</v>
      </c>
      <c r="G103" s="15">
        <v>7284.2</v>
      </c>
      <c r="H103" s="15">
        <v>7284.2</v>
      </c>
      <c r="I103" s="15">
        <v>7284.2</v>
      </c>
      <c r="J103" s="15">
        <f t="shared" si="1"/>
        <v>0</v>
      </c>
      <c r="K103" s="15">
        <v>7284.2</v>
      </c>
      <c r="L103" s="15">
        <v>7284.2</v>
      </c>
      <c r="N103" s="3"/>
    </row>
    <row r="104" spans="1:14" x14ac:dyDescent="0.2">
      <c r="A104" s="13">
        <v>45</v>
      </c>
      <c r="B104" s="13">
        <v>420</v>
      </c>
      <c r="C104" s="14" t="s">
        <v>70</v>
      </c>
      <c r="D104" s="15">
        <v>5059</v>
      </c>
      <c r="E104" s="15">
        <v>1368</v>
      </c>
      <c r="F104" s="15">
        <v>1623.4</v>
      </c>
      <c r="G104" s="15">
        <v>1515</v>
      </c>
      <c r="H104" s="15">
        <v>1515</v>
      </c>
      <c r="I104" s="15">
        <v>1515</v>
      </c>
      <c r="J104" s="15">
        <f t="shared" si="1"/>
        <v>0</v>
      </c>
      <c r="K104" s="15">
        <v>1515</v>
      </c>
      <c r="L104" s="15">
        <v>1515</v>
      </c>
      <c r="N104" s="3"/>
    </row>
    <row r="105" spans="1:14" ht="25.5" x14ac:dyDescent="0.2">
      <c r="A105" s="13">
        <v>45</v>
      </c>
      <c r="B105" s="13">
        <v>320</v>
      </c>
      <c r="C105" s="14" t="s">
        <v>71</v>
      </c>
      <c r="D105" s="15"/>
      <c r="E105" s="15">
        <v>131.6</v>
      </c>
      <c r="F105" s="15"/>
      <c r="G105" s="15"/>
      <c r="H105" s="15"/>
      <c r="I105" s="15">
        <v>0</v>
      </c>
      <c r="J105" s="15">
        <f t="shared" si="1"/>
        <v>0</v>
      </c>
      <c r="K105" s="15"/>
      <c r="L105" s="5"/>
      <c r="N105" s="3"/>
    </row>
    <row r="106" spans="1:14" x14ac:dyDescent="0.2">
      <c r="A106" s="13">
        <v>48</v>
      </c>
      <c r="B106" s="13">
        <v>110</v>
      </c>
      <c r="C106" s="14" t="s">
        <v>72</v>
      </c>
      <c r="D106" s="15">
        <v>24587.4</v>
      </c>
      <c r="E106" s="15">
        <v>3024.8</v>
      </c>
      <c r="F106" s="15">
        <v>126767.8</v>
      </c>
      <c r="G106" s="15"/>
      <c r="H106" s="15"/>
      <c r="I106" s="15">
        <v>0</v>
      </c>
      <c r="J106" s="15">
        <f t="shared" si="1"/>
        <v>0</v>
      </c>
      <c r="K106" s="15"/>
      <c r="L106" s="5"/>
      <c r="N106" s="3"/>
    </row>
    <row r="107" spans="1:14" x14ac:dyDescent="0.2">
      <c r="A107" s="13">
        <v>48</v>
      </c>
      <c r="B107" s="13">
        <v>120</v>
      </c>
      <c r="C107" s="14" t="s">
        <v>73</v>
      </c>
      <c r="D107" s="15">
        <v>135630</v>
      </c>
      <c r="E107" s="15">
        <v>153164.70000000001</v>
      </c>
      <c r="F107" s="15">
        <v>40059.800000000003</v>
      </c>
      <c r="G107" s="15"/>
      <c r="H107" s="15"/>
      <c r="I107" s="15">
        <v>0</v>
      </c>
      <c r="J107" s="15">
        <f t="shared" si="1"/>
        <v>0</v>
      </c>
      <c r="K107" s="15"/>
      <c r="L107" s="15"/>
      <c r="N107" s="3"/>
    </row>
    <row r="108" spans="1:14" x14ac:dyDescent="0.2">
      <c r="A108" s="13">
        <v>50</v>
      </c>
      <c r="B108" s="13">
        <v>121</v>
      </c>
      <c r="C108" s="14" t="s">
        <v>74</v>
      </c>
      <c r="D108" s="15">
        <v>196.7</v>
      </c>
      <c r="E108" s="15">
        <v>600</v>
      </c>
      <c r="F108" s="15">
        <v>-741.5</v>
      </c>
      <c r="G108" s="15"/>
      <c r="H108" s="15"/>
      <c r="I108" s="15">
        <v>0</v>
      </c>
      <c r="J108" s="15">
        <f t="shared" si="1"/>
        <v>0</v>
      </c>
      <c r="K108" s="15"/>
      <c r="L108" s="5"/>
      <c r="N108" s="3"/>
    </row>
    <row r="109" spans="1:14" ht="25.5" x14ac:dyDescent="0.2">
      <c r="A109" s="13">
        <v>52</v>
      </c>
      <c r="B109" s="13">
        <v>110</v>
      </c>
      <c r="C109" s="14" t="s">
        <v>75</v>
      </c>
      <c r="D109" s="15">
        <v>10653.2</v>
      </c>
      <c r="E109" s="15">
        <v>584.70000000000005</v>
      </c>
      <c r="F109" s="15">
        <v>3556.2</v>
      </c>
      <c r="G109" s="15"/>
      <c r="H109" s="15"/>
      <c r="I109" s="15">
        <v>0</v>
      </c>
      <c r="J109" s="15">
        <f t="shared" si="1"/>
        <v>0</v>
      </c>
      <c r="K109" s="15"/>
      <c r="L109" s="5"/>
      <c r="N109" s="3"/>
    </row>
    <row r="110" spans="1:14" ht="25.5" x14ac:dyDescent="0.2">
      <c r="A110" s="13">
        <v>52</v>
      </c>
      <c r="B110" s="13">
        <v>120</v>
      </c>
      <c r="C110" s="14" t="s">
        <v>76</v>
      </c>
      <c r="D110" s="15">
        <v>448406.9</v>
      </c>
      <c r="E110" s="15">
        <v>113878.7</v>
      </c>
      <c r="F110" s="15">
        <v>68048.600000000006</v>
      </c>
      <c r="G110" s="15">
        <v>100000</v>
      </c>
      <c r="H110" s="15">
        <v>57000</v>
      </c>
      <c r="I110" s="15">
        <v>57000</v>
      </c>
      <c r="J110" s="15">
        <f t="shared" si="1"/>
        <v>0</v>
      </c>
      <c r="K110" s="15">
        <v>57000</v>
      </c>
      <c r="L110" s="15">
        <v>57000</v>
      </c>
      <c r="N110" s="3"/>
    </row>
    <row r="111" spans="1:14" x14ac:dyDescent="0.2">
      <c r="A111" s="13">
        <v>53</v>
      </c>
      <c r="B111" s="13">
        <v>110</v>
      </c>
      <c r="C111" s="14" t="s">
        <v>77</v>
      </c>
      <c r="D111" s="15">
        <v>100629.7</v>
      </c>
      <c r="E111" s="15">
        <v>156245.6</v>
      </c>
      <c r="F111" s="15">
        <v>197845.6</v>
      </c>
      <c r="G111" s="15">
        <v>215718.39999999999</v>
      </c>
      <c r="H111" s="15">
        <v>163223.79999999999</v>
      </c>
      <c r="I111" s="15">
        <v>163223.79999999999</v>
      </c>
      <c r="J111" s="15">
        <f t="shared" si="1"/>
        <v>0</v>
      </c>
      <c r="K111" s="15">
        <v>168120.49999999997</v>
      </c>
      <c r="L111" s="5">
        <v>171385</v>
      </c>
      <c r="M111" s="3"/>
      <c r="N111" s="3"/>
    </row>
    <row r="112" spans="1:14" x14ac:dyDescent="0.2">
      <c r="A112" s="13">
        <v>53</v>
      </c>
      <c r="B112" s="13">
        <v>120</v>
      </c>
      <c r="C112" s="14" t="s">
        <v>78</v>
      </c>
      <c r="D112" s="5">
        <v>92020.800000000003</v>
      </c>
      <c r="E112" s="15">
        <v>117913.3</v>
      </c>
      <c r="F112" s="15">
        <v>152677.6</v>
      </c>
      <c r="G112" s="15">
        <v>114807.6</v>
      </c>
      <c r="H112" s="15">
        <v>267386</v>
      </c>
      <c r="I112" s="15">
        <v>267386</v>
      </c>
      <c r="J112" s="15">
        <f t="shared" si="1"/>
        <v>0</v>
      </c>
      <c r="K112" s="15">
        <v>273880.09999999998</v>
      </c>
      <c r="L112" s="5">
        <v>279288.5</v>
      </c>
      <c r="N112" s="3"/>
    </row>
    <row r="113" spans="1:14" ht="25.5" x14ac:dyDescent="0.2">
      <c r="A113" s="13">
        <v>53</v>
      </c>
      <c r="B113" s="13">
        <v>310</v>
      </c>
      <c r="C113" s="14" t="s">
        <v>79</v>
      </c>
      <c r="D113" s="15">
        <v>2794.5</v>
      </c>
      <c r="E113" s="15">
        <v>2873.3</v>
      </c>
      <c r="F113" s="15">
        <v>1982.2</v>
      </c>
      <c r="G113" s="15">
        <v>3460</v>
      </c>
      <c r="H113" s="15">
        <v>3469.6</v>
      </c>
      <c r="I113" s="15">
        <v>3469.6</v>
      </c>
      <c r="J113" s="15">
        <f t="shared" si="1"/>
        <v>0</v>
      </c>
      <c r="K113" s="15">
        <v>3469.6</v>
      </c>
      <c r="L113" s="5">
        <v>3469.6</v>
      </c>
      <c r="N113" s="3"/>
    </row>
    <row r="114" spans="1:14" ht="25.5" x14ac:dyDescent="0.2">
      <c r="A114" s="13">
        <v>53</v>
      </c>
      <c r="B114" s="13">
        <v>320</v>
      </c>
      <c r="C114" s="14" t="s">
        <v>80</v>
      </c>
      <c r="D114" s="15">
        <v>20025.8</v>
      </c>
      <c r="E114" s="15">
        <v>24634.400000000001</v>
      </c>
      <c r="F114" s="15">
        <v>24346.400000000001</v>
      </c>
      <c r="G114" s="15">
        <v>29360</v>
      </c>
      <c r="H114" s="15">
        <v>29360</v>
      </c>
      <c r="I114" s="15">
        <v>29360</v>
      </c>
      <c r="J114" s="15">
        <f t="shared" si="1"/>
        <v>0</v>
      </c>
      <c r="K114" s="15">
        <v>29443.599999999999</v>
      </c>
      <c r="L114" s="5">
        <v>29443.599999999999</v>
      </c>
      <c r="N114" s="3"/>
    </row>
    <row r="115" spans="1:14" ht="25.5" x14ac:dyDescent="0.2">
      <c r="A115" s="13">
        <v>54</v>
      </c>
      <c r="B115" s="13">
        <v>110</v>
      </c>
      <c r="C115" s="14" t="s">
        <v>81</v>
      </c>
      <c r="D115" s="15">
        <v>2065.9</v>
      </c>
      <c r="E115" s="15">
        <v>-17249.8</v>
      </c>
      <c r="F115" s="15">
        <v>-2279</v>
      </c>
      <c r="G115" s="15"/>
      <c r="H115" s="15"/>
      <c r="I115" s="15">
        <v>0</v>
      </c>
      <c r="J115" s="15">
        <f t="shared" si="1"/>
        <v>0</v>
      </c>
      <c r="K115" s="15"/>
      <c r="L115" s="5"/>
      <c r="N115" s="3"/>
    </row>
    <row r="116" spans="1:14" ht="25.5" x14ac:dyDescent="0.2">
      <c r="A116" s="13">
        <v>55</v>
      </c>
      <c r="B116" s="13">
        <v>110</v>
      </c>
      <c r="C116" s="14" t="s">
        <v>82</v>
      </c>
      <c r="D116" s="15">
        <v>-113248.3</v>
      </c>
      <c r="E116" s="15">
        <v>-19155.599999999999</v>
      </c>
      <c r="F116" s="15">
        <v>14167.7</v>
      </c>
      <c r="G116" s="15">
        <v>8100</v>
      </c>
      <c r="H116" s="15">
        <v>15000</v>
      </c>
      <c r="I116" s="15">
        <v>15000</v>
      </c>
      <c r="J116" s="15">
        <f t="shared" si="1"/>
        <v>0</v>
      </c>
      <c r="K116" s="15">
        <v>15000</v>
      </c>
      <c r="L116" s="5">
        <v>15000</v>
      </c>
      <c r="N116" s="3"/>
    </row>
    <row r="117" spans="1:14" x14ac:dyDescent="0.2">
      <c r="A117" s="13">
        <v>55</v>
      </c>
      <c r="B117" s="13">
        <v>420</v>
      </c>
      <c r="C117" s="14" t="s">
        <v>83</v>
      </c>
      <c r="D117" s="15">
        <v>3600.5</v>
      </c>
      <c r="E117" s="15">
        <v>2133.3000000000002</v>
      </c>
      <c r="F117" s="15">
        <v>3672.6</v>
      </c>
      <c r="G117" s="15">
        <v>5420.8</v>
      </c>
      <c r="H117" s="15">
        <v>5420.8</v>
      </c>
      <c r="I117" s="21"/>
      <c r="J117" s="21"/>
      <c r="K117" s="21"/>
      <c r="L117" s="21"/>
      <c r="N117" s="3"/>
    </row>
    <row r="118" spans="1:14" ht="25.5" x14ac:dyDescent="0.2">
      <c r="A118" s="13">
        <v>56</v>
      </c>
      <c r="B118" s="13">
        <v>121</v>
      </c>
      <c r="C118" s="14" t="s">
        <v>84</v>
      </c>
      <c r="D118" s="15">
        <v>395.6</v>
      </c>
      <c r="E118" s="15">
        <v>607.5</v>
      </c>
      <c r="F118" s="15">
        <v>1191.5</v>
      </c>
      <c r="G118" s="15">
        <v>2350.8000000000002</v>
      </c>
      <c r="H118" s="15">
        <f>10926.8+5350</f>
        <v>16276.8</v>
      </c>
      <c r="I118" s="15">
        <v>16276.8</v>
      </c>
      <c r="J118" s="15">
        <f t="shared" si="1"/>
        <v>0</v>
      </c>
      <c r="K118" s="15">
        <f>10926.8+5350</f>
        <v>16276.8</v>
      </c>
      <c r="L118" s="15">
        <f>10926.8+5350</f>
        <v>16276.8</v>
      </c>
      <c r="N118" s="3"/>
    </row>
    <row r="119" spans="1:14" ht="25.5" x14ac:dyDescent="0.2">
      <c r="A119" s="13">
        <v>56</v>
      </c>
      <c r="B119" s="13">
        <v>121</v>
      </c>
      <c r="C119" s="14" t="s">
        <v>144</v>
      </c>
      <c r="D119" s="15">
        <v>1399.9</v>
      </c>
      <c r="E119" s="15"/>
      <c r="F119" s="15"/>
      <c r="G119" s="15"/>
      <c r="H119" s="15">
        <v>3000</v>
      </c>
      <c r="I119" s="15">
        <v>3000</v>
      </c>
      <c r="J119" s="15">
        <f t="shared" si="1"/>
        <v>0</v>
      </c>
      <c r="K119" s="15">
        <v>3000</v>
      </c>
      <c r="L119" s="15">
        <v>3000</v>
      </c>
      <c r="N119" s="3"/>
    </row>
    <row r="120" spans="1:14" ht="12.75" hidden="1" customHeight="1" x14ac:dyDescent="0.2">
      <c r="A120" s="13">
        <v>57</v>
      </c>
      <c r="B120" s="13">
        <v>110</v>
      </c>
      <c r="C120" s="14" t="s">
        <v>85</v>
      </c>
      <c r="D120" s="15">
        <v>133463</v>
      </c>
      <c r="E120" s="15">
        <v>-6969.8</v>
      </c>
      <c r="F120" s="15"/>
      <c r="G120" s="15"/>
      <c r="H120" s="15"/>
      <c r="I120" s="15">
        <v>0</v>
      </c>
      <c r="J120" s="15">
        <f t="shared" si="1"/>
        <v>0</v>
      </c>
      <c r="K120" s="15"/>
      <c r="L120" s="5"/>
      <c r="N120" s="3"/>
    </row>
    <row r="121" spans="1:14" ht="12.75" customHeight="1" x14ac:dyDescent="0.2">
      <c r="A121" s="25">
        <v>57</v>
      </c>
      <c r="B121" s="25">
        <v>110</v>
      </c>
      <c r="C121" s="26" t="s">
        <v>145</v>
      </c>
      <c r="D121" s="27">
        <v>133463</v>
      </c>
      <c r="E121" s="27">
        <v>-6969.8</v>
      </c>
      <c r="F121" s="27"/>
      <c r="G121" s="27"/>
      <c r="H121" s="27"/>
      <c r="I121" s="28">
        <v>0</v>
      </c>
      <c r="J121" s="15"/>
      <c r="K121" s="15"/>
      <c r="L121" s="5"/>
      <c r="N121" s="3"/>
    </row>
    <row r="122" spans="1:14" ht="25.5" x14ac:dyDescent="0.2">
      <c r="A122" s="13">
        <v>60</v>
      </c>
      <c r="B122" s="13">
        <v>110</v>
      </c>
      <c r="C122" s="14" t="s">
        <v>86</v>
      </c>
      <c r="D122" s="15">
        <v>2658</v>
      </c>
      <c r="E122" s="15"/>
      <c r="F122" s="15">
        <v>464.4</v>
      </c>
      <c r="G122" s="15"/>
      <c r="H122" s="15"/>
      <c r="I122" s="15">
        <v>0</v>
      </c>
      <c r="J122" s="15">
        <f t="shared" si="1"/>
        <v>0</v>
      </c>
      <c r="K122" s="15"/>
      <c r="L122" s="5"/>
      <c r="N122" s="3"/>
    </row>
    <row r="123" spans="1:14" ht="25.5" x14ac:dyDescent="0.2">
      <c r="A123" s="13">
        <v>62</v>
      </c>
      <c r="B123" s="13">
        <v>120</v>
      </c>
      <c r="C123" s="14" t="s">
        <v>87</v>
      </c>
      <c r="D123" s="15">
        <v>1705.8</v>
      </c>
      <c r="E123" s="15">
        <v>2038.5</v>
      </c>
      <c r="F123" s="15">
        <v>3354</v>
      </c>
      <c r="G123" s="15">
        <v>3900</v>
      </c>
      <c r="H123" s="15">
        <f>2500+1400</f>
        <v>3900</v>
      </c>
      <c r="I123" s="15">
        <v>3900</v>
      </c>
      <c r="J123" s="15">
        <f t="shared" si="1"/>
        <v>0</v>
      </c>
      <c r="K123" s="15">
        <f>2800+1700</f>
        <v>4500</v>
      </c>
      <c r="L123" s="5">
        <f>3000+2000</f>
        <v>5000</v>
      </c>
      <c r="N123" s="3"/>
    </row>
    <row r="124" spans="1:14" ht="25.5" x14ac:dyDescent="0.2">
      <c r="A124" s="13">
        <v>63</v>
      </c>
      <c r="B124" s="13">
        <v>110</v>
      </c>
      <c r="C124" s="14" t="s">
        <v>88</v>
      </c>
      <c r="D124" s="15">
        <v>55325.7</v>
      </c>
      <c r="E124" s="15">
        <v>21926.1</v>
      </c>
      <c r="F124" s="15">
        <v>33013.199999999997</v>
      </c>
      <c r="G124" s="15"/>
      <c r="H124" s="15"/>
      <c r="I124" s="15">
        <v>0</v>
      </c>
      <c r="J124" s="15">
        <f t="shared" si="1"/>
        <v>0</v>
      </c>
      <c r="K124" s="15"/>
      <c r="L124" s="5"/>
      <c r="N124" s="3"/>
    </row>
    <row r="125" spans="1:14" x14ac:dyDescent="0.2">
      <c r="A125" s="13">
        <v>63</v>
      </c>
      <c r="B125" s="13">
        <v>130</v>
      </c>
      <c r="C125" s="14" t="s">
        <v>147</v>
      </c>
      <c r="D125" s="15">
        <v>123013.5</v>
      </c>
      <c r="E125" s="15">
        <v>-26586.3</v>
      </c>
      <c r="F125" s="15">
        <v>-22267.7</v>
      </c>
      <c r="G125" s="15">
        <v>4910</v>
      </c>
      <c r="H125" s="15">
        <v>5100</v>
      </c>
      <c r="I125" s="15">
        <v>153600</v>
      </c>
      <c r="J125" s="15">
        <f t="shared" si="1"/>
        <v>148500</v>
      </c>
      <c r="K125" s="15">
        <f>5200</f>
        <v>5200</v>
      </c>
      <c r="L125" s="5">
        <f>5300</f>
        <v>5300</v>
      </c>
      <c r="N125" s="3"/>
    </row>
    <row r="126" spans="1:14" x14ac:dyDescent="0.2">
      <c r="A126" s="13">
        <v>63</v>
      </c>
      <c r="B126" s="13">
        <v>140</v>
      </c>
      <c r="C126" s="14" t="s">
        <v>89</v>
      </c>
      <c r="D126" s="15">
        <v>2800.4</v>
      </c>
      <c r="E126" s="15">
        <v>-0.6</v>
      </c>
      <c r="F126" s="15">
        <v>-0.7</v>
      </c>
      <c r="G126" s="15"/>
      <c r="H126" s="15"/>
      <c r="I126" s="15">
        <v>0</v>
      </c>
      <c r="J126" s="15">
        <f t="shared" si="1"/>
        <v>0</v>
      </c>
      <c r="K126" s="15"/>
      <c r="L126" s="5"/>
      <c r="N126" s="3"/>
    </row>
    <row r="127" spans="1:14" x14ac:dyDescent="0.2">
      <c r="A127" s="13">
        <v>64</v>
      </c>
      <c r="B127" s="13">
        <v>110</v>
      </c>
      <c r="C127" s="14" t="s">
        <v>90</v>
      </c>
      <c r="D127" s="15"/>
      <c r="E127" s="15">
        <v>148.4</v>
      </c>
      <c r="F127" s="15">
        <v>-121.3</v>
      </c>
      <c r="G127" s="15"/>
      <c r="H127" s="15"/>
      <c r="I127" s="15">
        <v>0</v>
      </c>
      <c r="J127" s="15">
        <f t="shared" si="1"/>
        <v>0</v>
      </c>
      <c r="K127" s="15"/>
      <c r="L127" s="5"/>
      <c r="N127" s="3"/>
    </row>
    <row r="128" spans="1:14" x14ac:dyDescent="0.2">
      <c r="A128" s="13">
        <v>64</v>
      </c>
      <c r="B128" s="13">
        <v>120</v>
      </c>
      <c r="C128" s="14" t="s">
        <v>91</v>
      </c>
      <c r="D128" s="15">
        <v>779.1</v>
      </c>
      <c r="E128" s="15">
        <v>3062.7</v>
      </c>
      <c r="F128" s="15">
        <v>11559.8</v>
      </c>
      <c r="G128" s="15">
        <v>10265</v>
      </c>
      <c r="H128" s="15">
        <v>15300</v>
      </c>
      <c r="I128" s="15">
        <v>15300</v>
      </c>
      <c r="J128" s="15">
        <f t="shared" si="1"/>
        <v>0</v>
      </c>
      <c r="K128" s="15">
        <v>15300</v>
      </c>
      <c r="L128" s="5">
        <v>15300</v>
      </c>
      <c r="N128" s="3"/>
    </row>
    <row r="129" spans="1:14" ht="25.5" x14ac:dyDescent="0.2">
      <c r="A129" s="13">
        <v>65</v>
      </c>
      <c r="B129" s="13">
        <v>110</v>
      </c>
      <c r="C129" s="14" t="s">
        <v>92</v>
      </c>
      <c r="D129" s="15">
        <v>45069.9</v>
      </c>
      <c r="E129" s="15">
        <v>-567.29999999999995</v>
      </c>
      <c r="F129" s="15"/>
      <c r="G129" s="15"/>
      <c r="H129" s="15"/>
      <c r="I129" s="15">
        <v>0</v>
      </c>
      <c r="J129" s="15">
        <f t="shared" si="1"/>
        <v>0</v>
      </c>
      <c r="K129" s="15"/>
      <c r="L129" s="5"/>
      <c r="N129" s="3"/>
    </row>
    <row r="130" spans="1:14" x14ac:dyDescent="0.2">
      <c r="A130" s="13">
        <v>68</v>
      </c>
      <c r="B130" s="13">
        <v>120</v>
      </c>
      <c r="C130" s="14" t="s">
        <v>93</v>
      </c>
      <c r="D130" s="15">
        <v>2450</v>
      </c>
      <c r="E130" s="15"/>
      <c r="F130" s="15"/>
      <c r="G130" s="15"/>
      <c r="H130" s="15"/>
      <c r="I130" s="15">
        <v>0</v>
      </c>
      <c r="J130" s="15">
        <f t="shared" si="1"/>
        <v>0</v>
      </c>
      <c r="K130" s="15"/>
      <c r="L130" s="5"/>
      <c r="N130" s="3"/>
    </row>
    <row r="131" spans="1:14" x14ac:dyDescent="0.2">
      <c r="A131" s="13">
        <v>70</v>
      </c>
      <c r="B131" s="13">
        <v>120</v>
      </c>
      <c r="C131" s="14" t="s">
        <v>94</v>
      </c>
      <c r="D131" s="15">
        <v>14293</v>
      </c>
      <c r="E131" s="15">
        <v>10241.200000000001</v>
      </c>
      <c r="F131" s="15">
        <v>4945.5</v>
      </c>
      <c r="G131" s="15"/>
      <c r="H131" s="15"/>
      <c r="I131" s="15">
        <v>0</v>
      </c>
      <c r="J131" s="15">
        <f t="shared" si="1"/>
        <v>0</v>
      </c>
      <c r="K131" s="15"/>
      <c r="L131" s="5"/>
      <c r="N131" s="3"/>
    </row>
    <row r="132" spans="1:14" hidden="1" x14ac:dyDescent="0.2">
      <c r="A132" s="13">
        <v>72</v>
      </c>
      <c r="B132" s="13">
        <v>110</v>
      </c>
      <c r="C132" s="14" t="s">
        <v>95</v>
      </c>
      <c r="D132" s="15">
        <v>30277.8</v>
      </c>
      <c r="E132" s="15"/>
      <c r="F132" s="15"/>
      <c r="G132" s="15"/>
      <c r="H132" s="15"/>
      <c r="I132" s="15">
        <v>0</v>
      </c>
      <c r="J132" s="15">
        <f t="shared" si="1"/>
        <v>0</v>
      </c>
      <c r="K132" s="15"/>
      <c r="L132" s="5"/>
      <c r="N132" s="3"/>
    </row>
    <row r="133" spans="1:14" hidden="1" x14ac:dyDescent="0.2">
      <c r="A133" s="13">
        <v>72</v>
      </c>
      <c r="B133" s="13">
        <v>120</v>
      </c>
      <c r="C133" s="14" t="s">
        <v>96</v>
      </c>
      <c r="D133" s="15">
        <v>2813.5</v>
      </c>
      <c r="E133" s="15"/>
      <c r="F133" s="15"/>
      <c r="G133" s="15"/>
      <c r="H133" s="15"/>
      <c r="I133" s="15">
        <v>0</v>
      </c>
      <c r="J133" s="15">
        <f t="shared" si="1"/>
        <v>0</v>
      </c>
      <c r="K133" s="15"/>
      <c r="L133" s="5"/>
      <c r="N133" s="3"/>
    </row>
    <row r="134" spans="1:14" ht="25.5" x14ac:dyDescent="0.2">
      <c r="A134" s="25">
        <v>72</v>
      </c>
      <c r="B134" s="25">
        <v>110</v>
      </c>
      <c r="C134" s="26" t="s">
        <v>148</v>
      </c>
      <c r="D134" s="27">
        <v>30277.8</v>
      </c>
      <c r="E134" s="27"/>
      <c r="F134" s="27"/>
      <c r="G134" s="27"/>
      <c r="H134" s="27"/>
      <c r="I134" s="28">
        <v>0</v>
      </c>
      <c r="J134" s="28">
        <f t="shared" si="1"/>
        <v>0</v>
      </c>
      <c r="K134" s="28"/>
      <c r="L134" s="5"/>
      <c r="N134" s="3"/>
    </row>
    <row r="135" spans="1:14" ht="25.5" x14ac:dyDescent="0.2">
      <c r="A135" s="25">
        <v>72</v>
      </c>
      <c r="B135" s="25">
        <v>120</v>
      </c>
      <c r="C135" s="26" t="s">
        <v>149</v>
      </c>
      <c r="D135" s="27">
        <v>2813.5</v>
      </c>
      <c r="E135" s="27"/>
      <c r="F135" s="27"/>
      <c r="G135" s="27"/>
      <c r="H135" s="27"/>
      <c r="I135" s="28">
        <v>0</v>
      </c>
      <c r="J135" s="28">
        <f t="shared" si="1"/>
        <v>0</v>
      </c>
      <c r="K135" s="28"/>
      <c r="L135" s="5"/>
      <c r="N135" s="3"/>
    </row>
    <row r="136" spans="1:14" ht="25.5" x14ac:dyDescent="0.2">
      <c r="A136" s="13">
        <v>73</v>
      </c>
      <c r="B136" s="13">
        <v>221</v>
      </c>
      <c r="C136" s="14" t="s">
        <v>97</v>
      </c>
      <c r="D136" s="15">
        <v>683.4</v>
      </c>
      <c r="E136" s="15">
        <v>1372.6</v>
      </c>
      <c r="F136" s="15">
        <v>1104</v>
      </c>
      <c r="G136" s="15">
        <v>1500</v>
      </c>
      <c r="H136" s="15">
        <v>1458</v>
      </c>
      <c r="I136" s="15">
        <v>1458</v>
      </c>
      <c r="J136" s="15">
        <f t="shared" si="1"/>
        <v>0</v>
      </c>
      <c r="K136" s="15">
        <v>1526.4</v>
      </c>
      <c r="L136" s="5">
        <v>1594.8</v>
      </c>
      <c r="N136" s="3"/>
    </row>
    <row r="137" spans="1:14" s="7" customFormat="1" x14ac:dyDescent="0.2">
      <c r="A137" s="13">
        <v>74</v>
      </c>
      <c r="B137" s="13">
        <v>110</v>
      </c>
      <c r="C137" s="14" t="s">
        <v>98</v>
      </c>
      <c r="D137" s="15">
        <v>10170.9</v>
      </c>
      <c r="E137" s="15">
        <v>4695.2</v>
      </c>
      <c r="F137" s="15">
        <v>8482.4</v>
      </c>
      <c r="G137" s="15">
        <v>16000</v>
      </c>
      <c r="H137" s="15">
        <v>24000</v>
      </c>
      <c r="I137" s="15">
        <v>24000</v>
      </c>
      <c r="J137" s="15">
        <f t="shared" ref="J137:J150" si="2">I137-H137</f>
        <v>0</v>
      </c>
      <c r="K137" s="15">
        <v>16000</v>
      </c>
      <c r="L137" s="5">
        <v>16000</v>
      </c>
      <c r="N137" s="3"/>
    </row>
    <row r="138" spans="1:14" s="7" customFormat="1" x14ac:dyDescent="0.2">
      <c r="A138" s="13">
        <v>74</v>
      </c>
      <c r="B138" s="13">
        <v>120</v>
      </c>
      <c r="C138" s="14" t="s">
        <v>150</v>
      </c>
      <c r="D138" s="15">
        <v>16658.900000000001</v>
      </c>
      <c r="E138" s="15">
        <v>4988</v>
      </c>
      <c r="F138" s="15">
        <v>22021.200000000001</v>
      </c>
      <c r="G138" s="15">
        <v>18000</v>
      </c>
      <c r="H138" s="15">
        <v>10000</v>
      </c>
      <c r="I138" s="15">
        <v>10000</v>
      </c>
      <c r="J138" s="15">
        <f t="shared" si="2"/>
        <v>0</v>
      </c>
      <c r="K138" s="15">
        <v>10000</v>
      </c>
      <c r="L138" s="15">
        <v>10000</v>
      </c>
      <c r="N138" s="3"/>
    </row>
    <row r="139" spans="1:14" ht="25.5" x14ac:dyDescent="0.2">
      <c r="A139" s="13">
        <v>75</v>
      </c>
      <c r="B139" s="13">
        <v>120</v>
      </c>
      <c r="C139" s="14" t="s">
        <v>99</v>
      </c>
      <c r="D139" s="15">
        <v>22658.5</v>
      </c>
      <c r="E139" s="15">
        <v>-7000</v>
      </c>
      <c r="F139" s="15">
        <v>-3080.7</v>
      </c>
      <c r="G139" s="15"/>
      <c r="H139" s="15"/>
      <c r="I139" s="15">
        <v>0</v>
      </c>
      <c r="J139" s="15">
        <f t="shared" si="2"/>
        <v>0</v>
      </c>
      <c r="K139" s="15"/>
      <c r="L139" s="5"/>
      <c r="N139" s="3"/>
    </row>
    <row r="140" spans="1:14" x14ac:dyDescent="0.2">
      <c r="A140" s="13">
        <v>76</v>
      </c>
      <c r="B140" s="13">
        <v>121</v>
      </c>
      <c r="C140" s="14" t="s">
        <v>100</v>
      </c>
      <c r="D140" s="15">
        <v>662960.5</v>
      </c>
      <c r="E140" s="15">
        <v>-20.5</v>
      </c>
      <c r="F140" s="15">
        <v>37729.699999999997</v>
      </c>
      <c r="G140" s="15"/>
      <c r="H140" s="15"/>
      <c r="I140" s="15">
        <v>0</v>
      </c>
      <c r="J140" s="15">
        <f t="shared" si="2"/>
        <v>0</v>
      </c>
      <c r="K140" s="15"/>
      <c r="L140" s="5"/>
      <c r="N140" s="3"/>
    </row>
    <row r="141" spans="1:14" x14ac:dyDescent="0.2">
      <c r="A141" s="13">
        <v>77</v>
      </c>
      <c r="B141" s="13">
        <v>110</v>
      </c>
      <c r="C141" s="14" t="s">
        <v>101</v>
      </c>
      <c r="D141" s="15">
        <v>4309</v>
      </c>
      <c r="E141" s="15">
        <v>4193.1000000000004</v>
      </c>
      <c r="F141" s="15">
        <v>4610.3999999999996</v>
      </c>
      <c r="G141" s="15">
        <v>5500</v>
      </c>
      <c r="H141" s="15">
        <v>5700</v>
      </c>
      <c r="I141" s="15">
        <v>5700</v>
      </c>
      <c r="J141" s="15">
        <f t="shared" si="2"/>
        <v>0</v>
      </c>
      <c r="K141" s="15">
        <v>5700</v>
      </c>
      <c r="L141" s="5">
        <v>5700</v>
      </c>
      <c r="N141" s="3"/>
    </row>
    <row r="142" spans="1:14" x14ac:dyDescent="0.2">
      <c r="A142" s="13">
        <v>80</v>
      </c>
      <c r="B142" s="13">
        <v>120</v>
      </c>
      <c r="C142" s="14" t="s">
        <v>102</v>
      </c>
      <c r="D142" s="15">
        <v>38864</v>
      </c>
      <c r="E142" s="15">
        <v>20415.7</v>
      </c>
      <c r="F142" s="15">
        <v>18434.900000000001</v>
      </c>
      <c r="G142" s="15">
        <v>19000</v>
      </c>
      <c r="H142" s="15">
        <v>19900</v>
      </c>
      <c r="I142" s="15">
        <v>19900</v>
      </c>
      <c r="J142" s="15">
        <f t="shared" si="2"/>
        <v>0</v>
      </c>
      <c r="K142" s="15">
        <v>20600</v>
      </c>
      <c r="L142" s="5">
        <v>21400</v>
      </c>
      <c r="N142" s="3"/>
    </row>
    <row r="143" spans="1:14" ht="25.5" x14ac:dyDescent="0.2">
      <c r="A143" s="13">
        <v>81</v>
      </c>
      <c r="B143" s="13">
        <v>120</v>
      </c>
      <c r="C143" s="14" t="s">
        <v>151</v>
      </c>
      <c r="D143" s="15">
        <v>61336</v>
      </c>
      <c r="E143" s="15">
        <v>60009.7</v>
      </c>
      <c r="F143" s="15">
        <v>59984.2</v>
      </c>
      <c r="G143" s="15">
        <v>63000</v>
      </c>
      <c r="H143" s="15">
        <v>63000</v>
      </c>
      <c r="I143" s="15">
        <v>63000</v>
      </c>
      <c r="J143" s="15">
        <f t="shared" si="2"/>
        <v>0</v>
      </c>
      <c r="K143" s="15">
        <v>63700</v>
      </c>
      <c r="L143" s="5">
        <v>64000</v>
      </c>
      <c r="N143" s="3"/>
    </row>
    <row r="144" spans="1:14" ht="25.5" hidden="1" x14ac:dyDescent="0.2">
      <c r="A144" s="13">
        <v>82</v>
      </c>
      <c r="B144" s="13">
        <v>110</v>
      </c>
      <c r="C144" s="14" t="s">
        <v>103</v>
      </c>
      <c r="D144" s="15">
        <v>1068.0999999999999</v>
      </c>
      <c r="E144" s="15">
        <v>3508.8</v>
      </c>
      <c r="F144" s="15"/>
      <c r="G144" s="15"/>
      <c r="H144" s="15"/>
      <c r="I144" s="15">
        <v>0</v>
      </c>
      <c r="J144" s="15">
        <f t="shared" si="2"/>
        <v>0</v>
      </c>
      <c r="K144" s="15"/>
      <c r="L144" s="5"/>
      <c r="N144" s="3"/>
    </row>
    <row r="145" spans="1:14" ht="38.25" x14ac:dyDescent="0.2">
      <c r="A145" s="13"/>
      <c r="B145" s="13"/>
      <c r="C145" s="14" t="s">
        <v>152</v>
      </c>
      <c r="D145" s="15"/>
      <c r="E145" s="15"/>
      <c r="F145" s="15"/>
      <c r="G145" s="15"/>
      <c r="H145" s="15"/>
      <c r="I145" s="15">
        <v>0</v>
      </c>
      <c r="J145" s="15">
        <f t="shared" si="2"/>
        <v>0</v>
      </c>
      <c r="K145" s="15"/>
      <c r="L145" s="5"/>
      <c r="N145" s="3"/>
    </row>
    <row r="146" spans="1:14" x14ac:dyDescent="0.2">
      <c r="A146" s="13">
        <v>85</v>
      </c>
      <c r="B146" s="13">
        <v>121</v>
      </c>
      <c r="C146" s="14" t="s">
        <v>153</v>
      </c>
      <c r="D146" s="15">
        <v>60700.2</v>
      </c>
      <c r="E146" s="15">
        <v>6276.3</v>
      </c>
      <c r="F146" s="15">
        <v>-366.5</v>
      </c>
      <c r="G146" s="15"/>
      <c r="H146" s="15"/>
      <c r="I146" s="15">
        <v>0</v>
      </c>
      <c r="J146" s="15">
        <f t="shared" si="2"/>
        <v>0</v>
      </c>
      <c r="K146" s="15"/>
      <c r="L146" s="5"/>
      <c r="N146" s="3"/>
    </row>
    <row r="147" spans="1:14" x14ac:dyDescent="0.2">
      <c r="A147" s="13">
        <v>85</v>
      </c>
      <c r="B147" s="13">
        <v>321</v>
      </c>
      <c r="C147" s="14" t="s">
        <v>104</v>
      </c>
      <c r="D147" s="15">
        <v>57065.2</v>
      </c>
      <c r="E147" s="15">
        <v>424.2</v>
      </c>
      <c r="F147" s="15">
        <v>105.3</v>
      </c>
      <c r="G147" s="15"/>
      <c r="H147" s="15"/>
      <c r="I147" s="15">
        <v>0</v>
      </c>
      <c r="J147" s="15">
        <f t="shared" si="2"/>
        <v>0</v>
      </c>
      <c r="K147" s="15"/>
      <c r="L147" s="5"/>
      <c r="N147" s="3"/>
    </row>
    <row r="148" spans="1:14" x14ac:dyDescent="0.2">
      <c r="A148" s="13">
        <v>86</v>
      </c>
      <c r="B148" s="13">
        <v>110</v>
      </c>
      <c r="C148" s="14" t="s">
        <v>154</v>
      </c>
      <c r="D148" s="15"/>
      <c r="E148" s="15">
        <v>514.29999999999995</v>
      </c>
      <c r="F148" s="15">
        <v>561.9</v>
      </c>
      <c r="G148" s="15">
        <v>777.3</v>
      </c>
      <c r="H148" s="15">
        <v>816.1</v>
      </c>
      <c r="I148" s="15">
        <v>816.1</v>
      </c>
      <c r="J148" s="15">
        <f t="shared" si="2"/>
        <v>0</v>
      </c>
      <c r="K148" s="15">
        <v>856.9</v>
      </c>
      <c r="L148" s="15">
        <v>856.9</v>
      </c>
      <c r="N148" s="3"/>
    </row>
    <row r="149" spans="1:14" ht="25.5" x14ac:dyDescent="0.2">
      <c r="A149" s="13">
        <v>87</v>
      </c>
      <c r="B149" s="13">
        <v>120</v>
      </c>
      <c r="C149" s="14" t="s">
        <v>155</v>
      </c>
      <c r="D149" s="15">
        <v>33.4</v>
      </c>
      <c r="E149" s="15"/>
      <c r="F149" s="15"/>
      <c r="G149" s="15"/>
      <c r="H149" s="15"/>
      <c r="I149" s="15">
        <v>0</v>
      </c>
      <c r="J149" s="15">
        <f t="shared" si="2"/>
        <v>0</v>
      </c>
      <c r="K149" s="15"/>
      <c r="L149" s="5"/>
      <c r="N149" s="3"/>
    </row>
    <row r="150" spans="1:14" x14ac:dyDescent="0.2">
      <c r="A150" s="13">
        <v>87</v>
      </c>
      <c r="B150" s="13">
        <v>220</v>
      </c>
      <c r="C150" s="14" t="s">
        <v>156</v>
      </c>
      <c r="D150" s="15">
        <v>1415.5</v>
      </c>
      <c r="E150" s="15"/>
      <c r="F150" s="15"/>
      <c r="G150" s="15"/>
      <c r="H150" s="15"/>
      <c r="I150" s="15">
        <v>0</v>
      </c>
      <c r="J150" s="15">
        <f t="shared" si="2"/>
        <v>0</v>
      </c>
      <c r="K150" s="15"/>
      <c r="L150" s="5"/>
    </row>
    <row r="151" spans="1:14" x14ac:dyDescent="0.2">
      <c r="A151" s="22"/>
      <c r="B151" s="22"/>
      <c r="C151" s="23" t="s">
        <v>105</v>
      </c>
      <c r="D151" s="24">
        <f>SUM(D10:D150)</f>
        <v>9641585.0000000037</v>
      </c>
      <c r="E151" s="24">
        <f>SUM(E10:E150)</f>
        <v>8248073.5000000019</v>
      </c>
      <c r="F151" s="24">
        <v>9325554.4999999981</v>
      </c>
      <c r="G151" s="24">
        <v>9373521.9000000004</v>
      </c>
      <c r="H151" s="24">
        <v>9898782.7999999989</v>
      </c>
      <c r="I151" s="24">
        <v>10749682.099999998</v>
      </c>
      <c r="J151" s="24">
        <v>850899.29999999888</v>
      </c>
      <c r="K151" s="24">
        <v>10204938.899999997</v>
      </c>
      <c r="L151" s="24">
        <v>10435815.299999999</v>
      </c>
    </row>
    <row r="152" spans="1:14" x14ac:dyDescent="0.2">
      <c r="D152" s="10">
        <v>11539049.6</v>
      </c>
      <c r="E152" s="11">
        <v>9504043.599999994</v>
      </c>
      <c r="F152" s="10"/>
      <c r="G152" s="8"/>
      <c r="H152" s="3"/>
      <c r="I152" s="3"/>
      <c r="J152" s="3"/>
      <c r="K152" s="3"/>
    </row>
    <row r="153" spans="1:14" x14ac:dyDescent="0.2">
      <c r="D153" s="3"/>
      <c r="E153" s="3"/>
      <c r="F153" s="3"/>
      <c r="G153" s="3"/>
      <c r="H153" s="3"/>
      <c r="I153" s="3">
        <v>10749682.099999998</v>
      </c>
      <c r="J153" s="3">
        <v>850899.29999999888</v>
      </c>
      <c r="K153" s="3">
        <v>10204938.899999997</v>
      </c>
      <c r="L153" s="3">
        <v>10435815.299999999</v>
      </c>
    </row>
    <row r="154" spans="1:14" x14ac:dyDescent="0.2">
      <c r="E154" s="3"/>
      <c r="F154" s="3"/>
      <c r="G154" s="3"/>
      <c r="H154" s="3"/>
      <c r="I154" s="3"/>
      <c r="J154" s="3"/>
      <c r="K154" s="3"/>
    </row>
    <row r="155" spans="1:14" x14ac:dyDescent="0.2">
      <c r="F155" s="3"/>
      <c r="G155" s="3"/>
    </row>
  </sheetData>
  <mergeCells count="17">
    <mergeCell ref="L7:L8"/>
    <mergeCell ref="F7:F8"/>
    <mergeCell ref="G7:G8"/>
    <mergeCell ref="H7:H8"/>
    <mergeCell ref="I7:I8"/>
    <mergeCell ref="J7:J8"/>
    <mergeCell ref="K7:K8"/>
    <mergeCell ref="H1:L1"/>
    <mergeCell ref="A2:K2"/>
    <mergeCell ref="A3:K3"/>
    <mergeCell ref="A4:K4"/>
    <mergeCell ref="A5:K5"/>
    <mergeCell ref="A7:A8"/>
    <mergeCell ref="B7:B8"/>
    <mergeCell ref="C7:C8"/>
    <mergeCell ref="D7:D8"/>
    <mergeCell ref="E7:E8"/>
  </mergeCells>
  <pageMargins left="0.98425196850393704" right="0.19685039370078741" top="0.59055118110236227" bottom="0.59055118110236227" header="0.19685039370078741" footer="0.19685039370078741"/>
  <pageSetup paperSize="9" scale="60" fitToHeight="0" orientation="portrait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E9549EA8-188F-4ED4-B3F8-8E7CBA64B360}"/>
</file>

<file path=customXml/itemProps2.xml><?xml version="1.0" encoding="utf-8"?>
<ds:datastoreItem xmlns:ds="http://schemas.openxmlformats.org/officeDocument/2006/customXml" ds:itemID="{3F44770D-1C15-4DA2-8A2A-CEC50D8D14DA}"/>
</file>

<file path=customXml/itemProps3.xml><?xml version="1.0" encoding="utf-8"?>
<ds:datastoreItem xmlns:ds="http://schemas.openxmlformats.org/officeDocument/2006/customXml" ds:itemID="{19FFE559-334F-4D27-86E0-822FB33F60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2020-2022 окон</vt:lpstr>
      <vt:lpstr>Лист1</vt:lpstr>
      <vt:lpstr>'2020-2022 окон'!Заголовки_для_печати</vt:lpstr>
      <vt:lpstr>'2020-2022 окон'!Область_печати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Мирлан Султаналиев</dc:creator>
  <cp:lastModifiedBy>Зарлык Исмаилов</cp:lastModifiedBy>
  <cp:lastPrinted>2019-12-18T10:12:49Z</cp:lastPrinted>
  <dcterms:created xsi:type="dcterms:W3CDTF">2019-12-04T06:33:20Z</dcterms:created>
  <dcterms:modified xsi:type="dcterms:W3CDTF">2019-12-18T10:15:12Z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