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mieses/Desktop/Country examples/Kyrgyz Republic/Budget/2021/2021 ПАКЕТ 2/Мамлекеттик тилде/"/>
    </mc:Choice>
  </mc:AlternateContent>
  <xr:revisionPtr revIDLastSave="0" documentId="13_ncr:1_{4281C8BE-BFBD-A74C-85A5-694301CC34AD}" xr6:coauthVersionLast="47" xr6:coauthVersionMax="47" xr10:uidLastSave="{00000000-0000-0000-0000-000000000000}"/>
  <bookViews>
    <workbookView xWindow="960" yWindow="700" windowWidth="17040" windowHeight="15420" xr2:uid="{00000000-000D-0000-FFFF-FFFF00000000}"/>
  </bookViews>
  <sheets>
    <sheet name="Приложение 2" sheetId="1" r:id="rId1"/>
  </sheets>
  <externalReferences>
    <externalReference r:id="rId2"/>
    <externalReference r:id="rId3"/>
  </externalReferences>
  <definedNames>
    <definedName name="JR_PAGE_ANCHOR_0_1">'[1]2019'!$A$1</definedName>
    <definedName name="_xlnm.Print_Area" localSheetId="0">'Приложение 2'!$A$1:$J$42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F21" i="1"/>
  <c r="G21" i="1"/>
  <c r="H21" i="1"/>
  <c r="I21" i="1"/>
  <c r="J21" i="1"/>
  <c r="F42" i="1"/>
  <c r="E42" i="1"/>
  <c r="D42" i="1"/>
  <c r="C40" i="1"/>
  <c r="B40" i="1"/>
  <c r="C38" i="1"/>
  <c r="B38" i="1"/>
  <c r="F37" i="1"/>
  <c r="E37" i="1"/>
  <c r="E38" i="1" s="1"/>
  <c r="D37" i="1"/>
  <c r="C36" i="1"/>
  <c r="B36" i="1"/>
  <c r="F35" i="1"/>
  <c r="F36" i="1" s="1"/>
  <c r="E35" i="1"/>
  <c r="E36" i="1" s="1"/>
  <c r="D35" i="1"/>
  <c r="D36" i="1" s="1"/>
  <c r="C34" i="1"/>
  <c r="B34" i="1"/>
  <c r="F33" i="1"/>
  <c r="E33" i="1"/>
  <c r="E34" i="1" s="1"/>
  <c r="D33" i="1"/>
  <c r="C32" i="1"/>
  <c r="B32" i="1"/>
  <c r="F31" i="1"/>
  <c r="E31" i="1"/>
  <c r="E32" i="1" s="1"/>
  <c r="D31" i="1"/>
  <c r="F29" i="1"/>
  <c r="F30" i="1" s="1"/>
  <c r="E29" i="1"/>
  <c r="E30" i="1" s="1"/>
  <c r="D29" i="1"/>
  <c r="D30" i="1" s="1"/>
  <c r="C28" i="1"/>
  <c r="B28" i="1"/>
  <c r="F27" i="1"/>
  <c r="F28" i="1" s="1"/>
  <c r="E27" i="1"/>
  <c r="E28" i="1" s="1"/>
  <c r="D27" i="1"/>
  <c r="C26" i="1"/>
  <c r="B26" i="1"/>
  <c r="F25" i="1"/>
  <c r="E25" i="1"/>
  <c r="E26" i="1" s="1"/>
  <c r="D25" i="1"/>
  <c r="C24" i="1"/>
  <c r="B24" i="1"/>
  <c r="F23" i="1"/>
  <c r="F24" i="1" s="1"/>
  <c r="E23" i="1"/>
  <c r="E24" i="1" s="1"/>
  <c r="D23" i="1"/>
  <c r="C19" i="1"/>
  <c r="B19" i="1"/>
  <c r="F18" i="1"/>
  <c r="E18" i="1"/>
  <c r="E19" i="1" s="1"/>
  <c r="D18" i="1"/>
  <c r="C17" i="1"/>
  <c r="B17" i="1"/>
  <c r="F16" i="1"/>
  <c r="F17" i="1" s="1"/>
  <c r="E16" i="1"/>
  <c r="E17" i="1" s="1"/>
  <c r="D16" i="1"/>
  <c r="F14" i="1"/>
  <c r="F15" i="1" s="1"/>
  <c r="E14" i="1"/>
  <c r="E15" i="1" s="1"/>
  <c r="D14" i="1"/>
  <c r="C13" i="1"/>
  <c r="B13" i="1"/>
  <c r="F12" i="1"/>
  <c r="F13" i="1" s="1"/>
  <c r="E12" i="1"/>
  <c r="E13" i="1" s="1"/>
  <c r="D12" i="1"/>
  <c r="D13" i="1" s="1"/>
  <c r="C11" i="1"/>
  <c r="B11" i="1"/>
  <c r="F10" i="1"/>
  <c r="E10" i="1"/>
  <c r="E11" i="1" s="1"/>
  <c r="D10" i="1"/>
  <c r="D11" i="1" s="1"/>
  <c r="C8" i="1"/>
  <c r="C9" i="1" s="1"/>
  <c r="B8" i="1"/>
  <c r="B9" i="1" s="1"/>
  <c r="C7" i="1"/>
  <c r="B7" i="1"/>
  <c r="F6" i="1"/>
  <c r="E6" i="1"/>
  <c r="E7" i="1" s="1"/>
  <c r="D6" i="1"/>
  <c r="D7" i="1" s="1"/>
  <c r="F34" i="1" l="1"/>
  <c r="F40" i="1"/>
  <c r="F41" i="1" s="1"/>
  <c r="B41" i="1"/>
  <c r="D15" i="1"/>
  <c r="D32" i="1"/>
  <c r="C41" i="1"/>
  <c r="D26" i="1"/>
  <c r="D38" i="1"/>
  <c r="D19" i="1"/>
  <c r="F8" i="1"/>
  <c r="F9" i="1" s="1"/>
  <c r="F32" i="1"/>
  <c r="F11" i="1"/>
  <c r="D8" i="1"/>
  <c r="D9" i="1" s="1"/>
  <c r="F19" i="1"/>
  <c r="D24" i="1"/>
  <c r="F26" i="1"/>
  <c r="D28" i="1"/>
  <c r="D34" i="1"/>
  <c r="F38" i="1"/>
  <c r="D40" i="1"/>
  <c r="D41" i="1" s="1"/>
  <c r="D17" i="1"/>
  <c r="F7" i="1"/>
  <c r="E8" i="1"/>
  <c r="E9" i="1" s="1"/>
  <c r="E40" i="1"/>
  <c r="E41" i="1" s="1"/>
</calcChain>
</file>

<file path=xl/sharedStrings.xml><?xml version="1.0" encoding="utf-8"?>
<sst xmlns="http://schemas.openxmlformats.org/spreadsheetml/2006/main" count="42" uniqueCount="27">
  <si>
    <t>2018 факт</t>
  </si>
  <si>
    <t>(млн. сом)</t>
  </si>
  <si>
    <t>Кыргыз Республикасынын консолидацияланган бюджетинин болжолу</t>
  </si>
  <si>
    <t>2022 болжол</t>
  </si>
  <si>
    <t>2023 болжол</t>
  </si>
  <si>
    <t>«Кыргыз Республикасынын
2021-жылга республикалык бюджети жана
2022-2023-жылдарга болжолу жөнүндө»
Кыргыз Республикасынын Мыйзамына    
2-тиркеме</t>
  </si>
  <si>
    <t>All income and grants</t>
  </si>
  <si>
    <t>As a percentage of GDP</t>
  </si>
  <si>
    <t>Current earnings</t>
  </si>
  <si>
    <t>Tax revenues</t>
  </si>
  <si>
    <t>Revenues of the Social Fund</t>
  </si>
  <si>
    <t>Compulsory health insurance fund revenues</t>
  </si>
  <si>
    <t>Non-tax income</t>
  </si>
  <si>
    <t>All grants</t>
  </si>
  <si>
    <t>All expenses</t>
  </si>
  <si>
    <t>Current expenses</t>
  </si>
  <si>
    <t>Expenditures of the Social Fund of the Kyrgyz Republic</t>
  </si>
  <si>
    <t>Expenditures of the compulsory health insurance fund</t>
  </si>
  <si>
    <t>Interests</t>
  </si>
  <si>
    <t>Capital expenditure (including MI)</t>
  </si>
  <si>
    <t>Capital investment from domestic sources</t>
  </si>
  <si>
    <t>Capital investment from external sources</t>
  </si>
  <si>
    <t>Dispute</t>
  </si>
  <si>
    <t>GDP</t>
  </si>
  <si>
    <t>ACTUAL 2019</t>
  </si>
  <si>
    <t>2020 APPROVED</t>
  </si>
  <si>
    <t>REVSIED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</si>
</sst>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#,##0.0000"/>
    <numFmt numFmtId="166" formatCode="#,##0.0"/>
    <numFmt numFmtId="167" formatCode="#,##0.00000"/>
    <numFmt numFmtId="168" formatCode="_-* #,##0_р_._-;\-* #,##0_р_._-;_-* &quot;-&quot;??_р_._-;_-@_-"/>
  </numFmts>
  <fonts count="13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rgb="FF0000FF"/>
      <name val="Times New Roman"/>
      <family val="1"/>
      <charset val="204"/>
    </font>
    <font>
      <b/>
      <sz val="12"/>
      <color rgb="FF0000FF"/>
      <name val="Times New Roman"/>
      <family val="1"/>
      <charset val="204"/>
    </font>
    <font>
      <sz val="10"/>
      <name val="Times New Roman"/>
      <family val="1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MS Sans Serif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166" fontId="9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1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right" vertical="center" wrapText="1"/>
    </xf>
    <xf numFmtId="165" fontId="5" fillId="2" borderId="0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1" xfId="1" applyNumberFormat="1" applyFont="1" applyFill="1" applyBorder="1"/>
    <xf numFmtId="165" fontId="5" fillId="2" borderId="1" xfId="0" applyNumberFormat="1" applyFont="1" applyFill="1" applyBorder="1" applyAlignment="1">
      <alignment horizontal="right"/>
    </xf>
    <xf numFmtId="165" fontId="5" fillId="0" borderId="1" xfId="0" applyNumberFormat="1" applyFont="1" applyFill="1" applyBorder="1" applyAlignment="1">
      <alignment horizontal="right"/>
    </xf>
    <xf numFmtId="166" fontId="5" fillId="3" borderId="1" xfId="0" applyNumberFormat="1" applyFont="1" applyFill="1" applyBorder="1" applyAlignment="1">
      <alignment horizontal="right"/>
    </xf>
    <xf numFmtId="0" fontId="5" fillId="2" borderId="0" xfId="0" applyFont="1" applyFill="1"/>
    <xf numFmtId="0" fontId="6" fillId="3" borderId="1" xfId="1" applyNumberFormat="1" applyFont="1" applyFill="1" applyBorder="1" applyAlignment="1">
      <alignment horizontal="left" indent="3"/>
    </xf>
    <xf numFmtId="166" fontId="6" fillId="0" borderId="1" xfId="0" applyNumberFormat="1" applyFont="1" applyFill="1" applyBorder="1" applyAlignment="1">
      <alignment horizontal="right"/>
    </xf>
    <xf numFmtId="166" fontId="6" fillId="3" borderId="1" xfId="0" applyNumberFormat="1" applyFont="1" applyFill="1" applyBorder="1" applyAlignment="1">
      <alignment horizontal="right"/>
    </xf>
    <xf numFmtId="0" fontId="5" fillId="3" borderId="0" xfId="0" applyFont="1" applyFill="1"/>
    <xf numFmtId="0" fontId="3" fillId="2" borderId="1" xfId="1" applyNumberFormat="1" applyFont="1" applyFill="1" applyBorder="1" applyAlignment="1">
      <alignment horizontal="left" indent="1"/>
    </xf>
    <xf numFmtId="165" fontId="3" fillId="0" borderId="1" xfId="0" applyNumberFormat="1" applyFont="1" applyFill="1" applyBorder="1" applyAlignment="1">
      <alignment horizontal="right"/>
    </xf>
    <xf numFmtId="166" fontId="3" fillId="3" borderId="1" xfId="0" applyNumberFormat="1" applyFont="1" applyFill="1" applyBorder="1" applyAlignment="1">
      <alignment horizontal="right"/>
    </xf>
    <xf numFmtId="0" fontId="7" fillId="2" borderId="0" xfId="0" applyFont="1" applyFill="1"/>
    <xf numFmtId="0" fontId="8" fillId="3" borderId="0" xfId="0" applyFont="1" applyFill="1"/>
    <xf numFmtId="165" fontId="3" fillId="2" borderId="1" xfId="0" applyNumberFormat="1" applyFont="1" applyFill="1" applyBorder="1" applyAlignment="1">
      <alignment horizontal="right"/>
    </xf>
    <xf numFmtId="166" fontId="3" fillId="0" borderId="1" xfId="0" applyNumberFormat="1" applyFont="1" applyFill="1" applyBorder="1" applyAlignment="1">
      <alignment horizontal="right"/>
    </xf>
    <xf numFmtId="0" fontId="3" fillId="3" borderId="1" xfId="1" applyNumberFormat="1" applyFont="1" applyFill="1" applyBorder="1" applyAlignment="1">
      <alignment horizontal="left" indent="1"/>
    </xf>
    <xf numFmtId="165" fontId="3" fillId="3" borderId="1" xfId="0" applyNumberFormat="1" applyFont="1" applyFill="1" applyBorder="1" applyAlignment="1">
      <alignment horizontal="right"/>
    </xf>
    <xf numFmtId="0" fontId="3" fillId="3" borderId="1" xfId="1" applyNumberFormat="1" applyFont="1" applyFill="1" applyBorder="1" applyAlignment="1">
      <alignment horizontal="left" wrapText="1" indent="1"/>
    </xf>
    <xf numFmtId="3" fontId="3" fillId="2" borderId="1" xfId="1" applyNumberFormat="1" applyFont="1" applyFill="1" applyBorder="1" applyAlignment="1">
      <alignment horizontal="left" indent="3"/>
    </xf>
    <xf numFmtId="167" fontId="3" fillId="0" borderId="1" xfId="0" applyNumberFormat="1" applyFont="1" applyFill="1" applyBorder="1" applyAlignment="1">
      <alignment horizontal="right"/>
    </xf>
    <xf numFmtId="167" fontId="3" fillId="3" borderId="1" xfId="0" applyNumberFormat="1" applyFont="1" applyFill="1" applyBorder="1" applyAlignment="1">
      <alignment horizontal="right"/>
    </xf>
    <xf numFmtId="0" fontId="5" fillId="2" borderId="1" xfId="1" applyNumberFormat="1" applyFont="1" applyFill="1" applyBorder="1" applyAlignment="1">
      <alignment horizontal="left"/>
    </xf>
    <xf numFmtId="166" fontId="5" fillId="0" borderId="1" xfId="0" applyNumberFormat="1" applyFont="1" applyFill="1" applyBorder="1" applyAlignment="1">
      <alignment horizontal="right"/>
    </xf>
    <xf numFmtId="0" fontId="5" fillId="3" borderId="1" xfId="1" applyNumberFormat="1" applyFont="1" applyFill="1" applyBorder="1" applyAlignment="1">
      <alignment horizontal="left" indent="1"/>
    </xf>
    <xf numFmtId="165" fontId="5" fillId="3" borderId="1" xfId="0" applyNumberFormat="1" applyFont="1" applyFill="1" applyBorder="1" applyAlignment="1">
      <alignment horizontal="right"/>
    </xf>
    <xf numFmtId="167" fontId="3" fillId="2" borderId="1" xfId="0" applyNumberFormat="1" applyFont="1" applyFill="1" applyBorder="1" applyAlignment="1">
      <alignment horizontal="right"/>
    </xf>
    <xf numFmtId="167" fontId="5" fillId="3" borderId="1" xfId="0" applyNumberFormat="1" applyFont="1" applyFill="1" applyBorder="1" applyAlignment="1">
      <alignment horizontal="right"/>
    </xf>
    <xf numFmtId="167" fontId="5" fillId="0" borderId="1" xfId="0" applyNumberFormat="1" applyFont="1" applyFill="1" applyBorder="1" applyAlignment="1">
      <alignment horizontal="right"/>
    </xf>
    <xf numFmtId="0" fontId="3" fillId="2" borderId="1" xfId="1" applyNumberFormat="1" applyFont="1" applyFill="1" applyBorder="1" applyAlignment="1">
      <alignment horizontal="left" indent="2"/>
    </xf>
    <xf numFmtId="0" fontId="7" fillId="3" borderId="0" xfId="0" applyFont="1" applyFill="1"/>
    <xf numFmtId="166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0" fontId="5" fillId="2" borderId="1" xfId="1" applyNumberFormat="1" applyFont="1" applyFill="1" applyBorder="1" applyAlignment="1">
      <alignment horizontal="left" wrapText="1" shrinkToFit="1"/>
    </xf>
    <xf numFmtId="0" fontId="5" fillId="3" borderId="1" xfId="0" applyFont="1" applyFill="1" applyBorder="1"/>
    <xf numFmtId="4" fontId="3" fillId="2" borderId="0" xfId="0" applyNumberFormat="1" applyFont="1" applyFill="1"/>
    <xf numFmtId="0" fontId="3" fillId="2" borderId="0" xfId="0" applyFont="1" applyFill="1" applyAlignment="1">
      <alignment horizontal="center"/>
    </xf>
    <xf numFmtId="3" fontId="3" fillId="2" borderId="0" xfId="0" applyNumberFormat="1" applyFont="1" applyFill="1"/>
    <xf numFmtId="166" fontId="3" fillId="2" borderId="0" xfId="0" applyNumberFormat="1" applyFont="1" applyFill="1" applyAlignment="1">
      <alignment horizontal="center"/>
    </xf>
    <xf numFmtId="0" fontId="3" fillId="2" borderId="1" xfId="1" applyNumberFormat="1" applyFont="1" applyFill="1" applyBorder="1" applyAlignment="1">
      <alignment horizontal="left" wrapText="1" indent="1"/>
    </xf>
    <xf numFmtId="168" fontId="3" fillId="0" borderId="1" xfId="1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 wrapText="1"/>
    </xf>
    <xf numFmtId="165" fontId="5" fillId="2" borderId="0" xfId="0" applyNumberFormat="1" applyFont="1" applyFill="1" applyBorder="1" applyAlignment="1">
      <alignment horizontal="center" vertical="center"/>
    </xf>
  </cellXfs>
  <cellStyles count="17">
    <cellStyle name="Comma" xfId="1" builtinId="3"/>
    <cellStyle name="Normal" xfId="0" builtinId="0"/>
    <cellStyle name="Normal 4" xfId="2" xr:uid="{00000000-0005-0000-0000-000000000000}"/>
    <cellStyle name="Обычный 2" xfId="3" xr:uid="{00000000-0005-0000-0000-000003000000}"/>
    <cellStyle name="Обычный 2 2" xfId="4" xr:uid="{00000000-0005-0000-0000-000004000000}"/>
    <cellStyle name="Обычный 3" xfId="5" xr:uid="{00000000-0005-0000-0000-000005000000}"/>
    <cellStyle name="Обычный 3 2" xfId="6" xr:uid="{00000000-0005-0000-0000-000006000000}"/>
    <cellStyle name="Обычный 4" xfId="7" xr:uid="{00000000-0005-0000-0000-000007000000}"/>
    <cellStyle name="Обычный 5" xfId="8" xr:uid="{00000000-0005-0000-0000-000008000000}"/>
    <cellStyle name="Процентный 2" xfId="9" xr:uid="{00000000-0005-0000-0000-000009000000}"/>
    <cellStyle name="Процентный 2 2" xfId="10" xr:uid="{00000000-0005-0000-0000-00000A000000}"/>
    <cellStyle name="Процентный 2 3" xfId="11" xr:uid="{00000000-0005-0000-0000-00000B000000}"/>
    <cellStyle name="Процентный 3" xfId="12" xr:uid="{00000000-0005-0000-0000-00000C000000}"/>
    <cellStyle name="Тысячи [0]_MESTBYD" xfId="13" xr:uid="{00000000-0005-0000-0000-00000D000000}"/>
    <cellStyle name="Тысячи_MESTBYD" xfId="14" xr:uid="{00000000-0005-0000-0000-00000E000000}"/>
    <cellStyle name="Финансовый 2" xfId="15" xr:uid="{00000000-0005-0000-0000-000010000000}"/>
    <cellStyle name="Финансовый 2 2" xfId="16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42</xdr:row>
      <xdr:rowOff>0</xdr:rowOff>
    </xdr:from>
    <xdr:to>
      <xdr:col>4</xdr:col>
      <xdr:colOff>85725</xdr:colOff>
      <xdr:row>43</xdr:row>
      <xdr:rowOff>9525</xdr:rowOff>
    </xdr:to>
    <xdr:sp macro="" textlink="">
      <xdr:nvSpPr>
        <xdr:cNvPr id="2" name="Text Box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181350" y="9124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85725</xdr:colOff>
      <xdr:row>43</xdr:row>
      <xdr:rowOff>9525</xdr:rowOff>
    </xdr:to>
    <xdr:sp macro="" textlink="">
      <xdr:nvSpPr>
        <xdr:cNvPr id="3" name="Text Box 8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4314825" y="9124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819150</xdr:colOff>
      <xdr:row>41</xdr:row>
      <xdr:rowOff>142875</xdr:rowOff>
    </xdr:from>
    <xdr:to>
      <xdr:col>8</xdr:col>
      <xdr:colOff>904875</xdr:colOff>
      <xdr:row>42</xdr:row>
      <xdr:rowOff>152400</xdr:rowOff>
    </xdr:to>
    <xdr:sp macro="" textlink="">
      <xdr:nvSpPr>
        <xdr:cNvPr id="4" name="Text Box 8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6267450" y="906780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819150</xdr:colOff>
      <xdr:row>41</xdr:row>
      <xdr:rowOff>142875</xdr:rowOff>
    </xdr:from>
    <xdr:to>
      <xdr:col>9</xdr:col>
      <xdr:colOff>904875</xdr:colOff>
      <xdr:row>42</xdr:row>
      <xdr:rowOff>152400</xdr:rowOff>
    </xdr:to>
    <xdr:sp macro="" textlink="">
      <xdr:nvSpPr>
        <xdr:cNvPr id="5" name="Text Box 8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91400" y="906780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8;&#1099;&#1085;&#1099;&#1073;&#1077;&#1082;&#1086;&#1074;&#1072;/&#1041;&#1102;&#1076;&#1078;&#1077;&#1090;&#1085;&#1099;&#1081;%20&#1076;&#1077;&#1087;&#1072;&#1088;&#1090;&#1072;&#1084;&#1077;&#1085;&#1090;/&#1054;&#1053;&#1060;&#1055;/&#1054;&#1053;&#1060;&#1055;%202020-2022/&#1040;&#1083;&#1080;&#1096;&#1077;&#1088;/&#1059;&#1041;&#1055;/&#1058;&#1072;&#1073;&#1083;&#1080;&#1094;&#1099;%20&#1043;&#1041;,&#1056;&#1041;/&#1057;&#1090;&#1072;&#1088;&#1099;&#1077;/&#1087;&#1088;1%2010%20&#1086;&#1082;&#1090;&#1103;&#1073;&#1088;&#110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3;&#1041;%20&#1052;&#1042;&#1060;%20_&#1082;&#1086;&#1085;&#1089;.&#1073;&#1102;&#1076;&#1078;&#1077;&#1090;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"/>
      <sheetName val="Приложение 7"/>
      <sheetName val="12 март УТОЧ 2017 (2)"/>
      <sheetName val="ДЕФ МБ"/>
      <sheetName val="итоги зак"/>
      <sheetName val="2017 ДЕФИЦИТ 29 сен"/>
      <sheetName val="ист 2017"/>
      <sheetName val="БАЛАНС 21 ноября"/>
      <sheetName val="2016-2019 с фор 3 знака"/>
      <sheetName val="Алишер 10 дек"/>
      <sheetName val="алишер"/>
      <sheetName val="Тилеку с фор 3 знака (2)"/>
      <sheetName val="остатки"/>
      <sheetName val="закон итоги"/>
      <sheetName val="закон итоги (2)"/>
      <sheetName val="консол пр2 с фор"/>
      <sheetName val="Лист1"/>
      <sheetName val="Лист2"/>
    </sheetNames>
    <sheetDataSet>
      <sheetData sheetId="0">
        <row r="1">
          <cell r="A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ос. бюджет 2012-2017_"/>
      <sheetName val="Консолид 26 сентября"/>
      <sheetName val="Приложение 2"/>
    </sheetNames>
    <sheetDataSet>
      <sheetData sheetId="0"/>
      <sheetData sheetId="1">
        <row r="8">
          <cell r="EK8">
            <v>184624.27262900001</v>
          </cell>
          <cell r="ES8">
            <v>198922.69924413934</v>
          </cell>
          <cell r="EW8">
            <v>212099.18235999998</v>
          </cell>
        </row>
        <row r="11">
          <cell r="EK11">
            <v>116613.70711999999</v>
          </cell>
          <cell r="ES11">
            <v>121525.50937822831</v>
          </cell>
          <cell r="EW11">
            <v>144754.97409999999</v>
          </cell>
        </row>
        <row r="14">
          <cell r="EK14">
            <v>31129.844000000001</v>
          </cell>
          <cell r="ES14">
            <v>30484.266699999996</v>
          </cell>
          <cell r="EW14">
            <v>26241.099799999996</v>
          </cell>
        </row>
        <row r="15">
          <cell r="EK15">
            <v>1887.3428000000004</v>
          </cell>
          <cell r="ES15">
            <v>1109.8642</v>
          </cell>
          <cell r="EW15">
            <v>2133.8327999999997</v>
          </cell>
        </row>
        <row r="16">
          <cell r="EK16">
            <v>25710.621729000002</v>
          </cell>
          <cell r="ES16">
            <v>32314.328625910999</v>
          </cell>
          <cell r="EW16">
            <v>29270.323399999997</v>
          </cell>
        </row>
        <row r="20">
          <cell r="EK20">
            <v>9216.1139800000001</v>
          </cell>
          <cell r="ES20">
            <v>13488.73034</v>
          </cell>
          <cell r="EW20">
            <v>9682.8222600000008</v>
          </cell>
        </row>
        <row r="37">
          <cell r="EK37">
            <v>189444.48972935</v>
          </cell>
          <cell r="ES37">
            <v>199490.25605502998</v>
          </cell>
          <cell r="EW37">
            <v>217678.15600319271</v>
          </cell>
        </row>
        <row r="38">
          <cell r="EK38">
            <v>161991.48302235</v>
          </cell>
          <cell r="ES38">
            <v>167847.83937371999</v>
          </cell>
          <cell r="EW38">
            <v>183980.18219999998</v>
          </cell>
        </row>
        <row r="52">
          <cell r="EK52">
            <v>7155.6447602999997</v>
          </cell>
          <cell r="ES52">
            <v>7786.6135805399999</v>
          </cell>
          <cell r="EW52">
            <v>8421.8810000000012</v>
          </cell>
        </row>
        <row r="55">
          <cell r="EK55">
            <v>30405.2657</v>
          </cell>
          <cell r="ES55">
            <v>30147.311300000001</v>
          </cell>
          <cell r="EW55">
            <v>26000.403299999998</v>
          </cell>
        </row>
        <row r="56">
          <cell r="EK56">
            <v>1445.4241999999999</v>
          </cell>
          <cell r="ES56">
            <v>1582.6671999999999</v>
          </cell>
          <cell r="EW56">
            <v>2133.8327999999997</v>
          </cell>
        </row>
        <row r="66">
          <cell r="EK66">
            <v>27453.006707</v>
          </cell>
          <cell r="ES66">
            <v>31642.416681309998</v>
          </cell>
          <cell r="EW66">
            <v>33697.973803192712</v>
          </cell>
        </row>
        <row r="67">
          <cell r="EK67">
            <v>14290.230787</v>
          </cell>
          <cell r="ES67">
            <v>17892.372690579999</v>
          </cell>
          <cell r="EW67">
            <v>15734.277343192709</v>
          </cell>
        </row>
        <row r="73">
          <cell r="EK73">
            <v>10879.13192</v>
          </cell>
          <cell r="ES73">
            <v>13072.919873999999</v>
          </cell>
          <cell r="EW73">
            <v>16986.298360000001</v>
          </cell>
        </row>
        <row r="125">
          <cell r="EK125">
            <v>557113.30000000005</v>
          </cell>
          <cell r="ES125">
            <v>590042.4</v>
          </cell>
          <cell r="EW125">
            <v>667062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J46"/>
  <sheetViews>
    <sheetView showGridLines="0" showZeros="0" tabSelected="1" zoomScaleNormal="100" zoomScaleSheetLayoutView="100" workbookViewId="0">
      <pane xSplit="1" ySplit="6" topLeftCell="D12" activePane="bottomRight" state="frozen"/>
      <selection activeCell="A3" sqref="A3"/>
      <selection pane="topRight" activeCell="B3" sqref="B3"/>
      <selection pane="bottomLeft" activeCell="A8" sqref="A8"/>
      <selection pane="bottomRight" activeCell="E21" sqref="E21"/>
    </sheetView>
  </sheetViews>
  <sheetFormatPr baseColWidth="10" defaultColWidth="8.83203125" defaultRowHeight="16" outlineLevelRow="1"/>
  <cols>
    <col min="1" max="1" width="48.1640625" style="1" bestFit="1" customWidth="1"/>
    <col min="2" max="2" width="16.33203125" style="1" hidden="1" customWidth="1"/>
    <col min="3" max="3" width="15.5" style="1" hidden="1" customWidth="1"/>
    <col min="4" max="4" width="10.1640625" style="1" bestFit="1" customWidth="1"/>
    <col min="5" max="5" width="27.1640625" style="43" customWidth="1"/>
    <col min="6" max="6" width="20.1640625" style="43" bestFit="1" customWidth="1"/>
    <col min="7" max="8" width="17.6640625" style="43" bestFit="1" customWidth="1"/>
    <col min="9" max="10" width="17.6640625" style="1" bestFit="1" customWidth="1"/>
    <col min="11" max="256" width="9.1640625" style="1"/>
    <col min="257" max="257" width="52.1640625" style="1" customWidth="1"/>
    <col min="258" max="258" width="15.1640625" style="1" customWidth="1"/>
    <col min="259" max="260" width="13.6640625" style="1" customWidth="1"/>
    <col min="261" max="261" width="9.1640625" style="1"/>
    <col min="262" max="262" width="11.1640625" style="1" customWidth="1"/>
    <col min="263" max="512" width="9.1640625" style="1"/>
    <col min="513" max="513" width="52.1640625" style="1" customWidth="1"/>
    <col min="514" max="514" width="15.1640625" style="1" customWidth="1"/>
    <col min="515" max="516" width="13.6640625" style="1" customWidth="1"/>
    <col min="517" max="517" width="9.1640625" style="1"/>
    <col min="518" max="518" width="11.1640625" style="1" customWidth="1"/>
    <col min="519" max="768" width="9.1640625" style="1"/>
    <col min="769" max="769" width="52.1640625" style="1" customWidth="1"/>
    <col min="770" max="770" width="15.1640625" style="1" customWidth="1"/>
    <col min="771" max="772" width="13.6640625" style="1" customWidth="1"/>
    <col min="773" max="773" width="9.1640625" style="1"/>
    <col min="774" max="774" width="11.1640625" style="1" customWidth="1"/>
    <col min="775" max="1024" width="9.1640625" style="1"/>
    <col min="1025" max="1025" width="52.1640625" style="1" customWidth="1"/>
    <col min="1026" max="1026" width="15.1640625" style="1" customWidth="1"/>
    <col min="1027" max="1028" width="13.6640625" style="1" customWidth="1"/>
    <col min="1029" max="1029" width="9.1640625" style="1"/>
    <col min="1030" max="1030" width="11.1640625" style="1" customWidth="1"/>
    <col min="1031" max="1280" width="9.1640625" style="1"/>
    <col min="1281" max="1281" width="52.1640625" style="1" customWidth="1"/>
    <col min="1282" max="1282" width="15.1640625" style="1" customWidth="1"/>
    <col min="1283" max="1284" width="13.6640625" style="1" customWidth="1"/>
    <col min="1285" max="1285" width="9.1640625" style="1"/>
    <col min="1286" max="1286" width="11.1640625" style="1" customWidth="1"/>
    <col min="1287" max="1536" width="9.1640625" style="1"/>
    <col min="1537" max="1537" width="52.1640625" style="1" customWidth="1"/>
    <col min="1538" max="1538" width="15.1640625" style="1" customWidth="1"/>
    <col min="1539" max="1540" width="13.6640625" style="1" customWidth="1"/>
    <col min="1541" max="1541" width="9.1640625" style="1"/>
    <col min="1542" max="1542" width="11.1640625" style="1" customWidth="1"/>
    <col min="1543" max="1792" width="9.1640625" style="1"/>
    <col min="1793" max="1793" width="52.1640625" style="1" customWidth="1"/>
    <col min="1794" max="1794" width="15.1640625" style="1" customWidth="1"/>
    <col min="1795" max="1796" width="13.6640625" style="1" customWidth="1"/>
    <col min="1797" max="1797" width="9.1640625" style="1"/>
    <col min="1798" max="1798" width="11.1640625" style="1" customWidth="1"/>
    <col min="1799" max="2048" width="9.1640625" style="1"/>
    <col min="2049" max="2049" width="52.1640625" style="1" customWidth="1"/>
    <col min="2050" max="2050" width="15.1640625" style="1" customWidth="1"/>
    <col min="2051" max="2052" width="13.6640625" style="1" customWidth="1"/>
    <col min="2053" max="2053" width="9.1640625" style="1"/>
    <col min="2054" max="2054" width="11.1640625" style="1" customWidth="1"/>
    <col min="2055" max="2304" width="9.1640625" style="1"/>
    <col min="2305" max="2305" width="52.1640625" style="1" customWidth="1"/>
    <col min="2306" max="2306" width="15.1640625" style="1" customWidth="1"/>
    <col min="2307" max="2308" width="13.6640625" style="1" customWidth="1"/>
    <col min="2309" max="2309" width="9.1640625" style="1"/>
    <col min="2310" max="2310" width="11.1640625" style="1" customWidth="1"/>
    <col min="2311" max="2560" width="9.1640625" style="1"/>
    <col min="2561" max="2561" width="52.1640625" style="1" customWidth="1"/>
    <col min="2562" max="2562" width="15.1640625" style="1" customWidth="1"/>
    <col min="2563" max="2564" width="13.6640625" style="1" customWidth="1"/>
    <col min="2565" max="2565" width="9.1640625" style="1"/>
    <col min="2566" max="2566" width="11.1640625" style="1" customWidth="1"/>
    <col min="2567" max="2816" width="9.1640625" style="1"/>
    <col min="2817" max="2817" width="52.1640625" style="1" customWidth="1"/>
    <col min="2818" max="2818" width="15.1640625" style="1" customWidth="1"/>
    <col min="2819" max="2820" width="13.6640625" style="1" customWidth="1"/>
    <col min="2821" max="2821" width="9.1640625" style="1"/>
    <col min="2822" max="2822" width="11.1640625" style="1" customWidth="1"/>
    <col min="2823" max="3072" width="9.1640625" style="1"/>
    <col min="3073" max="3073" width="52.1640625" style="1" customWidth="1"/>
    <col min="3074" max="3074" width="15.1640625" style="1" customWidth="1"/>
    <col min="3075" max="3076" width="13.6640625" style="1" customWidth="1"/>
    <col min="3077" max="3077" width="9.1640625" style="1"/>
    <col min="3078" max="3078" width="11.1640625" style="1" customWidth="1"/>
    <col min="3079" max="3328" width="9.1640625" style="1"/>
    <col min="3329" max="3329" width="52.1640625" style="1" customWidth="1"/>
    <col min="3330" max="3330" width="15.1640625" style="1" customWidth="1"/>
    <col min="3331" max="3332" width="13.6640625" style="1" customWidth="1"/>
    <col min="3333" max="3333" width="9.1640625" style="1"/>
    <col min="3334" max="3334" width="11.1640625" style="1" customWidth="1"/>
    <col min="3335" max="3584" width="9.1640625" style="1"/>
    <col min="3585" max="3585" width="52.1640625" style="1" customWidth="1"/>
    <col min="3586" max="3586" width="15.1640625" style="1" customWidth="1"/>
    <col min="3587" max="3588" width="13.6640625" style="1" customWidth="1"/>
    <col min="3589" max="3589" width="9.1640625" style="1"/>
    <col min="3590" max="3590" width="11.1640625" style="1" customWidth="1"/>
    <col min="3591" max="3840" width="9.1640625" style="1"/>
    <col min="3841" max="3841" width="52.1640625" style="1" customWidth="1"/>
    <col min="3842" max="3842" width="15.1640625" style="1" customWidth="1"/>
    <col min="3843" max="3844" width="13.6640625" style="1" customWidth="1"/>
    <col min="3845" max="3845" width="9.1640625" style="1"/>
    <col min="3846" max="3846" width="11.1640625" style="1" customWidth="1"/>
    <col min="3847" max="4096" width="9.1640625" style="1"/>
    <col min="4097" max="4097" width="52.1640625" style="1" customWidth="1"/>
    <col min="4098" max="4098" width="15.1640625" style="1" customWidth="1"/>
    <col min="4099" max="4100" width="13.6640625" style="1" customWidth="1"/>
    <col min="4101" max="4101" width="9.1640625" style="1"/>
    <col min="4102" max="4102" width="11.1640625" style="1" customWidth="1"/>
    <col min="4103" max="4352" width="9.1640625" style="1"/>
    <col min="4353" max="4353" width="52.1640625" style="1" customWidth="1"/>
    <col min="4354" max="4354" width="15.1640625" style="1" customWidth="1"/>
    <col min="4355" max="4356" width="13.6640625" style="1" customWidth="1"/>
    <col min="4357" max="4357" width="9.1640625" style="1"/>
    <col min="4358" max="4358" width="11.1640625" style="1" customWidth="1"/>
    <col min="4359" max="4608" width="9.1640625" style="1"/>
    <col min="4609" max="4609" width="52.1640625" style="1" customWidth="1"/>
    <col min="4610" max="4610" width="15.1640625" style="1" customWidth="1"/>
    <col min="4611" max="4612" width="13.6640625" style="1" customWidth="1"/>
    <col min="4613" max="4613" width="9.1640625" style="1"/>
    <col min="4614" max="4614" width="11.1640625" style="1" customWidth="1"/>
    <col min="4615" max="4864" width="9.1640625" style="1"/>
    <col min="4865" max="4865" width="52.1640625" style="1" customWidth="1"/>
    <col min="4866" max="4866" width="15.1640625" style="1" customWidth="1"/>
    <col min="4867" max="4868" width="13.6640625" style="1" customWidth="1"/>
    <col min="4869" max="4869" width="9.1640625" style="1"/>
    <col min="4870" max="4870" width="11.1640625" style="1" customWidth="1"/>
    <col min="4871" max="5120" width="9.1640625" style="1"/>
    <col min="5121" max="5121" width="52.1640625" style="1" customWidth="1"/>
    <col min="5122" max="5122" width="15.1640625" style="1" customWidth="1"/>
    <col min="5123" max="5124" width="13.6640625" style="1" customWidth="1"/>
    <col min="5125" max="5125" width="9.1640625" style="1"/>
    <col min="5126" max="5126" width="11.1640625" style="1" customWidth="1"/>
    <col min="5127" max="5376" width="9.1640625" style="1"/>
    <col min="5377" max="5377" width="52.1640625" style="1" customWidth="1"/>
    <col min="5378" max="5378" width="15.1640625" style="1" customWidth="1"/>
    <col min="5379" max="5380" width="13.6640625" style="1" customWidth="1"/>
    <col min="5381" max="5381" width="9.1640625" style="1"/>
    <col min="5382" max="5382" width="11.1640625" style="1" customWidth="1"/>
    <col min="5383" max="5632" width="9.1640625" style="1"/>
    <col min="5633" max="5633" width="52.1640625" style="1" customWidth="1"/>
    <col min="5634" max="5634" width="15.1640625" style="1" customWidth="1"/>
    <col min="5635" max="5636" width="13.6640625" style="1" customWidth="1"/>
    <col min="5637" max="5637" width="9.1640625" style="1"/>
    <col min="5638" max="5638" width="11.1640625" style="1" customWidth="1"/>
    <col min="5639" max="5888" width="9.1640625" style="1"/>
    <col min="5889" max="5889" width="52.1640625" style="1" customWidth="1"/>
    <col min="5890" max="5890" width="15.1640625" style="1" customWidth="1"/>
    <col min="5891" max="5892" width="13.6640625" style="1" customWidth="1"/>
    <col min="5893" max="5893" width="9.1640625" style="1"/>
    <col min="5894" max="5894" width="11.1640625" style="1" customWidth="1"/>
    <col min="5895" max="6144" width="9.1640625" style="1"/>
    <col min="6145" max="6145" width="52.1640625" style="1" customWidth="1"/>
    <col min="6146" max="6146" width="15.1640625" style="1" customWidth="1"/>
    <col min="6147" max="6148" width="13.6640625" style="1" customWidth="1"/>
    <col min="6149" max="6149" width="9.1640625" style="1"/>
    <col min="6150" max="6150" width="11.1640625" style="1" customWidth="1"/>
    <col min="6151" max="6400" width="9.1640625" style="1"/>
    <col min="6401" max="6401" width="52.1640625" style="1" customWidth="1"/>
    <col min="6402" max="6402" width="15.1640625" style="1" customWidth="1"/>
    <col min="6403" max="6404" width="13.6640625" style="1" customWidth="1"/>
    <col min="6405" max="6405" width="9.1640625" style="1"/>
    <col min="6406" max="6406" width="11.1640625" style="1" customWidth="1"/>
    <col min="6407" max="6656" width="9.1640625" style="1"/>
    <col min="6657" max="6657" width="52.1640625" style="1" customWidth="1"/>
    <col min="6658" max="6658" width="15.1640625" style="1" customWidth="1"/>
    <col min="6659" max="6660" width="13.6640625" style="1" customWidth="1"/>
    <col min="6661" max="6661" width="9.1640625" style="1"/>
    <col min="6662" max="6662" width="11.1640625" style="1" customWidth="1"/>
    <col min="6663" max="6912" width="9.1640625" style="1"/>
    <col min="6913" max="6913" width="52.1640625" style="1" customWidth="1"/>
    <col min="6914" max="6914" width="15.1640625" style="1" customWidth="1"/>
    <col min="6915" max="6916" width="13.6640625" style="1" customWidth="1"/>
    <col min="6917" max="6917" width="9.1640625" style="1"/>
    <col min="6918" max="6918" width="11.1640625" style="1" customWidth="1"/>
    <col min="6919" max="7168" width="9.1640625" style="1"/>
    <col min="7169" max="7169" width="52.1640625" style="1" customWidth="1"/>
    <col min="7170" max="7170" width="15.1640625" style="1" customWidth="1"/>
    <col min="7171" max="7172" width="13.6640625" style="1" customWidth="1"/>
    <col min="7173" max="7173" width="9.1640625" style="1"/>
    <col min="7174" max="7174" width="11.1640625" style="1" customWidth="1"/>
    <col min="7175" max="7424" width="9.1640625" style="1"/>
    <col min="7425" max="7425" width="52.1640625" style="1" customWidth="1"/>
    <col min="7426" max="7426" width="15.1640625" style="1" customWidth="1"/>
    <col min="7427" max="7428" width="13.6640625" style="1" customWidth="1"/>
    <col min="7429" max="7429" width="9.1640625" style="1"/>
    <col min="7430" max="7430" width="11.1640625" style="1" customWidth="1"/>
    <col min="7431" max="7680" width="9.1640625" style="1"/>
    <col min="7681" max="7681" width="52.1640625" style="1" customWidth="1"/>
    <col min="7682" max="7682" width="15.1640625" style="1" customWidth="1"/>
    <col min="7683" max="7684" width="13.6640625" style="1" customWidth="1"/>
    <col min="7685" max="7685" width="9.1640625" style="1"/>
    <col min="7686" max="7686" width="11.1640625" style="1" customWidth="1"/>
    <col min="7687" max="7936" width="9.1640625" style="1"/>
    <col min="7937" max="7937" width="52.1640625" style="1" customWidth="1"/>
    <col min="7938" max="7938" width="15.1640625" style="1" customWidth="1"/>
    <col min="7939" max="7940" width="13.6640625" style="1" customWidth="1"/>
    <col min="7941" max="7941" width="9.1640625" style="1"/>
    <col min="7942" max="7942" width="11.1640625" style="1" customWidth="1"/>
    <col min="7943" max="8192" width="9.1640625" style="1"/>
    <col min="8193" max="8193" width="52.1640625" style="1" customWidth="1"/>
    <col min="8194" max="8194" width="15.1640625" style="1" customWidth="1"/>
    <col min="8195" max="8196" width="13.6640625" style="1" customWidth="1"/>
    <col min="8197" max="8197" width="9.1640625" style="1"/>
    <col min="8198" max="8198" width="11.1640625" style="1" customWidth="1"/>
    <col min="8199" max="8448" width="9.1640625" style="1"/>
    <col min="8449" max="8449" width="52.1640625" style="1" customWidth="1"/>
    <col min="8450" max="8450" width="15.1640625" style="1" customWidth="1"/>
    <col min="8451" max="8452" width="13.6640625" style="1" customWidth="1"/>
    <col min="8453" max="8453" width="9.1640625" style="1"/>
    <col min="8454" max="8454" width="11.1640625" style="1" customWidth="1"/>
    <col min="8455" max="8704" width="9.1640625" style="1"/>
    <col min="8705" max="8705" width="52.1640625" style="1" customWidth="1"/>
    <col min="8706" max="8706" width="15.1640625" style="1" customWidth="1"/>
    <col min="8707" max="8708" width="13.6640625" style="1" customWidth="1"/>
    <col min="8709" max="8709" width="9.1640625" style="1"/>
    <col min="8710" max="8710" width="11.1640625" style="1" customWidth="1"/>
    <col min="8711" max="8960" width="9.1640625" style="1"/>
    <col min="8961" max="8961" width="52.1640625" style="1" customWidth="1"/>
    <col min="8962" max="8962" width="15.1640625" style="1" customWidth="1"/>
    <col min="8963" max="8964" width="13.6640625" style="1" customWidth="1"/>
    <col min="8965" max="8965" width="9.1640625" style="1"/>
    <col min="8966" max="8966" width="11.1640625" style="1" customWidth="1"/>
    <col min="8967" max="9216" width="9.1640625" style="1"/>
    <col min="9217" max="9217" width="52.1640625" style="1" customWidth="1"/>
    <col min="9218" max="9218" width="15.1640625" style="1" customWidth="1"/>
    <col min="9219" max="9220" width="13.6640625" style="1" customWidth="1"/>
    <col min="9221" max="9221" width="9.1640625" style="1"/>
    <col min="9222" max="9222" width="11.1640625" style="1" customWidth="1"/>
    <col min="9223" max="9472" width="9.1640625" style="1"/>
    <col min="9473" max="9473" width="52.1640625" style="1" customWidth="1"/>
    <col min="9474" max="9474" width="15.1640625" style="1" customWidth="1"/>
    <col min="9475" max="9476" width="13.6640625" style="1" customWidth="1"/>
    <col min="9477" max="9477" width="9.1640625" style="1"/>
    <col min="9478" max="9478" width="11.1640625" style="1" customWidth="1"/>
    <col min="9479" max="9728" width="9.1640625" style="1"/>
    <col min="9729" max="9729" width="52.1640625" style="1" customWidth="1"/>
    <col min="9730" max="9730" width="15.1640625" style="1" customWidth="1"/>
    <col min="9731" max="9732" width="13.6640625" style="1" customWidth="1"/>
    <col min="9733" max="9733" width="9.1640625" style="1"/>
    <col min="9734" max="9734" width="11.1640625" style="1" customWidth="1"/>
    <col min="9735" max="9984" width="9.1640625" style="1"/>
    <col min="9985" max="9985" width="52.1640625" style="1" customWidth="1"/>
    <col min="9986" max="9986" width="15.1640625" style="1" customWidth="1"/>
    <col min="9987" max="9988" width="13.6640625" style="1" customWidth="1"/>
    <col min="9989" max="9989" width="9.1640625" style="1"/>
    <col min="9990" max="9990" width="11.1640625" style="1" customWidth="1"/>
    <col min="9991" max="10240" width="9.1640625" style="1"/>
    <col min="10241" max="10241" width="52.1640625" style="1" customWidth="1"/>
    <col min="10242" max="10242" width="15.1640625" style="1" customWidth="1"/>
    <col min="10243" max="10244" width="13.6640625" style="1" customWidth="1"/>
    <col min="10245" max="10245" width="9.1640625" style="1"/>
    <col min="10246" max="10246" width="11.1640625" style="1" customWidth="1"/>
    <col min="10247" max="10496" width="9.1640625" style="1"/>
    <col min="10497" max="10497" width="52.1640625" style="1" customWidth="1"/>
    <col min="10498" max="10498" width="15.1640625" style="1" customWidth="1"/>
    <col min="10499" max="10500" width="13.6640625" style="1" customWidth="1"/>
    <col min="10501" max="10501" width="9.1640625" style="1"/>
    <col min="10502" max="10502" width="11.1640625" style="1" customWidth="1"/>
    <col min="10503" max="10752" width="9.1640625" style="1"/>
    <col min="10753" max="10753" width="52.1640625" style="1" customWidth="1"/>
    <col min="10754" max="10754" width="15.1640625" style="1" customWidth="1"/>
    <col min="10755" max="10756" width="13.6640625" style="1" customWidth="1"/>
    <col min="10757" max="10757" width="9.1640625" style="1"/>
    <col min="10758" max="10758" width="11.1640625" style="1" customWidth="1"/>
    <col min="10759" max="11008" width="9.1640625" style="1"/>
    <col min="11009" max="11009" width="52.1640625" style="1" customWidth="1"/>
    <col min="11010" max="11010" width="15.1640625" style="1" customWidth="1"/>
    <col min="11011" max="11012" width="13.6640625" style="1" customWidth="1"/>
    <col min="11013" max="11013" width="9.1640625" style="1"/>
    <col min="11014" max="11014" width="11.1640625" style="1" customWidth="1"/>
    <col min="11015" max="11264" width="9.1640625" style="1"/>
    <col min="11265" max="11265" width="52.1640625" style="1" customWidth="1"/>
    <col min="11266" max="11266" width="15.1640625" style="1" customWidth="1"/>
    <col min="11267" max="11268" width="13.6640625" style="1" customWidth="1"/>
    <col min="11269" max="11269" width="9.1640625" style="1"/>
    <col min="11270" max="11270" width="11.1640625" style="1" customWidth="1"/>
    <col min="11271" max="11520" width="9.1640625" style="1"/>
    <col min="11521" max="11521" width="52.1640625" style="1" customWidth="1"/>
    <col min="11522" max="11522" width="15.1640625" style="1" customWidth="1"/>
    <col min="11523" max="11524" width="13.6640625" style="1" customWidth="1"/>
    <col min="11525" max="11525" width="9.1640625" style="1"/>
    <col min="11526" max="11526" width="11.1640625" style="1" customWidth="1"/>
    <col min="11527" max="11776" width="9.1640625" style="1"/>
    <col min="11777" max="11777" width="52.1640625" style="1" customWidth="1"/>
    <col min="11778" max="11778" width="15.1640625" style="1" customWidth="1"/>
    <col min="11779" max="11780" width="13.6640625" style="1" customWidth="1"/>
    <col min="11781" max="11781" width="9.1640625" style="1"/>
    <col min="11782" max="11782" width="11.1640625" style="1" customWidth="1"/>
    <col min="11783" max="12032" width="9.1640625" style="1"/>
    <col min="12033" max="12033" width="52.1640625" style="1" customWidth="1"/>
    <col min="12034" max="12034" width="15.1640625" style="1" customWidth="1"/>
    <col min="12035" max="12036" width="13.6640625" style="1" customWidth="1"/>
    <col min="12037" max="12037" width="9.1640625" style="1"/>
    <col min="12038" max="12038" width="11.1640625" style="1" customWidth="1"/>
    <col min="12039" max="12288" width="9.1640625" style="1"/>
    <col min="12289" max="12289" width="52.1640625" style="1" customWidth="1"/>
    <col min="12290" max="12290" width="15.1640625" style="1" customWidth="1"/>
    <col min="12291" max="12292" width="13.6640625" style="1" customWidth="1"/>
    <col min="12293" max="12293" width="9.1640625" style="1"/>
    <col min="12294" max="12294" width="11.1640625" style="1" customWidth="1"/>
    <col min="12295" max="12544" width="9.1640625" style="1"/>
    <col min="12545" max="12545" width="52.1640625" style="1" customWidth="1"/>
    <col min="12546" max="12546" width="15.1640625" style="1" customWidth="1"/>
    <col min="12547" max="12548" width="13.6640625" style="1" customWidth="1"/>
    <col min="12549" max="12549" width="9.1640625" style="1"/>
    <col min="12550" max="12550" width="11.1640625" style="1" customWidth="1"/>
    <col min="12551" max="12800" width="9.1640625" style="1"/>
    <col min="12801" max="12801" width="52.1640625" style="1" customWidth="1"/>
    <col min="12802" max="12802" width="15.1640625" style="1" customWidth="1"/>
    <col min="12803" max="12804" width="13.6640625" style="1" customWidth="1"/>
    <col min="12805" max="12805" width="9.1640625" style="1"/>
    <col min="12806" max="12806" width="11.1640625" style="1" customWidth="1"/>
    <col min="12807" max="13056" width="9.1640625" style="1"/>
    <col min="13057" max="13057" width="52.1640625" style="1" customWidth="1"/>
    <col min="13058" max="13058" width="15.1640625" style="1" customWidth="1"/>
    <col min="13059" max="13060" width="13.6640625" style="1" customWidth="1"/>
    <col min="13061" max="13061" width="9.1640625" style="1"/>
    <col min="13062" max="13062" width="11.1640625" style="1" customWidth="1"/>
    <col min="13063" max="13312" width="9.1640625" style="1"/>
    <col min="13313" max="13313" width="52.1640625" style="1" customWidth="1"/>
    <col min="13314" max="13314" width="15.1640625" style="1" customWidth="1"/>
    <col min="13315" max="13316" width="13.6640625" style="1" customWidth="1"/>
    <col min="13317" max="13317" width="9.1640625" style="1"/>
    <col min="13318" max="13318" width="11.1640625" style="1" customWidth="1"/>
    <col min="13319" max="13568" width="9.1640625" style="1"/>
    <col min="13569" max="13569" width="52.1640625" style="1" customWidth="1"/>
    <col min="13570" max="13570" width="15.1640625" style="1" customWidth="1"/>
    <col min="13571" max="13572" width="13.6640625" style="1" customWidth="1"/>
    <col min="13573" max="13573" width="9.1640625" style="1"/>
    <col min="13574" max="13574" width="11.1640625" style="1" customWidth="1"/>
    <col min="13575" max="13824" width="9.1640625" style="1"/>
    <col min="13825" max="13825" width="52.1640625" style="1" customWidth="1"/>
    <col min="13826" max="13826" width="15.1640625" style="1" customWidth="1"/>
    <col min="13827" max="13828" width="13.6640625" style="1" customWidth="1"/>
    <col min="13829" max="13829" width="9.1640625" style="1"/>
    <col min="13830" max="13830" width="11.1640625" style="1" customWidth="1"/>
    <col min="13831" max="14080" width="9.1640625" style="1"/>
    <col min="14081" max="14081" width="52.1640625" style="1" customWidth="1"/>
    <col min="14082" max="14082" width="15.1640625" style="1" customWidth="1"/>
    <col min="14083" max="14084" width="13.6640625" style="1" customWidth="1"/>
    <col min="14085" max="14085" width="9.1640625" style="1"/>
    <col min="14086" max="14086" width="11.1640625" style="1" customWidth="1"/>
    <col min="14087" max="14336" width="9.1640625" style="1"/>
    <col min="14337" max="14337" width="52.1640625" style="1" customWidth="1"/>
    <col min="14338" max="14338" width="15.1640625" style="1" customWidth="1"/>
    <col min="14339" max="14340" width="13.6640625" style="1" customWidth="1"/>
    <col min="14341" max="14341" width="9.1640625" style="1"/>
    <col min="14342" max="14342" width="11.1640625" style="1" customWidth="1"/>
    <col min="14343" max="14592" width="9.1640625" style="1"/>
    <col min="14593" max="14593" width="52.1640625" style="1" customWidth="1"/>
    <col min="14594" max="14594" width="15.1640625" style="1" customWidth="1"/>
    <col min="14595" max="14596" width="13.6640625" style="1" customWidth="1"/>
    <col min="14597" max="14597" width="9.1640625" style="1"/>
    <col min="14598" max="14598" width="11.1640625" style="1" customWidth="1"/>
    <col min="14599" max="14848" width="9.1640625" style="1"/>
    <col min="14849" max="14849" width="52.1640625" style="1" customWidth="1"/>
    <col min="14850" max="14850" width="15.1640625" style="1" customWidth="1"/>
    <col min="14851" max="14852" width="13.6640625" style="1" customWidth="1"/>
    <col min="14853" max="14853" width="9.1640625" style="1"/>
    <col min="14854" max="14854" width="11.1640625" style="1" customWidth="1"/>
    <col min="14855" max="15104" width="9.1640625" style="1"/>
    <col min="15105" max="15105" width="52.1640625" style="1" customWidth="1"/>
    <col min="15106" max="15106" width="15.1640625" style="1" customWidth="1"/>
    <col min="15107" max="15108" width="13.6640625" style="1" customWidth="1"/>
    <col min="15109" max="15109" width="9.1640625" style="1"/>
    <col min="15110" max="15110" width="11.1640625" style="1" customWidth="1"/>
    <col min="15111" max="15360" width="9.1640625" style="1"/>
    <col min="15361" max="15361" width="52.1640625" style="1" customWidth="1"/>
    <col min="15362" max="15362" width="15.1640625" style="1" customWidth="1"/>
    <col min="15363" max="15364" width="13.6640625" style="1" customWidth="1"/>
    <col min="15365" max="15365" width="9.1640625" style="1"/>
    <col min="15366" max="15366" width="11.1640625" style="1" customWidth="1"/>
    <col min="15367" max="15616" width="9.1640625" style="1"/>
    <col min="15617" max="15617" width="52.1640625" style="1" customWidth="1"/>
    <col min="15618" max="15618" width="15.1640625" style="1" customWidth="1"/>
    <col min="15619" max="15620" width="13.6640625" style="1" customWidth="1"/>
    <col min="15621" max="15621" width="9.1640625" style="1"/>
    <col min="15622" max="15622" width="11.1640625" style="1" customWidth="1"/>
    <col min="15623" max="15872" width="9.1640625" style="1"/>
    <col min="15873" max="15873" width="52.1640625" style="1" customWidth="1"/>
    <col min="15874" max="15874" width="15.1640625" style="1" customWidth="1"/>
    <col min="15875" max="15876" width="13.6640625" style="1" customWidth="1"/>
    <col min="15877" max="15877" width="9.1640625" style="1"/>
    <col min="15878" max="15878" width="11.1640625" style="1" customWidth="1"/>
    <col min="15879" max="16128" width="9.1640625" style="1"/>
    <col min="16129" max="16129" width="52.1640625" style="1" customWidth="1"/>
    <col min="16130" max="16130" width="15.1640625" style="1" customWidth="1"/>
    <col min="16131" max="16132" width="13.6640625" style="1" customWidth="1"/>
    <col min="16133" max="16133" width="9.1640625" style="1"/>
    <col min="16134" max="16134" width="11.1640625" style="1" customWidth="1"/>
    <col min="16135" max="16384" width="9.1640625" style="1"/>
  </cols>
  <sheetData>
    <row r="1" spans="1:10" ht="87" customHeight="1">
      <c r="A1" s="48" t="s">
        <v>5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12.75" customHeight="1">
      <c r="E2" s="2"/>
      <c r="F2" s="2"/>
      <c r="G2" s="2"/>
      <c r="H2" s="2"/>
    </row>
    <row r="3" spans="1:10" ht="24.75" customHeight="1">
      <c r="A3" s="49" t="s">
        <v>2</v>
      </c>
      <c r="B3" s="49"/>
      <c r="C3" s="49"/>
      <c r="D3" s="49"/>
      <c r="E3" s="49"/>
      <c r="F3" s="49"/>
      <c r="G3" s="49"/>
      <c r="H3" s="49"/>
      <c r="I3" s="49"/>
    </row>
    <row r="4" spans="1:10" ht="16.5" customHeight="1">
      <c r="A4" s="49"/>
      <c r="B4" s="49"/>
      <c r="C4" s="49"/>
      <c r="D4" s="49"/>
      <c r="E4" s="49"/>
      <c r="F4" s="49"/>
      <c r="G4" s="3"/>
      <c r="H4" s="1"/>
      <c r="J4" s="43" t="s">
        <v>1</v>
      </c>
    </row>
    <row r="5" spans="1:10" ht="24.75" customHeight="1">
      <c r="A5" s="4"/>
      <c r="B5" s="5">
        <v>2016</v>
      </c>
      <c r="C5" s="5">
        <v>2017</v>
      </c>
      <c r="D5" s="5" t="s">
        <v>0</v>
      </c>
      <c r="E5" s="5" t="s">
        <v>24</v>
      </c>
      <c r="F5" s="6" t="s">
        <v>25</v>
      </c>
      <c r="G5" s="5" t="s">
        <v>26</v>
      </c>
      <c r="H5" s="5">
        <v>2021</v>
      </c>
      <c r="I5" s="5" t="s">
        <v>3</v>
      </c>
      <c r="J5" s="5" t="s">
        <v>4</v>
      </c>
    </row>
    <row r="6" spans="1:10" s="11" customFormat="1">
      <c r="A6" s="7" t="s">
        <v>6</v>
      </c>
      <c r="B6" s="8">
        <v>154060.349132</v>
      </c>
      <c r="C6" s="9">
        <v>176053.27580161998</v>
      </c>
      <c r="D6" s="10">
        <f>'[2]Консолид 26 сентября'!EK8</f>
        <v>184624.27262900001</v>
      </c>
      <c r="E6" s="10">
        <f>'[2]Консолид 26 сентября'!ES8</f>
        <v>198922.69924413934</v>
      </c>
      <c r="F6" s="10">
        <f>'[2]Консолид 26 сентября'!EW8</f>
        <v>212099.18235999998</v>
      </c>
      <c r="G6" s="10">
        <v>192497.3505</v>
      </c>
      <c r="H6" s="10">
        <v>231891.25709999999</v>
      </c>
      <c r="I6" s="10">
        <v>234133.07750000004</v>
      </c>
      <c r="J6" s="10">
        <v>236126.08419999998</v>
      </c>
    </row>
    <row r="7" spans="1:10" s="15" customFormat="1">
      <c r="A7" s="12" t="s">
        <v>7</v>
      </c>
      <c r="B7" s="13">
        <f>B6/B$42*100</f>
        <v>32.343115280292366</v>
      </c>
      <c r="C7" s="13">
        <f>C6/C$42*100</f>
        <v>33.794101067075196</v>
      </c>
      <c r="D7" s="13">
        <f>D6/D$42*100</f>
        <v>33.139448049256764</v>
      </c>
      <c r="E7" s="13">
        <f t="shared" ref="E7:F7" si="0">E6/E$42*100</f>
        <v>33.713288950783763</v>
      </c>
      <c r="F7" s="14">
        <f t="shared" si="0"/>
        <v>31.796022312768525</v>
      </c>
      <c r="G7" s="13">
        <v>33.009246746057997</v>
      </c>
      <c r="H7" s="13">
        <v>36.515967732461874</v>
      </c>
      <c r="I7" s="13">
        <v>33.816515857069803</v>
      </c>
      <c r="J7" s="13">
        <v>32.659981888921571</v>
      </c>
    </row>
    <row r="8" spans="1:10" s="19" customFormat="1">
      <c r="A8" s="16" t="s">
        <v>8</v>
      </c>
      <c r="B8" s="17">
        <f t="shared" ref="B8:F8" si="1">B10+B16</f>
        <v>120626.250606</v>
      </c>
      <c r="C8" s="17">
        <f t="shared" si="1"/>
        <v>133623.00782999999</v>
      </c>
      <c r="D8" s="18">
        <f t="shared" si="1"/>
        <v>142324.32884899998</v>
      </c>
      <c r="E8" s="18">
        <f t="shared" si="1"/>
        <v>153839.83800413931</v>
      </c>
      <c r="F8" s="18">
        <f t="shared" si="1"/>
        <v>174025.29749999999</v>
      </c>
      <c r="G8" s="18">
        <v>144257.68919999999</v>
      </c>
      <c r="H8" s="18">
        <v>175460.7279</v>
      </c>
      <c r="I8" s="18">
        <v>184184.86350000001</v>
      </c>
      <c r="J8" s="18">
        <v>188590.97659999999</v>
      </c>
    </row>
    <row r="9" spans="1:10" s="20" customFormat="1">
      <c r="A9" s="12" t="s">
        <v>7</v>
      </c>
      <c r="B9" s="13">
        <f>B8/B$42*100</f>
        <v>25.324028870248267</v>
      </c>
      <c r="C9" s="13">
        <f>C8/C$42*100</f>
        <v>25.649448503201601</v>
      </c>
      <c r="D9" s="13">
        <f>D8/D$42*100</f>
        <v>25.546747645227637</v>
      </c>
      <c r="E9" s="13">
        <f t="shared" ref="E9:F9" si="2">E8/E$42*100</f>
        <v>26.072675116930462</v>
      </c>
      <c r="F9" s="14">
        <f t="shared" si="2"/>
        <v>26.088324248720507</v>
      </c>
      <c r="G9" s="13">
        <v>24.737159474924542</v>
      </c>
      <c r="H9" s="13">
        <v>27.62983977247443</v>
      </c>
      <c r="I9" s="13">
        <v>26.602351208491616</v>
      </c>
      <c r="J9" s="13">
        <v>26.085122704838522</v>
      </c>
    </row>
    <row r="10" spans="1:10" s="19" customFormat="1">
      <c r="A10" s="16" t="s">
        <v>9</v>
      </c>
      <c r="B10" s="21">
        <v>93809.982417000007</v>
      </c>
      <c r="C10" s="17">
        <v>103367.97530799999</v>
      </c>
      <c r="D10" s="22">
        <f>'[2]Консолид 26 сентября'!EK11</f>
        <v>116613.70711999999</v>
      </c>
      <c r="E10" s="22">
        <f>'[2]Консолид 26 сентября'!ES11</f>
        <v>121525.50937822831</v>
      </c>
      <c r="F10" s="18">
        <f>'[2]Консолид 26 сентября'!EW11</f>
        <v>144754.97409999999</v>
      </c>
      <c r="G10" s="22">
        <v>112332.6771</v>
      </c>
      <c r="H10" s="22">
        <v>144234.644</v>
      </c>
      <c r="I10" s="22">
        <v>155258.68799999999</v>
      </c>
      <c r="J10" s="22">
        <v>159753.41500000001</v>
      </c>
    </row>
    <row r="11" spans="1:10" s="20" customFormat="1">
      <c r="A11" s="12" t="s">
        <v>7</v>
      </c>
      <c r="B11" s="13">
        <f>B10/B$42*100</f>
        <v>19.694276255051108</v>
      </c>
      <c r="C11" s="13">
        <f>C10/C$42*100</f>
        <v>19.841879049122138</v>
      </c>
      <c r="D11" s="13">
        <f>D10/D$42*100</f>
        <v>20.931775838056634</v>
      </c>
      <c r="E11" s="13">
        <f t="shared" ref="E11:F11" si="3">E10/E$42*100</f>
        <v>20.596063838501827</v>
      </c>
      <c r="F11" s="14">
        <f t="shared" si="3"/>
        <v>21.700377790969956</v>
      </c>
      <c r="G11" s="13">
        <v>19.262691389818162</v>
      </c>
      <c r="H11" s="13">
        <v>22.712661408945916</v>
      </c>
      <c r="I11" s="13">
        <v>22.424460229033002</v>
      </c>
      <c r="J11" s="13">
        <v>22.096430634804779</v>
      </c>
    </row>
    <row r="12" spans="1:10" ht="15.75" customHeight="1" outlineLevel="1">
      <c r="A12" s="23" t="s">
        <v>10</v>
      </c>
      <c r="B12" s="24">
        <v>44700.435799999999</v>
      </c>
      <c r="C12" s="17">
        <v>46523.822999999997</v>
      </c>
      <c r="D12" s="22">
        <f>'[2]Консолид 26 сентября'!EK14</f>
        <v>31129.844000000001</v>
      </c>
      <c r="E12" s="22">
        <f>'[2]Консолид 26 сентября'!ES14</f>
        <v>30484.266699999996</v>
      </c>
      <c r="F12" s="18">
        <f>'[2]Консолид 26 сентября'!EW14</f>
        <v>26241.099799999996</v>
      </c>
      <c r="G12" s="22">
        <v>32715.951599999997</v>
      </c>
      <c r="H12" s="22">
        <v>36580.393300000003</v>
      </c>
      <c r="I12" s="22">
        <v>36671.474499999997</v>
      </c>
      <c r="J12" s="22">
        <v>39061.118099999992</v>
      </c>
    </row>
    <row r="13" spans="1:10" s="15" customFormat="1">
      <c r="A13" s="12" t="s">
        <v>7</v>
      </c>
      <c r="B13" s="13">
        <f>B12/B$42*100</f>
        <v>9.3843182642665433</v>
      </c>
      <c r="C13" s="13">
        <f>C12/C$42*100</f>
        <v>8.9304261413478905</v>
      </c>
      <c r="D13" s="13">
        <f>D12/D$42*100</f>
        <v>5.5877043323144502</v>
      </c>
      <c r="E13" s="13">
        <f t="shared" ref="E13:F13" si="4">E12/E$42*100</f>
        <v>5.1664535802850766</v>
      </c>
      <c r="F13" s="14">
        <f t="shared" si="4"/>
        <v>3.9338322075009513</v>
      </c>
      <c r="G13" s="13">
        <v>5.6100975732468115</v>
      </c>
      <c r="H13" s="13">
        <v>5.7603226533354484</v>
      </c>
      <c r="I13" s="13">
        <v>5.2965668592101451</v>
      </c>
      <c r="J13" s="13">
        <v>5.402772057264424</v>
      </c>
    </row>
    <row r="14" spans="1:10" s="15" customFormat="1" ht="17">
      <c r="A14" s="25" t="s">
        <v>11</v>
      </c>
      <c r="B14" s="13"/>
      <c r="C14" s="13"/>
      <c r="D14" s="18">
        <f>'[2]Консолид 26 сентября'!EK15</f>
        <v>1887.3428000000004</v>
      </c>
      <c r="E14" s="18">
        <f>'[2]Консолид 26 сентября'!ES15</f>
        <v>1109.8642</v>
      </c>
      <c r="F14" s="14">
        <f>'[2]Консолид 26 сентября'!EW15</f>
        <v>2133.8327999999997</v>
      </c>
      <c r="G14" s="14">
        <v>2133.8327999999997</v>
      </c>
      <c r="H14" s="14">
        <v>1741.2743000000009</v>
      </c>
      <c r="I14" s="14">
        <v>1923.7157999999999</v>
      </c>
      <c r="J14" s="14">
        <v>1088.0537000000004</v>
      </c>
    </row>
    <row r="15" spans="1:10" s="15" customFormat="1">
      <c r="A15" s="12" t="s">
        <v>7</v>
      </c>
      <c r="B15" s="13"/>
      <c r="C15" s="13"/>
      <c r="D15" s="13">
        <f t="shared" ref="D15:F15" si="5">D14/D$42*100</f>
        <v>0.33877180817618252</v>
      </c>
      <c r="E15" s="13">
        <f t="shared" si="5"/>
        <v>0.18809905864392118</v>
      </c>
      <c r="F15" s="14">
        <f t="shared" si="5"/>
        <v>0.31988522805976055</v>
      </c>
      <c r="G15" s="13">
        <v>0.36590744354183624</v>
      </c>
      <c r="H15" s="13">
        <v>0.27419885056186183</v>
      </c>
      <c r="I15" s="13">
        <v>0.27784782291257287</v>
      </c>
      <c r="J15" s="13">
        <v>0.15049508086567473</v>
      </c>
    </row>
    <row r="16" spans="1:10" s="19" customFormat="1">
      <c r="A16" s="23" t="s">
        <v>12</v>
      </c>
      <c r="B16" s="24">
        <v>26816.268188999999</v>
      </c>
      <c r="C16" s="17">
        <v>30255.032522000001</v>
      </c>
      <c r="D16" s="22">
        <f>'[2]Консолид 26 сентября'!EK16</f>
        <v>25710.621729000002</v>
      </c>
      <c r="E16" s="22">
        <f>'[2]Консолид 26 сентября'!ES16</f>
        <v>32314.328625910999</v>
      </c>
      <c r="F16" s="18">
        <f>'[2]Консолид 26 сентября'!EW16</f>
        <v>29270.323399999997</v>
      </c>
      <c r="G16" s="22">
        <v>31925.0121</v>
      </c>
      <c r="H16" s="22">
        <v>31226.083900000001</v>
      </c>
      <c r="I16" s="22">
        <v>28926.175500000001</v>
      </c>
      <c r="J16" s="22">
        <v>28837.561600000001</v>
      </c>
    </row>
    <row r="17" spans="1:10" s="20" customFormat="1">
      <c r="A17" s="12" t="s">
        <v>7</v>
      </c>
      <c r="B17" s="13">
        <f>B16/B$42*100</f>
        <v>5.6297526151971571</v>
      </c>
      <c r="C17" s="13">
        <f>C16/C$42*100</f>
        <v>5.8075694540794611</v>
      </c>
      <c r="D17" s="13">
        <f>D16/D$42*100</f>
        <v>4.6149718071710009</v>
      </c>
      <c r="E17" s="13">
        <f t="shared" ref="E17:F17" si="6">E16/E$42*100</f>
        <v>5.476611278428634</v>
      </c>
      <c r="F17" s="14">
        <f t="shared" si="6"/>
        <v>4.3879464577505534</v>
      </c>
      <c r="G17" s="13">
        <v>5.4744680851063832</v>
      </c>
      <c r="H17" s="13">
        <v>4.9171783635285111</v>
      </c>
      <c r="I17" s="13">
        <v>4.1778909794586108</v>
      </c>
      <c r="J17" s="13">
        <v>3.9886920700337445</v>
      </c>
    </row>
    <row r="18" spans="1:10" s="19" customFormat="1">
      <c r="A18" s="16" t="s">
        <v>13</v>
      </c>
      <c r="B18" s="21">
        <v>9877.1027119999999</v>
      </c>
      <c r="C18" s="17">
        <v>13466.500172030001</v>
      </c>
      <c r="D18" s="22">
        <f>'[2]Консолид 26 сентября'!EK20</f>
        <v>9216.1139800000001</v>
      </c>
      <c r="E18" s="22">
        <f>'[2]Консолид 26 сентября'!ES20</f>
        <v>13488.73034</v>
      </c>
      <c r="F18" s="18">
        <f>'[2]Консолид 26 сентября'!EW20</f>
        <v>9682.8222600000008</v>
      </c>
      <c r="G18" s="22">
        <v>13350.728999999999</v>
      </c>
      <c r="H18" s="22">
        <v>18089.850900000001</v>
      </c>
      <c r="I18" s="22">
        <v>11334.013000000001</v>
      </c>
      <c r="J18" s="22">
        <v>7366.9251000000004</v>
      </c>
    </row>
    <row r="19" spans="1:10" s="20" customFormat="1">
      <c r="A19" s="12" t="s">
        <v>7</v>
      </c>
      <c r="B19" s="13">
        <f>B18/B$42*100</f>
        <v>2.073578785517304</v>
      </c>
      <c r="C19" s="13">
        <f>C18/C$42*100</f>
        <v>2.5849463224198623</v>
      </c>
      <c r="D19" s="13">
        <f>D18/D$42*100</f>
        <v>1.6542620648259516</v>
      </c>
      <c r="E19" s="13">
        <f t="shared" ref="E19:F19" si="7">E18/E$42*100</f>
        <v>2.2860611949242968</v>
      </c>
      <c r="F19" s="14">
        <f t="shared" si="7"/>
        <v>1.4515625624004966</v>
      </c>
      <c r="G19" s="13">
        <v>2.2893692129063985</v>
      </c>
      <c r="H19" s="13">
        <v>2.8486128369410024</v>
      </c>
      <c r="I19" s="13">
        <v>1.6370041962086079</v>
      </c>
      <c r="J19" s="13">
        <v>1.0189625646747662</v>
      </c>
    </row>
    <row r="20" spans="1:10">
      <c r="A20" s="26"/>
      <c r="B20" s="27"/>
      <c r="C20" s="27"/>
      <c r="D20" s="27"/>
      <c r="E20" s="27"/>
      <c r="F20" s="28"/>
      <c r="G20" s="27"/>
      <c r="H20" s="27"/>
      <c r="I20" s="27"/>
      <c r="J20" s="27"/>
    </row>
    <row r="21" spans="1:10">
      <c r="A21" s="26"/>
      <c r="B21" s="27"/>
      <c r="C21" s="27"/>
      <c r="D21" s="27"/>
      <c r="E21" s="47">
        <f>1000000*(E27+E29)</f>
        <v>31729978500</v>
      </c>
      <c r="F21" s="47">
        <f t="shared" ref="F21:J21" si="8">1000000*(F23-F27-F29)</f>
        <v>189543919903.19269</v>
      </c>
      <c r="G21" s="47">
        <f t="shared" si="8"/>
        <v>188532031521.99997</v>
      </c>
      <c r="H21" s="47">
        <f t="shared" si="8"/>
        <v>202032811652</v>
      </c>
      <c r="I21" s="47">
        <f t="shared" si="8"/>
        <v>200925558711.63168</v>
      </c>
      <c r="J21" s="47">
        <f t="shared" si="8"/>
        <v>200027355099.05582</v>
      </c>
    </row>
    <row r="23" spans="1:10" s="11" customFormat="1" ht="16.5" customHeight="1">
      <c r="A23" s="29" t="s">
        <v>14</v>
      </c>
      <c r="B23" s="8">
        <v>172561.12852</v>
      </c>
      <c r="C23" s="9">
        <v>190985.8505</v>
      </c>
      <c r="D23" s="30">
        <f>'[2]Консолид 26 сентября'!EK37</f>
        <v>189444.48972935</v>
      </c>
      <c r="E23" s="30">
        <f>'[2]Консолид 26 сентября'!ES37</f>
        <v>199490.25605502998</v>
      </c>
      <c r="F23" s="10">
        <f>'[2]Консолид 26 сентября'!EW37</f>
        <v>217678.15600319271</v>
      </c>
      <c r="G23" s="30">
        <v>223315.61272199999</v>
      </c>
      <c r="H23" s="30">
        <v>240496.910752</v>
      </c>
      <c r="I23" s="30">
        <v>240373.61101163167</v>
      </c>
      <c r="J23" s="30">
        <v>240844.30629905581</v>
      </c>
    </row>
    <row r="24" spans="1:10" s="15" customFormat="1">
      <c r="A24" s="12" t="s">
        <v>7</v>
      </c>
      <c r="B24" s="13">
        <f>B23/B$42*100</f>
        <v>36.22713114740332</v>
      </c>
      <c r="C24" s="13">
        <f>C23/C$42*100</f>
        <v>36.660466013998047</v>
      </c>
      <c r="D24" s="13">
        <f>D23/D$42*100</f>
        <v>34.004661121777204</v>
      </c>
      <c r="E24" s="13">
        <f t="shared" ref="E24:F24" si="9">E23/E$42*100</f>
        <v>33.809478107849536</v>
      </c>
      <c r="F24" s="14">
        <f t="shared" si="9"/>
        <v>32.632372403643544</v>
      </c>
      <c r="G24" s="13">
        <v>38.293930505748058</v>
      </c>
      <c r="H24" s="13">
        <v>37.871101923388537</v>
      </c>
      <c r="I24" s="13">
        <v>34.717854116089043</v>
      </c>
      <c r="J24" s="13">
        <v>33.312586825920199</v>
      </c>
    </row>
    <row r="25" spans="1:10" s="15" customFormat="1">
      <c r="A25" s="31" t="s">
        <v>15</v>
      </c>
      <c r="B25" s="32">
        <v>139227.00563699999</v>
      </c>
      <c r="C25" s="9">
        <v>151848.51009999998</v>
      </c>
      <c r="D25" s="30">
        <f>'[2]Консолид 26 сентября'!EK38</f>
        <v>161991.48302235</v>
      </c>
      <c r="E25" s="30">
        <f>'[2]Консолид 26 сентября'!ES38</f>
        <v>167847.83937371999</v>
      </c>
      <c r="F25" s="10">
        <f>'[2]Консолид 26 сентября'!EW38</f>
        <v>183980.18219999998</v>
      </c>
      <c r="G25" s="30">
        <v>193679.07413399999</v>
      </c>
      <c r="H25" s="30">
        <v>199340.31622199999</v>
      </c>
      <c r="I25" s="30">
        <v>204800.44173000002</v>
      </c>
      <c r="J25" s="30">
        <v>207704.5411</v>
      </c>
    </row>
    <row r="26" spans="1:10" s="15" customFormat="1">
      <c r="A26" s="12" t="s">
        <v>7</v>
      </c>
      <c r="B26" s="13">
        <f>B25/B$42*100</f>
        <v>29.229033419813778</v>
      </c>
      <c r="C26" s="13">
        <f>C25/C$42*100</f>
        <v>29.147903518628926</v>
      </c>
      <c r="D26" s="13">
        <f>D25/D$42*100</f>
        <v>29.076936957410638</v>
      </c>
      <c r="E26" s="13">
        <f t="shared" ref="E26:F26" si="10">E25/E$42*100</f>
        <v>28.44674202628828</v>
      </c>
      <c r="F26" s="14">
        <f t="shared" si="10"/>
        <v>27.580671991509032</v>
      </c>
      <c r="G26" s="13">
        <v>33.211887493678852</v>
      </c>
      <c r="H26" s="13">
        <v>31.390163846506219</v>
      </c>
      <c r="I26" s="13">
        <v>29.579918648177529</v>
      </c>
      <c r="J26" s="13">
        <v>28.728831774582776</v>
      </c>
    </row>
    <row r="27" spans="1:10">
      <c r="A27" s="16" t="s">
        <v>16</v>
      </c>
      <c r="B27" s="17">
        <v>42312.302799999998</v>
      </c>
      <c r="C27" s="17">
        <v>44980.237699999998</v>
      </c>
      <c r="D27" s="22">
        <f>'[2]Консолид 26 сентября'!EK55</f>
        <v>30405.2657</v>
      </c>
      <c r="E27" s="22">
        <f>'[2]Консолид 26 сентября'!ES55</f>
        <v>30147.311300000001</v>
      </c>
      <c r="F27" s="18">
        <f>'[2]Консолид 26 сентября'!EW55</f>
        <v>26000.403299999998</v>
      </c>
      <c r="G27" s="22">
        <v>32649.7484</v>
      </c>
      <c r="H27" s="22">
        <v>36532.824800000002</v>
      </c>
      <c r="I27" s="22">
        <v>37434.33649999999</v>
      </c>
      <c r="J27" s="22">
        <v>39728.897499999992</v>
      </c>
    </row>
    <row r="28" spans="1:10" s="15" customFormat="1">
      <c r="A28" s="12" t="s">
        <v>7</v>
      </c>
      <c r="B28" s="13">
        <f>B27/B$42*100</f>
        <v>8.8829584961052301</v>
      </c>
      <c r="C28" s="13">
        <f>C27/C$42*100</f>
        <v>8.6341290267595152</v>
      </c>
      <c r="D28" s="13">
        <f>D27/D$42*100</f>
        <v>5.4576449171111152</v>
      </c>
      <c r="E28" s="13">
        <f t="shared" ref="E28:F28" si="11">E27/E$42*100</f>
        <v>5.1093465994986129</v>
      </c>
      <c r="F28" s="14">
        <f t="shared" si="11"/>
        <v>3.8977491297660483</v>
      </c>
      <c r="G28" s="13">
        <v>5.5987451169220757</v>
      </c>
      <c r="H28" s="13">
        <v>5.7528320310808434</v>
      </c>
      <c r="I28" s="13">
        <v>5.4067492187264161</v>
      </c>
      <c r="J28" s="13">
        <v>5.495136537807463</v>
      </c>
    </row>
    <row r="29" spans="1:10" s="15" customFormat="1" ht="17">
      <c r="A29" s="46" t="s">
        <v>17</v>
      </c>
      <c r="B29" s="13"/>
      <c r="C29" s="13"/>
      <c r="D29" s="13">
        <f>'[2]Консолид 26 сентября'!EK56</f>
        <v>1445.4241999999999</v>
      </c>
      <c r="E29" s="13">
        <f>'[2]Консолид 26 сентября'!ES56</f>
        <v>1582.6671999999999</v>
      </c>
      <c r="F29" s="14">
        <f>'[2]Консолид 26 сентября'!EW56</f>
        <v>2133.8327999999997</v>
      </c>
      <c r="G29" s="13">
        <v>2133.8327999999997</v>
      </c>
      <c r="H29" s="13">
        <v>1931.2743000000009</v>
      </c>
      <c r="I29" s="13">
        <v>2013.7157999999999</v>
      </c>
      <c r="J29" s="13">
        <v>1088.0537000000004</v>
      </c>
    </row>
    <row r="30" spans="1:10" s="15" customFormat="1">
      <c r="A30" s="12" t="s">
        <v>7</v>
      </c>
      <c r="B30" s="13"/>
      <c r="C30" s="13"/>
      <c r="D30" s="13">
        <f t="shared" ref="D30:F30" si="12">D29/D$42*100</f>
        <v>0.25944887691605995</v>
      </c>
      <c r="E30" s="13">
        <f t="shared" si="12"/>
        <v>0.26822940181925908</v>
      </c>
      <c r="F30" s="14">
        <f t="shared" si="12"/>
        <v>0.31988522805976055</v>
      </c>
      <c r="G30" s="13">
        <v>0.36590744354183624</v>
      </c>
      <c r="H30" s="13">
        <v>0.30411819273945767</v>
      </c>
      <c r="I30" s="13">
        <v>0.29084678256250224</v>
      </c>
      <c r="J30" s="13">
        <v>0.15049508086567473</v>
      </c>
    </row>
    <row r="31" spans="1:10" s="19" customFormat="1">
      <c r="A31" s="16" t="s">
        <v>18</v>
      </c>
      <c r="B31" s="33">
        <v>5153.2233539999997</v>
      </c>
      <c r="C31" s="27">
        <v>5926.1265999999996</v>
      </c>
      <c r="D31" s="22">
        <f>'[2]Консолид 26 сентября'!EK52</f>
        <v>7155.6447602999997</v>
      </c>
      <c r="E31" s="22">
        <f>'[2]Консолид 26 сентября'!ES52</f>
        <v>7786.6135805399999</v>
      </c>
      <c r="F31" s="18">
        <f>'[2]Консолид 26 сентября'!EW52</f>
        <v>8421.8810000000012</v>
      </c>
      <c r="G31" s="22">
        <v>8592.5808419999994</v>
      </c>
      <c r="H31" s="22">
        <v>9788.1276780000007</v>
      </c>
      <c r="I31" s="22">
        <v>10600.852699999999</v>
      </c>
      <c r="J31" s="22">
        <v>11136.8148</v>
      </c>
    </row>
    <row r="32" spans="1:10" s="20" customFormat="1">
      <c r="A32" s="12" t="s">
        <v>7</v>
      </c>
      <c r="B32" s="13">
        <f>B31/B$42*100</f>
        <v>1.0818571939020578</v>
      </c>
      <c r="C32" s="13">
        <f>C31/C$42*100</f>
        <v>1.1375427145266439</v>
      </c>
      <c r="D32" s="13">
        <f>D31/D$42*100</f>
        <v>1.2844146352815484</v>
      </c>
      <c r="E32" s="13">
        <f t="shared" ref="E32:F32" si="13">E31/E$42*100</f>
        <v>1.3196701763364802</v>
      </c>
      <c r="F32" s="14">
        <f t="shared" si="13"/>
        <v>1.2625334676536817</v>
      </c>
      <c r="G32" s="13">
        <v>1.4734468836184256</v>
      </c>
      <c r="H32" s="13">
        <v>1.5413386382951522</v>
      </c>
      <c r="I32" s="13">
        <v>1.531111738912718</v>
      </c>
      <c r="J32" s="13">
        <v>1.5403980924030154</v>
      </c>
    </row>
    <row r="33" spans="1:10" s="20" customFormat="1">
      <c r="A33" s="31" t="s">
        <v>19</v>
      </c>
      <c r="B33" s="34">
        <v>33334.122883000004</v>
      </c>
      <c r="C33" s="35">
        <v>39137.340400000001</v>
      </c>
      <c r="D33" s="30">
        <f>'[2]Консолид 26 сентября'!EK66</f>
        <v>27453.006707</v>
      </c>
      <c r="E33" s="30">
        <f>'[2]Консолид 26 сентября'!ES66</f>
        <v>31642.416681309998</v>
      </c>
      <c r="F33" s="10">
        <f>'[2]Консолид 26 сентября'!EW66</f>
        <v>33697.973803192712</v>
      </c>
      <c r="G33" s="30">
        <v>29636.538587999999</v>
      </c>
      <c r="H33" s="30">
        <v>41156.594529999995</v>
      </c>
      <c r="I33" s="30">
        <v>35573.169281631664</v>
      </c>
      <c r="J33" s="30">
        <v>33139.765199055793</v>
      </c>
    </row>
    <row r="34" spans="1:10" s="20" customFormat="1">
      <c r="A34" s="12" t="s">
        <v>7</v>
      </c>
      <c r="B34" s="13">
        <f>B33/B$42*100</f>
        <v>6.9980977275895428</v>
      </c>
      <c r="C34" s="13">
        <f>C33/C$42*100</f>
        <v>7.5125624953691146</v>
      </c>
      <c r="D34" s="13">
        <f>D33/D$42*100</f>
        <v>4.9277241643665652</v>
      </c>
      <c r="E34" s="13">
        <f t="shared" ref="E34:F34" si="14">E33/E$42*100</f>
        <v>5.3627360815612573</v>
      </c>
      <c r="F34" s="14">
        <f t="shared" si="14"/>
        <v>5.0517004121345108</v>
      </c>
      <c r="G34" s="13">
        <v>5.0820430120692039</v>
      </c>
      <c r="H34" s="13">
        <v>6.4809380768823157</v>
      </c>
      <c r="I34" s="13">
        <v>5.1379354679115146</v>
      </c>
      <c r="J34" s="13">
        <v>4.5837550513374232</v>
      </c>
    </row>
    <row r="35" spans="1:10" s="37" customFormat="1">
      <c r="A35" s="36" t="s">
        <v>20</v>
      </c>
      <c r="B35" s="18">
        <v>20016.777983</v>
      </c>
      <c r="C35" s="22">
        <v>20396.838806400003</v>
      </c>
      <c r="D35" s="22">
        <f>'[2]Консолид 26 сентября'!EK67</f>
        <v>14290.230787</v>
      </c>
      <c r="E35" s="22">
        <f>'[2]Консолид 26 сентября'!ES67</f>
        <v>17892.372690579999</v>
      </c>
      <c r="F35" s="18">
        <f>'[2]Консолид 26 сентября'!EW67</f>
        <v>15734.277343192709</v>
      </c>
      <c r="G35" s="22">
        <v>14233.598457999999</v>
      </c>
      <c r="H35" s="22">
        <v>17224.111279999997</v>
      </c>
      <c r="I35" s="22">
        <v>14994.870295014098</v>
      </c>
      <c r="J35" s="22">
        <v>14913.66553477898</v>
      </c>
    </row>
    <row r="36" spans="1:10" s="20" customFormat="1">
      <c r="A36" s="12" t="s">
        <v>7</v>
      </c>
      <c r="B36" s="13">
        <f>B35/B$42*100</f>
        <v>4.2022815181957425</v>
      </c>
      <c r="C36" s="13">
        <f>C35/C$42*100</f>
        <v>3.9152513858874785</v>
      </c>
      <c r="D36" s="13">
        <f>D35/D$42*100</f>
        <v>2.5650492973332351</v>
      </c>
      <c r="E36" s="13">
        <f t="shared" ref="E36:F36" si="15">E35/E$42*100</f>
        <v>3.0323876200388309</v>
      </c>
      <c r="F36" s="14">
        <f t="shared" si="15"/>
        <v>2.3587428669587998</v>
      </c>
      <c r="G36" s="13">
        <v>2.4407627552485849</v>
      </c>
      <c r="H36" s="13">
        <v>2.712284626796361</v>
      </c>
      <c r="I36" s="13">
        <v>2.1657523768979163</v>
      </c>
      <c r="J36" s="13">
        <v>2.062796441628008</v>
      </c>
    </row>
    <row r="37" spans="1:10" s="19" customFormat="1">
      <c r="A37" s="36" t="s">
        <v>21</v>
      </c>
      <c r="B37" s="38">
        <v>13317.3449</v>
      </c>
      <c r="C37" s="22">
        <v>18740.501593600002</v>
      </c>
      <c r="D37" s="22">
        <f>'[2]Консолид 26 сентября'!EK73</f>
        <v>10879.13192</v>
      </c>
      <c r="E37" s="22">
        <f>'[2]Консолид 26 сентября'!ES73</f>
        <v>13072.919873999999</v>
      </c>
      <c r="F37" s="18">
        <f>'[2]Консолид 26 сентября'!EW73</f>
        <v>16986.298360000001</v>
      </c>
      <c r="G37" s="22">
        <v>15402.940130000001</v>
      </c>
      <c r="H37" s="22">
        <v>24532.483249999997</v>
      </c>
      <c r="I37" s="22">
        <v>20934.820609999999</v>
      </c>
      <c r="J37" s="22">
        <v>18637.161970000001</v>
      </c>
    </row>
    <row r="38" spans="1:10" s="20" customFormat="1">
      <c r="A38" s="12" t="s">
        <v>7</v>
      </c>
      <c r="B38" s="13">
        <f>B37/B$42*100</f>
        <v>2.7958162093937999</v>
      </c>
      <c r="C38" s="13">
        <f>C37/C$42*100</f>
        <v>3.5973111094816366</v>
      </c>
      <c r="D38" s="13">
        <f>D37/D$42*100</f>
        <v>1.9527683004516314</v>
      </c>
      <c r="E38" s="13">
        <f t="shared" ref="E38:F38" si="16">E37/E$42*100</f>
        <v>2.2155899091319537</v>
      </c>
      <c r="F38" s="14">
        <f t="shared" si="16"/>
        <v>2.5464347182121005</v>
      </c>
      <c r="G38" s="13">
        <v>2.6412802568206191</v>
      </c>
      <c r="H38" s="13">
        <v>3.8631355832783631</v>
      </c>
      <c r="I38" s="13">
        <v>3.0236765376433263</v>
      </c>
      <c r="J38" s="13">
        <v>2.5778150451414552</v>
      </c>
    </row>
    <row r="39" spans="1:10">
      <c r="A39" s="39"/>
      <c r="B39" s="22"/>
      <c r="C39" s="22"/>
      <c r="D39" s="22"/>
      <c r="E39" s="22"/>
      <c r="F39" s="18"/>
      <c r="G39" s="22"/>
      <c r="H39" s="22"/>
      <c r="I39" s="22"/>
      <c r="J39" s="22"/>
    </row>
    <row r="40" spans="1:10" s="11" customFormat="1" ht="15.75" customHeight="1">
      <c r="A40" s="40" t="s">
        <v>22</v>
      </c>
      <c r="B40" s="30">
        <f>B6-B23</f>
        <v>-18500.779387999995</v>
      </c>
      <c r="C40" s="30">
        <f>C6-C23</f>
        <v>-14932.57469838002</v>
      </c>
      <c r="D40" s="30">
        <f t="shared" ref="D40:F40" si="17">D6-D23</f>
        <v>-4820.2171003499825</v>
      </c>
      <c r="E40" s="30">
        <f t="shared" si="17"/>
        <v>-567.55681089064456</v>
      </c>
      <c r="F40" s="10">
        <f t="shared" si="17"/>
        <v>-5578.9736431927304</v>
      </c>
      <c r="G40" s="30">
        <v>-30818.26222199999</v>
      </c>
      <c r="H40" s="30">
        <v>-8605.6536520000082</v>
      </c>
      <c r="I40" s="30">
        <v>-6240.5335116316273</v>
      </c>
      <c r="J40" s="30">
        <v>-4718.2220990558271</v>
      </c>
    </row>
    <row r="41" spans="1:10" s="15" customFormat="1">
      <c r="A41" s="12" t="s">
        <v>7</v>
      </c>
      <c r="B41" s="13">
        <f>B7-B24</f>
        <v>-3.8840158671109535</v>
      </c>
      <c r="C41" s="13">
        <f>C7-C24</f>
        <v>-2.8663649469228503</v>
      </c>
      <c r="D41" s="13">
        <f>D40/D$42*100</f>
        <v>-0.86521307252043389</v>
      </c>
      <c r="E41" s="13">
        <f t="shared" ref="E41:F41" si="18">E40/E$42*100</f>
        <v>-9.6189157065770955E-2</v>
      </c>
      <c r="F41" s="14">
        <f t="shared" si="18"/>
        <v>-0.83635009087502066</v>
      </c>
      <c r="G41" s="13">
        <v>-5.2846837596900595</v>
      </c>
      <c r="H41" s="13">
        <v>-1.3551341909266617</v>
      </c>
      <c r="I41" s="13">
        <v>-0.90133825901923836</v>
      </c>
      <c r="J41" s="13">
        <v>-0.65260493699862432</v>
      </c>
    </row>
    <row r="42" spans="1:10" s="15" customFormat="1">
      <c r="A42" s="41" t="s">
        <v>23</v>
      </c>
      <c r="B42" s="30">
        <v>476331.2</v>
      </c>
      <c r="C42" s="30">
        <v>520958.6</v>
      </c>
      <c r="D42" s="30">
        <f>'[2]Консолид 26 сентября'!EK125</f>
        <v>557113.30000000005</v>
      </c>
      <c r="E42" s="30">
        <f>'[2]Консолид 26 сентября'!ES125</f>
        <v>590042.4</v>
      </c>
      <c r="F42" s="10">
        <f>'[2]Консолид 26 сентября'!EW125</f>
        <v>667062</v>
      </c>
      <c r="G42" s="30">
        <v>583161.9</v>
      </c>
      <c r="H42" s="30">
        <v>635040.69999999995</v>
      </c>
      <c r="I42" s="30">
        <v>692363.1</v>
      </c>
      <c r="J42" s="30">
        <v>722982.9</v>
      </c>
    </row>
    <row r="44" spans="1:10">
      <c r="C44" s="42"/>
    </row>
    <row r="45" spans="1:10">
      <c r="B45" s="44"/>
    </row>
    <row r="46" spans="1:10">
      <c r="G46" s="45"/>
    </row>
  </sheetData>
  <mergeCells count="3">
    <mergeCell ref="A1:J1"/>
    <mergeCell ref="A3:I3"/>
    <mergeCell ref="A4:F4"/>
  </mergeCells>
  <printOptions horizontalCentered="1"/>
  <pageMargins left="0.98425196850393704" right="0.39370078740157483" top="1.1811023622047245" bottom="0.78740157480314965" header="0.19685039370078741" footer="0.19685039370078741"/>
  <pageSetup paperSize="9" scale="77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FD9FC46C-E12C-400E-AE84-B0EB16AD5779}"/>
</file>

<file path=customXml/itemProps2.xml><?xml version="1.0" encoding="utf-8"?>
<ds:datastoreItem xmlns:ds="http://schemas.openxmlformats.org/officeDocument/2006/customXml" ds:itemID="{5F15F5FF-96DE-4E17-BE23-FA450C05D1CF}"/>
</file>

<file path=customXml/itemProps3.xml><?xml version="1.0" encoding="utf-8"?>
<ds:datastoreItem xmlns:ds="http://schemas.openxmlformats.org/officeDocument/2006/customXml" ds:itemID="{49E7EFE9-AFB2-4C32-92EA-564B60DB42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Приложение 2</vt:lpstr>
      <vt:lpstr>'Приложение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Асия Тыныбекова</dc:creator>
  <cp:lastModifiedBy>Microsoft Office User</cp:lastModifiedBy>
  <cp:lastPrinted>2020-12-25T05:39:34Z</cp:lastPrinted>
  <dcterms:created xsi:type="dcterms:W3CDTF">2020-12-23T13:49:39Z</dcterms:created>
  <dcterms:modified xsi:type="dcterms:W3CDTF">2022-07-28T15:15:10Z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