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70" yWindow="-75" windowWidth="14580" windowHeight="14130"/>
  </bookViews>
  <sheets>
    <sheet name="Приложение 4 (2)" sheetId="1" r:id="rId1"/>
  </sheets>
  <externalReferences>
    <externalReference r:id="rId2"/>
  </externalReferences>
  <definedNames>
    <definedName name="JR_PAGE_ANCHOR_0_1" localSheetId="0">'Приложение 4 (2)'!#REF!</definedName>
    <definedName name="JR_PAGE_ANCHOR_0_1">'[1]Приложение 4'!#REF!</definedName>
    <definedName name="_xlnm.Print_Titles" localSheetId="0">'Приложение 4 (2)'!$7:$8</definedName>
    <definedName name="_xlnm.Print_Area" localSheetId="0">'Приложение 4 (2)'!$A$1:$U$64</definedName>
  </definedNames>
  <calcPr calcId="144525"/>
</workbook>
</file>

<file path=xl/calcChain.xml><?xml version="1.0" encoding="utf-8"?>
<calcChain xmlns="http://schemas.openxmlformats.org/spreadsheetml/2006/main">
  <c r="P16" i="1" l="1"/>
  <c r="Q16" i="1"/>
  <c r="T16" i="1"/>
  <c r="U16" i="1"/>
  <c r="P25" i="1"/>
  <c r="Q25" i="1"/>
  <c r="T25" i="1"/>
  <c r="U25" i="1"/>
  <c r="T9" i="1"/>
  <c r="U9" i="1"/>
  <c r="Q9" i="1"/>
  <c r="P9" i="1"/>
  <c r="U15" i="1"/>
  <c r="T15" i="1"/>
  <c r="Q15" i="1"/>
  <c r="P15" i="1"/>
  <c r="L64" i="1" l="1"/>
  <c r="L63" i="1"/>
  <c r="I63" i="1"/>
  <c r="H63" i="1"/>
  <c r="L62" i="1"/>
  <c r="L61" i="1"/>
  <c r="L60" i="1"/>
  <c r="L59" i="1"/>
  <c r="L58" i="1"/>
  <c r="L57" i="1"/>
  <c r="I57" i="1"/>
  <c r="H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I25" i="1"/>
  <c r="H25" i="1"/>
  <c r="L24" i="1"/>
  <c r="L23" i="1"/>
  <c r="L22" i="1"/>
  <c r="L21" i="1"/>
  <c r="L20" i="1"/>
  <c r="L19" i="1"/>
  <c r="L18" i="1"/>
  <c r="L17" i="1"/>
  <c r="L16" i="1"/>
  <c r="I16" i="1"/>
  <c r="H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<sst xmlns="http://schemas.openxmlformats.org/spreadsheetml/2006/main" count="143" uniqueCount="133">
  <si>
    <t>РЕСПУБЛИКАНСКИЙ БЮДЖЕТ КЫРГЫЗСКОЙ РЕСПУБЛИКИ НА 2022 ГОД</t>
  </si>
  <si>
    <t>(Расходы по функциональной классификации: операционные расходы, нефинансовые активы, финансовые активы)</t>
  </si>
  <si>
    <t>Код функциональной классификации</t>
  </si>
  <si>
    <t>Наименование расходов функций органов государственного управления</t>
  </si>
  <si>
    <t>2019 год</t>
  </si>
  <si>
    <t>2020 год</t>
  </si>
  <si>
    <t>2021 год</t>
  </si>
  <si>
    <t>2023 год</t>
  </si>
  <si>
    <t>2024 год</t>
  </si>
  <si>
    <t>Текущий бюджет (факт без софин.)</t>
  </si>
  <si>
    <t>Текущий бюджет (утв. бюджет)</t>
  </si>
  <si>
    <t>Текущий бюджет (уточ. бюджет)</t>
  </si>
  <si>
    <t>Всего</t>
  </si>
  <si>
    <t xml:space="preserve">Средства специальных
счетов
</t>
  </si>
  <si>
    <t>ГИ</t>
  </si>
  <si>
    <t>701</t>
  </si>
  <si>
    <t>Государственные службы общего назначения</t>
  </si>
  <si>
    <t>7011</t>
  </si>
  <si>
    <t>Исполнительные и законодательные органы, бюджетно-финансовые вопросы, международные отношения</t>
  </si>
  <si>
    <t>7013</t>
  </si>
  <si>
    <t>Общие службы</t>
  </si>
  <si>
    <t>7015</t>
  </si>
  <si>
    <t>Научные исследования и опытно-конструкторские разработки, связанные с государственными службами общего назначения</t>
  </si>
  <si>
    <t>7016</t>
  </si>
  <si>
    <t>Государственные службы общего назначения, не отнесенные к другим категориям</t>
  </si>
  <si>
    <t>7017</t>
  </si>
  <si>
    <t>Операции, связанные с государственным долгом и ценными бумагами</t>
  </si>
  <si>
    <t>7018</t>
  </si>
  <si>
    <t>Трансферты и ссуды местным бюджетам</t>
  </si>
  <si>
    <t>704</t>
  </si>
  <si>
    <t>Экономические вопросы</t>
  </si>
  <si>
    <t>7041</t>
  </si>
  <si>
    <t>Общие экономические вопросы и делимитация границ</t>
  </si>
  <si>
    <t>7042</t>
  </si>
  <si>
    <t>Сельское хозяйство, лесное хозяйство, рыболовство и охота</t>
  </si>
  <si>
    <t>7043</t>
  </si>
  <si>
    <t>Топливо и энергетика</t>
  </si>
  <si>
    <t>7044</t>
  </si>
  <si>
    <t>Горнодобывающая промышленность, обрабатывающая промышленность и строительство</t>
  </si>
  <si>
    <t>7045</t>
  </si>
  <si>
    <t>Транспорт</t>
  </si>
  <si>
    <t>7046</t>
  </si>
  <si>
    <t>Связь</t>
  </si>
  <si>
    <t>7047</t>
  </si>
  <si>
    <t>Другие отрасли экономической деятельности</t>
  </si>
  <si>
    <t>7048</t>
  </si>
  <si>
    <t>Научные исследования и опытно-конструкторские разработки, связанные с экономической деятельностью</t>
  </si>
  <si>
    <t>7049</t>
  </si>
  <si>
    <t>Экономические вопросы, не отнесенные к другим категориям</t>
  </si>
  <si>
    <t>705</t>
  </si>
  <si>
    <t>Охрана окружающей среды</t>
  </si>
  <si>
    <t>7053</t>
  </si>
  <si>
    <t>Борьба с загрязнением окружающей среды</t>
  </si>
  <si>
    <t>7054</t>
  </si>
  <si>
    <t>Защита биоразнообразия и охрана ландшафта</t>
  </si>
  <si>
    <t>7055</t>
  </si>
  <si>
    <t>Научные исследования и опытно-конструкторские разработки в области охраны окружающей среды</t>
  </si>
  <si>
    <t>7056</t>
  </si>
  <si>
    <t>Вопросы охраны окружающей среды, не отнесенные к другим категориям</t>
  </si>
  <si>
    <t>706</t>
  </si>
  <si>
    <t>Жилищные и коммунальные услуги</t>
  </si>
  <si>
    <t>7062</t>
  </si>
  <si>
    <t>Водоснабжение</t>
  </si>
  <si>
    <t>7066</t>
  </si>
  <si>
    <t>Жилищные и коммунальные услуги, не отнесенные к другим категориям</t>
  </si>
  <si>
    <t>707</t>
  </si>
  <si>
    <t>Здравоохранение</t>
  </si>
  <si>
    <t>7072</t>
  </si>
  <si>
    <t>Амбулаторные услуги</t>
  </si>
  <si>
    <t>7073</t>
  </si>
  <si>
    <t>Услуги больниц</t>
  </si>
  <si>
    <t>7074</t>
  </si>
  <si>
    <t>Услуги в области здравоохранения</t>
  </si>
  <si>
    <t>7075</t>
  </si>
  <si>
    <t>Научные исследования и опытно-конструкторские разработки в области здравоохранения</t>
  </si>
  <si>
    <t>7076</t>
  </si>
  <si>
    <t>Вопросы здравоохранения, не отнесенные к другим категориям</t>
  </si>
  <si>
    <t>708</t>
  </si>
  <si>
    <t>Отдых, культура и религия</t>
  </si>
  <si>
    <t>7081</t>
  </si>
  <si>
    <t>Услуги по организации отдыха и занятий спортом</t>
  </si>
  <si>
    <t>7082</t>
  </si>
  <si>
    <t>Услуги в области культуры</t>
  </si>
  <si>
    <t>7083</t>
  </si>
  <si>
    <t>Услуги, связанные с радио- и телевизионным вещанием и издательским делом</t>
  </si>
  <si>
    <t>7084</t>
  </si>
  <si>
    <t>Услуги, связанные с религией, и другие общественные услуги</t>
  </si>
  <si>
    <t>7085</t>
  </si>
  <si>
    <t>Научные исследования и опытно-конструкторские разработки в области  отдыха, культуры и религии</t>
  </si>
  <si>
    <t>7086</t>
  </si>
  <si>
    <t>Вопросы отдыха спорта, культуры и религии, не отнесенные к другим категориям</t>
  </si>
  <si>
    <t>709</t>
  </si>
  <si>
    <t>Образование</t>
  </si>
  <si>
    <t>7091</t>
  </si>
  <si>
    <t>Дошкольное образование</t>
  </si>
  <si>
    <t>7092</t>
  </si>
  <si>
    <t>Среднее образование</t>
  </si>
  <si>
    <t>7093</t>
  </si>
  <si>
    <t>Продолженное среднее образование</t>
  </si>
  <si>
    <t>7094</t>
  </si>
  <si>
    <t>Высшее образование</t>
  </si>
  <si>
    <t>7095</t>
  </si>
  <si>
    <t>Образование, не подразделенное по ступеням</t>
  </si>
  <si>
    <t>7096</t>
  </si>
  <si>
    <t>Вспомогательные услуги в системе образования</t>
  </si>
  <si>
    <t>7097</t>
  </si>
  <si>
    <t>Научные исследования и опытно-конструкторские разработки в области образования</t>
  </si>
  <si>
    <t>7098</t>
  </si>
  <si>
    <t>Вопросы образования, не отнесенные к другим категориям</t>
  </si>
  <si>
    <t>710</t>
  </si>
  <si>
    <t>Социальная защита</t>
  </si>
  <si>
    <t>7101</t>
  </si>
  <si>
    <t>Заболевания и нетрудоспособность</t>
  </si>
  <si>
    <t>7102</t>
  </si>
  <si>
    <t>Старость</t>
  </si>
  <si>
    <t>7104</t>
  </si>
  <si>
    <t>Семья и дети</t>
  </si>
  <si>
    <t>7105</t>
  </si>
  <si>
    <t>Безработица</t>
  </si>
  <si>
    <t>7107</t>
  </si>
  <si>
    <t>Вопросы социальной неустроенности, не отнесенные к другим категориям</t>
  </si>
  <si>
    <t>7109</t>
  </si>
  <si>
    <t>Вопросы социальной защиты, не отнесенные к другим категориям</t>
  </si>
  <si>
    <t>Итого</t>
  </si>
  <si>
    <t>2022 год</t>
  </si>
  <si>
    <t>Текущий бюджет
(факт без софин.)</t>
  </si>
  <si>
    <t>Текущий бюджет</t>
  </si>
  <si>
    <t>Средства специальных счетов</t>
  </si>
  <si>
    <t>Текущий бюджет
(прогноз)</t>
  </si>
  <si>
    <t>Приложение 4
к Закону Кыргызской Республики «О республиканском бюджете 
Кыргызской Республики на 2022 год и прогнозе на 2023-2024 годы»</t>
  </si>
  <si>
    <t>Текущий бюджет
(уточн. бюджет)</t>
  </si>
  <si>
    <t>Текущий бюджет      
(утвержд. бюджет)</t>
  </si>
  <si>
    <t>(тыс. сом.)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</si>
</sst>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horizontal="left"/>
    </xf>
    <xf numFmtId="0" fontId="4" fillId="0" borderId="0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 wrapText="1"/>
      <protection locked="0"/>
    </xf>
    <xf numFmtId="0" fontId="5" fillId="0" borderId="0" xfId="0" applyNumberFormat="1" applyFont="1" applyFill="1" applyBorder="1" applyAlignment="1" applyProtection="1">
      <alignment vertical="center" wrapText="1"/>
    </xf>
    <xf numFmtId="0" fontId="7" fillId="0" borderId="0" xfId="0" applyFont="1" applyFill="1" applyAlignment="1"/>
    <xf numFmtId="49" fontId="6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right" vertical="center" wrapText="1"/>
    </xf>
    <xf numFmtId="164" fontId="7" fillId="0" borderId="1" xfId="0" applyNumberFormat="1" applyFont="1" applyFill="1" applyBorder="1" applyAlignment="1" applyProtection="1">
      <alignment horizontal="right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right" vertical="center" wrapText="1"/>
    </xf>
  </cellXfs>
  <cellStyles count="8">
    <cellStyle name="Обычный" xfId="0" builtinId="0"/>
    <cellStyle name="Обычный 2" xfId="4"/>
    <cellStyle name="Обычный 3" xfId="5"/>
    <cellStyle name="Обычный 4" xfId="6"/>
    <cellStyle name="Обычный 5" xfId="7"/>
    <cellStyle name="Обычный 6" xfId="1"/>
    <cellStyle name="Обычный 7" xfId="2"/>
    <cellStyle name="Обычный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077;%204,5%20&#1092;&#108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/>
      <sheetData sheetId="2">
        <row r="7">
          <cell r="B7" t="str">
            <v>701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U64"/>
  <sheetViews>
    <sheetView showZeros="0" tabSelected="1" view="pageBreakPreview" zoomScaleNormal="115" zoomScaleSheetLayoutView="100" workbookViewId="0">
      <pane xSplit="3" ySplit="8" topLeftCell="P30" activePane="bottomRight" state="frozen"/>
      <selection pane="topRight" activeCell="D1" sqref="D1"/>
      <selection pane="bottomLeft" activeCell="A7" sqref="A7"/>
      <selection pane="bottomRight" activeCell="B33" sqref="B33"/>
    </sheetView>
  </sheetViews>
  <sheetFormatPr defaultColWidth="9.140625" defaultRowHeight="15" x14ac:dyDescent="0.25"/>
  <cols>
    <col min="1" max="1" width="0.140625" style="1" customWidth="1"/>
    <col min="2" max="2" width="19" style="1" bestFit="1" customWidth="1"/>
    <col min="3" max="3" width="62.28515625" style="3" customWidth="1"/>
    <col min="4" max="4" width="12.5703125" style="1" hidden="1" customWidth="1"/>
    <col min="5" max="6" width="11.7109375" style="1" hidden="1" customWidth="1"/>
    <col min="7" max="7" width="14.28515625" style="1" bestFit="1" customWidth="1"/>
    <col min="8" max="8" width="12.140625" style="1" hidden="1" customWidth="1"/>
    <col min="9" max="9" width="14.28515625" style="1" customWidth="1"/>
    <col min="10" max="10" width="11.28515625" style="1" hidden="1" customWidth="1"/>
    <col min="11" max="11" width="0.42578125" style="1" hidden="1" customWidth="1"/>
    <col min="12" max="12" width="12.140625" style="1" hidden="1" customWidth="1"/>
    <col min="13" max="13" width="14.28515625" style="1" bestFit="1" customWidth="1"/>
    <col min="14" max="14" width="11.28515625" style="1" hidden="1" customWidth="1"/>
    <col min="15" max="15" width="11" style="1" hidden="1" customWidth="1"/>
    <col min="16" max="17" width="14.28515625" style="1" bestFit="1" customWidth="1"/>
    <col min="18" max="18" width="15" style="1" customWidth="1"/>
    <col min="19" max="19" width="14.42578125" style="1" customWidth="1"/>
    <col min="20" max="21" width="14.7109375" style="1" customWidth="1"/>
    <col min="22" max="16384" width="9.140625" style="1"/>
  </cols>
  <sheetData>
    <row r="1" spans="1:21" ht="57" customHeight="1" x14ac:dyDescent="0.25">
      <c r="A1" s="4"/>
      <c r="B1" s="4"/>
      <c r="C1" s="5"/>
      <c r="D1" s="4"/>
      <c r="E1" s="4"/>
      <c r="F1" s="4"/>
      <c r="G1" s="4"/>
      <c r="H1" s="4"/>
      <c r="I1" s="19"/>
      <c r="J1" s="19"/>
      <c r="K1" s="19"/>
      <c r="L1" s="4"/>
      <c r="M1" s="6"/>
      <c r="N1" s="19" t="s">
        <v>129</v>
      </c>
      <c r="O1" s="19"/>
      <c r="P1" s="19"/>
      <c r="Q1" s="19"/>
      <c r="R1" s="19"/>
      <c r="S1" s="19"/>
      <c r="T1" s="19"/>
      <c r="U1" s="19"/>
    </row>
    <row r="2" spans="1:21" ht="15.75" x14ac:dyDescent="0.25">
      <c r="A2" s="4"/>
      <c r="B2" s="4"/>
      <c r="C2" s="5"/>
      <c r="D2" s="4"/>
      <c r="E2" s="4"/>
      <c r="F2" s="4"/>
      <c r="G2" s="4"/>
      <c r="H2" s="4"/>
      <c r="I2" s="9"/>
      <c r="J2" s="9"/>
      <c r="K2" s="9"/>
      <c r="L2" s="4"/>
      <c r="M2" s="6"/>
      <c r="N2" s="9"/>
      <c r="O2" s="9"/>
      <c r="P2" s="9"/>
      <c r="Q2" s="9"/>
      <c r="R2" s="9"/>
      <c r="S2" s="9"/>
      <c r="T2" s="9"/>
      <c r="U2" s="9"/>
    </row>
    <row r="3" spans="1:21" s="2" customFormat="1" ht="18.75" x14ac:dyDescent="0.2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2" customFormat="1" ht="16.5" x14ac:dyDescent="0.2">
      <c r="A4" s="22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2" customFormat="1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7"/>
      <c r="T5" s="7"/>
      <c r="U5" s="7"/>
    </row>
    <row r="6" spans="1:21" ht="15.75" x14ac:dyDescent="0.25">
      <c r="A6" s="4"/>
      <c r="B6" s="4"/>
      <c r="C6" s="5"/>
      <c r="D6" s="4"/>
      <c r="E6" s="4"/>
      <c r="F6" s="4"/>
      <c r="G6" s="4"/>
      <c r="H6" s="4"/>
      <c r="I6" s="4"/>
      <c r="J6" s="12"/>
      <c r="K6" s="12"/>
      <c r="L6" s="4"/>
      <c r="M6" s="4"/>
      <c r="N6" s="12"/>
      <c r="O6" s="12"/>
      <c r="P6" s="4"/>
      <c r="Q6" s="4"/>
      <c r="R6" s="12"/>
      <c r="S6" s="12"/>
      <c r="T6" s="12"/>
      <c r="U6" s="9" t="s">
        <v>132</v>
      </c>
    </row>
    <row r="7" spans="1:21" ht="15" customHeight="1" x14ac:dyDescent="0.25">
      <c r="A7" s="4"/>
      <c r="B7" s="18" t="s">
        <v>2</v>
      </c>
      <c r="C7" s="18" t="s">
        <v>3</v>
      </c>
      <c r="D7" s="13" t="s">
        <v>4</v>
      </c>
      <c r="E7" s="13" t="s">
        <v>5</v>
      </c>
      <c r="F7" s="13" t="s">
        <v>5</v>
      </c>
      <c r="G7" s="13" t="s">
        <v>5</v>
      </c>
      <c r="H7" s="20" t="s">
        <v>6</v>
      </c>
      <c r="I7" s="20"/>
      <c r="J7" s="20"/>
      <c r="K7" s="20"/>
      <c r="L7" s="20" t="s">
        <v>6</v>
      </c>
      <c r="M7" s="20"/>
      <c r="N7" s="20"/>
      <c r="O7" s="20"/>
      <c r="P7" s="20" t="s">
        <v>124</v>
      </c>
      <c r="Q7" s="20"/>
      <c r="R7" s="20"/>
      <c r="S7" s="20"/>
      <c r="T7" s="13" t="s">
        <v>7</v>
      </c>
      <c r="U7" s="13" t="s">
        <v>8</v>
      </c>
    </row>
    <row r="8" spans="1:21" ht="70.5" customHeight="1" x14ac:dyDescent="0.25">
      <c r="A8" s="4"/>
      <c r="B8" s="18"/>
      <c r="C8" s="18"/>
      <c r="D8" s="13" t="s">
        <v>9</v>
      </c>
      <c r="E8" s="13" t="s">
        <v>10</v>
      </c>
      <c r="F8" s="13" t="s">
        <v>11</v>
      </c>
      <c r="G8" s="13" t="s">
        <v>125</v>
      </c>
      <c r="H8" s="13" t="s">
        <v>12</v>
      </c>
      <c r="I8" s="13" t="s">
        <v>131</v>
      </c>
      <c r="J8" s="13" t="s">
        <v>13</v>
      </c>
      <c r="K8" s="13" t="s">
        <v>14</v>
      </c>
      <c r="L8" s="13" t="s">
        <v>12</v>
      </c>
      <c r="M8" s="13" t="s">
        <v>130</v>
      </c>
      <c r="N8" s="13" t="s">
        <v>13</v>
      </c>
      <c r="O8" s="13" t="s">
        <v>14</v>
      </c>
      <c r="P8" s="13" t="s">
        <v>12</v>
      </c>
      <c r="Q8" s="13" t="s">
        <v>126</v>
      </c>
      <c r="R8" s="13" t="s">
        <v>127</v>
      </c>
      <c r="S8" s="13" t="s">
        <v>14</v>
      </c>
      <c r="T8" s="13" t="s">
        <v>128</v>
      </c>
      <c r="U8" s="13" t="s">
        <v>128</v>
      </c>
    </row>
    <row r="9" spans="1:21" ht="15.75" x14ac:dyDescent="0.25">
      <c r="A9" s="4"/>
      <c r="B9" s="14" t="s">
        <v>15</v>
      </c>
      <c r="C9" s="15" t="s">
        <v>16</v>
      </c>
      <c r="D9" s="16">
        <v>51533056.808490001</v>
      </c>
      <c r="E9" s="16">
        <v>54988456.899999999</v>
      </c>
      <c r="F9" s="16">
        <v>57328826.686970003</v>
      </c>
      <c r="G9" s="16">
        <v>56334139.559989996</v>
      </c>
      <c r="H9" s="16">
        <v>58531697.100000001</v>
      </c>
      <c r="I9" s="16">
        <v>57330151.100000001</v>
      </c>
      <c r="J9" s="16">
        <v>1201546</v>
      </c>
      <c r="K9" s="16">
        <v>0</v>
      </c>
      <c r="L9" s="16">
        <f>M9+N9+O9</f>
        <v>65991007.399999999</v>
      </c>
      <c r="M9" s="16">
        <v>62682178.399999999</v>
      </c>
      <c r="N9" s="16">
        <v>3308829</v>
      </c>
      <c r="O9" s="16">
        <v>0</v>
      </c>
      <c r="P9" s="16">
        <f>71075122.2+25.3</f>
        <v>71075147.5</v>
      </c>
      <c r="Q9" s="16">
        <f>69866717.2+25.3</f>
        <v>69866742.5</v>
      </c>
      <c r="R9" s="16">
        <v>1208405</v>
      </c>
      <c r="S9" s="16">
        <v>0</v>
      </c>
      <c r="T9" s="16">
        <f>74901166.1+25.3</f>
        <v>74901191.399999991</v>
      </c>
      <c r="U9" s="16">
        <f>74901166.1+25.3</f>
        <v>74901191.399999991</v>
      </c>
    </row>
    <row r="10" spans="1:21" ht="31.5" x14ac:dyDescent="0.25">
      <c r="A10" s="4"/>
      <c r="B10" s="16" t="s">
        <v>17</v>
      </c>
      <c r="C10" s="15" t="s">
        <v>18</v>
      </c>
      <c r="D10" s="16">
        <v>5609040.5700400006</v>
      </c>
      <c r="E10" s="16">
        <v>5458035.7000000002</v>
      </c>
      <c r="F10" s="16">
        <v>5189320.5</v>
      </c>
      <c r="G10" s="16">
        <v>4896252.7356500002</v>
      </c>
      <c r="H10" s="16">
        <v>5969196</v>
      </c>
      <c r="I10" s="16">
        <v>5373885</v>
      </c>
      <c r="J10" s="16">
        <v>595311</v>
      </c>
      <c r="K10" s="16">
        <v>0</v>
      </c>
      <c r="L10" s="16">
        <f t="shared" ref="L10:L63" si="0">M10+N10+O10</f>
        <v>8039801.0999999996</v>
      </c>
      <c r="M10" s="16">
        <v>6078047.7999999998</v>
      </c>
      <c r="N10" s="16">
        <v>1961753.3</v>
      </c>
      <c r="O10" s="16">
        <v>0</v>
      </c>
      <c r="P10" s="16">
        <v>7098527.5999999996</v>
      </c>
      <c r="Q10" s="16">
        <v>6476501</v>
      </c>
      <c r="R10" s="16">
        <v>622026.6</v>
      </c>
      <c r="S10" s="16">
        <v>0</v>
      </c>
      <c r="T10" s="16">
        <v>6621319.4000000004</v>
      </c>
      <c r="U10" s="16">
        <v>6754772.5999999996</v>
      </c>
    </row>
    <row r="11" spans="1:21" ht="15.75" x14ac:dyDescent="0.25">
      <c r="A11" s="4"/>
      <c r="B11" s="16" t="s">
        <v>19</v>
      </c>
      <c r="C11" s="15" t="s">
        <v>20</v>
      </c>
      <c r="D11" s="16">
        <v>1597139.50064</v>
      </c>
      <c r="E11" s="16">
        <v>2056719.7</v>
      </c>
      <c r="F11" s="16">
        <v>1348877.5930699999</v>
      </c>
      <c r="G11" s="16">
        <v>1275089.5459800002</v>
      </c>
      <c r="H11" s="16">
        <v>1636078.2</v>
      </c>
      <c r="I11" s="16">
        <v>1554280.2</v>
      </c>
      <c r="J11" s="16">
        <v>81798</v>
      </c>
      <c r="K11" s="16">
        <v>0</v>
      </c>
      <c r="L11" s="16">
        <f t="shared" si="0"/>
        <v>1517503.4000000001</v>
      </c>
      <c r="M11" s="16">
        <v>1371393.3</v>
      </c>
      <c r="N11" s="16">
        <v>146110.1</v>
      </c>
      <c r="O11" s="16">
        <v>0</v>
      </c>
      <c r="P11" s="16">
        <v>1885291.5</v>
      </c>
      <c r="Q11" s="16">
        <v>1825251.5</v>
      </c>
      <c r="R11" s="16">
        <v>60040</v>
      </c>
      <c r="S11" s="16">
        <v>0</v>
      </c>
      <c r="T11" s="16">
        <v>1474485.1</v>
      </c>
      <c r="U11" s="16">
        <v>1550418.4</v>
      </c>
    </row>
    <row r="12" spans="1:21" ht="47.25" x14ac:dyDescent="0.25">
      <c r="A12" s="4"/>
      <c r="B12" s="16" t="s">
        <v>21</v>
      </c>
      <c r="C12" s="15" t="s">
        <v>22</v>
      </c>
      <c r="D12" s="16">
        <v>265567.85110999999</v>
      </c>
      <c r="E12" s="16">
        <v>347909.1</v>
      </c>
      <c r="F12" s="16">
        <v>303351.2</v>
      </c>
      <c r="G12" s="16">
        <v>253644.66326</v>
      </c>
      <c r="H12" s="16">
        <v>343761.6</v>
      </c>
      <c r="I12" s="16">
        <v>320124.59999999998</v>
      </c>
      <c r="J12" s="16">
        <v>23637</v>
      </c>
      <c r="K12" s="16">
        <v>0</v>
      </c>
      <c r="L12" s="16">
        <f t="shared" si="0"/>
        <v>344728.8</v>
      </c>
      <c r="M12" s="16">
        <v>316657.8</v>
      </c>
      <c r="N12" s="16">
        <v>28071</v>
      </c>
      <c r="O12" s="16">
        <v>0</v>
      </c>
      <c r="P12" s="16">
        <v>341862.6</v>
      </c>
      <c r="Q12" s="16">
        <v>316324.2</v>
      </c>
      <c r="R12" s="16">
        <v>25538.400000000001</v>
      </c>
      <c r="S12" s="16">
        <v>0</v>
      </c>
      <c r="T12" s="16">
        <v>327388.09999999998</v>
      </c>
      <c r="U12" s="16">
        <v>338706.9</v>
      </c>
    </row>
    <row r="13" spans="1:21" ht="31.5" x14ac:dyDescent="0.25">
      <c r="A13" s="4"/>
      <c r="B13" s="16" t="s">
        <v>23</v>
      </c>
      <c r="C13" s="15" t="s">
        <v>24</v>
      </c>
      <c r="D13" s="16">
        <v>1399713.0534399999</v>
      </c>
      <c r="E13" s="16">
        <v>2555289.6000000001</v>
      </c>
      <c r="F13" s="16">
        <v>2260035.1869999999</v>
      </c>
      <c r="G13" s="16">
        <v>2117116.9865600001</v>
      </c>
      <c r="H13" s="16">
        <v>3265437.7</v>
      </c>
      <c r="I13" s="16">
        <v>2764637.7</v>
      </c>
      <c r="J13" s="16">
        <v>500800</v>
      </c>
      <c r="K13" s="16">
        <v>0</v>
      </c>
      <c r="L13" s="16">
        <f t="shared" si="0"/>
        <v>3845902</v>
      </c>
      <c r="M13" s="16">
        <v>2673007.4</v>
      </c>
      <c r="N13" s="16">
        <v>1172894.6000000001</v>
      </c>
      <c r="O13" s="16">
        <v>0</v>
      </c>
      <c r="P13" s="16">
        <v>5698057.2999999998</v>
      </c>
      <c r="Q13" s="16">
        <v>5197257.3</v>
      </c>
      <c r="R13" s="16">
        <v>500800</v>
      </c>
      <c r="S13" s="16">
        <v>0</v>
      </c>
      <c r="T13" s="16">
        <v>5151652.4000000004</v>
      </c>
      <c r="U13" s="16">
        <v>5126595.4000000004</v>
      </c>
    </row>
    <row r="14" spans="1:21" ht="31.5" x14ac:dyDescent="0.25">
      <c r="A14" s="4"/>
      <c r="B14" s="16" t="s">
        <v>25</v>
      </c>
      <c r="C14" s="15" t="s">
        <v>26</v>
      </c>
      <c r="D14" s="16">
        <v>7911905.9628899992</v>
      </c>
      <c r="E14" s="16">
        <v>8421881</v>
      </c>
      <c r="F14" s="16">
        <v>8754423.4138999991</v>
      </c>
      <c r="G14" s="17">
        <v>8514149.6145099998</v>
      </c>
      <c r="H14" s="16">
        <v>9904618.5999999996</v>
      </c>
      <c r="I14" s="16">
        <v>9904618.5999999996</v>
      </c>
      <c r="J14" s="16">
        <v>0</v>
      </c>
      <c r="K14" s="16">
        <v>0</v>
      </c>
      <c r="L14" s="16">
        <f t="shared" si="0"/>
        <v>9889143.0999999996</v>
      </c>
      <c r="M14" s="16">
        <v>9889143.0999999996</v>
      </c>
      <c r="N14" s="16">
        <v>0</v>
      </c>
      <c r="O14" s="16">
        <v>0</v>
      </c>
      <c r="P14" s="16">
        <v>11463446.9</v>
      </c>
      <c r="Q14" s="16">
        <v>11463446.9</v>
      </c>
      <c r="R14" s="16">
        <v>0</v>
      </c>
      <c r="S14" s="16">
        <v>0</v>
      </c>
      <c r="T14" s="16">
        <v>12936630.199999999</v>
      </c>
      <c r="U14" s="16">
        <v>13892935</v>
      </c>
    </row>
    <row r="15" spans="1:21" ht="15.75" x14ac:dyDescent="0.25">
      <c r="A15" s="4"/>
      <c r="B15" s="16" t="s">
        <v>27</v>
      </c>
      <c r="C15" s="15" t="s">
        <v>28</v>
      </c>
      <c r="D15" s="16">
        <v>34749689.870370001</v>
      </c>
      <c r="E15" s="16">
        <v>36148621.799999997</v>
      </c>
      <c r="F15" s="16">
        <v>39472818.792999998</v>
      </c>
      <c r="G15" s="16">
        <v>39277886.014029995</v>
      </c>
      <c r="H15" s="16">
        <v>37412605</v>
      </c>
      <c r="I15" s="16">
        <v>37412605</v>
      </c>
      <c r="J15" s="16">
        <v>0</v>
      </c>
      <c r="K15" s="16">
        <v>0</v>
      </c>
      <c r="L15" s="16">
        <f t="shared" si="0"/>
        <v>42353929.100000001</v>
      </c>
      <c r="M15" s="16">
        <v>42353929.100000001</v>
      </c>
      <c r="N15" s="16">
        <v>0</v>
      </c>
      <c r="O15" s="16">
        <v>0</v>
      </c>
      <c r="P15" s="16">
        <f>44587936.4+25.3</f>
        <v>44587961.699999996</v>
      </c>
      <c r="Q15" s="16">
        <f>44587936.4+25.3</f>
        <v>44587961.699999996</v>
      </c>
      <c r="R15" s="16">
        <v>0</v>
      </c>
      <c r="S15" s="16">
        <v>0</v>
      </c>
      <c r="T15" s="16">
        <f>45938719.2+25.3</f>
        <v>45938744.5</v>
      </c>
      <c r="U15" s="16">
        <f>47237737.9+25.3</f>
        <v>47237763.199999996</v>
      </c>
    </row>
    <row r="16" spans="1:21" ht="15.75" x14ac:dyDescent="0.25">
      <c r="A16" s="4"/>
      <c r="B16" s="14" t="s">
        <v>29</v>
      </c>
      <c r="C16" s="15" t="s">
        <v>30</v>
      </c>
      <c r="D16" s="16">
        <v>11264052.127610002</v>
      </c>
      <c r="E16" s="16">
        <v>17626828.5</v>
      </c>
      <c r="F16" s="16">
        <v>14307603.124</v>
      </c>
      <c r="G16" s="16">
        <v>12132766.519620001</v>
      </c>
      <c r="H16" s="16">
        <f>51281070.5-53.835</f>
        <v>51281016.664999999</v>
      </c>
      <c r="I16" s="16">
        <f>17496129.1-53.835</f>
        <v>17496075.265000001</v>
      </c>
      <c r="J16" s="16">
        <v>1039544.3</v>
      </c>
      <c r="K16" s="16">
        <v>32745397</v>
      </c>
      <c r="L16" s="16">
        <f t="shared" si="0"/>
        <v>61327765.099999994</v>
      </c>
      <c r="M16" s="16">
        <v>29844648.399999999</v>
      </c>
      <c r="N16" s="16">
        <v>1676187.7</v>
      </c>
      <c r="O16" s="16">
        <v>29806929</v>
      </c>
      <c r="P16" s="16">
        <f>136191880.7-25.3</f>
        <v>136191855.39999998</v>
      </c>
      <c r="Q16" s="16">
        <f>101137775.1-25.3</f>
        <v>101137749.8</v>
      </c>
      <c r="R16" s="16">
        <v>2012469.8</v>
      </c>
      <c r="S16" s="16">
        <v>33041635</v>
      </c>
      <c r="T16" s="16">
        <f>102993243.1-25.3</f>
        <v>102993217.8</v>
      </c>
      <c r="U16" s="16">
        <f>102993243.1-25.3</f>
        <v>102993217.8</v>
      </c>
    </row>
    <row r="17" spans="1:21" ht="15.75" x14ac:dyDescent="0.25">
      <c r="A17" s="4"/>
      <c r="B17" s="16" t="s">
        <v>31</v>
      </c>
      <c r="C17" s="15" t="s">
        <v>32</v>
      </c>
      <c r="D17" s="16">
        <v>1861974.0094099999</v>
      </c>
      <c r="E17" s="16">
        <v>1623090.5</v>
      </c>
      <c r="F17" s="16">
        <v>2346879.2480000001</v>
      </c>
      <c r="G17" s="16">
        <v>2194353.88032</v>
      </c>
      <c r="H17" s="16">
        <v>2141228</v>
      </c>
      <c r="I17" s="16">
        <v>1523723.2</v>
      </c>
      <c r="J17" s="16">
        <v>617504.80000000005</v>
      </c>
      <c r="K17" s="16">
        <v>0</v>
      </c>
      <c r="L17" s="16">
        <f t="shared" si="0"/>
        <v>4746492.9000000004</v>
      </c>
      <c r="M17" s="16">
        <v>3776701.4</v>
      </c>
      <c r="N17" s="16">
        <v>969791.5</v>
      </c>
      <c r="O17" s="16">
        <v>0</v>
      </c>
      <c r="P17" s="16">
        <v>4362460.3</v>
      </c>
      <c r="Q17" s="16">
        <v>2829903.7</v>
      </c>
      <c r="R17" s="16">
        <v>1532556.6</v>
      </c>
      <c r="S17" s="16">
        <v>0</v>
      </c>
      <c r="T17" s="16">
        <v>2676761.6000000001</v>
      </c>
      <c r="U17" s="16">
        <v>2710075</v>
      </c>
    </row>
    <row r="18" spans="1:21" ht="15.75" x14ac:dyDescent="0.25">
      <c r="A18" s="4"/>
      <c r="B18" s="16" t="s">
        <v>33</v>
      </c>
      <c r="C18" s="15" t="s">
        <v>34</v>
      </c>
      <c r="D18" s="16">
        <v>1637707.0072500003</v>
      </c>
      <c r="E18" s="16">
        <v>1836967.4</v>
      </c>
      <c r="F18" s="16">
        <v>1596985.689</v>
      </c>
      <c r="G18" s="16">
        <v>1517751.9779000001</v>
      </c>
      <c r="H18" s="16">
        <v>1756352.8</v>
      </c>
      <c r="I18" s="16">
        <v>1599401.9</v>
      </c>
      <c r="J18" s="16">
        <v>156950.9</v>
      </c>
      <c r="K18" s="16">
        <v>0</v>
      </c>
      <c r="L18" s="16">
        <f t="shared" si="0"/>
        <v>1976336.4000000001</v>
      </c>
      <c r="M18" s="16">
        <v>1788048.8</v>
      </c>
      <c r="N18" s="16">
        <v>188287.6</v>
      </c>
      <c r="O18" s="16">
        <v>0</v>
      </c>
      <c r="P18" s="16">
        <v>1801141.7</v>
      </c>
      <c r="Q18" s="16">
        <v>1650492.7</v>
      </c>
      <c r="R18" s="16">
        <v>150649</v>
      </c>
      <c r="S18" s="16">
        <v>0</v>
      </c>
      <c r="T18" s="16">
        <v>1698878</v>
      </c>
      <c r="U18" s="16">
        <v>1700492.7</v>
      </c>
    </row>
    <row r="19" spans="1:21" ht="15.75" x14ac:dyDescent="0.25">
      <c r="A19" s="4"/>
      <c r="B19" s="16" t="s">
        <v>35</v>
      </c>
      <c r="C19" s="15" t="s">
        <v>36</v>
      </c>
      <c r="D19" s="16">
        <v>26529.817179999998</v>
      </c>
      <c r="E19" s="16">
        <v>21779.200000000001</v>
      </c>
      <c r="F19" s="16">
        <v>19657.2</v>
      </c>
      <c r="G19" s="16">
        <v>19158.68518</v>
      </c>
      <c r="H19" s="16">
        <v>17664.400000000001</v>
      </c>
      <c r="I19" s="16">
        <v>17664.400000000001</v>
      </c>
      <c r="J19" s="16">
        <v>0</v>
      </c>
      <c r="K19" s="16">
        <v>0</v>
      </c>
      <c r="L19" s="16">
        <f t="shared" si="0"/>
        <v>24212.2</v>
      </c>
      <c r="M19" s="16">
        <v>24212.2</v>
      </c>
      <c r="N19" s="16">
        <v>0</v>
      </c>
      <c r="O19" s="16">
        <v>0</v>
      </c>
      <c r="P19" s="16">
        <v>17988.099999999999</v>
      </c>
      <c r="Q19" s="16">
        <v>17988.099999999999</v>
      </c>
      <c r="R19" s="16">
        <v>0</v>
      </c>
      <c r="S19" s="16">
        <v>0</v>
      </c>
      <c r="T19" s="16">
        <v>18330</v>
      </c>
      <c r="U19" s="16">
        <v>18878.099999999999</v>
      </c>
    </row>
    <row r="20" spans="1:21" ht="31.5" x14ac:dyDescent="0.25">
      <c r="A20" s="4"/>
      <c r="B20" s="16" t="s">
        <v>37</v>
      </c>
      <c r="C20" s="15" t="s">
        <v>38</v>
      </c>
      <c r="D20" s="16">
        <v>114826.85359000001</v>
      </c>
      <c r="E20" s="16">
        <v>147902.79999999999</v>
      </c>
      <c r="F20" s="16">
        <v>105141.3</v>
      </c>
      <c r="G20" s="16">
        <v>99814.76298</v>
      </c>
      <c r="H20" s="16">
        <v>129001.3</v>
      </c>
      <c r="I20" s="16">
        <v>120901.3</v>
      </c>
      <c r="J20" s="16">
        <v>8100</v>
      </c>
      <c r="K20" s="16">
        <v>0</v>
      </c>
      <c r="L20" s="16">
        <f t="shared" si="0"/>
        <v>205193.60000000001</v>
      </c>
      <c r="M20" s="16">
        <v>145404.20000000001</v>
      </c>
      <c r="N20" s="16">
        <v>59789.4</v>
      </c>
      <c r="O20" s="16">
        <v>0</v>
      </c>
      <c r="P20" s="16">
        <v>189438</v>
      </c>
      <c r="Q20" s="16">
        <v>180438</v>
      </c>
      <c r="R20" s="16">
        <v>9000</v>
      </c>
      <c r="S20" s="16">
        <v>0</v>
      </c>
      <c r="T20" s="16">
        <v>168756.2</v>
      </c>
      <c r="U20" s="16">
        <v>174257.7</v>
      </c>
    </row>
    <row r="21" spans="1:21" ht="15.75" x14ac:dyDescent="0.25">
      <c r="A21" s="4"/>
      <c r="B21" s="16" t="s">
        <v>39</v>
      </c>
      <c r="C21" s="15" t="s">
        <v>40</v>
      </c>
      <c r="D21" s="16">
        <v>2245208.86479</v>
      </c>
      <c r="E21" s="16">
        <v>2297542.6</v>
      </c>
      <c r="F21" s="16">
        <v>1104390.8999999999</v>
      </c>
      <c r="G21" s="16">
        <v>1046502.21299</v>
      </c>
      <c r="H21" s="16">
        <v>1052121.5</v>
      </c>
      <c r="I21" s="16">
        <v>962121.5</v>
      </c>
      <c r="J21" s="16">
        <v>90000</v>
      </c>
      <c r="K21" s="16">
        <v>0</v>
      </c>
      <c r="L21" s="16">
        <f t="shared" si="0"/>
        <v>1823141.2</v>
      </c>
      <c r="M21" s="16">
        <v>1729671.3</v>
      </c>
      <c r="N21" s="16">
        <v>93469.9</v>
      </c>
      <c r="O21" s="16">
        <v>0</v>
      </c>
      <c r="P21" s="16">
        <v>2612608.5</v>
      </c>
      <c r="Q21" s="16">
        <v>2522608.5</v>
      </c>
      <c r="R21" s="16">
        <v>90000</v>
      </c>
      <c r="S21" s="16">
        <v>0</v>
      </c>
      <c r="T21" s="16">
        <v>2554845.4</v>
      </c>
      <c r="U21" s="16">
        <v>2606143.9</v>
      </c>
    </row>
    <row r="22" spans="1:21" ht="15.75" x14ac:dyDescent="0.25">
      <c r="A22" s="4"/>
      <c r="B22" s="16" t="s">
        <v>41</v>
      </c>
      <c r="C22" s="15" t="s">
        <v>42</v>
      </c>
      <c r="D22" s="16">
        <v>84750.661659999998</v>
      </c>
      <c r="E22" s="16">
        <v>136078.39999999999</v>
      </c>
      <c r="F22" s="16">
        <v>84060.463000000003</v>
      </c>
      <c r="G22" s="16">
        <v>73105.781430000003</v>
      </c>
      <c r="H22" s="16">
        <v>177584.5</v>
      </c>
      <c r="I22" s="16">
        <v>100784.5</v>
      </c>
      <c r="J22" s="16">
        <v>76800</v>
      </c>
      <c r="K22" s="16">
        <v>0</v>
      </c>
      <c r="L22" s="16">
        <f t="shared" si="0"/>
        <v>248057.9</v>
      </c>
      <c r="M22" s="16">
        <v>101416.5</v>
      </c>
      <c r="N22" s="16">
        <v>146641.4</v>
      </c>
      <c r="O22" s="16">
        <v>0</v>
      </c>
      <c r="P22" s="16">
        <v>257904.8</v>
      </c>
      <c r="Q22" s="16">
        <v>111104.8</v>
      </c>
      <c r="R22" s="16">
        <v>146800</v>
      </c>
      <c r="S22" s="16">
        <v>0</v>
      </c>
      <c r="T22" s="16">
        <v>121209.5</v>
      </c>
      <c r="U22" s="16">
        <v>122396.7</v>
      </c>
    </row>
    <row r="23" spans="1:21" ht="15.75" x14ac:dyDescent="0.25">
      <c r="A23" s="4"/>
      <c r="B23" s="16" t="s">
        <v>43</v>
      </c>
      <c r="C23" s="15" t="s">
        <v>44</v>
      </c>
      <c r="D23" s="16">
        <v>24508.936300000001</v>
      </c>
      <c r="E23" s="16">
        <v>8429.2999999999993</v>
      </c>
      <c r="F23" s="16">
        <v>5045.2</v>
      </c>
      <c r="G23" s="16">
        <v>4591.6507499999998</v>
      </c>
      <c r="H23" s="16">
        <v>4909</v>
      </c>
      <c r="I23" s="16">
        <v>4909</v>
      </c>
      <c r="J23" s="16">
        <v>0</v>
      </c>
      <c r="K23" s="16">
        <v>0</v>
      </c>
      <c r="L23" s="16">
        <f t="shared" si="0"/>
        <v>5675.1</v>
      </c>
      <c r="M23" s="16">
        <v>5675.1</v>
      </c>
      <c r="N23" s="16">
        <v>0</v>
      </c>
      <c r="O23" s="16">
        <v>0</v>
      </c>
      <c r="P23" s="16">
        <v>39957</v>
      </c>
      <c r="Q23" s="16">
        <v>39957</v>
      </c>
      <c r="R23" s="16">
        <v>0</v>
      </c>
      <c r="S23" s="16">
        <v>0</v>
      </c>
      <c r="T23" s="16">
        <v>40052.199999999997</v>
      </c>
      <c r="U23" s="16">
        <v>40201.800000000003</v>
      </c>
    </row>
    <row r="24" spans="1:21" ht="31.5" x14ac:dyDescent="0.25">
      <c r="A24" s="4"/>
      <c r="B24" s="16" t="s">
        <v>45</v>
      </c>
      <c r="C24" s="15" t="s">
        <v>46</v>
      </c>
      <c r="D24" s="16">
        <v>148675.52517000001</v>
      </c>
      <c r="E24" s="16">
        <v>156820.5</v>
      </c>
      <c r="F24" s="16">
        <v>152499.522</v>
      </c>
      <c r="G24" s="16">
        <v>143562.27860000002</v>
      </c>
      <c r="H24" s="16">
        <v>233877</v>
      </c>
      <c r="I24" s="16">
        <v>150688.4</v>
      </c>
      <c r="J24" s="16">
        <v>83188.600000000006</v>
      </c>
      <c r="K24" s="16">
        <v>0</v>
      </c>
      <c r="L24" s="16">
        <f t="shared" si="0"/>
        <v>375808.9</v>
      </c>
      <c r="M24" s="16">
        <v>171648.3</v>
      </c>
      <c r="N24" s="16">
        <v>204160.6</v>
      </c>
      <c r="O24" s="16">
        <v>0</v>
      </c>
      <c r="P24" s="16">
        <v>240674.7</v>
      </c>
      <c r="Q24" s="16">
        <v>166210.5</v>
      </c>
      <c r="R24" s="16">
        <v>74464.2</v>
      </c>
      <c r="S24" s="16">
        <v>0</v>
      </c>
      <c r="T24" s="16">
        <v>167770.20000000001</v>
      </c>
      <c r="U24" s="16">
        <v>170163.6</v>
      </c>
    </row>
    <row r="25" spans="1:21" ht="31.5" x14ac:dyDescent="0.25">
      <c r="A25" s="4"/>
      <c r="B25" s="16" t="s">
        <v>47</v>
      </c>
      <c r="C25" s="15" t="s">
        <v>48</v>
      </c>
      <c r="D25" s="16">
        <v>5119870.4522600006</v>
      </c>
      <c r="E25" s="16">
        <v>11398217.800000001</v>
      </c>
      <c r="F25" s="16">
        <v>8892943.602</v>
      </c>
      <c r="G25" s="16">
        <v>7033925.2894700002</v>
      </c>
      <c r="H25" s="16">
        <f>45768332-53.835</f>
        <v>45768278.164999999</v>
      </c>
      <c r="I25" s="16">
        <f>13015934.9-53.835</f>
        <v>13015881.064999999</v>
      </c>
      <c r="J25" s="16">
        <v>7000</v>
      </c>
      <c r="K25" s="16">
        <v>32745397.100000001</v>
      </c>
      <c r="L25" s="16">
        <f t="shared" si="0"/>
        <v>51922847.299999997</v>
      </c>
      <c r="M25" s="16">
        <v>22101870.5</v>
      </c>
      <c r="N25" s="16">
        <v>14047.3</v>
      </c>
      <c r="O25" s="16">
        <v>29806929.5</v>
      </c>
      <c r="P25" s="16">
        <f>126669707.6-25.3</f>
        <v>126669682.3</v>
      </c>
      <c r="Q25" s="16">
        <f>93619071.9-25.3</f>
        <v>93619046.600000009</v>
      </c>
      <c r="R25" s="16">
        <v>9000</v>
      </c>
      <c r="S25" s="16">
        <v>33041635.699999999</v>
      </c>
      <c r="T25" s="16">
        <f>93839019.8-25.3</f>
        <v>93838994.5</v>
      </c>
      <c r="U25" s="16">
        <f>95450633.6-25.3</f>
        <v>95450608.299999997</v>
      </c>
    </row>
    <row r="26" spans="1:21" ht="15.75" x14ac:dyDescent="0.25">
      <c r="A26" s="4"/>
      <c r="B26" s="14" t="s">
        <v>49</v>
      </c>
      <c r="C26" s="15" t="s">
        <v>50</v>
      </c>
      <c r="D26" s="16">
        <v>731846.62118000002</v>
      </c>
      <c r="E26" s="16">
        <v>826978.8</v>
      </c>
      <c r="F26" s="16">
        <v>634897.79399999999</v>
      </c>
      <c r="G26" s="16">
        <v>588665.77569000004</v>
      </c>
      <c r="H26" s="16">
        <v>721619.1</v>
      </c>
      <c r="I26" s="16">
        <v>639186.80000000005</v>
      </c>
      <c r="J26" s="16">
        <v>82432.3</v>
      </c>
      <c r="K26" s="16">
        <v>0</v>
      </c>
      <c r="L26" s="16">
        <f t="shared" si="0"/>
        <v>748436.70000000007</v>
      </c>
      <c r="M26" s="16">
        <v>629352.80000000005</v>
      </c>
      <c r="N26" s="16">
        <v>119083.9</v>
      </c>
      <c r="O26" s="16">
        <v>0</v>
      </c>
      <c r="P26" s="16">
        <v>992764.8</v>
      </c>
      <c r="Q26" s="16">
        <v>917239.5</v>
      </c>
      <c r="R26" s="16">
        <v>75525.3</v>
      </c>
      <c r="S26" s="16">
        <v>0</v>
      </c>
      <c r="T26" s="16">
        <v>1006620.2</v>
      </c>
      <c r="U26" s="16">
        <v>1006620.2</v>
      </c>
    </row>
    <row r="27" spans="1:21" ht="15.75" x14ac:dyDescent="0.25">
      <c r="A27" s="4"/>
      <c r="B27" s="16" t="s">
        <v>51</v>
      </c>
      <c r="C27" s="15" t="s">
        <v>52</v>
      </c>
      <c r="D27" s="16">
        <v>67592.362219999995</v>
      </c>
      <c r="E27" s="16">
        <v>71039.399999999994</v>
      </c>
      <c r="F27" s="16">
        <v>64843.8</v>
      </c>
      <c r="G27" s="16">
        <v>62181.58928</v>
      </c>
      <c r="H27" s="16">
        <v>67541.600000000006</v>
      </c>
      <c r="I27" s="16">
        <v>62669.1</v>
      </c>
      <c r="J27" s="16">
        <v>4872.5</v>
      </c>
      <c r="K27" s="16">
        <v>0</v>
      </c>
      <c r="L27" s="16">
        <f t="shared" si="0"/>
        <v>99204</v>
      </c>
      <c r="M27" s="16">
        <v>93802.5</v>
      </c>
      <c r="N27" s="16">
        <v>5401.5</v>
      </c>
      <c r="O27" s="16">
        <v>0</v>
      </c>
      <c r="P27" s="16">
        <v>229235.9</v>
      </c>
      <c r="Q27" s="16">
        <v>224363.4</v>
      </c>
      <c r="R27" s="16">
        <v>4872.5</v>
      </c>
      <c r="S27" s="16">
        <v>0</v>
      </c>
      <c r="T27" s="16">
        <v>228200</v>
      </c>
      <c r="U27" s="16">
        <v>233940.9</v>
      </c>
    </row>
    <row r="28" spans="1:21" ht="15.75" x14ac:dyDescent="0.25">
      <c r="A28" s="4"/>
      <c r="B28" s="16" t="s">
        <v>53</v>
      </c>
      <c r="C28" s="15" t="s">
        <v>54</v>
      </c>
      <c r="D28" s="16">
        <v>650205.31495999999</v>
      </c>
      <c r="E28" s="16">
        <v>754858.4</v>
      </c>
      <c r="F28" s="16">
        <v>558152.29399999999</v>
      </c>
      <c r="G28" s="16">
        <v>519190.81741000002</v>
      </c>
      <c r="H28" s="16">
        <v>652996.5</v>
      </c>
      <c r="I28" s="16">
        <v>575436.69999999995</v>
      </c>
      <c r="J28" s="16">
        <v>77559.8</v>
      </c>
      <c r="K28" s="16">
        <v>0</v>
      </c>
      <c r="L28" s="16">
        <f t="shared" si="0"/>
        <v>636530</v>
      </c>
      <c r="M28" s="16">
        <v>522847.6</v>
      </c>
      <c r="N28" s="16">
        <v>113682.4</v>
      </c>
      <c r="O28" s="16">
        <v>0</v>
      </c>
      <c r="P28" s="16">
        <v>762447.9</v>
      </c>
      <c r="Q28" s="16">
        <v>691795.1</v>
      </c>
      <c r="R28" s="16">
        <v>70652.800000000003</v>
      </c>
      <c r="S28" s="16">
        <v>0</v>
      </c>
      <c r="T28" s="16">
        <v>695946.1</v>
      </c>
      <c r="U28" s="16">
        <v>771598.3</v>
      </c>
    </row>
    <row r="29" spans="1:21" ht="31.5" x14ac:dyDescent="0.25">
      <c r="A29" s="4"/>
      <c r="B29" s="16" t="s">
        <v>55</v>
      </c>
      <c r="C29" s="15" t="s">
        <v>56</v>
      </c>
      <c r="D29" s="16">
        <v>1848.944</v>
      </c>
      <c r="E29" s="16">
        <v>1081</v>
      </c>
      <c r="F29" s="16">
        <v>1901.7</v>
      </c>
      <c r="G29" s="16">
        <v>1836.51</v>
      </c>
      <c r="H29" s="16">
        <v>1081</v>
      </c>
      <c r="I29" s="16">
        <v>1081</v>
      </c>
      <c r="J29" s="16">
        <v>0</v>
      </c>
      <c r="K29" s="16">
        <v>0</v>
      </c>
      <c r="L29" s="16">
        <f t="shared" si="0"/>
        <v>1784.5</v>
      </c>
      <c r="M29" s="16">
        <v>1784.5</v>
      </c>
      <c r="N29" s="16">
        <v>0</v>
      </c>
      <c r="O29" s="16">
        <v>0</v>
      </c>
      <c r="P29" s="16">
        <v>1081</v>
      </c>
      <c r="Q29" s="16">
        <v>1081</v>
      </c>
      <c r="R29" s="16">
        <v>0</v>
      </c>
      <c r="S29" s="16">
        <v>0</v>
      </c>
      <c r="T29" s="16">
        <v>1081</v>
      </c>
      <c r="U29" s="16">
        <v>1081</v>
      </c>
    </row>
    <row r="30" spans="1:21" ht="31.5" x14ac:dyDescent="0.25">
      <c r="A30" s="4"/>
      <c r="B30" s="16" t="s">
        <v>57</v>
      </c>
      <c r="C30" s="15" t="s">
        <v>58</v>
      </c>
      <c r="D30" s="16">
        <v>12200</v>
      </c>
      <c r="E30" s="16">
        <v>0</v>
      </c>
      <c r="F30" s="16">
        <v>10000</v>
      </c>
      <c r="G30" s="16">
        <v>5456.8590000000004</v>
      </c>
      <c r="H30" s="16">
        <v>0</v>
      </c>
      <c r="I30" s="16">
        <v>0</v>
      </c>
      <c r="J30" s="16">
        <v>0</v>
      </c>
      <c r="K30" s="16">
        <v>0</v>
      </c>
      <c r="L30" s="16">
        <f t="shared" si="0"/>
        <v>10918.2</v>
      </c>
      <c r="M30" s="16">
        <v>10918.2</v>
      </c>
      <c r="N30" s="16">
        <v>0</v>
      </c>
      <c r="O30" s="16">
        <v>0</v>
      </c>
      <c r="P30" s="16"/>
      <c r="Q30" s="16"/>
      <c r="R30" s="16"/>
      <c r="S30" s="16"/>
      <c r="T30" s="16"/>
      <c r="U30" s="16"/>
    </row>
    <row r="31" spans="1:21" ht="15.75" x14ac:dyDescent="0.25">
      <c r="A31" s="4"/>
      <c r="B31" s="14" t="s">
        <v>59</v>
      </c>
      <c r="C31" s="15" t="s">
        <v>60</v>
      </c>
      <c r="D31" s="16">
        <v>1808666.70209</v>
      </c>
      <c r="E31" s="16">
        <v>1249860.3999999999</v>
      </c>
      <c r="F31" s="16">
        <v>1616803.6</v>
      </c>
      <c r="G31" s="16">
        <v>1598641.50214</v>
      </c>
      <c r="H31" s="16">
        <v>1208140.5</v>
      </c>
      <c r="I31" s="16">
        <v>1208140.5</v>
      </c>
      <c r="J31" s="16">
        <v>0</v>
      </c>
      <c r="K31" s="16">
        <v>0</v>
      </c>
      <c r="L31" s="16">
        <f t="shared" si="0"/>
        <v>2088878.2999999998</v>
      </c>
      <c r="M31" s="16">
        <v>2088715.9</v>
      </c>
      <c r="N31" s="16">
        <v>162.4</v>
      </c>
      <c r="O31" s="16">
        <v>0</v>
      </c>
      <c r="P31" s="16">
        <v>1434547.2</v>
      </c>
      <c r="Q31" s="16">
        <v>1434547.2</v>
      </c>
      <c r="R31" s="16">
        <v>0</v>
      </c>
      <c r="S31" s="16">
        <v>0</v>
      </c>
      <c r="T31" s="16">
        <v>1494312.7</v>
      </c>
      <c r="U31" s="16">
        <v>1494312.7</v>
      </c>
    </row>
    <row r="32" spans="1:21" ht="15.75" x14ac:dyDescent="0.25">
      <c r="A32" s="4"/>
      <c r="B32" s="16" t="s">
        <v>61</v>
      </c>
      <c r="C32" s="15" t="s">
        <v>60</v>
      </c>
      <c r="D32" s="16">
        <v>1245665.7161300001</v>
      </c>
      <c r="E32" s="16">
        <v>1249860.3999999999</v>
      </c>
      <c r="F32" s="16">
        <v>1208140.5</v>
      </c>
      <c r="G32" s="16">
        <v>1207644.72973</v>
      </c>
      <c r="H32" s="16">
        <v>1208140.5</v>
      </c>
      <c r="I32" s="16">
        <v>1208140.5</v>
      </c>
      <c r="J32" s="16">
        <v>0</v>
      </c>
      <c r="K32" s="16">
        <v>0</v>
      </c>
      <c r="L32" s="16">
        <f t="shared" si="0"/>
        <v>1329504</v>
      </c>
      <c r="M32" s="16">
        <v>1329341.6000000001</v>
      </c>
      <c r="N32" s="16">
        <v>162.4</v>
      </c>
      <c r="O32" s="16">
        <v>0</v>
      </c>
      <c r="P32" s="16">
        <v>1423140.5</v>
      </c>
      <c r="Q32" s="16">
        <v>1423140.5</v>
      </c>
      <c r="R32" s="16">
        <v>0</v>
      </c>
      <c r="S32" s="16">
        <v>0</v>
      </c>
      <c r="T32" s="16">
        <v>1446096</v>
      </c>
      <c r="U32" s="16">
        <v>1482906</v>
      </c>
    </row>
    <row r="33" spans="1:21" ht="15.75" x14ac:dyDescent="0.25">
      <c r="A33" s="4"/>
      <c r="B33" s="23">
        <v>7063</v>
      </c>
      <c r="C33" s="15" t="s">
        <v>62</v>
      </c>
      <c r="D33" s="16"/>
      <c r="E33" s="16"/>
      <c r="F33" s="16"/>
      <c r="G33" s="16"/>
      <c r="H33" s="16"/>
      <c r="I33" s="16"/>
      <c r="J33" s="16"/>
      <c r="K33" s="16"/>
      <c r="L33" s="16">
        <f t="shared" si="0"/>
        <v>3458.8</v>
      </c>
      <c r="M33" s="16">
        <v>3458.8</v>
      </c>
      <c r="N33" s="16">
        <v>0</v>
      </c>
      <c r="O33" s="16">
        <v>0</v>
      </c>
      <c r="P33" s="16">
        <v>11406.7</v>
      </c>
      <c r="Q33" s="16">
        <v>11406.7</v>
      </c>
      <c r="R33" s="16">
        <v>0</v>
      </c>
      <c r="S33" s="16">
        <v>0</v>
      </c>
      <c r="T33" s="16">
        <v>11406.7</v>
      </c>
      <c r="U33" s="16">
        <v>11406.7</v>
      </c>
    </row>
    <row r="34" spans="1:21" ht="31.5" x14ac:dyDescent="0.25">
      <c r="A34" s="4"/>
      <c r="B34" s="16" t="s">
        <v>63</v>
      </c>
      <c r="C34" s="15" t="s">
        <v>64</v>
      </c>
      <c r="D34" s="16">
        <v>563000.98595999996</v>
      </c>
      <c r="E34" s="16">
        <v>0</v>
      </c>
      <c r="F34" s="16">
        <v>408663.1</v>
      </c>
      <c r="G34" s="16">
        <v>390996.77240999998</v>
      </c>
      <c r="H34" s="16">
        <v>0</v>
      </c>
      <c r="I34" s="16">
        <v>0</v>
      </c>
      <c r="J34" s="16">
        <v>0</v>
      </c>
      <c r="K34" s="16">
        <v>0</v>
      </c>
      <c r="L34" s="16">
        <f t="shared" si="0"/>
        <v>755915.5</v>
      </c>
      <c r="M34" s="16">
        <v>755915.5</v>
      </c>
      <c r="N34" s="16">
        <v>0</v>
      </c>
      <c r="O34" s="16">
        <v>0</v>
      </c>
      <c r="P34" s="16"/>
      <c r="Q34" s="16"/>
      <c r="R34" s="16"/>
      <c r="S34" s="16"/>
      <c r="T34" s="16"/>
      <c r="U34" s="16"/>
    </row>
    <row r="35" spans="1:21" ht="15.75" x14ac:dyDescent="0.25">
      <c r="A35" s="4"/>
      <c r="B35" s="14" t="s">
        <v>65</v>
      </c>
      <c r="C35" s="15" t="s">
        <v>66</v>
      </c>
      <c r="D35" s="16">
        <v>2797561.1516200001</v>
      </c>
      <c r="E35" s="16">
        <v>3114491.6</v>
      </c>
      <c r="F35" s="16">
        <v>4456959.5609999998</v>
      </c>
      <c r="G35" s="16">
        <v>3489973.7744999998</v>
      </c>
      <c r="H35" s="16">
        <v>7987499.5</v>
      </c>
      <c r="I35" s="16">
        <v>3135762.4</v>
      </c>
      <c r="J35" s="16">
        <v>736632.9</v>
      </c>
      <c r="K35" s="16">
        <v>4115104.2</v>
      </c>
      <c r="L35" s="16">
        <f t="shared" si="0"/>
        <v>9397561</v>
      </c>
      <c r="M35" s="16">
        <v>5397762.7000000002</v>
      </c>
      <c r="N35" s="16">
        <v>1387798.6</v>
      </c>
      <c r="O35" s="16">
        <v>2611999.7000000002</v>
      </c>
      <c r="P35" s="16">
        <v>7894358.2999999998</v>
      </c>
      <c r="Q35" s="16">
        <v>4562414.3</v>
      </c>
      <c r="R35" s="16">
        <v>767857.8</v>
      </c>
      <c r="S35" s="16">
        <v>2564086.2000000002</v>
      </c>
      <c r="T35" s="16">
        <v>4367356.4000000004</v>
      </c>
      <c r="U35" s="16">
        <v>4367356.4000000004</v>
      </c>
    </row>
    <row r="36" spans="1:21" ht="15.75" x14ac:dyDescent="0.25">
      <c r="A36" s="4"/>
      <c r="B36" s="16" t="s">
        <v>67</v>
      </c>
      <c r="C36" s="15" t="s">
        <v>68</v>
      </c>
      <c r="D36" s="16">
        <v>54300.28544</v>
      </c>
      <c r="E36" s="16">
        <v>54773.7</v>
      </c>
      <c r="F36" s="16">
        <v>61797</v>
      </c>
      <c r="G36" s="16">
        <v>56986.326760000004</v>
      </c>
      <c r="H36" s="16">
        <v>67102.3</v>
      </c>
      <c r="I36" s="16">
        <v>59402.3</v>
      </c>
      <c r="J36" s="16">
        <v>7700</v>
      </c>
      <c r="K36" s="16">
        <v>0</v>
      </c>
      <c r="L36" s="16">
        <f t="shared" si="0"/>
        <v>82874</v>
      </c>
      <c r="M36" s="16">
        <v>72203.399999999994</v>
      </c>
      <c r="N36" s="16">
        <v>10670.6</v>
      </c>
      <c r="O36" s="16">
        <v>0</v>
      </c>
      <c r="P36" s="16">
        <v>92347.6</v>
      </c>
      <c r="Q36" s="16">
        <v>84647.6</v>
      </c>
      <c r="R36" s="16">
        <v>7700</v>
      </c>
      <c r="S36" s="16">
        <v>0</v>
      </c>
      <c r="T36" s="16">
        <v>84647.6</v>
      </c>
      <c r="U36" s="16">
        <v>84647.6</v>
      </c>
    </row>
    <row r="37" spans="1:21" ht="15.75" x14ac:dyDescent="0.25">
      <c r="A37" s="4"/>
      <c r="B37" s="16" t="s">
        <v>69</v>
      </c>
      <c r="C37" s="15" t="s">
        <v>70</v>
      </c>
      <c r="D37" s="16">
        <v>622268.0969</v>
      </c>
      <c r="E37" s="16">
        <v>635625.69999999995</v>
      </c>
      <c r="F37" s="16">
        <v>706416.53</v>
      </c>
      <c r="G37" s="16">
        <v>669649.52294000005</v>
      </c>
      <c r="H37" s="16">
        <v>916521.1</v>
      </c>
      <c r="I37" s="16">
        <v>652496.9</v>
      </c>
      <c r="J37" s="16">
        <v>264024.2</v>
      </c>
      <c r="K37" s="16">
        <v>0</v>
      </c>
      <c r="L37" s="16">
        <f t="shared" si="0"/>
        <v>1060438</v>
      </c>
      <c r="M37" s="16">
        <v>750892.7</v>
      </c>
      <c r="N37" s="16">
        <v>309545.3</v>
      </c>
      <c r="O37" s="16">
        <v>0</v>
      </c>
      <c r="P37" s="16">
        <v>1119033.6000000001</v>
      </c>
      <c r="Q37" s="16">
        <v>844307.5</v>
      </c>
      <c r="R37" s="16">
        <v>274726.09999999998</v>
      </c>
      <c r="S37" s="16">
        <v>0</v>
      </c>
      <c r="T37" s="16">
        <v>844440.5</v>
      </c>
      <c r="U37" s="16">
        <v>866436.9</v>
      </c>
    </row>
    <row r="38" spans="1:21" ht="15.75" x14ac:dyDescent="0.25">
      <c r="A38" s="4"/>
      <c r="B38" s="16" t="s">
        <v>71</v>
      </c>
      <c r="C38" s="15" t="s">
        <v>72</v>
      </c>
      <c r="D38" s="16">
        <v>689705.98778000008</v>
      </c>
      <c r="E38" s="16">
        <v>701450.8</v>
      </c>
      <c r="F38" s="16">
        <v>2177397.6740000001</v>
      </c>
      <c r="G38" s="16">
        <v>1550014.3590400002</v>
      </c>
      <c r="H38" s="16">
        <v>1028836</v>
      </c>
      <c r="I38" s="16">
        <v>743954.9</v>
      </c>
      <c r="J38" s="16">
        <v>284881.09999999998</v>
      </c>
      <c r="K38" s="16">
        <v>0</v>
      </c>
      <c r="L38" s="16">
        <f t="shared" si="0"/>
        <v>3653513.8</v>
      </c>
      <c r="M38" s="16">
        <v>2952467.5</v>
      </c>
      <c r="N38" s="16">
        <v>701046.3</v>
      </c>
      <c r="O38" s="16">
        <v>0</v>
      </c>
      <c r="P38" s="16">
        <v>1918438.5</v>
      </c>
      <c r="Q38" s="16">
        <v>1584099.2</v>
      </c>
      <c r="R38" s="16">
        <v>334339.3</v>
      </c>
      <c r="S38" s="16">
        <v>0</v>
      </c>
      <c r="T38" s="16">
        <v>1711879.2</v>
      </c>
      <c r="U38" s="16">
        <v>1711879.2</v>
      </c>
    </row>
    <row r="39" spans="1:21" ht="31.5" x14ac:dyDescent="0.25">
      <c r="A39" s="4"/>
      <c r="B39" s="16" t="s">
        <v>73</v>
      </c>
      <c r="C39" s="15" t="s">
        <v>74</v>
      </c>
      <c r="D39" s="16">
        <v>32527.842540000001</v>
      </c>
      <c r="E39" s="16">
        <v>45638.1</v>
      </c>
      <c r="F39" s="16">
        <v>35759.1</v>
      </c>
      <c r="G39" s="16">
        <v>35009.319929999998</v>
      </c>
      <c r="H39" s="16">
        <v>47040.800000000003</v>
      </c>
      <c r="I39" s="16">
        <v>45638.1</v>
      </c>
      <c r="J39" s="16">
        <v>1402.7</v>
      </c>
      <c r="K39" s="16">
        <v>0</v>
      </c>
      <c r="L39" s="16">
        <f t="shared" si="0"/>
        <v>40875.4</v>
      </c>
      <c r="M39" s="16">
        <v>37223.9</v>
      </c>
      <c r="N39" s="16">
        <v>3651.5</v>
      </c>
      <c r="O39" s="16">
        <v>0</v>
      </c>
      <c r="P39" s="16">
        <v>47698.9</v>
      </c>
      <c r="Q39" s="16">
        <v>45638.1</v>
      </c>
      <c r="R39" s="16">
        <v>2060.8000000000002</v>
      </c>
      <c r="S39" s="16">
        <v>0</v>
      </c>
      <c r="T39" s="16">
        <v>45638.1</v>
      </c>
      <c r="U39" s="16">
        <v>45638.1</v>
      </c>
    </row>
    <row r="40" spans="1:21" ht="31.5" x14ac:dyDescent="0.25">
      <c r="A40" s="4"/>
      <c r="B40" s="16" t="s">
        <v>75</v>
      </c>
      <c r="C40" s="15" t="s">
        <v>76</v>
      </c>
      <c r="D40" s="16">
        <v>1398758.9389599997</v>
      </c>
      <c r="E40" s="16">
        <v>1677003.3</v>
      </c>
      <c r="F40" s="16">
        <v>1475589.257</v>
      </c>
      <c r="G40" s="16">
        <v>1178314.2458299999</v>
      </c>
      <c r="H40" s="16">
        <v>5927999.2000000002</v>
      </c>
      <c r="I40" s="16">
        <v>1634270.2</v>
      </c>
      <c r="J40" s="16">
        <v>178624.9</v>
      </c>
      <c r="K40" s="16">
        <v>4115104.2</v>
      </c>
      <c r="L40" s="16">
        <f t="shared" si="0"/>
        <v>4559859.9000000004</v>
      </c>
      <c r="M40" s="16">
        <v>1584975.3</v>
      </c>
      <c r="N40" s="16">
        <v>362884.9</v>
      </c>
      <c r="O40" s="16">
        <v>2611999.7000000002</v>
      </c>
      <c r="P40" s="16">
        <v>4716839.7</v>
      </c>
      <c r="Q40" s="16">
        <v>2003721.9</v>
      </c>
      <c r="R40" s="16">
        <v>149031.6</v>
      </c>
      <c r="S40" s="16">
        <v>2564086.2000000002</v>
      </c>
      <c r="T40" s="16">
        <v>1817804.6</v>
      </c>
      <c r="U40" s="16">
        <v>1658754.6</v>
      </c>
    </row>
    <row r="41" spans="1:21" ht="15.75" x14ac:dyDescent="0.25">
      <c r="A41" s="4"/>
      <c r="B41" s="14" t="s">
        <v>77</v>
      </c>
      <c r="C41" s="15" t="s">
        <v>78</v>
      </c>
      <c r="D41" s="16">
        <v>3403608.35188</v>
      </c>
      <c r="E41" s="16">
        <v>3048875.3</v>
      </c>
      <c r="F41" s="16">
        <v>3091978.7740000002</v>
      </c>
      <c r="G41" s="16">
        <v>2818943.3307099994</v>
      </c>
      <c r="H41" s="16">
        <v>2927621.6</v>
      </c>
      <c r="I41" s="16">
        <v>2808769.2</v>
      </c>
      <c r="J41" s="16">
        <v>118852.4</v>
      </c>
      <c r="K41" s="16">
        <v>0</v>
      </c>
      <c r="L41" s="16">
        <f t="shared" si="0"/>
        <v>3704022.7</v>
      </c>
      <c r="M41" s="16">
        <v>3523431.5</v>
      </c>
      <c r="N41" s="16">
        <v>180591.2</v>
      </c>
      <c r="O41" s="16">
        <v>0</v>
      </c>
      <c r="P41" s="16">
        <v>3524553</v>
      </c>
      <c r="Q41" s="16">
        <v>3365063.3</v>
      </c>
      <c r="R41" s="16">
        <v>159489.70000000001</v>
      </c>
      <c r="S41" s="16">
        <v>0</v>
      </c>
      <c r="T41" s="16">
        <v>3370473.6</v>
      </c>
      <c r="U41" s="16">
        <v>3370473.6</v>
      </c>
    </row>
    <row r="42" spans="1:21" ht="15.75" x14ac:dyDescent="0.25">
      <c r="A42" s="4"/>
      <c r="B42" s="16" t="s">
        <v>79</v>
      </c>
      <c r="C42" s="15" t="s">
        <v>80</v>
      </c>
      <c r="D42" s="16">
        <v>758784.90224999993</v>
      </c>
      <c r="E42" s="16">
        <v>822802.9</v>
      </c>
      <c r="F42" s="16">
        <v>640319.06400000001</v>
      </c>
      <c r="G42" s="16">
        <v>586836.60166000004</v>
      </c>
      <c r="H42" s="16">
        <v>775986.9</v>
      </c>
      <c r="I42" s="16">
        <v>743685.6</v>
      </c>
      <c r="J42" s="16">
        <v>32301.3</v>
      </c>
      <c r="K42" s="16">
        <v>0</v>
      </c>
      <c r="L42" s="16">
        <f t="shared" si="0"/>
        <v>851152.6</v>
      </c>
      <c r="M42" s="16">
        <v>822955.5</v>
      </c>
      <c r="N42" s="16">
        <v>28197.1</v>
      </c>
      <c r="O42" s="16">
        <v>0</v>
      </c>
      <c r="P42" s="16">
        <v>816385.5</v>
      </c>
      <c r="Q42" s="16">
        <v>783688.7</v>
      </c>
      <c r="R42" s="16">
        <v>32696.799999999999</v>
      </c>
      <c r="S42" s="16">
        <v>0</v>
      </c>
      <c r="T42" s="16">
        <v>796006.2</v>
      </c>
      <c r="U42" s="16">
        <v>797407.8</v>
      </c>
    </row>
    <row r="43" spans="1:21" ht="15.75" x14ac:dyDescent="0.25">
      <c r="A43" s="4"/>
      <c r="B43" s="16" t="s">
        <v>81</v>
      </c>
      <c r="C43" s="15" t="s">
        <v>82</v>
      </c>
      <c r="D43" s="16">
        <v>1087105.8221799999</v>
      </c>
      <c r="E43" s="16">
        <v>1022476</v>
      </c>
      <c r="F43" s="16">
        <v>1019959.875</v>
      </c>
      <c r="G43" s="16">
        <v>881004.46347000008</v>
      </c>
      <c r="H43" s="16">
        <v>1030729.5</v>
      </c>
      <c r="I43" s="16">
        <v>960842.3</v>
      </c>
      <c r="J43" s="16">
        <v>69887.199999999997</v>
      </c>
      <c r="K43" s="16">
        <v>0</v>
      </c>
      <c r="L43" s="16">
        <f t="shared" si="0"/>
        <v>1283658.2</v>
      </c>
      <c r="M43" s="16">
        <v>1149905.2</v>
      </c>
      <c r="N43" s="16">
        <v>133753</v>
      </c>
      <c r="O43" s="16">
        <v>0</v>
      </c>
      <c r="P43" s="16">
        <v>1436459.4</v>
      </c>
      <c r="Q43" s="16">
        <v>1327070.3</v>
      </c>
      <c r="R43" s="16">
        <v>109389.1</v>
      </c>
      <c r="S43" s="16">
        <v>0</v>
      </c>
      <c r="T43" s="16">
        <v>1220668</v>
      </c>
      <c r="U43" s="16">
        <v>1255295.2</v>
      </c>
    </row>
    <row r="44" spans="1:21" ht="31.5" x14ac:dyDescent="0.25">
      <c r="A44" s="4"/>
      <c r="B44" s="16" t="s">
        <v>83</v>
      </c>
      <c r="C44" s="15" t="s">
        <v>84</v>
      </c>
      <c r="D44" s="16">
        <v>898121.99846999999</v>
      </c>
      <c r="E44" s="16">
        <v>936387.9</v>
      </c>
      <c r="F44" s="16">
        <v>1077489.7</v>
      </c>
      <c r="G44" s="16">
        <v>1030119.84519</v>
      </c>
      <c r="H44" s="16">
        <v>877257.1</v>
      </c>
      <c r="I44" s="16">
        <v>875893.2</v>
      </c>
      <c r="J44" s="16">
        <v>1363.9</v>
      </c>
      <c r="K44" s="16">
        <v>0</v>
      </c>
      <c r="L44" s="16">
        <f t="shared" si="0"/>
        <v>1037242.8</v>
      </c>
      <c r="M44" s="16">
        <v>1033936.8</v>
      </c>
      <c r="N44" s="16">
        <v>3306</v>
      </c>
      <c r="O44" s="16">
        <v>0</v>
      </c>
      <c r="P44" s="16">
        <v>934893.3</v>
      </c>
      <c r="Q44" s="16">
        <v>934452.4</v>
      </c>
      <c r="R44" s="16">
        <v>440.9</v>
      </c>
      <c r="S44" s="16">
        <v>0</v>
      </c>
      <c r="T44" s="16">
        <v>936861.8</v>
      </c>
      <c r="U44" s="16">
        <v>964201.5</v>
      </c>
    </row>
    <row r="45" spans="1:21" ht="31.5" x14ac:dyDescent="0.25">
      <c r="A45" s="4"/>
      <c r="B45" s="16" t="s">
        <v>85</v>
      </c>
      <c r="C45" s="15" t="s">
        <v>86</v>
      </c>
      <c r="D45" s="16">
        <v>22896.304649999998</v>
      </c>
      <c r="E45" s="16">
        <v>25905.9</v>
      </c>
      <c r="F45" s="16">
        <v>19843.5</v>
      </c>
      <c r="G45" s="16">
        <v>19518.517589999999</v>
      </c>
      <c r="H45" s="16">
        <v>36724.800000000003</v>
      </c>
      <c r="I45" s="16">
        <v>21424.799999999999</v>
      </c>
      <c r="J45" s="16">
        <v>15300</v>
      </c>
      <c r="K45" s="16">
        <v>0</v>
      </c>
      <c r="L45" s="16">
        <f t="shared" si="0"/>
        <v>38693</v>
      </c>
      <c r="M45" s="16">
        <v>23393</v>
      </c>
      <c r="N45" s="16">
        <v>15300</v>
      </c>
      <c r="O45" s="16">
        <v>0</v>
      </c>
      <c r="P45" s="16">
        <v>42387.7</v>
      </c>
      <c r="Q45" s="16">
        <v>25424.799999999999</v>
      </c>
      <c r="R45" s="16">
        <v>16962.900000000001</v>
      </c>
      <c r="S45" s="16">
        <v>0</v>
      </c>
      <c r="T45" s="16">
        <v>25917.599999999999</v>
      </c>
      <c r="U45" s="16">
        <v>26692.9</v>
      </c>
    </row>
    <row r="46" spans="1:21" ht="31.5" x14ac:dyDescent="0.25">
      <c r="A46" s="4"/>
      <c r="B46" s="16" t="s">
        <v>87</v>
      </c>
      <c r="C46" s="15" t="s">
        <v>88</v>
      </c>
      <c r="D46" s="16">
        <v>26578.448</v>
      </c>
      <c r="E46" s="16">
        <v>37581.5</v>
      </c>
      <c r="F46" s="16">
        <v>31034.5</v>
      </c>
      <c r="G46" s="16">
        <v>24446.127</v>
      </c>
      <c r="H46" s="16">
        <v>20175.900000000001</v>
      </c>
      <c r="I46" s="16">
        <v>20175.900000000001</v>
      </c>
      <c r="J46" s="16">
        <v>0</v>
      </c>
      <c r="K46" s="16">
        <v>0</v>
      </c>
      <c r="L46" s="16">
        <f t="shared" si="0"/>
        <v>22476.199999999997</v>
      </c>
      <c r="M46" s="16">
        <v>22475.599999999999</v>
      </c>
      <c r="N46" s="16">
        <v>0.6</v>
      </c>
      <c r="O46" s="16">
        <v>0</v>
      </c>
      <c r="P46" s="16">
        <v>22248.2</v>
      </c>
      <c r="Q46" s="16">
        <v>22248.2</v>
      </c>
      <c r="R46" s="16">
        <v>0</v>
      </c>
      <c r="S46" s="16">
        <v>0</v>
      </c>
      <c r="T46" s="16">
        <v>22248.2</v>
      </c>
      <c r="U46" s="16">
        <v>22248.2</v>
      </c>
    </row>
    <row r="47" spans="1:21" ht="31.5" x14ac:dyDescent="0.25">
      <c r="A47" s="4"/>
      <c r="B47" s="16" t="s">
        <v>89</v>
      </c>
      <c r="C47" s="15" t="s">
        <v>90</v>
      </c>
      <c r="D47" s="16">
        <v>610120.87633</v>
      </c>
      <c r="E47" s="16">
        <v>203721.1</v>
      </c>
      <c r="F47" s="16">
        <v>303332.13500000001</v>
      </c>
      <c r="G47" s="16">
        <v>277017.7758</v>
      </c>
      <c r="H47" s="16">
        <v>186747.4</v>
      </c>
      <c r="I47" s="16">
        <v>186747.4</v>
      </c>
      <c r="J47" s="16">
        <v>0</v>
      </c>
      <c r="K47" s="16">
        <v>0</v>
      </c>
      <c r="L47" s="16">
        <f t="shared" si="0"/>
        <v>470799.6</v>
      </c>
      <c r="M47" s="16">
        <v>470765.3</v>
      </c>
      <c r="N47" s="16">
        <v>34.299999999999997</v>
      </c>
      <c r="O47" s="16">
        <v>0</v>
      </c>
      <c r="P47" s="16">
        <v>272178.90000000002</v>
      </c>
      <c r="Q47" s="16">
        <v>272178.90000000002</v>
      </c>
      <c r="R47" s="16">
        <v>0</v>
      </c>
      <c r="S47" s="16">
        <v>0</v>
      </c>
      <c r="T47" s="16">
        <v>274061.59999999998</v>
      </c>
      <c r="U47" s="16">
        <v>304628</v>
      </c>
    </row>
    <row r="48" spans="1:21" ht="15.75" x14ac:dyDescent="0.25">
      <c r="A48" s="4"/>
      <c r="B48" s="14" t="s">
        <v>91</v>
      </c>
      <c r="C48" s="15" t="s">
        <v>92</v>
      </c>
      <c r="D48" s="16">
        <v>26689297.866999999</v>
      </c>
      <c r="E48" s="16">
        <v>30278178.800000001</v>
      </c>
      <c r="F48" s="16">
        <v>31591164.811000001</v>
      </c>
      <c r="G48" s="16">
        <v>30629772.270710006</v>
      </c>
      <c r="H48" s="16">
        <v>37358636.5</v>
      </c>
      <c r="I48" s="16">
        <v>30610356.300000001</v>
      </c>
      <c r="J48" s="16">
        <v>6268710.2000000002</v>
      </c>
      <c r="K48" s="16">
        <v>479570</v>
      </c>
      <c r="L48" s="16">
        <f t="shared" si="0"/>
        <v>45209609.299999997</v>
      </c>
      <c r="M48" s="16">
        <v>33481985.699999999</v>
      </c>
      <c r="N48" s="16">
        <v>11039305.800000001</v>
      </c>
      <c r="O48" s="16">
        <v>688317.8</v>
      </c>
      <c r="P48" s="16">
        <v>42063350.100000001</v>
      </c>
      <c r="Q48" s="16">
        <v>32161407.300000001</v>
      </c>
      <c r="R48" s="16">
        <v>8457044.8000000007</v>
      </c>
      <c r="S48" s="16">
        <v>1444898</v>
      </c>
      <c r="T48" s="16">
        <v>33624662.799999997</v>
      </c>
      <c r="U48" s="16">
        <v>33624662.799999997</v>
      </c>
    </row>
    <row r="49" spans="1:21" ht="15.75" x14ac:dyDescent="0.25">
      <c r="A49" s="4"/>
      <c r="B49" s="16" t="s">
        <v>93</v>
      </c>
      <c r="C49" s="15" t="s">
        <v>94</v>
      </c>
      <c r="D49" s="16">
        <v>3149585.0024600001</v>
      </c>
      <c r="E49" s="16">
        <v>3608171.6</v>
      </c>
      <c r="F49" s="16">
        <v>3667779.5410000002</v>
      </c>
      <c r="G49" s="16">
        <v>3624224.7785299998</v>
      </c>
      <c r="H49" s="16">
        <v>3671949.3</v>
      </c>
      <c r="I49" s="16">
        <v>3606609.3</v>
      </c>
      <c r="J49" s="16">
        <v>65340</v>
      </c>
      <c r="K49" s="16">
        <v>0</v>
      </c>
      <c r="L49" s="16">
        <f t="shared" si="0"/>
        <v>4040188.1</v>
      </c>
      <c r="M49" s="16">
        <v>3975228.4</v>
      </c>
      <c r="N49" s="16">
        <v>64959.7</v>
      </c>
      <c r="O49" s="16">
        <v>0</v>
      </c>
      <c r="P49" s="16">
        <v>4011174.2</v>
      </c>
      <c r="Q49" s="16">
        <v>3948221.8</v>
      </c>
      <c r="R49" s="16">
        <v>62952.4</v>
      </c>
      <c r="S49" s="16">
        <v>0</v>
      </c>
      <c r="T49" s="16">
        <v>3998241.4</v>
      </c>
      <c r="U49" s="16">
        <v>4332879.9000000004</v>
      </c>
    </row>
    <row r="50" spans="1:21" ht="15.75" x14ac:dyDescent="0.25">
      <c r="A50" s="4"/>
      <c r="B50" s="16" t="s">
        <v>95</v>
      </c>
      <c r="C50" s="15" t="s">
        <v>96</v>
      </c>
      <c r="D50" s="16">
        <v>18287416.377939999</v>
      </c>
      <c r="E50" s="16">
        <v>22706068.899999999</v>
      </c>
      <c r="F50" s="16">
        <v>22784587</v>
      </c>
      <c r="G50" s="16">
        <v>22429578.12212</v>
      </c>
      <c r="H50" s="16">
        <v>23321406.5</v>
      </c>
      <c r="I50" s="16">
        <v>23046576.800000001</v>
      </c>
      <c r="J50" s="16">
        <v>274829.7</v>
      </c>
      <c r="K50" s="16">
        <v>0</v>
      </c>
      <c r="L50" s="16">
        <f t="shared" si="0"/>
        <v>23886160.5</v>
      </c>
      <c r="M50" s="16">
        <v>23578615.5</v>
      </c>
      <c r="N50" s="16">
        <v>307545</v>
      </c>
      <c r="O50" s="16">
        <v>0</v>
      </c>
      <c r="P50" s="16">
        <v>24182811.899999999</v>
      </c>
      <c r="Q50" s="16">
        <v>23937158.300000001</v>
      </c>
      <c r="R50" s="16">
        <v>245653.6</v>
      </c>
      <c r="S50" s="16">
        <v>0</v>
      </c>
      <c r="T50" s="16">
        <v>24446578.399999999</v>
      </c>
      <c r="U50" s="16">
        <v>25019276.5</v>
      </c>
    </row>
    <row r="51" spans="1:21" ht="15.75" x14ac:dyDescent="0.25">
      <c r="A51" s="4"/>
      <c r="B51" s="16" t="s">
        <v>97</v>
      </c>
      <c r="C51" s="15" t="s">
        <v>98</v>
      </c>
      <c r="D51" s="16">
        <v>475732.05732000002</v>
      </c>
      <c r="E51" s="16">
        <v>523050.3</v>
      </c>
      <c r="F51" s="16">
        <v>511480.82</v>
      </c>
      <c r="G51" s="16">
        <v>446744.54976999998</v>
      </c>
      <c r="H51" s="16">
        <v>912594.3</v>
      </c>
      <c r="I51" s="16">
        <v>515854.1</v>
      </c>
      <c r="J51" s="16">
        <v>396740.2</v>
      </c>
      <c r="K51" s="16">
        <v>0</v>
      </c>
      <c r="L51" s="16">
        <f t="shared" si="0"/>
        <v>979427.5</v>
      </c>
      <c r="M51" s="16">
        <v>499432.3</v>
      </c>
      <c r="N51" s="16">
        <v>479995.2</v>
      </c>
      <c r="O51" s="16">
        <v>0</v>
      </c>
      <c r="P51" s="16">
        <v>939914.9</v>
      </c>
      <c r="Q51" s="16">
        <v>536019.80000000005</v>
      </c>
      <c r="R51" s="16">
        <v>403895.1</v>
      </c>
      <c r="S51" s="16">
        <v>0</v>
      </c>
      <c r="T51" s="16">
        <v>529309.80000000005</v>
      </c>
      <c r="U51" s="16">
        <v>533244.80000000005</v>
      </c>
    </row>
    <row r="52" spans="1:21" ht="15.75" x14ac:dyDescent="0.25">
      <c r="A52" s="4"/>
      <c r="B52" s="16" t="s">
        <v>99</v>
      </c>
      <c r="C52" s="15" t="s">
        <v>100</v>
      </c>
      <c r="D52" s="16">
        <v>918147.58889000001</v>
      </c>
      <c r="E52" s="16">
        <v>1021405.9</v>
      </c>
      <c r="F52" s="16">
        <v>1013910.6</v>
      </c>
      <c r="G52" s="16">
        <v>949287.70268999995</v>
      </c>
      <c r="H52" s="16">
        <v>6422606.4000000004</v>
      </c>
      <c r="I52" s="16">
        <v>1030402.2</v>
      </c>
      <c r="J52" s="16">
        <v>5392204.2000000002</v>
      </c>
      <c r="K52" s="16">
        <v>0</v>
      </c>
      <c r="L52" s="16">
        <f t="shared" si="0"/>
        <v>11008069</v>
      </c>
      <c r="M52" s="16">
        <v>1006539</v>
      </c>
      <c r="N52" s="16">
        <v>10001530</v>
      </c>
      <c r="O52" s="16">
        <v>0</v>
      </c>
      <c r="P52" s="16">
        <v>8610666.0999999996</v>
      </c>
      <c r="Q52" s="16">
        <v>1072899.3</v>
      </c>
      <c r="R52" s="16">
        <v>7537766.7999999998</v>
      </c>
      <c r="S52" s="16">
        <v>0</v>
      </c>
      <c r="T52" s="16">
        <v>1076718.2</v>
      </c>
      <c r="U52" s="16">
        <v>1085783.8</v>
      </c>
    </row>
    <row r="53" spans="1:21" ht="15.75" x14ac:dyDescent="0.25">
      <c r="A53" s="4"/>
      <c r="B53" s="16" t="s">
        <v>101</v>
      </c>
      <c r="C53" s="15" t="s">
        <v>102</v>
      </c>
      <c r="D53" s="16">
        <v>254213.46759000001</v>
      </c>
      <c r="E53" s="16">
        <v>524830.30000000005</v>
      </c>
      <c r="F53" s="16">
        <v>288930.25</v>
      </c>
      <c r="G53" s="16">
        <v>250413.32140999998</v>
      </c>
      <c r="H53" s="16">
        <v>438501.6</v>
      </c>
      <c r="I53" s="16">
        <v>348626.9</v>
      </c>
      <c r="J53" s="16">
        <v>89874.7</v>
      </c>
      <c r="K53" s="16">
        <v>0</v>
      </c>
      <c r="L53" s="16">
        <f t="shared" si="0"/>
        <v>439492.10000000003</v>
      </c>
      <c r="M53" s="16">
        <v>322375.40000000002</v>
      </c>
      <c r="N53" s="16">
        <v>117116.7</v>
      </c>
      <c r="O53" s="16">
        <v>0</v>
      </c>
      <c r="P53" s="16">
        <v>520902.40000000002</v>
      </c>
      <c r="Q53" s="16">
        <v>364052.6</v>
      </c>
      <c r="R53" s="16">
        <v>156849.79999999999</v>
      </c>
      <c r="S53" s="16">
        <v>0</v>
      </c>
      <c r="T53" s="16">
        <v>361200.4</v>
      </c>
      <c r="U53" s="16">
        <v>313490.09999999998</v>
      </c>
    </row>
    <row r="54" spans="1:21" ht="15.75" x14ac:dyDescent="0.25">
      <c r="A54" s="4"/>
      <c r="B54" s="16" t="s">
        <v>103</v>
      </c>
      <c r="C54" s="15" t="s">
        <v>104</v>
      </c>
      <c r="D54" s="16">
        <v>1005777.3681199999</v>
      </c>
      <c r="E54" s="16">
        <v>1277625.7</v>
      </c>
      <c r="F54" s="16">
        <v>1185681.3</v>
      </c>
      <c r="G54" s="16">
        <v>1124559.29544</v>
      </c>
      <c r="H54" s="16">
        <v>1333684.6000000001</v>
      </c>
      <c r="I54" s="16">
        <v>1289940.6000000001</v>
      </c>
      <c r="J54" s="16">
        <v>43744</v>
      </c>
      <c r="K54" s="16">
        <v>0</v>
      </c>
      <c r="L54" s="16">
        <f t="shared" si="0"/>
        <v>1282021.5999999999</v>
      </c>
      <c r="M54" s="16">
        <v>1220872.2</v>
      </c>
      <c r="N54" s="16">
        <v>61149.4</v>
      </c>
      <c r="O54" s="16">
        <v>0</v>
      </c>
      <c r="P54" s="16">
        <v>1420595.8</v>
      </c>
      <c r="Q54" s="16">
        <v>1375517.3</v>
      </c>
      <c r="R54" s="16">
        <v>45078.5</v>
      </c>
      <c r="S54" s="16">
        <v>0</v>
      </c>
      <c r="T54" s="16">
        <v>1377667.7</v>
      </c>
      <c r="U54" s="16">
        <v>1385836.2</v>
      </c>
    </row>
    <row r="55" spans="1:21" ht="31.5" x14ac:dyDescent="0.25">
      <c r="A55" s="4"/>
      <c r="B55" s="16" t="s">
        <v>105</v>
      </c>
      <c r="C55" s="15" t="s">
        <v>106</v>
      </c>
      <c r="D55" s="16">
        <v>54270.847650000003</v>
      </c>
      <c r="E55" s="16">
        <v>65327.199999999997</v>
      </c>
      <c r="F55" s="16">
        <v>68430.899999999994</v>
      </c>
      <c r="G55" s="16">
        <v>58703.492460000001</v>
      </c>
      <c r="H55" s="16">
        <v>68593.7</v>
      </c>
      <c r="I55" s="16">
        <v>65093.7</v>
      </c>
      <c r="J55" s="16">
        <v>3500</v>
      </c>
      <c r="K55" s="16">
        <v>0</v>
      </c>
      <c r="L55" s="16">
        <f t="shared" si="0"/>
        <v>62499.1</v>
      </c>
      <c r="M55" s="16">
        <v>58969.1</v>
      </c>
      <c r="N55" s="16">
        <v>3530</v>
      </c>
      <c r="O55" s="16">
        <v>0</v>
      </c>
      <c r="P55" s="16">
        <v>57104.9</v>
      </c>
      <c r="Q55" s="16">
        <v>53604.9</v>
      </c>
      <c r="R55" s="16">
        <v>3500</v>
      </c>
      <c r="S55" s="16">
        <v>0</v>
      </c>
      <c r="T55" s="16">
        <v>53756.5</v>
      </c>
      <c r="U55" s="16">
        <v>53995.1</v>
      </c>
    </row>
    <row r="56" spans="1:21" ht="15.75" x14ac:dyDescent="0.25">
      <c r="A56" s="4"/>
      <c r="B56" s="16" t="s">
        <v>107</v>
      </c>
      <c r="C56" s="15" t="s">
        <v>108</v>
      </c>
      <c r="D56" s="16">
        <v>2544155.1570299999</v>
      </c>
      <c r="E56" s="16">
        <v>551698.9</v>
      </c>
      <c r="F56" s="16">
        <v>2070364.4</v>
      </c>
      <c r="G56" s="16">
        <v>1746261.0082900003</v>
      </c>
      <c r="H56" s="16">
        <v>1189300.1000000001</v>
      </c>
      <c r="I56" s="16">
        <v>707252.7</v>
      </c>
      <c r="J56" s="16">
        <v>2477.4</v>
      </c>
      <c r="K56" s="16">
        <v>479570</v>
      </c>
      <c r="L56" s="16">
        <f t="shared" si="0"/>
        <v>3511751.5</v>
      </c>
      <c r="M56" s="16">
        <v>2819953.9</v>
      </c>
      <c r="N56" s="16">
        <v>3479.8</v>
      </c>
      <c r="O56" s="16">
        <v>688317.8</v>
      </c>
      <c r="P56" s="16">
        <v>2320179.9</v>
      </c>
      <c r="Q56" s="16">
        <v>873933.3</v>
      </c>
      <c r="R56" s="16">
        <v>1348.6</v>
      </c>
      <c r="S56" s="16">
        <v>1444898</v>
      </c>
      <c r="T56" s="16">
        <v>897503.4</v>
      </c>
      <c r="U56" s="16">
        <v>900156.4</v>
      </c>
    </row>
    <row r="57" spans="1:21" ht="15.75" x14ac:dyDescent="0.25">
      <c r="A57" s="4"/>
      <c r="B57" s="14" t="s">
        <v>109</v>
      </c>
      <c r="C57" s="15" t="s">
        <v>110</v>
      </c>
      <c r="D57" s="16">
        <v>11048243.764450001</v>
      </c>
      <c r="E57" s="16">
        <v>12169367.6</v>
      </c>
      <c r="F57" s="16">
        <v>11133004.85</v>
      </c>
      <c r="G57" s="16">
        <v>11008448.752660001</v>
      </c>
      <c r="H57" s="16">
        <f>11688099.1+53.835</f>
        <v>11688152.935000001</v>
      </c>
      <c r="I57" s="16">
        <f>11675439.5+53.835</f>
        <v>11675493.335000001</v>
      </c>
      <c r="J57" s="16">
        <v>12659.6</v>
      </c>
      <c r="K57" s="16">
        <v>0</v>
      </c>
      <c r="L57" s="16">
        <f t="shared" si="0"/>
        <v>12378892.5</v>
      </c>
      <c r="M57" s="16">
        <v>12346470.1</v>
      </c>
      <c r="N57" s="16">
        <v>32422.400000000001</v>
      </c>
      <c r="O57" s="16">
        <v>0</v>
      </c>
      <c r="P57" s="16">
        <v>15553364.4</v>
      </c>
      <c r="Q57" s="16">
        <v>15541218.5</v>
      </c>
      <c r="R57" s="16">
        <v>12145.9</v>
      </c>
      <c r="S57" s="16">
        <v>0</v>
      </c>
      <c r="T57" s="16">
        <v>16067644.800000001</v>
      </c>
      <c r="U57" s="16">
        <v>16067644.800000001</v>
      </c>
    </row>
    <row r="58" spans="1:21" ht="15.75" x14ac:dyDescent="0.25">
      <c r="A58" s="4"/>
      <c r="B58" s="16" t="s">
        <v>111</v>
      </c>
      <c r="C58" s="15" t="s">
        <v>112</v>
      </c>
      <c r="D58" s="16">
        <v>553420.16244999995</v>
      </c>
      <c r="E58" s="16">
        <v>653925.80000000005</v>
      </c>
      <c r="F58" s="16">
        <v>598464.9</v>
      </c>
      <c r="G58" s="16">
        <v>575452.55521999998</v>
      </c>
      <c r="H58" s="16">
        <v>623268.6</v>
      </c>
      <c r="I58" s="16">
        <v>619800.1</v>
      </c>
      <c r="J58" s="16">
        <v>3468.5</v>
      </c>
      <c r="K58" s="16">
        <v>0</v>
      </c>
      <c r="L58" s="16">
        <f t="shared" si="0"/>
        <v>618760.79999999993</v>
      </c>
      <c r="M58" s="16">
        <v>607755.1</v>
      </c>
      <c r="N58" s="16">
        <v>11005.7</v>
      </c>
      <c r="O58" s="16">
        <v>0</v>
      </c>
      <c r="P58" s="16">
        <v>667303.69999999995</v>
      </c>
      <c r="Q58" s="16">
        <v>663921.9</v>
      </c>
      <c r="R58" s="16">
        <v>3381.8</v>
      </c>
      <c r="S58" s="16">
        <v>0</v>
      </c>
      <c r="T58" s="16">
        <v>663921.9</v>
      </c>
      <c r="U58" s="16">
        <v>663921.9</v>
      </c>
    </row>
    <row r="59" spans="1:21" ht="15.75" x14ac:dyDescent="0.25">
      <c r="A59" s="4"/>
      <c r="B59" s="16" t="s">
        <v>113</v>
      </c>
      <c r="C59" s="15" t="s">
        <v>114</v>
      </c>
      <c r="D59" s="16">
        <v>101284.31366</v>
      </c>
      <c r="E59" s="16">
        <v>109242</v>
      </c>
      <c r="F59" s="16">
        <v>106668.4</v>
      </c>
      <c r="G59" s="16">
        <v>100811.40524000001</v>
      </c>
      <c r="H59" s="16">
        <v>118924.2</v>
      </c>
      <c r="I59" s="16">
        <v>114651.9</v>
      </c>
      <c r="J59" s="16">
        <v>4272.3</v>
      </c>
      <c r="K59" s="16">
        <v>0</v>
      </c>
      <c r="L59" s="16">
        <f t="shared" si="0"/>
        <v>119714.4</v>
      </c>
      <c r="M59" s="16">
        <v>108952.2</v>
      </c>
      <c r="N59" s="16">
        <v>10762.2</v>
      </c>
      <c r="O59" s="16">
        <v>0</v>
      </c>
      <c r="P59" s="16">
        <v>141519</v>
      </c>
      <c r="Q59" s="16">
        <v>136996.9</v>
      </c>
      <c r="R59" s="16">
        <v>4522.1000000000004</v>
      </c>
      <c r="S59" s="16">
        <v>0</v>
      </c>
      <c r="T59" s="16">
        <v>137006.6</v>
      </c>
      <c r="U59" s="16">
        <v>137021.79999999999</v>
      </c>
    </row>
    <row r="60" spans="1:21" ht="15.75" x14ac:dyDescent="0.25">
      <c r="A60" s="4"/>
      <c r="B60" s="16" t="s">
        <v>115</v>
      </c>
      <c r="C60" s="15" t="s">
        <v>116</v>
      </c>
      <c r="D60" s="16">
        <v>8182763.8777999999</v>
      </c>
      <c r="E60" s="16">
        <v>8075229.9000000004</v>
      </c>
      <c r="F60" s="16">
        <v>8343769.0700000003</v>
      </c>
      <c r="G60" s="16">
        <v>8316159.5454900004</v>
      </c>
      <c r="H60" s="16">
        <v>8038356.0999999996</v>
      </c>
      <c r="I60" s="16">
        <v>8036571.7000000002</v>
      </c>
      <c r="J60" s="16">
        <v>1784.4</v>
      </c>
      <c r="K60" s="16">
        <v>0</v>
      </c>
      <c r="L60" s="16">
        <f t="shared" si="0"/>
        <v>9292940.8999999985</v>
      </c>
      <c r="M60" s="16">
        <v>9290776.6999999993</v>
      </c>
      <c r="N60" s="16">
        <v>2164.1999999999998</v>
      </c>
      <c r="O60" s="16">
        <v>0</v>
      </c>
      <c r="P60" s="16">
        <v>12535167</v>
      </c>
      <c r="Q60" s="16">
        <v>12533633</v>
      </c>
      <c r="R60" s="16">
        <v>1534</v>
      </c>
      <c r="S60" s="16">
        <v>0</v>
      </c>
      <c r="T60" s="16">
        <v>12751813.9</v>
      </c>
      <c r="U60" s="16">
        <v>13095312.699999999</v>
      </c>
    </row>
    <row r="61" spans="1:21" ht="15.75" x14ac:dyDescent="0.25">
      <c r="A61" s="4"/>
      <c r="B61" s="16" t="s">
        <v>117</v>
      </c>
      <c r="C61" s="15" t="s">
        <v>118</v>
      </c>
      <c r="D61" s="16">
        <v>110990.67448</v>
      </c>
      <c r="E61" s="16">
        <v>112594.4</v>
      </c>
      <c r="F61" s="16">
        <v>107435.2</v>
      </c>
      <c r="G61" s="16">
        <v>103523.05686</v>
      </c>
      <c r="H61" s="16">
        <v>119691.8</v>
      </c>
      <c r="I61" s="16">
        <v>119691.8</v>
      </c>
      <c r="J61" s="16">
        <v>0</v>
      </c>
      <c r="K61" s="16">
        <v>0</v>
      </c>
      <c r="L61" s="16">
        <f t="shared" si="0"/>
        <v>119529.3</v>
      </c>
      <c r="M61" s="16">
        <v>119529.3</v>
      </c>
      <c r="N61" s="16">
        <v>0</v>
      </c>
      <c r="O61" s="16">
        <v>0</v>
      </c>
      <c r="P61" s="16">
        <v>140576.6</v>
      </c>
      <c r="Q61" s="16">
        <v>140576.6</v>
      </c>
      <c r="R61" s="16">
        <v>0</v>
      </c>
      <c r="S61" s="16">
        <v>0</v>
      </c>
      <c r="T61" s="16">
        <v>119326.6</v>
      </c>
      <c r="U61" s="16">
        <v>119326.6</v>
      </c>
    </row>
    <row r="62" spans="1:21" ht="31.5" x14ac:dyDescent="0.25">
      <c r="A62" s="4"/>
      <c r="B62" s="16" t="s">
        <v>119</v>
      </c>
      <c r="C62" s="15" t="s">
        <v>120</v>
      </c>
      <c r="D62" s="16">
        <v>81613.244829999996</v>
      </c>
      <c r="E62" s="16">
        <v>105630.5</v>
      </c>
      <c r="F62" s="16">
        <v>95543.4</v>
      </c>
      <c r="G62" s="16">
        <v>82055.938269999999</v>
      </c>
      <c r="H62" s="16">
        <v>98842.7</v>
      </c>
      <c r="I62" s="16">
        <v>97216.3</v>
      </c>
      <c r="J62" s="16">
        <v>1626.4</v>
      </c>
      <c r="K62" s="16">
        <v>0</v>
      </c>
      <c r="L62" s="16">
        <f t="shared" si="0"/>
        <v>117225.20000000001</v>
      </c>
      <c r="M62" s="16">
        <v>115591.1</v>
      </c>
      <c r="N62" s="16">
        <v>1634.1</v>
      </c>
      <c r="O62" s="16">
        <v>0</v>
      </c>
      <c r="P62" s="16">
        <v>99194.5</v>
      </c>
      <c r="Q62" s="16">
        <v>98045</v>
      </c>
      <c r="R62" s="16">
        <v>1149.5</v>
      </c>
      <c r="S62" s="16">
        <v>0</v>
      </c>
      <c r="T62" s="16">
        <v>99777.2</v>
      </c>
      <c r="U62" s="16">
        <v>102564.3</v>
      </c>
    </row>
    <row r="63" spans="1:21" ht="31.5" x14ac:dyDescent="0.25">
      <c r="A63" s="4"/>
      <c r="B63" s="16" t="s">
        <v>121</v>
      </c>
      <c r="C63" s="15" t="s">
        <v>122</v>
      </c>
      <c r="D63" s="16">
        <v>2018171.4912300003</v>
      </c>
      <c r="E63" s="16">
        <v>3112745</v>
      </c>
      <c r="F63" s="16">
        <v>1881123.88</v>
      </c>
      <c r="G63" s="16">
        <v>1830446.2515799999</v>
      </c>
      <c r="H63" s="16">
        <f>2689015.7+53.835</f>
        <v>2689069.5350000001</v>
      </c>
      <c r="I63" s="16">
        <f>2687507.7+53.835</f>
        <v>2687561.5350000001</v>
      </c>
      <c r="J63" s="16">
        <v>1508</v>
      </c>
      <c r="K63" s="16">
        <v>0</v>
      </c>
      <c r="L63" s="16">
        <f t="shared" si="0"/>
        <v>2110721.8000000003</v>
      </c>
      <c r="M63" s="16">
        <v>2103865.7000000002</v>
      </c>
      <c r="N63" s="16">
        <v>6856.1</v>
      </c>
      <c r="O63" s="16">
        <v>0</v>
      </c>
      <c r="P63" s="16">
        <v>1969603.6</v>
      </c>
      <c r="Q63" s="16">
        <v>1968045.1</v>
      </c>
      <c r="R63" s="16">
        <v>1558.5</v>
      </c>
      <c r="S63" s="16">
        <v>0</v>
      </c>
      <c r="T63" s="16">
        <v>1960938.9</v>
      </c>
      <c r="U63" s="16">
        <v>1949497.5</v>
      </c>
    </row>
    <row r="64" spans="1:21" s="11" customFormat="1" ht="15.75" x14ac:dyDescent="0.25">
      <c r="A64" s="10"/>
      <c r="B64" s="18" t="s">
        <v>123</v>
      </c>
      <c r="C64" s="18"/>
      <c r="D64" s="13">
        <v>127420595.17171998</v>
      </c>
      <c r="E64" s="13">
        <v>144014958.80000001</v>
      </c>
      <c r="F64" s="13">
        <v>144775536.20096999</v>
      </c>
      <c r="G64" s="13">
        <v>138085683.61721998</v>
      </c>
      <c r="H64" s="13">
        <v>194283610.09999999</v>
      </c>
      <c r="I64" s="13">
        <v>144215402.69999999</v>
      </c>
      <c r="J64" s="13">
        <v>11384881.1</v>
      </c>
      <c r="K64" s="13">
        <v>38683326.299999997</v>
      </c>
      <c r="L64" s="13">
        <f>M64+N64+O64</f>
        <v>232091613.09999999</v>
      </c>
      <c r="M64" s="13">
        <v>177731652.90000001</v>
      </c>
      <c r="N64" s="13">
        <v>20189359.699999999</v>
      </c>
      <c r="O64" s="13">
        <v>34170600.5</v>
      </c>
      <c r="P64" s="13">
        <v>309682277.30000001</v>
      </c>
      <c r="Q64" s="13">
        <v>257441781.80000001</v>
      </c>
      <c r="R64" s="13">
        <v>14461627.6</v>
      </c>
      <c r="S64" s="13">
        <v>37778868</v>
      </c>
      <c r="T64" s="13">
        <v>257312269.30000001</v>
      </c>
      <c r="U64" s="13">
        <v>263424162.90000001</v>
      </c>
    </row>
  </sheetData>
  <mergeCells count="10">
    <mergeCell ref="B64:C64"/>
    <mergeCell ref="I1:K1"/>
    <mergeCell ref="N1:U1"/>
    <mergeCell ref="B7:B8"/>
    <mergeCell ref="C7:C8"/>
    <mergeCell ref="H7:K7"/>
    <mergeCell ref="L7:O7"/>
    <mergeCell ref="P7:S7"/>
    <mergeCell ref="A3:U3"/>
    <mergeCell ref="A4:U4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3" fitToHeight="0" orientation="landscape" r:id="rId1"/>
  <headerFooter>
    <oddFooter>&amp;R&amp;"Times New Roman,обычный"&amp;10&amp;P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6EFA865-9E1A-4106-B76A-EF71EA23756E}"/>
</file>

<file path=customXml/itemProps2.xml><?xml version="1.0" encoding="utf-8"?>
<ds:datastoreItem xmlns:ds="http://schemas.openxmlformats.org/officeDocument/2006/customXml" ds:itemID="{721B428A-9440-4197-9E30-60AA7564F828}"/>
</file>

<file path=customXml/itemProps3.xml><?xml version="1.0" encoding="utf-8"?>
<ds:datastoreItem xmlns:ds="http://schemas.openxmlformats.org/officeDocument/2006/customXml" ds:itemID="{CB5DC3E9-4F31-4F23-A2F1-78B6C2A10F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4 (2)</vt:lpstr>
      <vt:lpstr>'Приложение 4 (2)'!Заголовки_для_печати</vt:lpstr>
      <vt:lpstr>'Приложение 4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Компьютер 1</cp:lastModifiedBy>
  <cp:lastPrinted>2021-12-29T09:39:04Z</cp:lastPrinted>
  <dcterms:created xsi:type="dcterms:W3CDTF">2021-12-28T18:45:22Z</dcterms:created>
  <dcterms:modified xsi:type="dcterms:W3CDTF">2021-12-30T15:45:20Z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