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25" windowWidth="14805" windowHeight="7590"/>
  </bookViews>
  <sheets>
    <sheet name="15.12" sheetId="7" r:id="rId1"/>
  </sheets>
  <definedNames>
    <definedName name="_xlnm.Print_Area" localSheetId="0">'15.12'!$A$1:$F$85</definedName>
  </definedNames>
  <calcPr calcId="144525"/>
</workbook>
</file>

<file path=xl/calcChain.xml><?xml version="1.0" encoding="utf-8"?>
<calcChain xmlns="http://schemas.openxmlformats.org/spreadsheetml/2006/main">
  <c r="F17" i="7" l="1"/>
  <c r="F20" i="7"/>
  <c r="F84" i="7" l="1"/>
  <c r="F83" i="7"/>
  <c r="F82" i="7" s="1"/>
  <c r="D83" i="7"/>
  <c r="D82" i="7" s="1"/>
  <c r="F78" i="7"/>
  <c r="D78" i="7"/>
  <c r="F75" i="7"/>
  <c r="D75" i="7"/>
  <c r="F74" i="7"/>
  <c r="F72" i="7" s="1"/>
  <c r="F71" i="7" s="1"/>
  <c r="F73" i="7"/>
  <c r="D72" i="7"/>
  <c r="D71" i="7"/>
  <c r="F66" i="7"/>
  <c r="F65" i="7"/>
  <c r="F64" i="7" s="1"/>
  <c r="D65" i="7"/>
  <c r="D64" i="7" s="1"/>
  <c r="F61" i="7"/>
  <c r="F60" i="7" s="1"/>
  <c r="D61" i="7"/>
  <c r="D60" i="7" s="1"/>
  <c r="D59" i="7" s="1"/>
  <c r="D68" i="7" s="1"/>
  <c r="F56" i="7"/>
  <c r="D56" i="7"/>
  <c r="F55" i="7"/>
  <c r="F54" i="7"/>
  <c r="F53" i="7" s="1"/>
  <c r="F52" i="7" s="1"/>
  <c r="F51" i="7" s="1"/>
  <c r="D53" i="7"/>
  <c r="D52" i="7" s="1"/>
  <c r="D51" i="7" s="1"/>
  <c r="F40" i="7"/>
  <c r="F39" i="7" s="1"/>
  <c r="F48" i="7" s="1"/>
  <c r="D40" i="7"/>
  <c r="D39" i="7" s="1"/>
  <c r="D48" i="7" s="1"/>
  <c r="F35" i="7"/>
  <c r="D35" i="7"/>
  <c r="F32" i="7"/>
  <c r="D32" i="7"/>
  <c r="F29" i="7"/>
  <c r="D29" i="7"/>
  <c r="F26" i="7"/>
  <c r="D26" i="7"/>
  <c r="F23" i="7"/>
  <c r="D23" i="7"/>
  <c r="F19" i="7"/>
  <c r="D19" i="7"/>
  <c r="F16" i="7"/>
  <c r="D16" i="7"/>
  <c r="D15" i="7"/>
  <c r="F8" i="7"/>
  <c r="D8" i="7"/>
  <c r="F15" i="7" l="1"/>
  <c r="F13" i="7" s="1"/>
  <c r="D70" i="7"/>
  <c r="F59" i="7"/>
  <c r="F68" i="7" s="1"/>
  <c r="D13" i="7"/>
  <c r="D37" i="7"/>
  <c r="D14" i="7"/>
  <c r="D49" i="7" s="1"/>
  <c r="D69" i="7" s="1"/>
  <c r="F37" i="7" l="1"/>
  <c r="F14" i="7"/>
  <c r="F49" i="7" s="1"/>
  <c r="F69" i="7" s="1"/>
  <c r="F70" i="7" s="1"/>
</calcChain>
</file>

<file path=xl/sharedStrings.xml><?xml version="1.0" encoding="utf-8"?>
<sst xmlns="http://schemas.openxmlformats.org/spreadsheetml/2006/main" count="93" uniqueCount="77">
  <si>
    <t>ПОТОКИ ДЕНЕЖНЫХ СРЕДСТВ В СВЯЗИ С ОПЕРАЦИОННОЙ ДЕЯТЕЛЬНОСТЬЮ</t>
  </si>
  <si>
    <t>Доходы (1)</t>
  </si>
  <si>
    <t>Налоговые доходы</t>
  </si>
  <si>
    <t>Взносы и отчисления на социальные нужды</t>
  </si>
  <si>
    <t>Полученные официальные трансферты</t>
  </si>
  <si>
    <t>Неналоговые доходы</t>
  </si>
  <si>
    <t>Всего расходы (с учетом ФА)</t>
  </si>
  <si>
    <t>Расходы (без учета ФА) (2)</t>
  </si>
  <si>
    <t>Операционные расходы</t>
  </si>
  <si>
    <t>21</t>
  </si>
  <si>
    <t>Оплата труда работников</t>
  </si>
  <si>
    <t>Заработная плата</t>
  </si>
  <si>
    <t>Взносы в Социальный фонд</t>
  </si>
  <si>
    <t>22</t>
  </si>
  <si>
    <t>Приобретение и использование товаров и услуг</t>
  </si>
  <si>
    <t>Использование товаров и услуг</t>
  </si>
  <si>
    <t>Приобретение товаров и услуг</t>
  </si>
  <si>
    <t>Коммунальные услуги</t>
  </si>
  <si>
    <t>24</t>
  </si>
  <si>
    <t>Проценты</t>
  </si>
  <si>
    <t>Проценты нерезидентам</t>
  </si>
  <si>
    <t>Проценты резидентам, кроме сектора госуправления</t>
  </si>
  <si>
    <t>25</t>
  </si>
  <si>
    <t>Субсидии</t>
  </si>
  <si>
    <t>Субсидии государственным предприятиям</t>
  </si>
  <si>
    <t>26</t>
  </si>
  <si>
    <t>Гранты и взносы</t>
  </si>
  <si>
    <t>Гранты международным организациям</t>
  </si>
  <si>
    <t>Гранты другим единицам сектора госуправления</t>
  </si>
  <si>
    <t>27</t>
  </si>
  <si>
    <t>Социальные пособия и выплаты</t>
  </si>
  <si>
    <t>Пособия по социальному обеспечению</t>
  </si>
  <si>
    <t>Пособия по социальной помощи населению</t>
  </si>
  <si>
    <t>Другие расходы</t>
  </si>
  <si>
    <t>Различные прочие расходы</t>
  </si>
  <si>
    <t>Чистый приток денежных средств от операционной деятельности</t>
  </si>
  <si>
    <t>ПОТОКИ ДЕНЕЖНЫХ СРЕДСТВ В СВЯЗИ С ВЛОЖЕНИЯМИ В НЕФИНАНСОВЫЕ АКТИВЫ</t>
  </si>
  <si>
    <t>Нефинансовые активы</t>
  </si>
  <si>
    <t>Приобретение</t>
  </si>
  <si>
    <t>Основные фонды</t>
  </si>
  <si>
    <t>Запасы</t>
  </si>
  <si>
    <t>Ценности</t>
  </si>
  <si>
    <t>Драгоценные металлы и камни</t>
  </si>
  <si>
    <t>Активы культурного наследия</t>
  </si>
  <si>
    <t>Земля и другие непроизведенные активы</t>
  </si>
  <si>
    <t>Продажа</t>
  </si>
  <si>
    <t>Чистый отток денежных средств в результате вложений в нефинансовые активы</t>
  </si>
  <si>
    <t>Дефицит (1-2)</t>
  </si>
  <si>
    <t>ПОТОКИ ДЕНЕЖНЫХ СРЕДСТВ В СВЯЗИ С ОПЕРАЦИЯМИ ПО ФИНАНСИРОВАНИЮ</t>
  </si>
  <si>
    <t>32</t>
  </si>
  <si>
    <t>Финансовые активы</t>
  </si>
  <si>
    <t>Внутренние финансовые активы</t>
  </si>
  <si>
    <t>Кредиты, ссуды и займы</t>
  </si>
  <si>
    <t xml:space="preserve">Приобретение </t>
  </si>
  <si>
    <t xml:space="preserve">Погашение </t>
  </si>
  <si>
    <t>Акции и другие формы участия в капитале</t>
  </si>
  <si>
    <t>Обязательства</t>
  </si>
  <si>
    <t>Внутренние обязательства</t>
  </si>
  <si>
    <t>Ценные бумаги, кроме акций</t>
  </si>
  <si>
    <t>Принятие</t>
  </si>
  <si>
    <t>Внешние обязательства</t>
  </si>
  <si>
    <t>Внешние заимствования</t>
  </si>
  <si>
    <t>Погашение</t>
  </si>
  <si>
    <t>Чистый приток денежных средств от операций по финансированию</t>
  </si>
  <si>
    <t>Чистое изменение в запасах денежных средств</t>
  </si>
  <si>
    <t xml:space="preserve">Источники покрытия дефицита </t>
  </si>
  <si>
    <t xml:space="preserve">     Внешние источники финансирования</t>
  </si>
  <si>
    <t>(Расходы по экономической классификации)</t>
  </si>
  <si>
    <t>(тыс. сом.)</t>
  </si>
  <si>
    <t>Внутренние источники финансирования</t>
  </si>
  <si>
    <t>РЕСПУБЛИКАНСКИЙ БЮДЖЕТ КЫРГЫЗСКОЙ РЕСПУБЛИКИ НА 2021 ГОД</t>
  </si>
  <si>
    <t>Субсидии частным предприятиям</t>
  </si>
  <si>
    <t>Приложение 1
к Закону Кыргызской Республики «О внесении
 изменений в Закон Кыргызской Республики 
«О республиканском бюджете
Кыргызской Республики на 2021 год
и прогнозе на 2022-2023 годы»</t>
  </si>
  <si>
    <t>2020 год
(предв. факт)</t>
  </si>
  <si>
    <t>2021 год
(утв. бюджет)</t>
  </si>
  <si>
    <t>2021 год
(уточн. бюджет)</t>
  </si>
  <si>
    <t xml:space="preserve">Остатки на счетах КМКР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</si>
</sst>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#,##0.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Arial"/>
      <family val="2"/>
      <charset val="1"/>
    </font>
    <font>
      <sz val="8"/>
      <name val="Arial"/>
      <family val="2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Times New Roman Cyr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3" fillId="0" borderId="0"/>
    <xf numFmtId="0" fontId="4" fillId="0" borderId="0"/>
    <xf numFmtId="164" fontId="5" fillId="0" borderId="0"/>
    <xf numFmtId="0" fontId="6" fillId="0" borderId="0"/>
    <xf numFmtId="44" fontId="2" fillId="0" borderId="0" applyFont="0" applyFill="0" applyBorder="0" applyAlignment="0" applyProtection="0"/>
    <xf numFmtId="0" fontId="1" fillId="0" borderId="0"/>
    <xf numFmtId="0" fontId="7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8" fillId="0" borderId="0"/>
    <xf numFmtId="0" fontId="1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59">
    <xf numFmtId="0" fontId="0" fillId="0" borderId="0" xfId="0"/>
    <xf numFmtId="0" fontId="11" fillId="2" borderId="0" xfId="1" applyFont="1" applyFill="1" applyAlignment="1">
      <alignment vertical="center"/>
    </xf>
    <xf numFmtId="0" fontId="11" fillId="2" borderId="0" xfId="1" applyFont="1" applyFill="1" applyAlignment="1">
      <alignment horizontal="left"/>
    </xf>
    <xf numFmtId="0" fontId="10" fillId="2" borderId="0" xfId="1" applyFont="1" applyFill="1" applyAlignment="1">
      <alignment horizontal="left" vertical="center"/>
    </xf>
    <xf numFmtId="0" fontId="11" fillId="2" borderId="0" xfId="1" applyFont="1" applyFill="1"/>
    <xf numFmtId="0" fontId="10" fillId="2" borderId="0" xfId="1" applyFont="1" applyFill="1"/>
    <xf numFmtId="164" fontId="11" fillId="2" borderId="0" xfId="1" applyNumberFormat="1" applyFont="1" applyFill="1"/>
    <xf numFmtId="0" fontId="11" fillId="2" borderId="0" xfId="1" applyFont="1" applyFill="1" applyAlignment="1">
      <alignment horizontal="left" vertical="top"/>
    </xf>
    <xf numFmtId="164" fontId="11" fillId="2" borderId="0" xfId="1" applyNumberFormat="1" applyFont="1" applyFill="1" applyAlignment="1">
      <alignment horizontal="right"/>
    </xf>
    <xf numFmtId="0" fontId="12" fillId="2" borderId="0" xfId="1" applyFont="1" applyFill="1"/>
    <xf numFmtId="165" fontId="11" fillId="2" borderId="0" xfId="1" applyNumberFormat="1" applyFont="1" applyFill="1"/>
    <xf numFmtId="164" fontId="11" fillId="0" borderId="0" xfId="1" applyNumberFormat="1" applyFont="1" applyFill="1" applyAlignment="1">
      <alignment horizontal="right"/>
    </xf>
    <xf numFmtId="0" fontId="11" fillId="2" borderId="0" xfId="1" applyFont="1" applyFill="1" applyBorder="1"/>
    <xf numFmtId="164" fontId="11" fillId="0" borderId="0" xfId="1" applyNumberFormat="1" applyFont="1" applyFill="1" applyBorder="1" applyAlignment="1">
      <alignment horizontal="right" vertical="top"/>
    </xf>
    <xf numFmtId="0" fontId="10" fillId="2" borderId="0" xfId="0" applyNumberFormat="1" applyFont="1" applyFill="1" applyAlignment="1">
      <alignment horizontal="center" vertical="center" wrapText="1"/>
    </xf>
    <xf numFmtId="0" fontId="11" fillId="2" borderId="0" xfId="1" applyFont="1" applyFill="1" applyAlignment="1">
      <alignment vertical="center" wrapText="1"/>
    </xf>
    <xf numFmtId="0" fontId="13" fillId="2" borderId="0" xfId="1" applyFont="1" applyFill="1" applyAlignment="1">
      <alignment horizontal="right" vertical="center" wrapText="1"/>
    </xf>
    <xf numFmtId="164" fontId="15" fillId="2" borderId="1" xfId="1" applyNumberFormat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left" vertical="top"/>
    </xf>
    <xf numFmtId="0" fontId="15" fillId="2" borderId="1" xfId="1" applyFont="1" applyFill="1" applyBorder="1" applyAlignment="1">
      <alignment horizontal="left" vertical="center"/>
    </xf>
    <xf numFmtId="0" fontId="15" fillId="2" borderId="1" xfId="1" applyFont="1" applyFill="1" applyBorder="1" applyAlignment="1">
      <alignment horizontal="left" vertical="center" wrapText="1"/>
    </xf>
    <xf numFmtId="164" fontId="15" fillId="2" borderId="1" xfId="1" applyNumberFormat="1" applyFont="1" applyFill="1" applyBorder="1" applyAlignment="1">
      <alignment horizontal="right" vertical="center"/>
    </xf>
    <xf numFmtId="164" fontId="15" fillId="0" borderId="1" xfId="1" applyNumberFormat="1" applyFont="1" applyFill="1" applyBorder="1" applyAlignment="1">
      <alignment horizontal="right" vertical="center"/>
    </xf>
    <xf numFmtId="1" fontId="13" fillId="2" borderId="1" xfId="1" applyNumberFormat="1" applyFont="1" applyFill="1" applyBorder="1" applyAlignment="1">
      <alignment horizontal="left" vertical="top" wrapText="1" indent="2"/>
    </xf>
    <xf numFmtId="0" fontId="13" fillId="2" borderId="1" xfId="1" applyFont="1" applyFill="1" applyBorder="1" applyAlignment="1">
      <alignment horizontal="left" vertical="top" wrapText="1"/>
    </xf>
    <xf numFmtId="164" fontId="13" fillId="2" borderId="1" xfId="2" applyNumberFormat="1" applyFont="1" applyFill="1" applyBorder="1" applyAlignment="1">
      <alignment horizontal="right" vertical="top"/>
    </xf>
    <xf numFmtId="164" fontId="13" fillId="0" borderId="1" xfId="2" applyNumberFormat="1" applyFont="1" applyFill="1" applyBorder="1" applyAlignment="1">
      <alignment horizontal="right" vertical="top"/>
    </xf>
    <xf numFmtId="0" fontId="15" fillId="2" borderId="1" xfId="1" applyFont="1" applyFill="1" applyBorder="1" applyAlignment="1">
      <alignment horizontal="left" vertical="top" wrapText="1"/>
    </xf>
    <xf numFmtId="0" fontId="13" fillId="2" borderId="1" xfId="1" applyFont="1" applyFill="1" applyBorder="1" applyAlignment="1">
      <alignment horizontal="left" vertical="top"/>
    </xf>
    <xf numFmtId="0" fontId="13" fillId="2" borderId="1" xfId="1" applyFont="1" applyFill="1" applyBorder="1" applyAlignment="1">
      <alignment horizontal="left" vertical="top" wrapText="1" indent="2"/>
    </xf>
    <xf numFmtId="0" fontId="13" fillId="2" borderId="1" xfId="1" applyFont="1" applyFill="1" applyBorder="1" applyAlignment="1">
      <alignment horizontal="left" vertical="top" wrapText="1" indent="6"/>
    </xf>
    <xf numFmtId="0" fontId="13" fillId="2" borderId="1" xfId="1" applyFont="1" applyFill="1" applyBorder="1" applyAlignment="1">
      <alignment horizontal="center" vertical="top" wrapText="1"/>
    </xf>
    <xf numFmtId="164" fontId="13" fillId="2" borderId="1" xfId="1" applyNumberFormat="1" applyFont="1" applyFill="1" applyBorder="1" applyAlignment="1">
      <alignment horizontal="right" vertical="top" wrapText="1"/>
    </xf>
    <xf numFmtId="164" fontId="13" fillId="0" borderId="1" xfId="1" applyNumberFormat="1" applyFont="1" applyFill="1" applyBorder="1" applyAlignment="1">
      <alignment horizontal="right" vertical="top" wrapText="1"/>
    </xf>
    <xf numFmtId="0" fontId="13" fillId="0" borderId="1" xfId="1" applyFont="1" applyFill="1" applyBorder="1" applyAlignment="1">
      <alignment horizontal="center" vertical="top" wrapText="1"/>
    </xf>
    <xf numFmtId="0" fontId="13" fillId="0" borderId="1" xfId="1" applyFont="1" applyFill="1" applyBorder="1" applyAlignment="1">
      <alignment horizontal="left" vertical="top" wrapText="1"/>
    </xf>
    <xf numFmtId="164" fontId="13" fillId="2" borderId="1" xfId="1" applyNumberFormat="1" applyFont="1" applyFill="1" applyBorder="1" applyAlignment="1">
      <alignment horizontal="right" vertical="center"/>
    </xf>
    <xf numFmtId="164" fontId="13" fillId="0" borderId="1" xfId="1" applyNumberFormat="1" applyFont="1" applyFill="1" applyBorder="1" applyAlignment="1">
      <alignment horizontal="right" vertical="center"/>
    </xf>
    <xf numFmtId="0" fontId="13" fillId="2" borderId="1" xfId="1" applyFont="1" applyFill="1" applyBorder="1" applyAlignment="1">
      <alignment wrapText="1"/>
    </xf>
    <xf numFmtId="0" fontId="15" fillId="2" borderId="1" xfId="1" applyFont="1" applyFill="1" applyBorder="1" applyAlignment="1">
      <alignment horizontal="center" vertical="top" wrapText="1"/>
    </xf>
    <xf numFmtId="164" fontId="13" fillId="2" borderId="1" xfId="1" applyNumberFormat="1" applyFont="1" applyFill="1" applyBorder="1" applyAlignment="1">
      <alignment horizontal="right" vertical="top"/>
    </xf>
    <xf numFmtId="164" fontId="15" fillId="0" borderId="1" xfId="1" applyNumberFormat="1" applyFont="1" applyFill="1" applyBorder="1" applyAlignment="1">
      <alignment horizontal="right" vertical="top"/>
    </xf>
    <xf numFmtId="0" fontId="13" fillId="2" borderId="1" xfId="1" applyFont="1" applyFill="1" applyBorder="1" applyAlignment="1">
      <alignment horizontal="left" vertical="top" wrapText="1" indent="4"/>
    </xf>
    <xf numFmtId="164" fontId="13" fillId="0" borderId="1" xfId="1" applyNumberFormat="1" applyFont="1" applyFill="1" applyBorder="1" applyAlignment="1">
      <alignment horizontal="right" vertical="top"/>
    </xf>
    <xf numFmtId="0" fontId="13" fillId="2" borderId="1" xfId="1" applyFont="1" applyFill="1" applyBorder="1" applyAlignment="1">
      <alignment vertical="top" wrapText="1"/>
    </xf>
    <xf numFmtId="0" fontId="13" fillId="2" borderId="1" xfId="1" applyFont="1" applyFill="1" applyBorder="1" applyAlignment="1">
      <alignment horizontal="left" vertical="center" wrapText="1"/>
    </xf>
    <xf numFmtId="164" fontId="13" fillId="2" borderId="1" xfId="1" applyNumberFormat="1" applyFont="1" applyFill="1" applyBorder="1" applyAlignment="1">
      <alignment vertical="center"/>
    </xf>
    <xf numFmtId="0" fontId="13" fillId="2" borderId="1" xfId="1" applyFont="1" applyFill="1" applyBorder="1" applyAlignment="1">
      <alignment horizontal="left" vertical="center"/>
    </xf>
    <xf numFmtId="0" fontId="15" fillId="2" borderId="1" xfId="1" applyFont="1" applyFill="1" applyBorder="1" applyAlignment="1">
      <alignment vertical="center" wrapText="1"/>
    </xf>
    <xf numFmtId="164" fontId="15" fillId="0" borderId="1" xfId="1" applyNumberFormat="1" applyFont="1" applyFill="1" applyBorder="1" applyAlignment="1">
      <alignment vertical="center"/>
    </xf>
    <xf numFmtId="0" fontId="13" fillId="2" borderId="1" xfId="1" applyFont="1" applyFill="1" applyBorder="1" applyAlignment="1">
      <alignment horizontal="center" vertical="center"/>
    </xf>
    <xf numFmtId="1" fontId="13" fillId="2" borderId="1" xfId="1" applyNumberFormat="1" applyFont="1" applyFill="1" applyBorder="1" applyAlignment="1">
      <alignment horizontal="center" vertical="center"/>
    </xf>
    <xf numFmtId="164" fontId="15" fillId="2" borderId="1" xfId="1" applyNumberFormat="1" applyFont="1" applyFill="1" applyBorder="1" applyAlignment="1">
      <alignment horizontal="left" vertical="center"/>
    </xf>
    <xf numFmtId="164" fontId="15" fillId="2" borderId="1" xfId="1" applyNumberFormat="1" applyFont="1" applyFill="1" applyBorder="1" applyAlignment="1">
      <alignment horizontal="right" vertical="top"/>
    </xf>
    <xf numFmtId="0" fontId="13" fillId="2" borderId="0" xfId="1" applyFont="1" applyFill="1" applyBorder="1" applyAlignment="1">
      <alignment horizontal="right" vertical="center"/>
    </xf>
    <xf numFmtId="0" fontId="13" fillId="2" borderId="0" xfId="1" applyFont="1" applyFill="1" applyAlignment="1">
      <alignment horizontal="right" vertical="center" wrapText="1"/>
    </xf>
    <xf numFmtId="0" fontId="14" fillId="2" borderId="0" xfId="0" applyFont="1" applyFill="1" applyAlignment="1">
      <alignment horizontal="center" vertical="center"/>
    </xf>
    <xf numFmtId="0" fontId="16" fillId="2" borderId="0" xfId="0" applyNumberFormat="1" applyFont="1" applyFill="1" applyAlignment="1">
      <alignment horizontal="center" vertical="center" wrapText="1"/>
    </xf>
  </cellXfs>
  <cellStyles count="22">
    <cellStyle name="Normal 4" xfId="3"/>
    <cellStyle name="Normal_Sheet1" xfId="4"/>
    <cellStyle name="Денежный 2" xfId="5"/>
    <cellStyle name="Обычный" xfId="0" builtinId="0"/>
    <cellStyle name="Обычный 10" xfId="6"/>
    <cellStyle name="Обычный 11" xfId="7"/>
    <cellStyle name="Обычный 2" xfId="2"/>
    <cellStyle name="Обычный 2 2" xfId="8"/>
    <cellStyle name="Обычный 2 2 2" xfId="9"/>
    <cellStyle name="Обычный 2 3" xfId="10"/>
    <cellStyle name="Обычный 3" xfId="11"/>
    <cellStyle name="Обычный 3 2" xfId="12"/>
    <cellStyle name="Обычный 4" xfId="13"/>
    <cellStyle name="Обычный 5" xfId="14"/>
    <cellStyle name="Обычный 5 2" xfId="15"/>
    <cellStyle name="Обычный 6" xfId="16"/>
    <cellStyle name="Обычный 7" xfId="17"/>
    <cellStyle name="Обычный 8" xfId="1"/>
    <cellStyle name="Обычный 9" xfId="18"/>
    <cellStyle name="Процентный 2" xfId="19"/>
    <cellStyle name="Финансовый 2" xfId="20"/>
    <cellStyle name="Финансовый 3" xf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9"/>
  <sheetViews>
    <sheetView tabSelected="1" view="pageBreakPreview" topLeftCell="A55" zoomScaleNormal="120" zoomScaleSheetLayoutView="100" workbookViewId="0">
      <selection activeCell="H73" sqref="H73"/>
    </sheetView>
  </sheetViews>
  <sheetFormatPr defaultColWidth="9.140625" defaultRowHeight="12.75" x14ac:dyDescent="0.2"/>
  <cols>
    <col min="1" max="2" width="6.28515625" style="7" customWidth="1"/>
    <col min="3" max="3" width="46.28515625" style="2" customWidth="1"/>
    <col min="4" max="4" width="15" style="2" customWidth="1"/>
    <col min="5" max="5" width="15.28515625" style="2" customWidth="1"/>
    <col min="6" max="6" width="15.5703125" style="2" customWidth="1"/>
    <col min="7" max="8" width="10.85546875" style="4" bestFit="1" customWidth="1"/>
    <col min="9" max="9" width="9.140625" style="4"/>
    <col min="10" max="10" width="10.28515625" style="4" bestFit="1" customWidth="1"/>
    <col min="11" max="11" width="11.42578125" style="4" bestFit="1" customWidth="1"/>
    <col min="12" max="190" width="9.140625" style="4"/>
    <col min="191" max="191" width="15" style="4" customWidth="1"/>
    <col min="192" max="192" width="43.140625" style="4" customWidth="1"/>
    <col min="193" max="193" width="12.28515625" style="4" customWidth="1"/>
    <col min="194" max="194" width="12" style="4" customWidth="1"/>
    <col min="195" max="195" width="11.7109375" style="4" customWidth="1"/>
    <col min="196" max="446" width="9.140625" style="4"/>
    <col min="447" max="447" width="15" style="4" customWidth="1"/>
    <col min="448" max="448" width="43.140625" style="4" customWidth="1"/>
    <col min="449" max="449" width="12.28515625" style="4" customWidth="1"/>
    <col min="450" max="450" width="12" style="4" customWidth="1"/>
    <col min="451" max="451" width="11.7109375" style="4" customWidth="1"/>
    <col min="452" max="702" width="9.140625" style="4"/>
    <col min="703" max="703" width="15" style="4" customWidth="1"/>
    <col min="704" max="704" width="43.140625" style="4" customWidth="1"/>
    <col min="705" max="705" width="12.28515625" style="4" customWidth="1"/>
    <col min="706" max="706" width="12" style="4" customWidth="1"/>
    <col min="707" max="707" width="11.7109375" style="4" customWidth="1"/>
    <col min="708" max="958" width="9.140625" style="4"/>
    <col min="959" max="959" width="15" style="4" customWidth="1"/>
    <col min="960" max="960" width="43.140625" style="4" customWidth="1"/>
    <col min="961" max="961" width="12.28515625" style="4" customWidth="1"/>
    <col min="962" max="962" width="12" style="4" customWidth="1"/>
    <col min="963" max="963" width="11.7109375" style="4" customWidth="1"/>
    <col min="964" max="1214" width="9.140625" style="4"/>
    <col min="1215" max="1215" width="15" style="4" customWidth="1"/>
    <col min="1216" max="1216" width="43.140625" style="4" customWidth="1"/>
    <col min="1217" max="1217" width="12.28515625" style="4" customWidth="1"/>
    <col min="1218" max="1218" width="12" style="4" customWidth="1"/>
    <col min="1219" max="1219" width="11.7109375" style="4" customWidth="1"/>
    <col min="1220" max="1470" width="9.140625" style="4"/>
    <col min="1471" max="1471" width="15" style="4" customWidth="1"/>
    <col min="1472" max="1472" width="43.140625" style="4" customWidth="1"/>
    <col min="1473" max="1473" width="12.28515625" style="4" customWidth="1"/>
    <col min="1474" max="1474" width="12" style="4" customWidth="1"/>
    <col min="1475" max="1475" width="11.7109375" style="4" customWidth="1"/>
    <col min="1476" max="1726" width="9.140625" style="4"/>
    <col min="1727" max="1727" width="15" style="4" customWidth="1"/>
    <col min="1728" max="1728" width="43.140625" style="4" customWidth="1"/>
    <col min="1729" max="1729" width="12.28515625" style="4" customWidth="1"/>
    <col min="1730" max="1730" width="12" style="4" customWidth="1"/>
    <col min="1731" max="1731" width="11.7109375" style="4" customWidth="1"/>
    <col min="1732" max="1982" width="9.140625" style="4"/>
    <col min="1983" max="1983" width="15" style="4" customWidth="1"/>
    <col min="1984" max="1984" width="43.140625" style="4" customWidth="1"/>
    <col min="1985" max="1985" width="12.28515625" style="4" customWidth="1"/>
    <col min="1986" max="1986" width="12" style="4" customWidth="1"/>
    <col min="1987" max="1987" width="11.7109375" style="4" customWidth="1"/>
    <col min="1988" max="2238" width="9.140625" style="4"/>
    <col min="2239" max="2239" width="15" style="4" customWidth="1"/>
    <col min="2240" max="2240" width="43.140625" style="4" customWidth="1"/>
    <col min="2241" max="2241" width="12.28515625" style="4" customWidth="1"/>
    <col min="2242" max="2242" width="12" style="4" customWidth="1"/>
    <col min="2243" max="2243" width="11.7109375" style="4" customWidth="1"/>
    <col min="2244" max="2494" width="9.140625" style="4"/>
    <col min="2495" max="2495" width="15" style="4" customWidth="1"/>
    <col min="2496" max="2496" width="43.140625" style="4" customWidth="1"/>
    <col min="2497" max="2497" width="12.28515625" style="4" customWidth="1"/>
    <col min="2498" max="2498" width="12" style="4" customWidth="1"/>
    <col min="2499" max="2499" width="11.7109375" style="4" customWidth="1"/>
    <col min="2500" max="2750" width="9.140625" style="4"/>
    <col min="2751" max="2751" width="15" style="4" customWidth="1"/>
    <col min="2752" max="2752" width="43.140625" style="4" customWidth="1"/>
    <col min="2753" max="2753" width="12.28515625" style="4" customWidth="1"/>
    <col min="2754" max="2754" width="12" style="4" customWidth="1"/>
    <col min="2755" max="2755" width="11.7109375" style="4" customWidth="1"/>
    <col min="2756" max="3006" width="9.140625" style="4"/>
    <col min="3007" max="3007" width="15" style="4" customWidth="1"/>
    <col min="3008" max="3008" width="43.140625" style="4" customWidth="1"/>
    <col min="3009" max="3009" width="12.28515625" style="4" customWidth="1"/>
    <col min="3010" max="3010" width="12" style="4" customWidth="1"/>
    <col min="3011" max="3011" width="11.7109375" style="4" customWidth="1"/>
    <col min="3012" max="3262" width="9.140625" style="4"/>
    <col min="3263" max="3263" width="15" style="4" customWidth="1"/>
    <col min="3264" max="3264" width="43.140625" style="4" customWidth="1"/>
    <col min="3265" max="3265" width="12.28515625" style="4" customWidth="1"/>
    <col min="3266" max="3266" width="12" style="4" customWidth="1"/>
    <col min="3267" max="3267" width="11.7109375" style="4" customWidth="1"/>
    <col min="3268" max="3518" width="9.140625" style="4"/>
    <col min="3519" max="3519" width="15" style="4" customWidth="1"/>
    <col min="3520" max="3520" width="43.140625" style="4" customWidth="1"/>
    <col min="3521" max="3521" width="12.28515625" style="4" customWidth="1"/>
    <col min="3522" max="3522" width="12" style="4" customWidth="1"/>
    <col min="3523" max="3523" width="11.7109375" style="4" customWidth="1"/>
    <col min="3524" max="3774" width="9.140625" style="4"/>
    <col min="3775" max="3775" width="15" style="4" customWidth="1"/>
    <col min="3776" max="3776" width="43.140625" style="4" customWidth="1"/>
    <col min="3777" max="3777" width="12.28515625" style="4" customWidth="1"/>
    <col min="3778" max="3778" width="12" style="4" customWidth="1"/>
    <col min="3779" max="3779" width="11.7109375" style="4" customWidth="1"/>
    <col min="3780" max="4030" width="9.140625" style="4"/>
    <col min="4031" max="4031" width="15" style="4" customWidth="1"/>
    <col min="4032" max="4032" width="43.140625" style="4" customWidth="1"/>
    <col min="4033" max="4033" width="12.28515625" style="4" customWidth="1"/>
    <col min="4034" max="4034" width="12" style="4" customWidth="1"/>
    <col min="4035" max="4035" width="11.7109375" style="4" customWidth="1"/>
    <col min="4036" max="4286" width="9.140625" style="4"/>
    <col min="4287" max="4287" width="15" style="4" customWidth="1"/>
    <col min="4288" max="4288" width="43.140625" style="4" customWidth="1"/>
    <col min="4289" max="4289" width="12.28515625" style="4" customWidth="1"/>
    <col min="4290" max="4290" width="12" style="4" customWidth="1"/>
    <col min="4291" max="4291" width="11.7109375" style="4" customWidth="1"/>
    <col min="4292" max="4542" width="9.140625" style="4"/>
    <col min="4543" max="4543" width="15" style="4" customWidth="1"/>
    <col min="4544" max="4544" width="43.140625" style="4" customWidth="1"/>
    <col min="4545" max="4545" width="12.28515625" style="4" customWidth="1"/>
    <col min="4546" max="4546" width="12" style="4" customWidth="1"/>
    <col min="4547" max="4547" width="11.7109375" style="4" customWidth="1"/>
    <col min="4548" max="4798" width="9.140625" style="4"/>
    <col min="4799" max="4799" width="15" style="4" customWidth="1"/>
    <col min="4800" max="4800" width="43.140625" style="4" customWidth="1"/>
    <col min="4801" max="4801" width="12.28515625" style="4" customWidth="1"/>
    <col min="4802" max="4802" width="12" style="4" customWidth="1"/>
    <col min="4803" max="4803" width="11.7109375" style="4" customWidth="1"/>
    <col min="4804" max="5054" width="9.140625" style="4"/>
    <col min="5055" max="5055" width="15" style="4" customWidth="1"/>
    <col min="5056" max="5056" width="43.140625" style="4" customWidth="1"/>
    <col min="5057" max="5057" width="12.28515625" style="4" customWidth="1"/>
    <col min="5058" max="5058" width="12" style="4" customWidth="1"/>
    <col min="5059" max="5059" width="11.7109375" style="4" customWidth="1"/>
    <col min="5060" max="5310" width="9.140625" style="4"/>
    <col min="5311" max="5311" width="15" style="4" customWidth="1"/>
    <col min="5312" max="5312" width="43.140625" style="4" customWidth="1"/>
    <col min="5313" max="5313" width="12.28515625" style="4" customWidth="1"/>
    <col min="5314" max="5314" width="12" style="4" customWidth="1"/>
    <col min="5315" max="5315" width="11.7109375" style="4" customWidth="1"/>
    <col min="5316" max="5566" width="9.140625" style="4"/>
    <col min="5567" max="5567" width="15" style="4" customWidth="1"/>
    <col min="5568" max="5568" width="43.140625" style="4" customWidth="1"/>
    <col min="5569" max="5569" width="12.28515625" style="4" customWidth="1"/>
    <col min="5570" max="5570" width="12" style="4" customWidth="1"/>
    <col min="5571" max="5571" width="11.7109375" style="4" customWidth="1"/>
    <col min="5572" max="5822" width="9.140625" style="4"/>
    <col min="5823" max="5823" width="15" style="4" customWidth="1"/>
    <col min="5824" max="5824" width="43.140625" style="4" customWidth="1"/>
    <col min="5825" max="5825" width="12.28515625" style="4" customWidth="1"/>
    <col min="5826" max="5826" width="12" style="4" customWidth="1"/>
    <col min="5827" max="5827" width="11.7109375" style="4" customWidth="1"/>
    <col min="5828" max="6078" width="9.140625" style="4"/>
    <col min="6079" max="6079" width="15" style="4" customWidth="1"/>
    <col min="6080" max="6080" width="43.140625" style="4" customWidth="1"/>
    <col min="6081" max="6081" width="12.28515625" style="4" customWidth="1"/>
    <col min="6082" max="6082" width="12" style="4" customWidth="1"/>
    <col min="6083" max="6083" width="11.7109375" style="4" customWidth="1"/>
    <col min="6084" max="6334" width="9.140625" style="4"/>
    <col min="6335" max="6335" width="15" style="4" customWidth="1"/>
    <col min="6336" max="6336" width="43.140625" style="4" customWidth="1"/>
    <col min="6337" max="6337" width="12.28515625" style="4" customWidth="1"/>
    <col min="6338" max="6338" width="12" style="4" customWidth="1"/>
    <col min="6339" max="6339" width="11.7109375" style="4" customWidth="1"/>
    <col min="6340" max="6590" width="9.140625" style="4"/>
    <col min="6591" max="6591" width="15" style="4" customWidth="1"/>
    <col min="6592" max="6592" width="43.140625" style="4" customWidth="1"/>
    <col min="6593" max="6593" width="12.28515625" style="4" customWidth="1"/>
    <col min="6594" max="6594" width="12" style="4" customWidth="1"/>
    <col min="6595" max="6595" width="11.7109375" style="4" customWidth="1"/>
    <col min="6596" max="6846" width="9.140625" style="4"/>
    <col min="6847" max="6847" width="15" style="4" customWidth="1"/>
    <col min="6848" max="6848" width="43.140625" style="4" customWidth="1"/>
    <col min="6849" max="6849" width="12.28515625" style="4" customWidth="1"/>
    <col min="6850" max="6850" width="12" style="4" customWidth="1"/>
    <col min="6851" max="6851" width="11.7109375" style="4" customWidth="1"/>
    <col min="6852" max="7102" width="9.140625" style="4"/>
    <col min="7103" max="7103" width="15" style="4" customWidth="1"/>
    <col min="7104" max="7104" width="43.140625" style="4" customWidth="1"/>
    <col min="7105" max="7105" width="12.28515625" style="4" customWidth="1"/>
    <col min="7106" max="7106" width="12" style="4" customWidth="1"/>
    <col min="7107" max="7107" width="11.7109375" style="4" customWidth="1"/>
    <col min="7108" max="7358" width="9.140625" style="4"/>
    <col min="7359" max="7359" width="15" style="4" customWidth="1"/>
    <col min="7360" max="7360" width="43.140625" style="4" customWidth="1"/>
    <col min="7361" max="7361" width="12.28515625" style="4" customWidth="1"/>
    <col min="7362" max="7362" width="12" style="4" customWidth="1"/>
    <col min="7363" max="7363" width="11.7109375" style="4" customWidth="1"/>
    <col min="7364" max="7614" width="9.140625" style="4"/>
    <col min="7615" max="7615" width="15" style="4" customWidth="1"/>
    <col min="7616" max="7616" width="43.140625" style="4" customWidth="1"/>
    <col min="7617" max="7617" width="12.28515625" style="4" customWidth="1"/>
    <col min="7618" max="7618" width="12" style="4" customWidth="1"/>
    <col min="7619" max="7619" width="11.7109375" style="4" customWidth="1"/>
    <col min="7620" max="7870" width="9.140625" style="4"/>
    <col min="7871" max="7871" width="15" style="4" customWidth="1"/>
    <col min="7872" max="7872" width="43.140625" style="4" customWidth="1"/>
    <col min="7873" max="7873" width="12.28515625" style="4" customWidth="1"/>
    <col min="7874" max="7874" width="12" style="4" customWidth="1"/>
    <col min="7875" max="7875" width="11.7109375" style="4" customWidth="1"/>
    <col min="7876" max="8126" width="9.140625" style="4"/>
    <col min="8127" max="8127" width="15" style="4" customWidth="1"/>
    <col min="8128" max="8128" width="43.140625" style="4" customWidth="1"/>
    <col min="8129" max="8129" width="12.28515625" style="4" customWidth="1"/>
    <col min="8130" max="8130" width="12" style="4" customWidth="1"/>
    <col min="8131" max="8131" width="11.7109375" style="4" customWidth="1"/>
    <col min="8132" max="8382" width="9.140625" style="4"/>
    <col min="8383" max="8383" width="15" style="4" customWidth="1"/>
    <col min="8384" max="8384" width="43.140625" style="4" customWidth="1"/>
    <col min="8385" max="8385" width="12.28515625" style="4" customWidth="1"/>
    <col min="8386" max="8386" width="12" style="4" customWidth="1"/>
    <col min="8387" max="8387" width="11.7109375" style="4" customWidth="1"/>
    <col min="8388" max="8638" width="9.140625" style="4"/>
    <col min="8639" max="8639" width="15" style="4" customWidth="1"/>
    <col min="8640" max="8640" width="43.140625" style="4" customWidth="1"/>
    <col min="8641" max="8641" width="12.28515625" style="4" customWidth="1"/>
    <col min="8642" max="8642" width="12" style="4" customWidth="1"/>
    <col min="8643" max="8643" width="11.7109375" style="4" customWidth="1"/>
    <col min="8644" max="8894" width="9.140625" style="4"/>
    <col min="8895" max="8895" width="15" style="4" customWidth="1"/>
    <col min="8896" max="8896" width="43.140625" style="4" customWidth="1"/>
    <col min="8897" max="8897" width="12.28515625" style="4" customWidth="1"/>
    <col min="8898" max="8898" width="12" style="4" customWidth="1"/>
    <col min="8899" max="8899" width="11.7109375" style="4" customWidth="1"/>
    <col min="8900" max="9150" width="9.140625" style="4"/>
    <col min="9151" max="9151" width="15" style="4" customWidth="1"/>
    <col min="9152" max="9152" width="43.140625" style="4" customWidth="1"/>
    <col min="9153" max="9153" width="12.28515625" style="4" customWidth="1"/>
    <col min="9154" max="9154" width="12" style="4" customWidth="1"/>
    <col min="9155" max="9155" width="11.7109375" style="4" customWidth="1"/>
    <col min="9156" max="9406" width="9.140625" style="4"/>
    <col min="9407" max="9407" width="15" style="4" customWidth="1"/>
    <col min="9408" max="9408" width="43.140625" style="4" customWidth="1"/>
    <col min="9409" max="9409" width="12.28515625" style="4" customWidth="1"/>
    <col min="9410" max="9410" width="12" style="4" customWidth="1"/>
    <col min="9411" max="9411" width="11.7109375" style="4" customWidth="1"/>
    <col min="9412" max="9662" width="9.140625" style="4"/>
    <col min="9663" max="9663" width="15" style="4" customWidth="1"/>
    <col min="9664" max="9664" width="43.140625" style="4" customWidth="1"/>
    <col min="9665" max="9665" width="12.28515625" style="4" customWidth="1"/>
    <col min="9666" max="9666" width="12" style="4" customWidth="1"/>
    <col min="9667" max="9667" width="11.7109375" style="4" customWidth="1"/>
    <col min="9668" max="9918" width="9.140625" style="4"/>
    <col min="9919" max="9919" width="15" style="4" customWidth="1"/>
    <col min="9920" max="9920" width="43.140625" style="4" customWidth="1"/>
    <col min="9921" max="9921" width="12.28515625" style="4" customWidth="1"/>
    <col min="9922" max="9922" width="12" style="4" customWidth="1"/>
    <col min="9923" max="9923" width="11.7109375" style="4" customWidth="1"/>
    <col min="9924" max="10174" width="9.140625" style="4"/>
    <col min="10175" max="10175" width="15" style="4" customWidth="1"/>
    <col min="10176" max="10176" width="43.140625" style="4" customWidth="1"/>
    <col min="10177" max="10177" width="12.28515625" style="4" customWidth="1"/>
    <col min="10178" max="10178" width="12" style="4" customWidth="1"/>
    <col min="10179" max="10179" width="11.7109375" style="4" customWidth="1"/>
    <col min="10180" max="10430" width="9.140625" style="4"/>
    <col min="10431" max="10431" width="15" style="4" customWidth="1"/>
    <col min="10432" max="10432" width="43.140625" style="4" customWidth="1"/>
    <col min="10433" max="10433" width="12.28515625" style="4" customWidth="1"/>
    <col min="10434" max="10434" width="12" style="4" customWidth="1"/>
    <col min="10435" max="10435" width="11.7109375" style="4" customWidth="1"/>
    <col min="10436" max="10686" width="9.140625" style="4"/>
    <col min="10687" max="10687" width="15" style="4" customWidth="1"/>
    <col min="10688" max="10688" width="43.140625" style="4" customWidth="1"/>
    <col min="10689" max="10689" width="12.28515625" style="4" customWidth="1"/>
    <col min="10690" max="10690" width="12" style="4" customWidth="1"/>
    <col min="10691" max="10691" width="11.7109375" style="4" customWidth="1"/>
    <col min="10692" max="10942" width="9.140625" style="4"/>
    <col min="10943" max="10943" width="15" style="4" customWidth="1"/>
    <col min="10944" max="10944" width="43.140625" style="4" customWidth="1"/>
    <col min="10945" max="10945" width="12.28515625" style="4" customWidth="1"/>
    <col min="10946" max="10946" width="12" style="4" customWidth="1"/>
    <col min="10947" max="10947" width="11.7109375" style="4" customWidth="1"/>
    <col min="10948" max="11198" width="9.140625" style="4"/>
    <col min="11199" max="11199" width="15" style="4" customWidth="1"/>
    <col min="11200" max="11200" width="43.140625" style="4" customWidth="1"/>
    <col min="11201" max="11201" width="12.28515625" style="4" customWidth="1"/>
    <col min="11202" max="11202" width="12" style="4" customWidth="1"/>
    <col min="11203" max="11203" width="11.7109375" style="4" customWidth="1"/>
    <col min="11204" max="11454" width="9.140625" style="4"/>
    <col min="11455" max="11455" width="15" style="4" customWidth="1"/>
    <col min="11456" max="11456" width="43.140625" style="4" customWidth="1"/>
    <col min="11457" max="11457" width="12.28515625" style="4" customWidth="1"/>
    <col min="11458" max="11458" width="12" style="4" customWidth="1"/>
    <col min="11459" max="11459" width="11.7109375" style="4" customWidth="1"/>
    <col min="11460" max="11710" width="9.140625" style="4"/>
    <col min="11711" max="11711" width="15" style="4" customWidth="1"/>
    <col min="11712" max="11712" width="43.140625" style="4" customWidth="1"/>
    <col min="11713" max="11713" width="12.28515625" style="4" customWidth="1"/>
    <col min="11714" max="11714" width="12" style="4" customWidth="1"/>
    <col min="11715" max="11715" width="11.7109375" style="4" customWidth="1"/>
    <col min="11716" max="11966" width="9.140625" style="4"/>
    <col min="11967" max="11967" width="15" style="4" customWidth="1"/>
    <col min="11968" max="11968" width="43.140625" style="4" customWidth="1"/>
    <col min="11969" max="11969" width="12.28515625" style="4" customWidth="1"/>
    <col min="11970" max="11970" width="12" style="4" customWidth="1"/>
    <col min="11971" max="11971" width="11.7109375" style="4" customWidth="1"/>
    <col min="11972" max="12222" width="9.140625" style="4"/>
    <col min="12223" max="12223" width="15" style="4" customWidth="1"/>
    <col min="12224" max="12224" width="43.140625" style="4" customWidth="1"/>
    <col min="12225" max="12225" width="12.28515625" style="4" customWidth="1"/>
    <col min="12226" max="12226" width="12" style="4" customWidth="1"/>
    <col min="12227" max="12227" width="11.7109375" style="4" customWidth="1"/>
    <col min="12228" max="12478" width="9.140625" style="4"/>
    <col min="12479" max="12479" width="15" style="4" customWidth="1"/>
    <col min="12480" max="12480" width="43.140625" style="4" customWidth="1"/>
    <col min="12481" max="12481" width="12.28515625" style="4" customWidth="1"/>
    <col min="12482" max="12482" width="12" style="4" customWidth="1"/>
    <col min="12483" max="12483" width="11.7109375" style="4" customWidth="1"/>
    <col min="12484" max="12734" width="9.140625" style="4"/>
    <col min="12735" max="12735" width="15" style="4" customWidth="1"/>
    <col min="12736" max="12736" width="43.140625" style="4" customWidth="1"/>
    <col min="12737" max="12737" width="12.28515625" style="4" customWidth="1"/>
    <col min="12738" max="12738" width="12" style="4" customWidth="1"/>
    <col min="12739" max="12739" width="11.7109375" style="4" customWidth="1"/>
    <col min="12740" max="12990" width="9.140625" style="4"/>
    <col min="12991" max="12991" width="15" style="4" customWidth="1"/>
    <col min="12992" max="12992" width="43.140625" style="4" customWidth="1"/>
    <col min="12993" max="12993" width="12.28515625" style="4" customWidth="1"/>
    <col min="12994" max="12994" width="12" style="4" customWidth="1"/>
    <col min="12995" max="12995" width="11.7109375" style="4" customWidth="1"/>
    <col min="12996" max="13246" width="9.140625" style="4"/>
    <col min="13247" max="13247" width="15" style="4" customWidth="1"/>
    <col min="13248" max="13248" width="43.140625" style="4" customWidth="1"/>
    <col min="13249" max="13249" width="12.28515625" style="4" customWidth="1"/>
    <col min="13250" max="13250" width="12" style="4" customWidth="1"/>
    <col min="13251" max="13251" width="11.7109375" style="4" customWidth="1"/>
    <col min="13252" max="13502" width="9.140625" style="4"/>
    <col min="13503" max="13503" width="15" style="4" customWidth="1"/>
    <col min="13504" max="13504" width="43.140625" style="4" customWidth="1"/>
    <col min="13505" max="13505" width="12.28515625" style="4" customWidth="1"/>
    <col min="13506" max="13506" width="12" style="4" customWidth="1"/>
    <col min="13507" max="13507" width="11.7109375" style="4" customWidth="1"/>
    <col min="13508" max="13758" width="9.140625" style="4"/>
    <col min="13759" max="13759" width="15" style="4" customWidth="1"/>
    <col min="13760" max="13760" width="43.140625" style="4" customWidth="1"/>
    <col min="13761" max="13761" width="12.28515625" style="4" customWidth="1"/>
    <col min="13762" max="13762" width="12" style="4" customWidth="1"/>
    <col min="13763" max="13763" width="11.7109375" style="4" customWidth="1"/>
    <col min="13764" max="14014" width="9.140625" style="4"/>
    <col min="14015" max="14015" width="15" style="4" customWidth="1"/>
    <col min="14016" max="14016" width="43.140625" style="4" customWidth="1"/>
    <col min="14017" max="14017" width="12.28515625" style="4" customWidth="1"/>
    <col min="14018" max="14018" width="12" style="4" customWidth="1"/>
    <col min="14019" max="14019" width="11.7109375" style="4" customWidth="1"/>
    <col min="14020" max="14270" width="9.140625" style="4"/>
    <col min="14271" max="14271" width="15" style="4" customWidth="1"/>
    <col min="14272" max="14272" width="43.140625" style="4" customWidth="1"/>
    <col min="14273" max="14273" width="12.28515625" style="4" customWidth="1"/>
    <col min="14274" max="14274" width="12" style="4" customWidth="1"/>
    <col min="14275" max="14275" width="11.7109375" style="4" customWidth="1"/>
    <col min="14276" max="14526" width="9.140625" style="4"/>
    <col min="14527" max="14527" width="15" style="4" customWidth="1"/>
    <col min="14528" max="14528" width="43.140625" style="4" customWidth="1"/>
    <col min="14529" max="14529" width="12.28515625" style="4" customWidth="1"/>
    <col min="14530" max="14530" width="12" style="4" customWidth="1"/>
    <col min="14531" max="14531" width="11.7109375" style="4" customWidth="1"/>
    <col min="14532" max="14782" width="9.140625" style="4"/>
    <col min="14783" max="14783" width="15" style="4" customWidth="1"/>
    <col min="14784" max="14784" width="43.140625" style="4" customWidth="1"/>
    <col min="14785" max="14785" width="12.28515625" style="4" customWidth="1"/>
    <col min="14786" max="14786" width="12" style="4" customWidth="1"/>
    <col min="14787" max="14787" width="11.7109375" style="4" customWidth="1"/>
    <col min="14788" max="15038" width="9.140625" style="4"/>
    <col min="15039" max="15039" width="15" style="4" customWidth="1"/>
    <col min="15040" max="15040" width="43.140625" style="4" customWidth="1"/>
    <col min="15041" max="15041" width="12.28515625" style="4" customWidth="1"/>
    <col min="15042" max="15042" width="12" style="4" customWidth="1"/>
    <col min="15043" max="15043" width="11.7109375" style="4" customWidth="1"/>
    <col min="15044" max="15294" width="9.140625" style="4"/>
    <col min="15295" max="15295" width="15" style="4" customWidth="1"/>
    <col min="15296" max="15296" width="43.140625" style="4" customWidth="1"/>
    <col min="15297" max="15297" width="12.28515625" style="4" customWidth="1"/>
    <col min="15298" max="15298" width="12" style="4" customWidth="1"/>
    <col min="15299" max="15299" width="11.7109375" style="4" customWidth="1"/>
    <col min="15300" max="15550" width="9.140625" style="4"/>
    <col min="15551" max="15551" width="15" style="4" customWidth="1"/>
    <col min="15552" max="15552" width="43.140625" style="4" customWidth="1"/>
    <col min="15553" max="15553" width="12.28515625" style="4" customWidth="1"/>
    <col min="15554" max="15554" width="12" style="4" customWidth="1"/>
    <col min="15555" max="15555" width="11.7109375" style="4" customWidth="1"/>
    <col min="15556" max="15806" width="9.140625" style="4"/>
    <col min="15807" max="15807" width="15" style="4" customWidth="1"/>
    <col min="15808" max="15808" width="43.140625" style="4" customWidth="1"/>
    <col min="15809" max="15809" width="12.28515625" style="4" customWidth="1"/>
    <col min="15810" max="15810" width="12" style="4" customWidth="1"/>
    <col min="15811" max="15811" width="11.7109375" style="4" customWidth="1"/>
    <col min="15812" max="16062" width="9.140625" style="4"/>
    <col min="16063" max="16063" width="15" style="4" customWidth="1"/>
    <col min="16064" max="16064" width="43.140625" style="4" customWidth="1"/>
    <col min="16065" max="16065" width="12.28515625" style="4" customWidth="1"/>
    <col min="16066" max="16066" width="12" style="4" customWidth="1"/>
    <col min="16067" max="16067" width="11.7109375" style="4" customWidth="1"/>
    <col min="16068" max="16384" width="9.140625" style="4"/>
  </cols>
  <sheetData>
    <row r="1" spans="1:6" s="1" customFormat="1" ht="133.5" customHeight="1" x14ac:dyDescent="0.25">
      <c r="A1" s="15"/>
      <c r="B1" s="15"/>
      <c r="C1" s="15"/>
      <c r="D1" s="56" t="s">
        <v>72</v>
      </c>
      <c r="E1" s="56"/>
      <c r="F1" s="56"/>
    </row>
    <row r="2" spans="1:6" s="1" customFormat="1" ht="15.75" x14ac:dyDescent="0.25">
      <c r="A2" s="15"/>
      <c r="B2" s="15"/>
      <c r="C2" s="15"/>
      <c r="D2" s="16"/>
      <c r="E2" s="16"/>
      <c r="F2" s="16"/>
    </row>
    <row r="3" spans="1:6" s="1" customFormat="1" ht="18.75" x14ac:dyDescent="0.25">
      <c r="A3" s="57" t="s">
        <v>70</v>
      </c>
      <c r="B3" s="57"/>
      <c r="C3" s="57"/>
      <c r="D3" s="57"/>
      <c r="E3" s="57"/>
      <c r="F3" s="57"/>
    </row>
    <row r="4" spans="1:6" s="1" customFormat="1" ht="15" customHeight="1" x14ac:dyDescent="0.25">
      <c r="A4" s="58" t="s">
        <v>67</v>
      </c>
      <c r="B4" s="58"/>
      <c r="C4" s="58"/>
      <c r="D4" s="58"/>
      <c r="E4" s="58"/>
      <c r="F4" s="58"/>
    </row>
    <row r="5" spans="1:6" s="1" customFormat="1" ht="15" customHeight="1" x14ac:dyDescent="0.25">
      <c r="A5" s="14"/>
      <c r="B5" s="14"/>
      <c r="C5" s="14"/>
      <c r="D5" s="14"/>
      <c r="E5" s="14"/>
      <c r="F5" s="14"/>
    </row>
    <row r="6" spans="1:6" s="1" customFormat="1" ht="15.75" x14ac:dyDescent="0.25">
      <c r="A6" s="55" t="s">
        <v>68</v>
      </c>
      <c r="B6" s="55"/>
      <c r="C6" s="55"/>
      <c r="D6" s="55"/>
      <c r="E6" s="55"/>
      <c r="F6" s="55"/>
    </row>
    <row r="7" spans="1:6" s="2" customFormat="1" ht="47.25" x14ac:dyDescent="0.2">
      <c r="A7" s="19"/>
      <c r="B7" s="19"/>
      <c r="C7" s="18" t="s">
        <v>0</v>
      </c>
      <c r="D7" s="17" t="s">
        <v>73</v>
      </c>
      <c r="E7" s="18" t="s">
        <v>74</v>
      </c>
      <c r="F7" s="18" t="s">
        <v>75</v>
      </c>
    </row>
    <row r="8" spans="1:6" s="3" customFormat="1" ht="15.75" x14ac:dyDescent="0.25">
      <c r="A8" s="20"/>
      <c r="B8" s="20"/>
      <c r="C8" s="21" t="s">
        <v>1</v>
      </c>
      <c r="D8" s="22">
        <f>D9+D11+D12</f>
        <v>134585004.90000001</v>
      </c>
      <c r="E8" s="23">
        <v>172891648.59999999</v>
      </c>
      <c r="F8" s="23">
        <f>F9+F11+F12</f>
        <v>188189593.69999999</v>
      </c>
    </row>
    <row r="9" spans="1:6" ht="15.75" x14ac:dyDescent="0.2">
      <c r="A9" s="24">
        <v>11</v>
      </c>
      <c r="B9" s="24"/>
      <c r="C9" s="25" t="s">
        <v>2</v>
      </c>
      <c r="D9" s="26">
        <v>91860854.700000003</v>
      </c>
      <c r="E9" s="27">
        <v>127075228</v>
      </c>
      <c r="F9" s="27">
        <v>132749109.40000001</v>
      </c>
    </row>
    <row r="10" spans="1:6" ht="15.75" x14ac:dyDescent="0.2">
      <c r="A10" s="24">
        <v>12</v>
      </c>
      <c r="B10" s="24"/>
      <c r="C10" s="25" t="s">
        <v>3</v>
      </c>
      <c r="D10" s="26"/>
      <c r="E10" s="27"/>
      <c r="F10" s="27"/>
    </row>
    <row r="11" spans="1:6" ht="15.75" x14ac:dyDescent="0.2">
      <c r="A11" s="24">
        <v>13</v>
      </c>
      <c r="B11" s="24"/>
      <c r="C11" s="25" t="s">
        <v>4</v>
      </c>
      <c r="D11" s="26">
        <v>11818067.9</v>
      </c>
      <c r="E11" s="27">
        <v>18089850.899999999</v>
      </c>
      <c r="F11" s="27">
        <v>14924179.1</v>
      </c>
    </row>
    <row r="12" spans="1:6" ht="15.75" x14ac:dyDescent="0.2">
      <c r="A12" s="24">
        <v>14</v>
      </c>
      <c r="B12" s="24"/>
      <c r="C12" s="25" t="s">
        <v>5</v>
      </c>
      <c r="D12" s="26">
        <v>30906082.300000001</v>
      </c>
      <c r="E12" s="27">
        <v>27726569.699999999</v>
      </c>
      <c r="F12" s="27">
        <v>40516305.200000003</v>
      </c>
    </row>
    <row r="13" spans="1:6" ht="15.75" x14ac:dyDescent="0.2">
      <c r="A13" s="24"/>
      <c r="B13" s="24"/>
      <c r="C13" s="28" t="s">
        <v>6</v>
      </c>
      <c r="D13" s="22">
        <f>D15+D39+D54</f>
        <v>163549336.64299998</v>
      </c>
      <c r="E13" s="23">
        <v>194283610.08149999</v>
      </c>
      <c r="F13" s="23">
        <f>F15+F39+F54</f>
        <v>232091613.11600006</v>
      </c>
    </row>
    <row r="14" spans="1:6" s="5" customFormat="1" ht="15.75" x14ac:dyDescent="0.2">
      <c r="A14" s="20"/>
      <c r="B14" s="20"/>
      <c r="C14" s="21" t="s">
        <v>7</v>
      </c>
      <c r="D14" s="22">
        <f>D15+D39</f>
        <v>154448320.71999997</v>
      </c>
      <c r="E14" s="23">
        <v>181354848.4515</v>
      </c>
      <c r="F14" s="23">
        <f>F15+F39</f>
        <v>207400567.69600004</v>
      </c>
    </row>
    <row r="15" spans="1:6" s="1" customFormat="1" ht="15.75" x14ac:dyDescent="0.25">
      <c r="A15" s="29"/>
      <c r="B15" s="29"/>
      <c r="C15" s="25" t="s">
        <v>8</v>
      </c>
      <c r="D15" s="27">
        <f>D16+D19+D23+D26+D29+D32+D35+418159.1+0.02</f>
        <v>133780647.00699998</v>
      </c>
      <c r="E15" s="27">
        <v>144937830.62150002</v>
      </c>
      <c r="F15" s="27">
        <f>F16+F19+F23+F26+F29+F32+F35</f>
        <v>160075120.49100003</v>
      </c>
    </row>
    <row r="16" spans="1:6" ht="15.75" x14ac:dyDescent="0.2">
      <c r="A16" s="30" t="s">
        <v>9</v>
      </c>
      <c r="B16" s="30"/>
      <c r="C16" s="25" t="s">
        <v>10</v>
      </c>
      <c r="D16" s="27">
        <f>D17+D18</f>
        <v>60701363.399999999</v>
      </c>
      <c r="E16" s="27">
        <v>58607493.517999999</v>
      </c>
      <c r="F16" s="27">
        <f>F17+F18</f>
        <v>60516680.559</v>
      </c>
    </row>
    <row r="17" spans="1:8" ht="15.75" x14ac:dyDescent="0.2">
      <c r="A17" s="31"/>
      <c r="B17" s="32">
        <v>211</v>
      </c>
      <c r="C17" s="25" t="s">
        <v>11</v>
      </c>
      <c r="D17" s="26">
        <v>53957372</v>
      </c>
      <c r="E17" s="27">
        <v>52096709.012999997</v>
      </c>
      <c r="F17" s="27">
        <f>53840991.919+2480</f>
        <v>53843471.919</v>
      </c>
    </row>
    <row r="18" spans="1:8" ht="15.75" x14ac:dyDescent="0.2">
      <c r="A18" s="31"/>
      <c r="B18" s="32">
        <v>212</v>
      </c>
      <c r="C18" s="25" t="s">
        <v>12</v>
      </c>
      <c r="D18" s="26">
        <v>6743991.4000000004</v>
      </c>
      <c r="E18" s="27">
        <v>6510784.5049999999</v>
      </c>
      <c r="F18" s="27">
        <v>6673208.6399999997</v>
      </c>
    </row>
    <row r="19" spans="1:8" ht="31.5" x14ac:dyDescent="0.2">
      <c r="A19" s="30" t="s">
        <v>13</v>
      </c>
      <c r="B19" s="32"/>
      <c r="C19" s="25" t="s">
        <v>14</v>
      </c>
      <c r="D19" s="27">
        <f>D20+D21+D22</f>
        <v>12788905.670999998</v>
      </c>
      <c r="E19" s="27">
        <v>21646758</v>
      </c>
      <c r="F19" s="27">
        <f>F20+F21+F22</f>
        <v>31107409.715000004</v>
      </c>
    </row>
    <row r="20" spans="1:8" ht="15.75" x14ac:dyDescent="0.2">
      <c r="A20" s="30"/>
      <c r="B20" s="32">
        <v>221</v>
      </c>
      <c r="C20" s="25" t="s">
        <v>15</v>
      </c>
      <c r="D20" s="26">
        <v>9937491.7679999992</v>
      </c>
      <c r="E20" s="27">
        <v>18036521.48</v>
      </c>
      <c r="F20" s="27">
        <f>26907346.102-2480</f>
        <v>26904866.102000002</v>
      </c>
    </row>
    <row r="21" spans="1:8" ht="15.75" x14ac:dyDescent="0.2">
      <c r="A21" s="31"/>
      <c r="B21" s="32">
        <v>222</v>
      </c>
      <c r="C21" s="25" t="s">
        <v>16</v>
      </c>
      <c r="D21" s="33">
        <v>1362187.703</v>
      </c>
      <c r="E21" s="34">
        <v>2155003</v>
      </c>
      <c r="F21" s="34">
        <v>2608068.8739999998</v>
      </c>
    </row>
    <row r="22" spans="1:8" ht="15.75" x14ac:dyDescent="0.2">
      <c r="A22" s="31"/>
      <c r="B22" s="32">
        <v>223</v>
      </c>
      <c r="C22" s="25" t="s">
        <v>17</v>
      </c>
      <c r="D22" s="33">
        <v>1489226.2</v>
      </c>
      <c r="E22" s="34">
        <v>1455233.52</v>
      </c>
      <c r="F22" s="34">
        <v>1594474.7390000001</v>
      </c>
    </row>
    <row r="23" spans="1:8" ht="15.75" x14ac:dyDescent="0.2">
      <c r="A23" s="30" t="s">
        <v>18</v>
      </c>
      <c r="B23" s="32"/>
      <c r="C23" s="25" t="s">
        <v>19</v>
      </c>
      <c r="D23" s="27">
        <f>D24+D25</f>
        <v>8354893.7450000001</v>
      </c>
      <c r="E23" s="27">
        <v>9788127.6779999994</v>
      </c>
      <c r="F23" s="27">
        <f>F24+F25</f>
        <v>9801863.7850000001</v>
      </c>
    </row>
    <row r="24" spans="1:8" ht="15.75" x14ac:dyDescent="0.2">
      <c r="A24" s="30"/>
      <c r="B24" s="32">
        <v>241</v>
      </c>
      <c r="C24" s="25" t="s">
        <v>20</v>
      </c>
      <c r="D24" s="26">
        <v>4297507.7450000001</v>
      </c>
      <c r="E24" s="27">
        <v>5254654.32</v>
      </c>
      <c r="F24" s="27">
        <v>5149922.5769999996</v>
      </c>
    </row>
    <row r="25" spans="1:8" ht="31.5" x14ac:dyDescent="0.2">
      <c r="A25" s="31"/>
      <c r="B25" s="32">
        <v>242</v>
      </c>
      <c r="C25" s="25" t="s">
        <v>21</v>
      </c>
      <c r="D25" s="33">
        <v>4057386</v>
      </c>
      <c r="E25" s="34">
        <v>4533473.358</v>
      </c>
      <c r="F25" s="34">
        <v>4651941.2079999996</v>
      </c>
    </row>
    <row r="26" spans="1:8" ht="15.75" x14ac:dyDescent="0.2">
      <c r="A26" s="30" t="s">
        <v>22</v>
      </c>
      <c r="B26" s="32"/>
      <c r="C26" s="25" t="s">
        <v>23</v>
      </c>
      <c r="D26" s="27">
        <f>D27</f>
        <v>1573915.5959999999</v>
      </c>
      <c r="E26" s="27">
        <v>3574829.3</v>
      </c>
      <c r="F26" s="27">
        <f>F27+F28</f>
        <v>3230765.8560000001</v>
      </c>
    </row>
    <row r="27" spans="1:8" ht="15.75" x14ac:dyDescent="0.2">
      <c r="A27" s="30"/>
      <c r="B27" s="32">
        <v>251</v>
      </c>
      <c r="C27" s="25" t="s">
        <v>24</v>
      </c>
      <c r="D27" s="26">
        <v>1573915.5959999999</v>
      </c>
      <c r="E27" s="27">
        <v>2321613.2999999998</v>
      </c>
      <c r="F27" s="27">
        <v>2482071.2030000002</v>
      </c>
      <c r="H27" s="6"/>
    </row>
    <row r="28" spans="1:8" ht="15.75" x14ac:dyDescent="0.2">
      <c r="A28" s="30"/>
      <c r="B28" s="35">
        <v>252</v>
      </c>
      <c r="C28" s="36" t="s">
        <v>71</v>
      </c>
      <c r="D28" s="26"/>
      <c r="E28" s="27">
        <v>1253216</v>
      </c>
      <c r="F28" s="27">
        <v>748694.65300000005</v>
      </c>
      <c r="H28" s="6"/>
    </row>
    <row r="29" spans="1:8" ht="15.75" x14ac:dyDescent="0.2">
      <c r="A29" s="30" t="s">
        <v>25</v>
      </c>
      <c r="B29" s="32"/>
      <c r="C29" s="25" t="s">
        <v>26</v>
      </c>
      <c r="D29" s="27">
        <f>D30+D31</f>
        <v>38846843.299999997</v>
      </c>
      <c r="E29" s="27">
        <v>38503503.200000003</v>
      </c>
      <c r="F29" s="27">
        <f>F30+F31</f>
        <v>42946249.771000005</v>
      </c>
    </row>
    <row r="30" spans="1:8" ht="15.75" x14ac:dyDescent="0.2">
      <c r="A30" s="31"/>
      <c r="B30" s="32">
        <v>262</v>
      </c>
      <c r="C30" s="25" t="s">
        <v>27</v>
      </c>
      <c r="D30" s="26">
        <v>312957.3</v>
      </c>
      <c r="E30" s="27">
        <v>535338.19999999995</v>
      </c>
      <c r="F30" s="27">
        <v>592320.69999999995</v>
      </c>
    </row>
    <row r="31" spans="1:8" ht="31.5" x14ac:dyDescent="0.2">
      <c r="A31" s="31"/>
      <c r="B31" s="32">
        <v>263</v>
      </c>
      <c r="C31" s="25" t="s">
        <v>28</v>
      </c>
      <c r="D31" s="26">
        <v>38533886</v>
      </c>
      <c r="E31" s="27">
        <v>37968165</v>
      </c>
      <c r="F31" s="27">
        <v>42353929.071000002</v>
      </c>
    </row>
    <row r="32" spans="1:8" ht="15.75" x14ac:dyDescent="0.2">
      <c r="A32" s="30" t="s">
        <v>29</v>
      </c>
      <c r="B32" s="32"/>
      <c r="C32" s="25" t="s">
        <v>30</v>
      </c>
      <c r="D32" s="27">
        <f>D33+D34</f>
        <v>10610019.536</v>
      </c>
      <c r="E32" s="27">
        <v>10019556.299999999</v>
      </c>
      <c r="F32" s="27">
        <f>F33+F34</f>
        <v>11898965.99</v>
      </c>
    </row>
    <row r="33" spans="1:11" ht="15.75" x14ac:dyDescent="0.2">
      <c r="A33" s="31"/>
      <c r="B33" s="32">
        <v>271</v>
      </c>
      <c r="C33" s="25" t="s">
        <v>31</v>
      </c>
      <c r="D33" s="26">
        <v>377065.08</v>
      </c>
      <c r="E33" s="27">
        <v>51580.6</v>
      </c>
      <c r="F33" s="27">
        <v>490281.1</v>
      </c>
    </row>
    <row r="34" spans="1:11" ht="15.75" x14ac:dyDescent="0.2">
      <c r="A34" s="31"/>
      <c r="B34" s="32">
        <v>272</v>
      </c>
      <c r="C34" s="25" t="s">
        <v>32</v>
      </c>
      <c r="D34" s="26">
        <v>10232954.456</v>
      </c>
      <c r="E34" s="27">
        <v>9967975.6999999993</v>
      </c>
      <c r="F34" s="27">
        <v>11408684.890000001</v>
      </c>
    </row>
    <row r="35" spans="1:11" ht="15.75" x14ac:dyDescent="0.2">
      <c r="A35" s="30">
        <v>28</v>
      </c>
      <c r="B35" s="32"/>
      <c r="C35" s="25" t="s">
        <v>33</v>
      </c>
      <c r="D35" s="34">
        <f>D36</f>
        <v>486546.63900000002</v>
      </c>
      <c r="E35" s="34">
        <v>2797562.6255000001</v>
      </c>
      <c r="F35" s="34">
        <f>F36</f>
        <v>573184.81499999994</v>
      </c>
    </row>
    <row r="36" spans="1:11" ht="15.75" x14ac:dyDescent="0.2">
      <c r="A36" s="30"/>
      <c r="B36" s="32">
        <v>282</v>
      </c>
      <c r="C36" s="25" t="s">
        <v>34</v>
      </c>
      <c r="D36" s="26">
        <v>486546.63900000002</v>
      </c>
      <c r="E36" s="27">
        <v>2797562.6255000001</v>
      </c>
      <c r="F36" s="27">
        <v>573184.81499999994</v>
      </c>
      <c r="K36" s="10"/>
    </row>
    <row r="37" spans="1:11" ht="31.5" x14ac:dyDescent="0.2">
      <c r="A37" s="29"/>
      <c r="B37" s="32"/>
      <c r="C37" s="25" t="s">
        <v>35</v>
      </c>
      <c r="D37" s="37">
        <f>D8-D15</f>
        <v>804357.89300002158</v>
      </c>
      <c r="E37" s="38">
        <v>27953817.978499979</v>
      </c>
      <c r="F37" s="38">
        <f>F8-F15</f>
        <v>28114473.208999962</v>
      </c>
    </row>
    <row r="38" spans="1:11" ht="47.25" x14ac:dyDescent="0.2">
      <c r="A38" s="29"/>
      <c r="B38" s="32"/>
      <c r="C38" s="25" t="s">
        <v>36</v>
      </c>
      <c r="D38" s="37"/>
      <c r="E38" s="38"/>
      <c r="F38" s="38"/>
    </row>
    <row r="39" spans="1:11" ht="15.75" x14ac:dyDescent="0.2">
      <c r="A39" s="29">
        <v>31</v>
      </c>
      <c r="B39" s="32"/>
      <c r="C39" s="25" t="s">
        <v>37</v>
      </c>
      <c r="D39" s="38">
        <f>D40-D47</f>
        <v>20667673.713</v>
      </c>
      <c r="E39" s="38">
        <v>36417017.829999998</v>
      </c>
      <c r="F39" s="38">
        <f>F40</f>
        <v>47325447.204999998</v>
      </c>
      <c r="H39" s="6"/>
    </row>
    <row r="40" spans="1:11" ht="15.75" x14ac:dyDescent="0.25">
      <c r="A40" s="29"/>
      <c r="B40" s="32"/>
      <c r="C40" s="39" t="s">
        <v>38</v>
      </c>
      <c r="D40" s="38">
        <f>D41+D42+D43</f>
        <v>20669929.713</v>
      </c>
      <c r="E40" s="38">
        <v>36417017.829999998</v>
      </c>
      <c r="F40" s="38">
        <f>F41+F42+F43</f>
        <v>47325447.204999998</v>
      </c>
    </row>
    <row r="41" spans="1:11" ht="15.75" x14ac:dyDescent="0.25">
      <c r="A41" s="29"/>
      <c r="B41" s="32">
        <v>311</v>
      </c>
      <c r="C41" s="39" t="s">
        <v>39</v>
      </c>
      <c r="D41" s="26">
        <v>19558633.217999998</v>
      </c>
      <c r="E41" s="27">
        <v>36166546.829999998</v>
      </c>
      <c r="F41" s="27">
        <v>45141354.905000001</v>
      </c>
      <c r="K41" s="10"/>
    </row>
    <row r="42" spans="1:11" ht="15.75" x14ac:dyDescent="0.2">
      <c r="A42" s="31"/>
      <c r="B42" s="32">
        <v>312</v>
      </c>
      <c r="C42" s="25" t="s">
        <v>40</v>
      </c>
      <c r="D42" s="26">
        <v>1111296.4950000001</v>
      </c>
      <c r="E42" s="27">
        <v>250000</v>
      </c>
      <c r="F42" s="27">
        <v>2184092.2999999998</v>
      </c>
    </row>
    <row r="43" spans="1:11" ht="15.75" x14ac:dyDescent="0.2">
      <c r="A43" s="31"/>
      <c r="B43" s="32">
        <v>313</v>
      </c>
      <c r="C43" s="25" t="s">
        <v>41</v>
      </c>
      <c r="D43" s="26"/>
      <c r="E43" s="27">
        <v>471</v>
      </c>
      <c r="F43" s="27"/>
    </row>
    <row r="44" spans="1:11" ht="15.75" x14ac:dyDescent="0.2">
      <c r="A44" s="31"/>
      <c r="B44" s="32"/>
      <c r="C44" s="25" t="s">
        <v>42</v>
      </c>
      <c r="D44" s="26"/>
      <c r="E44" s="27">
        <v>471</v>
      </c>
      <c r="F44" s="27"/>
    </row>
    <row r="45" spans="1:11" ht="15.75" x14ac:dyDescent="0.2">
      <c r="A45" s="31"/>
      <c r="B45" s="32"/>
      <c r="C45" s="25" t="s">
        <v>43</v>
      </c>
      <c r="D45" s="26"/>
      <c r="E45" s="27"/>
      <c r="F45" s="27"/>
    </row>
    <row r="46" spans="1:11" ht="15.75" x14ac:dyDescent="0.2">
      <c r="A46" s="31"/>
      <c r="B46" s="32">
        <v>314</v>
      </c>
      <c r="C46" s="25" t="s">
        <v>44</v>
      </c>
      <c r="D46" s="26"/>
      <c r="E46" s="27">
        <v>0</v>
      </c>
      <c r="F46" s="27">
        <v>0</v>
      </c>
    </row>
    <row r="47" spans="1:11" ht="15.75" x14ac:dyDescent="0.2">
      <c r="A47" s="31"/>
      <c r="B47" s="32"/>
      <c r="C47" s="25" t="s">
        <v>45</v>
      </c>
      <c r="D47" s="26">
        <v>2256</v>
      </c>
      <c r="E47" s="27"/>
      <c r="F47" s="27"/>
    </row>
    <row r="48" spans="1:11" ht="47.25" x14ac:dyDescent="0.2">
      <c r="A48" s="29"/>
      <c r="B48" s="32"/>
      <c r="C48" s="25" t="s">
        <v>46</v>
      </c>
      <c r="D48" s="26">
        <f>D39</f>
        <v>20667673.713</v>
      </c>
      <c r="E48" s="27">
        <v>36417017.829999998</v>
      </c>
      <c r="F48" s="27">
        <f>F39</f>
        <v>47325447.204999998</v>
      </c>
    </row>
    <row r="49" spans="1:9" s="5" customFormat="1" ht="15.75" x14ac:dyDescent="0.2">
      <c r="A49" s="19"/>
      <c r="B49" s="40"/>
      <c r="C49" s="18" t="s">
        <v>47</v>
      </c>
      <c r="D49" s="22">
        <f>D8-D14</f>
        <v>-19863315.819999963</v>
      </c>
      <c r="E49" s="23">
        <v>-8463199.8515000045</v>
      </c>
      <c r="F49" s="23">
        <f>F8-F14</f>
        <v>-19210973.996000051</v>
      </c>
      <c r="H49" s="9"/>
    </row>
    <row r="50" spans="1:9" ht="47.25" x14ac:dyDescent="0.2">
      <c r="A50" s="29"/>
      <c r="B50" s="32"/>
      <c r="C50" s="25" t="s">
        <v>48</v>
      </c>
      <c r="D50" s="41"/>
      <c r="E50" s="34"/>
      <c r="F50" s="34"/>
      <c r="I50" s="6"/>
    </row>
    <row r="51" spans="1:9" ht="15.75" x14ac:dyDescent="0.2">
      <c r="A51" s="25" t="s">
        <v>49</v>
      </c>
      <c r="B51" s="32"/>
      <c r="C51" s="28" t="s">
        <v>50</v>
      </c>
      <c r="D51" s="42">
        <f>D52</f>
        <v>5787226.3420000002</v>
      </c>
      <c r="E51" s="42">
        <v>8949011.1300000008</v>
      </c>
      <c r="F51" s="42">
        <f>F52</f>
        <v>13423564.720000003</v>
      </c>
      <c r="H51" s="6"/>
    </row>
    <row r="52" spans="1:9" ht="15.75" x14ac:dyDescent="0.2">
      <c r="A52" s="30"/>
      <c r="B52" s="32">
        <v>321</v>
      </c>
      <c r="C52" s="28" t="s">
        <v>51</v>
      </c>
      <c r="D52" s="42">
        <f>D53+D56</f>
        <v>5787226.3420000002</v>
      </c>
      <c r="E52" s="42">
        <v>8949011.1300000008</v>
      </c>
      <c r="F52" s="42">
        <f>F53+F56</f>
        <v>13423564.720000003</v>
      </c>
    </row>
    <row r="53" spans="1:9" ht="15.75" x14ac:dyDescent="0.2">
      <c r="A53" s="43"/>
      <c r="B53" s="32"/>
      <c r="C53" s="25" t="s">
        <v>52</v>
      </c>
      <c r="D53" s="44">
        <f>D54-D55</f>
        <v>5787226.3420000002</v>
      </c>
      <c r="E53" s="44">
        <v>9449011.1300000008</v>
      </c>
      <c r="F53" s="44">
        <f>F54-F55</f>
        <v>14623564.720000003</v>
      </c>
      <c r="G53" s="6"/>
    </row>
    <row r="54" spans="1:9" ht="15.75" x14ac:dyDescent="0.2">
      <c r="A54" s="45"/>
      <c r="B54" s="32"/>
      <c r="C54" s="45" t="s">
        <v>53</v>
      </c>
      <c r="D54" s="37">
        <v>9101015.9230000004</v>
      </c>
      <c r="E54" s="44">
        <v>12928761.630000001</v>
      </c>
      <c r="F54" s="44">
        <f>10049139.77+14641905.65</f>
        <v>24691045.420000002</v>
      </c>
    </row>
    <row r="55" spans="1:9" ht="15.75" x14ac:dyDescent="0.2">
      <c r="A55" s="45"/>
      <c r="B55" s="32"/>
      <c r="C55" s="45" t="s">
        <v>54</v>
      </c>
      <c r="D55" s="37">
        <v>3313789.5809999998</v>
      </c>
      <c r="E55" s="44">
        <v>3479750.5</v>
      </c>
      <c r="F55" s="44">
        <f>9323480.7+744000</f>
        <v>10067480.699999999</v>
      </c>
    </row>
    <row r="56" spans="1:9" ht="15.75" x14ac:dyDescent="0.2">
      <c r="A56" s="43"/>
      <c r="B56" s="32"/>
      <c r="C56" s="46" t="s">
        <v>55</v>
      </c>
      <c r="D56" s="38">
        <f>D57-D58</f>
        <v>0</v>
      </c>
      <c r="E56" s="38">
        <v>-500000</v>
      </c>
      <c r="F56" s="38">
        <f>F57-F58</f>
        <v>-1200000</v>
      </c>
    </row>
    <row r="57" spans="1:9" ht="15.75" x14ac:dyDescent="0.2">
      <c r="A57" s="45"/>
      <c r="B57" s="32"/>
      <c r="C57" s="46" t="s">
        <v>38</v>
      </c>
      <c r="D57" s="41"/>
      <c r="E57" s="38"/>
      <c r="F57" s="38"/>
    </row>
    <row r="58" spans="1:9" ht="15.75" x14ac:dyDescent="0.2">
      <c r="A58" s="45"/>
      <c r="B58" s="32"/>
      <c r="C58" s="46" t="s">
        <v>45</v>
      </c>
      <c r="D58" s="41"/>
      <c r="E58" s="38">
        <v>500000</v>
      </c>
      <c r="F58" s="38">
        <v>1200000</v>
      </c>
    </row>
    <row r="59" spans="1:9" ht="15.75" x14ac:dyDescent="0.2">
      <c r="A59" s="29">
        <v>33</v>
      </c>
      <c r="B59" s="32"/>
      <c r="C59" s="28" t="s">
        <v>56</v>
      </c>
      <c r="D59" s="42">
        <f>D60+D64</f>
        <v>23586802.509000003</v>
      </c>
      <c r="E59" s="42">
        <v>13864754.799999999</v>
      </c>
      <c r="F59" s="42">
        <f>F60+F64</f>
        <v>26263529.300500002</v>
      </c>
      <c r="G59" s="6"/>
    </row>
    <row r="60" spans="1:9" ht="15.75" x14ac:dyDescent="0.2">
      <c r="A60" s="30"/>
      <c r="B60" s="32">
        <v>331</v>
      </c>
      <c r="C60" s="28" t="s">
        <v>57</v>
      </c>
      <c r="D60" s="42">
        <f>D61</f>
        <v>3503088.0710000005</v>
      </c>
      <c r="E60" s="42">
        <v>4269701.5999999996</v>
      </c>
      <c r="F60" s="42">
        <f>F61</f>
        <v>9054991</v>
      </c>
    </row>
    <row r="61" spans="1:9" ht="15.75" x14ac:dyDescent="0.2">
      <c r="A61" s="43"/>
      <c r="B61" s="32"/>
      <c r="C61" s="25" t="s">
        <v>58</v>
      </c>
      <c r="D61" s="44">
        <f>D62-D63</f>
        <v>3503088.0710000005</v>
      </c>
      <c r="E61" s="44">
        <v>4269701.5999999996</v>
      </c>
      <c r="F61" s="44">
        <f>F62-F63</f>
        <v>9054991</v>
      </c>
      <c r="G61" s="6"/>
    </row>
    <row r="62" spans="1:9" ht="15.75" x14ac:dyDescent="0.2">
      <c r="A62" s="45"/>
      <c r="B62" s="32"/>
      <c r="C62" s="45" t="s">
        <v>59</v>
      </c>
      <c r="D62" s="41">
        <v>14041554.15</v>
      </c>
      <c r="E62" s="44">
        <v>15400000</v>
      </c>
      <c r="F62" s="44">
        <v>18723449.800000001</v>
      </c>
    </row>
    <row r="63" spans="1:9" ht="15.75" x14ac:dyDescent="0.2">
      <c r="A63" s="45"/>
      <c r="B63" s="32"/>
      <c r="C63" s="45" t="s">
        <v>54</v>
      </c>
      <c r="D63" s="41">
        <v>10538466.079</v>
      </c>
      <c r="E63" s="44">
        <v>11130298.4</v>
      </c>
      <c r="F63" s="44">
        <v>9668458.8000000007</v>
      </c>
    </row>
    <row r="64" spans="1:9" ht="15.75" x14ac:dyDescent="0.2">
      <c r="A64" s="30"/>
      <c r="B64" s="40">
        <v>332</v>
      </c>
      <c r="C64" s="28" t="s">
        <v>60</v>
      </c>
      <c r="D64" s="42">
        <f>D65</f>
        <v>20083714.438000001</v>
      </c>
      <c r="E64" s="42">
        <v>9595053.1999999993</v>
      </c>
      <c r="F64" s="42">
        <f>F65</f>
        <v>17208538.300500002</v>
      </c>
    </row>
    <row r="65" spans="1:15" ht="15.75" x14ac:dyDescent="0.2">
      <c r="A65" s="43"/>
      <c r="B65" s="32"/>
      <c r="C65" s="25" t="s">
        <v>61</v>
      </c>
      <c r="D65" s="44">
        <f>D66-D67</f>
        <v>20083714.438000001</v>
      </c>
      <c r="E65" s="44">
        <v>9595053.1999999993</v>
      </c>
      <c r="F65" s="44">
        <f>F66-F67</f>
        <v>17208538.300500002</v>
      </c>
    </row>
    <row r="66" spans="1:15" ht="15.75" x14ac:dyDescent="0.2">
      <c r="A66" s="45"/>
      <c r="B66" s="32"/>
      <c r="C66" s="45" t="s">
        <v>59</v>
      </c>
      <c r="D66" s="41">
        <v>31719869.100000001</v>
      </c>
      <c r="E66" s="44">
        <v>25826094</v>
      </c>
      <c r="F66" s="44">
        <f>21526042.46+5950000+5890500</f>
        <v>33366542.460000001</v>
      </c>
    </row>
    <row r="67" spans="1:15" ht="15.75" x14ac:dyDescent="0.2">
      <c r="A67" s="45"/>
      <c r="B67" s="32"/>
      <c r="C67" s="45" t="s">
        <v>62</v>
      </c>
      <c r="D67" s="47">
        <v>11636154.662</v>
      </c>
      <c r="E67" s="44">
        <v>16231040.800000001</v>
      </c>
      <c r="F67" s="44">
        <v>16158004.159499999</v>
      </c>
    </row>
    <row r="68" spans="1:15" ht="31.5" x14ac:dyDescent="0.2">
      <c r="A68" s="29"/>
      <c r="B68" s="32"/>
      <c r="C68" s="25" t="s">
        <v>63</v>
      </c>
      <c r="D68" s="44">
        <f>D59-D51</f>
        <v>17799576.167000003</v>
      </c>
      <c r="E68" s="44">
        <v>4915743.6699999981</v>
      </c>
      <c r="F68" s="44">
        <f>F59-F51</f>
        <v>12839964.580499999</v>
      </c>
      <c r="G68" s="6"/>
      <c r="H68" s="6"/>
    </row>
    <row r="69" spans="1:15" ht="31.5" x14ac:dyDescent="0.2">
      <c r="A69" s="29"/>
      <c r="B69" s="32"/>
      <c r="C69" s="28" t="s">
        <v>64</v>
      </c>
      <c r="D69" s="42">
        <f>D49+D68</f>
        <v>-2063739.6529999599</v>
      </c>
      <c r="E69" s="42">
        <v>-3547456.1815000102</v>
      </c>
      <c r="F69" s="42">
        <f>F49+F68</f>
        <v>-6371009.4155000523</v>
      </c>
      <c r="G69" s="6"/>
      <c r="H69" s="5"/>
    </row>
    <row r="70" spans="1:15" ht="15.75" x14ac:dyDescent="0.2">
      <c r="A70" s="48"/>
      <c r="B70" s="32"/>
      <c r="C70" s="49" t="s">
        <v>65</v>
      </c>
      <c r="D70" s="50">
        <f>D68-D69</f>
        <v>19863315.819999963</v>
      </c>
      <c r="E70" s="50">
        <v>8463199.8515000045</v>
      </c>
      <c r="F70" s="50">
        <f>F68-F69</f>
        <v>19210973.996000051</v>
      </c>
    </row>
    <row r="71" spans="1:15" ht="15.75" x14ac:dyDescent="0.2">
      <c r="A71" s="48"/>
      <c r="B71" s="32"/>
      <c r="C71" s="49" t="s">
        <v>69</v>
      </c>
      <c r="D71" s="23">
        <f>D72+D75+D78+D81</f>
        <v>6150610.7290000003</v>
      </c>
      <c r="E71" s="23">
        <v>-1131853.4300000011</v>
      </c>
      <c r="F71" s="23">
        <f>F72+F75+F78+F81</f>
        <v>2002435.6954999976</v>
      </c>
      <c r="H71" s="6"/>
      <c r="J71" s="6"/>
      <c r="K71" s="6"/>
    </row>
    <row r="72" spans="1:15" ht="15.75" x14ac:dyDescent="0.2">
      <c r="A72" s="51"/>
      <c r="B72" s="32">
        <v>321</v>
      </c>
      <c r="C72" s="46" t="s">
        <v>52</v>
      </c>
      <c r="D72" s="38">
        <f>D74-D73</f>
        <v>-5787226.3420000002</v>
      </c>
      <c r="E72" s="38">
        <v>-9449011.1300000008</v>
      </c>
      <c r="F72" s="38">
        <f>F74-F73</f>
        <v>-14623564.720000003</v>
      </c>
    </row>
    <row r="73" spans="1:15" ht="15.75" x14ac:dyDescent="0.2">
      <c r="A73" s="51"/>
      <c r="B73" s="32"/>
      <c r="C73" s="45" t="s">
        <v>53</v>
      </c>
      <c r="D73" s="37">
        <v>9101015.9230000004</v>
      </c>
      <c r="E73" s="44">
        <v>12928761.630000001</v>
      </c>
      <c r="F73" s="44">
        <f>10049139.77+14641905.65</f>
        <v>24691045.420000002</v>
      </c>
    </row>
    <row r="74" spans="1:15" ht="15.75" x14ac:dyDescent="0.2">
      <c r="A74" s="51"/>
      <c r="B74" s="32"/>
      <c r="C74" s="45" t="s">
        <v>54</v>
      </c>
      <c r="D74" s="37">
        <v>3313789.5809999998</v>
      </c>
      <c r="E74" s="44">
        <v>3479750.5</v>
      </c>
      <c r="F74" s="44">
        <f>9323480.7+744000</f>
        <v>10067480.699999999</v>
      </c>
      <c r="O74" s="12"/>
    </row>
    <row r="75" spans="1:15" ht="15.75" x14ac:dyDescent="0.2">
      <c r="A75" s="51"/>
      <c r="B75" s="32"/>
      <c r="C75" s="46" t="s">
        <v>55</v>
      </c>
      <c r="D75" s="38">
        <f>D77-D76</f>
        <v>0</v>
      </c>
      <c r="E75" s="38">
        <v>500000</v>
      </c>
      <c r="F75" s="38">
        <f>F77-F76</f>
        <v>1200000</v>
      </c>
      <c r="O75" s="12"/>
    </row>
    <row r="76" spans="1:15" ht="15.75" x14ac:dyDescent="0.2">
      <c r="A76" s="51"/>
      <c r="B76" s="32"/>
      <c r="C76" s="46" t="s">
        <v>38</v>
      </c>
      <c r="D76" s="41"/>
      <c r="E76" s="38"/>
      <c r="F76" s="38"/>
      <c r="O76" s="13"/>
    </row>
    <row r="77" spans="1:15" ht="15.75" x14ac:dyDescent="0.2">
      <c r="A77" s="51"/>
      <c r="B77" s="32"/>
      <c r="C77" s="46" t="s">
        <v>45</v>
      </c>
      <c r="D77" s="41"/>
      <c r="E77" s="38">
        <v>500000</v>
      </c>
      <c r="F77" s="38">
        <v>1200000</v>
      </c>
      <c r="O77" s="12"/>
    </row>
    <row r="78" spans="1:15" ht="15.75" x14ac:dyDescent="0.2">
      <c r="A78" s="51"/>
      <c r="B78" s="32">
        <v>331</v>
      </c>
      <c r="C78" s="46" t="s">
        <v>58</v>
      </c>
      <c r="D78" s="38">
        <f>D79-D80</f>
        <v>3503088.0710000005</v>
      </c>
      <c r="E78" s="38">
        <v>4269701.5999999996</v>
      </c>
      <c r="F78" s="38">
        <f>F79-F80</f>
        <v>9054991</v>
      </c>
    </row>
    <row r="79" spans="1:15" ht="15.75" x14ac:dyDescent="0.2">
      <c r="A79" s="52"/>
      <c r="B79" s="32"/>
      <c r="C79" s="45" t="s">
        <v>59</v>
      </c>
      <c r="D79" s="37">
        <v>14041554.15</v>
      </c>
      <c r="E79" s="44">
        <v>15400000</v>
      </c>
      <c r="F79" s="44">
        <v>18723449.800000001</v>
      </c>
    </row>
    <row r="80" spans="1:15" ht="15.75" x14ac:dyDescent="0.2">
      <c r="A80" s="51"/>
      <c r="B80" s="32"/>
      <c r="C80" s="45" t="s">
        <v>54</v>
      </c>
      <c r="D80" s="37">
        <v>10538466.079</v>
      </c>
      <c r="E80" s="44">
        <v>11130298.4</v>
      </c>
      <c r="F80" s="44">
        <v>9668458.8000000007</v>
      </c>
    </row>
    <row r="81" spans="1:8" ht="15.75" x14ac:dyDescent="0.2">
      <c r="A81" s="51"/>
      <c r="B81" s="32"/>
      <c r="C81" s="53" t="s">
        <v>76</v>
      </c>
      <c r="D81" s="54">
        <v>8434749</v>
      </c>
      <c r="E81" s="23">
        <v>3547456.2</v>
      </c>
      <c r="F81" s="23">
        <v>6371009.4155000001</v>
      </c>
    </row>
    <row r="82" spans="1:8" ht="15.75" x14ac:dyDescent="0.2">
      <c r="A82" s="51"/>
      <c r="B82" s="32"/>
      <c r="C82" s="21" t="s">
        <v>66</v>
      </c>
      <c r="D82" s="23">
        <f>D83</f>
        <v>20083714.438000001</v>
      </c>
      <c r="E82" s="23">
        <v>9595053.1999999993</v>
      </c>
      <c r="F82" s="23">
        <f>F83</f>
        <v>17208538.300500002</v>
      </c>
    </row>
    <row r="83" spans="1:8" ht="15.75" x14ac:dyDescent="0.2">
      <c r="A83" s="51"/>
      <c r="B83" s="32">
        <v>332</v>
      </c>
      <c r="C83" s="46" t="s">
        <v>61</v>
      </c>
      <c r="D83" s="38">
        <f>D84-D85</f>
        <v>20083714.438000001</v>
      </c>
      <c r="E83" s="38">
        <v>9595053.1999999993</v>
      </c>
      <c r="F83" s="38">
        <f>F84-F85</f>
        <v>17208538.300500002</v>
      </c>
    </row>
    <row r="84" spans="1:8" ht="15.75" x14ac:dyDescent="0.2">
      <c r="A84" s="52"/>
      <c r="B84" s="32"/>
      <c r="C84" s="45" t="s">
        <v>59</v>
      </c>
      <c r="D84" s="41">
        <v>31719869.100000001</v>
      </c>
      <c r="E84" s="44">
        <v>25826094</v>
      </c>
      <c r="F84" s="44">
        <f>21526042.46+5950000+5890500</f>
        <v>33366542.460000001</v>
      </c>
      <c r="H84" s="6"/>
    </row>
    <row r="85" spans="1:8" ht="15.75" x14ac:dyDescent="0.2">
      <c r="A85" s="52"/>
      <c r="B85" s="52"/>
      <c r="C85" s="45" t="s">
        <v>54</v>
      </c>
      <c r="D85" s="41">
        <v>11636154.662</v>
      </c>
      <c r="E85" s="44">
        <v>16231040.800000001</v>
      </c>
      <c r="F85" s="44">
        <v>16158004.159499999</v>
      </c>
    </row>
    <row r="86" spans="1:8" ht="15" customHeight="1" x14ac:dyDescent="0.2">
      <c r="E86" s="8"/>
      <c r="F86" s="11"/>
    </row>
    <row r="89" spans="1:8" ht="15" customHeight="1" x14ac:dyDescent="0.2">
      <c r="D89" s="8"/>
    </row>
    <row r="90" spans="1:8" ht="15" customHeight="1" x14ac:dyDescent="0.2">
      <c r="D90" s="8"/>
    </row>
    <row r="99" spans="3:6" s="7" customFormat="1" ht="15" customHeight="1" x14ac:dyDescent="0.2">
      <c r="C99" s="2"/>
      <c r="D99" s="2"/>
      <c r="E99" s="2"/>
      <c r="F99" s="2"/>
    </row>
  </sheetData>
  <mergeCells count="4">
    <mergeCell ref="A6:F6"/>
    <mergeCell ref="D1:F1"/>
    <mergeCell ref="A3:F3"/>
    <mergeCell ref="A4:F4"/>
  </mergeCells>
  <printOptions horizontalCentered="1"/>
  <pageMargins left="0.59055118110236227" right="0.59055118110236227" top="0.59055118110236227" bottom="0.59055118110236227" header="0.39370078740157483" footer="0.39370078740157483"/>
  <pageSetup paperSize="9" scale="86" fitToHeight="0" orientation="portrait" r:id="rId1"/>
  <headerFooter>
    <oddFooter>&amp;R&amp;"Times New Roman,обычный"&amp;10&amp;P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A85495D7-E70A-4093-AF32-41F9B82FC9E7}"/>
</file>

<file path=customXml/itemProps2.xml><?xml version="1.0" encoding="utf-8"?>
<ds:datastoreItem xmlns:ds="http://schemas.openxmlformats.org/officeDocument/2006/customXml" ds:itemID="{0DE4014B-BC5E-4072-BB16-ABEF427C667A}"/>
</file>

<file path=customXml/itemProps3.xml><?xml version="1.0" encoding="utf-8"?>
<ds:datastoreItem xmlns:ds="http://schemas.openxmlformats.org/officeDocument/2006/customXml" ds:itemID="{51948133-3741-4979-A3FA-637EB56E88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15.12</vt:lpstr>
      <vt:lpstr>'15.12'!Область_печати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2021-12-16T09:26:59Z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