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sang/Desktop/프로젝트/설문AHP/"/>
    </mc:Choice>
  </mc:AlternateContent>
  <xr:revisionPtr revIDLastSave="0" documentId="13_ncr:1_{BB03A150-C396-0247-B851-64B5DB2D6C07}" xr6:coauthVersionLast="47" xr6:coauthVersionMax="47" xr10:uidLastSave="{00000000-0000-0000-0000-000000000000}"/>
  <bookViews>
    <workbookView xWindow="760" yWindow="500" windowWidth="35080" windowHeight="20080" xr2:uid="{4018546A-D1BB-144A-B2E2-F3BA3D408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2" i="1" l="1"/>
  <c r="AW8" i="1"/>
  <c r="AO7" i="1"/>
  <c r="AO6" i="1"/>
  <c r="BE1" i="1"/>
  <c r="AW7" i="1"/>
  <c r="AW6" i="1"/>
  <c r="AW5" i="1"/>
  <c r="AW4" i="1"/>
  <c r="AW3" i="1"/>
  <c r="AW2" i="1"/>
  <c r="AW1" i="1"/>
  <c r="AO5" i="1"/>
  <c r="AO4" i="1"/>
  <c r="AO3" i="1"/>
  <c r="AO2" i="1"/>
  <c r="AT14" i="1"/>
  <c r="AQ15" i="1"/>
  <c r="AT15" i="1" s="1"/>
  <c r="AQ16" i="1"/>
  <c r="AT16" i="1" s="1"/>
  <c r="AR16" i="1"/>
  <c r="AT17" i="1" l="1"/>
  <c r="E85" i="1" l="1"/>
  <c r="E84" i="1"/>
  <c r="D84" i="1"/>
  <c r="E79" i="1"/>
  <c r="E78" i="1"/>
  <c r="D78" i="1"/>
  <c r="E73" i="1"/>
  <c r="E72" i="1"/>
  <c r="D72" i="1"/>
  <c r="E67" i="1"/>
  <c r="E66" i="1"/>
  <c r="D66" i="1"/>
  <c r="E61" i="1"/>
  <c r="E60" i="1"/>
  <c r="D60" i="1"/>
  <c r="E55" i="1"/>
  <c r="E54" i="1"/>
  <c r="D54" i="1"/>
  <c r="E49" i="1"/>
  <c r="E48" i="1"/>
  <c r="D48" i="1"/>
  <c r="D41" i="1"/>
  <c r="D33" i="1"/>
  <c r="E25" i="1"/>
  <c r="E24" i="1"/>
  <c r="D24" i="1"/>
  <c r="E15" i="1"/>
  <c r="E14" i="1"/>
  <c r="D14" i="1"/>
  <c r="BB86" i="1"/>
  <c r="BA86" i="1"/>
  <c r="BD86" i="1" s="1"/>
  <c r="BA85" i="1"/>
  <c r="BD85" i="1" s="1"/>
  <c r="BD84" i="1"/>
  <c r="BB80" i="1"/>
  <c r="BA80" i="1"/>
  <c r="BD80" i="1" s="1"/>
  <c r="BA79" i="1"/>
  <c r="BD79" i="1" s="1"/>
  <c r="BD78" i="1"/>
  <c r="BD81" i="1" s="1"/>
  <c r="BB74" i="1"/>
  <c r="BA74" i="1"/>
  <c r="BD74" i="1" s="1"/>
  <c r="BA73" i="1"/>
  <c r="BD73" i="1" s="1"/>
  <c r="BD72" i="1"/>
  <c r="BD75" i="1" s="1"/>
  <c r="BB68" i="1"/>
  <c r="BA68" i="1"/>
  <c r="BD68" i="1" s="1"/>
  <c r="BA67" i="1"/>
  <c r="BD67" i="1" s="1"/>
  <c r="BD66" i="1"/>
  <c r="BB62" i="1"/>
  <c r="BA62" i="1"/>
  <c r="BD62" i="1" s="1"/>
  <c r="BA61" i="1"/>
  <c r="BD61" i="1" s="1"/>
  <c r="BD60" i="1"/>
  <c r="BB56" i="1"/>
  <c r="BA56" i="1"/>
  <c r="BD56" i="1" s="1"/>
  <c r="BA55" i="1"/>
  <c r="BD55" i="1" s="1"/>
  <c r="BD54" i="1"/>
  <c r="BB50" i="1"/>
  <c r="BA50" i="1"/>
  <c r="BD50" i="1" s="1"/>
  <c r="BA49" i="1"/>
  <c r="BD49" i="1" s="1"/>
  <c r="BD48" i="1"/>
  <c r="BA42" i="1"/>
  <c r="BC42" i="1" s="1"/>
  <c r="BC41" i="1"/>
  <c r="BC43" i="1" s="1"/>
  <c r="BA34" i="1"/>
  <c r="BC34" i="1" s="1"/>
  <c r="BC33" i="1"/>
  <c r="BC35" i="1" s="1"/>
  <c r="BB26" i="1"/>
  <c r="BA26" i="1"/>
  <c r="BD26" i="1" s="1"/>
  <c r="BA25" i="1"/>
  <c r="BD25" i="1" s="1"/>
  <c r="BD24" i="1"/>
  <c r="BB16" i="1"/>
  <c r="BA16" i="1"/>
  <c r="BD16" i="1" s="1"/>
  <c r="BA15" i="1"/>
  <c r="BD15" i="1" s="1"/>
  <c r="BD14" i="1"/>
  <c r="BD17" i="1" s="1"/>
  <c r="BD27" i="1" l="1"/>
  <c r="BD63" i="1"/>
  <c r="BD51" i="1"/>
  <c r="BE49" i="1" s="1"/>
  <c r="BE61" i="1"/>
  <c r="BE62" i="1"/>
  <c r="BE73" i="1"/>
  <c r="BE74" i="1"/>
  <c r="BE54" i="1"/>
  <c r="BE79" i="1"/>
  <c r="BE80" i="1"/>
  <c r="BE48" i="1"/>
  <c r="BE60" i="1"/>
  <c r="BE72" i="1"/>
  <c r="BE78" i="1"/>
  <c r="BD57" i="1"/>
  <c r="BE55" i="1" s="1"/>
  <c r="BD69" i="1"/>
  <c r="BE67" i="1" s="1"/>
  <c r="BD87" i="1"/>
  <c r="BE84" i="1" s="1"/>
  <c r="BE56" i="1" l="1"/>
  <c r="BE57" i="1" s="1"/>
  <c r="BE81" i="1"/>
  <c r="BF78" i="1" a="1"/>
  <c r="BF78" i="1" s="1"/>
  <c r="BF81" i="1" s="1"/>
  <c r="BG78" i="1" s="1"/>
  <c r="BG80" i="1" s="1"/>
  <c r="BF60" i="1" a="1"/>
  <c r="BF60" i="1" s="1"/>
  <c r="BF63" i="1" s="1"/>
  <c r="BG60" i="1" s="1"/>
  <c r="BG62" i="1" s="1"/>
  <c r="BE63" i="1"/>
  <c r="BE66" i="1"/>
  <c r="BE68" i="1"/>
  <c r="BE50" i="1"/>
  <c r="BE51" i="1" s="1"/>
  <c r="BE75" i="1"/>
  <c r="BF72" i="1" a="1"/>
  <c r="BF72" i="1" s="1"/>
  <c r="BF75" i="1" s="1"/>
  <c r="BG72" i="1" s="1"/>
  <c r="BG74" i="1" s="1"/>
  <c r="BE85" i="1"/>
  <c r="BF84" i="1" s="1" a="1"/>
  <c r="BF84" i="1" s="1"/>
  <c r="BF87" i="1" s="1"/>
  <c r="BG84" i="1" s="1"/>
  <c r="BG86" i="1" s="1"/>
  <c r="BE86" i="1"/>
  <c r="BF54" i="1" l="1" a="1"/>
  <c r="BF54" i="1" s="1"/>
  <c r="BF57" i="1" s="1"/>
  <c r="BG54" i="1" s="1"/>
  <c r="BG56" i="1" s="1"/>
  <c r="BE69" i="1"/>
  <c r="BF66" i="1" a="1"/>
  <c r="BF66" i="1" s="1"/>
  <c r="BF69" i="1" s="1"/>
  <c r="BG66" i="1" s="1"/>
  <c r="BG68" i="1" s="1"/>
  <c r="BF48" i="1" a="1"/>
  <c r="BF48" i="1" s="1"/>
  <c r="BF51" i="1" s="1"/>
  <c r="BG48" i="1" s="1"/>
  <c r="BG50" i="1" s="1"/>
  <c r="BE87" i="1"/>
  <c r="AR86" i="1" l="1"/>
  <c r="AQ86" i="1"/>
  <c r="AT86" i="1" s="1"/>
  <c r="AQ85" i="1"/>
  <c r="AT85" i="1" s="1"/>
  <c r="AT84" i="1"/>
  <c r="AR80" i="1"/>
  <c r="AQ80" i="1"/>
  <c r="AQ79" i="1"/>
  <c r="AT79" i="1" s="1"/>
  <c r="AT78" i="1"/>
  <c r="AR74" i="1"/>
  <c r="AQ74" i="1"/>
  <c r="AQ73" i="1"/>
  <c r="AT73" i="1" s="1"/>
  <c r="AT72" i="1"/>
  <c r="AR68" i="1"/>
  <c r="AQ68" i="1"/>
  <c r="AT68" i="1" s="1"/>
  <c r="AQ67" i="1"/>
  <c r="AT67" i="1" s="1"/>
  <c r="AT66" i="1"/>
  <c r="AR62" i="1"/>
  <c r="AQ62" i="1"/>
  <c r="AT62" i="1" s="1"/>
  <c r="AQ61" i="1"/>
  <c r="AT61" i="1" s="1"/>
  <c r="AT60" i="1"/>
  <c r="AR56" i="1"/>
  <c r="AQ56" i="1"/>
  <c r="AT56" i="1" s="1"/>
  <c r="AQ55" i="1"/>
  <c r="AT55" i="1" s="1"/>
  <c r="AT54" i="1"/>
  <c r="AR50" i="1"/>
  <c r="AQ50" i="1"/>
  <c r="AT50" i="1" s="1"/>
  <c r="AQ49" i="1"/>
  <c r="AT49" i="1" s="1"/>
  <c r="AT48" i="1"/>
  <c r="AT51" i="1" s="1"/>
  <c r="AQ42" i="1"/>
  <c r="AS42" i="1" s="1"/>
  <c r="AS41" i="1"/>
  <c r="AQ34" i="1"/>
  <c r="AS34" i="1" s="1"/>
  <c r="AS33" i="1"/>
  <c r="AR26" i="1"/>
  <c r="AQ26" i="1"/>
  <c r="AT26" i="1" s="1"/>
  <c r="AQ25" i="1"/>
  <c r="AT25" i="1" s="1"/>
  <c r="AT24" i="1"/>
  <c r="AT74" i="1" l="1"/>
  <c r="AT80" i="1"/>
  <c r="AT81" i="1" s="1"/>
  <c r="AT75" i="1"/>
  <c r="AT69" i="1"/>
  <c r="AU66" i="1" s="1"/>
  <c r="AU49" i="1"/>
  <c r="AU74" i="1"/>
  <c r="AU68" i="1"/>
  <c r="AU67" i="1"/>
  <c r="AS43" i="1"/>
  <c r="AU73" i="1"/>
  <c r="AU50" i="1"/>
  <c r="AT27" i="1"/>
  <c r="AU60" i="1"/>
  <c r="AU48" i="1"/>
  <c r="AS35" i="1"/>
  <c r="AU72" i="1"/>
  <c r="AT57" i="1"/>
  <c r="AU56" i="1" s="1"/>
  <c r="AT63" i="1"/>
  <c r="AU61" i="1" s="1"/>
  <c r="AT87" i="1"/>
  <c r="AU84" i="1" s="1"/>
  <c r="AU78" i="1" l="1"/>
  <c r="AU79" i="1"/>
  <c r="AU80" i="1"/>
  <c r="AU54" i="1"/>
  <c r="AU81" i="1"/>
  <c r="AV78" i="1" a="1"/>
  <c r="AV78" i="1" s="1"/>
  <c r="AV81" i="1" s="1"/>
  <c r="AW78" i="1" s="1"/>
  <c r="AW80" i="1" s="1"/>
  <c r="AU86" i="1"/>
  <c r="AU55" i="1"/>
  <c r="AV48" i="1" a="1"/>
  <c r="AV48" i="1" s="1"/>
  <c r="AV51" i="1" s="1"/>
  <c r="AW48" i="1" s="1"/>
  <c r="AW50" i="1" s="1"/>
  <c r="AU51" i="1"/>
  <c r="AU63" i="1"/>
  <c r="AV60" i="1" a="1"/>
  <c r="AV60" i="1" s="1"/>
  <c r="AV63" i="1" s="1"/>
  <c r="AW60" i="1" s="1"/>
  <c r="AW62" i="1" s="1"/>
  <c r="AV72" i="1" a="1"/>
  <c r="AV72" i="1" s="1"/>
  <c r="AV75" i="1" s="1"/>
  <c r="AW72" i="1" s="1"/>
  <c r="AW74" i="1" s="1"/>
  <c r="AU75" i="1"/>
  <c r="AU69" i="1"/>
  <c r="AV66" i="1" a="1"/>
  <c r="AV66" i="1" s="1"/>
  <c r="AV69" i="1" s="1"/>
  <c r="AW66" i="1" s="1"/>
  <c r="AW68" i="1" s="1"/>
  <c r="AU62" i="1"/>
  <c r="AU85" i="1"/>
  <c r="AU87" i="1" l="1"/>
  <c r="AU57" i="1"/>
  <c r="AV54" i="1" a="1"/>
  <c r="AV54" i="1" s="1"/>
  <c r="AV57" i="1" s="1"/>
  <c r="AW54" i="1" s="1"/>
  <c r="AW56" i="1" s="1"/>
  <c r="AV84" i="1" a="1"/>
  <c r="AV84" i="1" s="1"/>
  <c r="AV87" i="1" s="1"/>
  <c r="AW84" i="1" s="1"/>
  <c r="AW86" i="1" s="1"/>
  <c r="D16" i="1" l="1"/>
  <c r="D86" i="1"/>
  <c r="C86" i="1"/>
  <c r="D74" i="1"/>
  <c r="F72" i="1"/>
  <c r="D62" i="1"/>
  <c r="C61" i="1"/>
  <c r="C50" i="1"/>
  <c r="E33" i="1"/>
  <c r="D26" i="1"/>
  <c r="C25" i="1"/>
  <c r="C15" i="1"/>
  <c r="C85" i="1"/>
  <c r="F85" i="1" s="1"/>
  <c r="D80" i="1"/>
  <c r="C80" i="1"/>
  <c r="F80" i="1" s="1"/>
  <c r="C79" i="1"/>
  <c r="F79" i="1" s="1"/>
  <c r="F78" i="1"/>
  <c r="C73" i="1"/>
  <c r="D68" i="1"/>
  <c r="C68" i="1"/>
  <c r="C67" i="1"/>
  <c r="F67" i="1" s="1"/>
  <c r="F66" i="1"/>
  <c r="C62" i="1"/>
  <c r="F60" i="1"/>
  <c r="D56" i="1"/>
  <c r="C56" i="1"/>
  <c r="F56" i="1" s="1"/>
  <c r="C55" i="1"/>
  <c r="F55" i="1" s="1"/>
  <c r="F54" i="1"/>
  <c r="D50" i="1"/>
  <c r="C49" i="1"/>
  <c r="F49" i="1" s="1"/>
  <c r="C42" i="1"/>
  <c r="E42" i="1" s="1"/>
  <c r="E41" i="1"/>
  <c r="C34" i="1"/>
  <c r="E34" i="1" s="1"/>
  <c r="C26" i="1"/>
  <c r="C16" i="1"/>
  <c r="F14" i="1"/>
  <c r="F68" i="1" l="1"/>
  <c r="F81" i="1"/>
  <c r="F86" i="1"/>
  <c r="F84" i="1"/>
  <c r="F73" i="1"/>
  <c r="C74" i="1"/>
  <c r="F74" i="1" s="1"/>
  <c r="F61" i="1"/>
  <c r="F62" i="1"/>
  <c r="F57" i="1"/>
  <c r="G55" i="1" s="1"/>
  <c r="K3" i="1" s="1"/>
  <c r="F50" i="1"/>
  <c r="F48" i="1"/>
  <c r="E43" i="1"/>
  <c r="F26" i="1"/>
  <c r="F25" i="1"/>
  <c r="F24" i="1"/>
  <c r="F16" i="1"/>
  <c r="F15" i="1"/>
  <c r="F69" i="1"/>
  <c r="G66" i="1" s="1"/>
  <c r="I5" i="1" s="1"/>
  <c r="E35" i="1"/>
  <c r="G80" i="1"/>
  <c r="M7" i="1" s="1"/>
  <c r="F75" i="1" l="1"/>
  <c r="F63" i="1"/>
  <c r="G62" i="1" s="1"/>
  <c r="M4" i="1" s="1"/>
  <c r="G54" i="1"/>
  <c r="I3" i="1" s="1"/>
  <c r="G56" i="1"/>
  <c r="M3" i="1" s="1"/>
  <c r="F51" i="1"/>
  <c r="G48" i="1"/>
  <c r="I2" i="1" s="1"/>
  <c r="BD42" i="1"/>
  <c r="BD41" i="1"/>
  <c r="BD43" i="1" s="1"/>
  <c r="AT41" i="1"/>
  <c r="AT42" i="1"/>
  <c r="F41" i="1"/>
  <c r="F42" i="1"/>
  <c r="E8" i="1" s="1"/>
  <c r="BD34" i="1"/>
  <c r="BD33" i="1"/>
  <c r="BD35" i="1" s="1"/>
  <c r="AT33" i="1"/>
  <c r="AT34" i="1"/>
  <c r="F34" i="1"/>
  <c r="E6" i="1" s="1"/>
  <c r="F33" i="1"/>
  <c r="F27" i="1"/>
  <c r="G24" i="1"/>
  <c r="E2" i="1" s="1"/>
  <c r="G25" i="1"/>
  <c r="E3" i="1" s="1"/>
  <c r="F17" i="1"/>
  <c r="F87" i="1"/>
  <c r="G86" i="1" s="1"/>
  <c r="M8" i="1" s="1"/>
  <c r="G79" i="1"/>
  <c r="K7" i="1" s="1"/>
  <c r="G72" i="1"/>
  <c r="I6" i="1" s="1"/>
  <c r="G73" i="1"/>
  <c r="K6" i="1" s="1"/>
  <c r="G74" i="1"/>
  <c r="M6" i="1" s="1"/>
  <c r="G60" i="1"/>
  <c r="I4" i="1" s="1"/>
  <c r="G61" i="1"/>
  <c r="K4" i="1" s="1"/>
  <c r="G67" i="1"/>
  <c r="G78" i="1"/>
  <c r="I7" i="1" s="1"/>
  <c r="G68" i="1"/>
  <c r="M5" i="1" s="1"/>
  <c r="AT35" i="1" l="1"/>
  <c r="AT43" i="1"/>
  <c r="AU16" i="1"/>
  <c r="AU14" i="1"/>
  <c r="AU15" i="1"/>
  <c r="G85" i="1"/>
  <c r="K8" i="1" s="1"/>
  <c r="G84" i="1"/>
  <c r="G75" i="1"/>
  <c r="H72" i="1" a="1"/>
  <c r="H72" i="1" s="1"/>
  <c r="H75" i="1" s="1"/>
  <c r="I72" i="1" s="1"/>
  <c r="I74" i="1" s="1"/>
  <c r="H66" i="1" a="1"/>
  <c r="H66" i="1" s="1"/>
  <c r="H69" i="1" s="1"/>
  <c r="I66" i="1" s="1"/>
  <c r="I68" i="1" s="1"/>
  <c r="K5" i="1"/>
  <c r="H54" i="1" a="1"/>
  <c r="H54" i="1" s="1"/>
  <c r="H57" i="1" s="1"/>
  <c r="I54" i="1" s="1"/>
  <c r="I56" i="1" s="1"/>
  <c r="G57" i="1"/>
  <c r="G50" i="1"/>
  <c r="M2" i="1" s="1"/>
  <c r="G49" i="1"/>
  <c r="E7" i="1"/>
  <c r="F43" i="1"/>
  <c r="E5" i="1"/>
  <c r="F35" i="1"/>
  <c r="BE25" i="1"/>
  <c r="BE26" i="1"/>
  <c r="BE24" i="1"/>
  <c r="AU25" i="1"/>
  <c r="AU26" i="1"/>
  <c r="AU24" i="1"/>
  <c r="G26" i="1"/>
  <c r="G15" i="1"/>
  <c r="B5" i="1" s="1"/>
  <c r="BE15" i="1"/>
  <c r="BE16" i="1"/>
  <c r="BE14" i="1"/>
  <c r="G16" i="1"/>
  <c r="B7" i="1" s="1"/>
  <c r="F8" i="1" s="1"/>
  <c r="G14" i="1"/>
  <c r="G69" i="1"/>
  <c r="G63" i="1"/>
  <c r="H60" i="1" a="1"/>
  <c r="H60" i="1" s="1"/>
  <c r="H63" i="1" s="1"/>
  <c r="I60" i="1" s="1"/>
  <c r="I62" i="1" s="1"/>
  <c r="G81" i="1"/>
  <c r="H78" i="1" a="1"/>
  <c r="H78" i="1" s="1"/>
  <c r="H81" i="1" s="1"/>
  <c r="I78" i="1" s="1"/>
  <c r="I80" i="1" s="1"/>
  <c r="AU17" i="1" l="1"/>
  <c r="I8" i="1"/>
  <c r="G87" i="1"/>
  <c r="H84" i="1" a="1"/>
  <c r="H84" i="1" s="1"/>
  <c r="H87" i="1" s="1"/>
  <c r="I84" i="1" s="1"/>
  <c r="I86" i="1" s="1"/>
  <c r="K2" i="1"/>
  <c r="G51" i="1"/>
  <c r="H48" i="1" a="1"/>
  <c r="H48" i="1" s="1"/>
  <c r="H51" i="1" s="1"/>
  <c r="I48" i="1" s="1"/>
  <c r="I50" i="1" s="1"/>
  <c r="E4" i="1"/>
  <c r="H24" i="1" a="1"/>
  <c r="H24" i="1" s="1"/>
  <c r="H27" i="1" s="1"/>
  <c r="I24" i="1" s="1"/>
  <c r="I26" i="1" s="1"/>
  <c r="G27" i="1"/>
  <c r="AU27" i="1"/>
  <c r="AV24" i="1" a="1"/>
  <c r="AV24" i="1" s="1"/>
  <c r="AV27" i="1" s="1"/>
  <c r="AW24" i="1" s="1"/>
  <c r="AW26" i="1" s="1"/>
  <c r="BE27" i="1"/>
  <c r="BF24" i="1" a="1"/>
  <c r="BF24" i="1" s="1"/>
  <c r="BF27" i="1" s="1"/>
  <c r="BG24" i="1" s="1"/>
  <c r="BG26" i="1" s="1"/>
  <c r="AV14" i="1" a="1"/>
  <c r="AV14" i="1" s="1"/>
  <c r="AV17" i="1" s="1"/>
  <c r="AW14" i="1" s="1"/>
  <c r="AW16" i="1" s="1"/>
  <c r="BE17" i="1"/>
  <c r="BF14" i="1" a="1"/>
  <c r="BF14" i="1" s="1"/>
  <c r="BF17" i="1" s="1"/>
  <c r="BG14" i="1" s="1"/>
  <c r="BG16" i="1" s="1"/>
  <c r="B2" i="1"/>
  <c r="H14" i="1" a="1"/>
  <c r="H14" i="1" s="1"/>
  <c r="H17" i="1" s="1"/>
  <c r="I14" i="1" s="1"/>
  <c r="I16" i="1" s="1"/>
  <c r="G17" i="1"/>
  <c r="F4" i="1" l="1"/>
  <c r="F2" i="1"/>
  <c r="F3" i="1"/>
  <c r="B9" i="1"/>
  <c r="N2" i="1" l="1"/>
  <c r="P14" i="1" l="1"/>
  <c r="N86" i="1" l="1"/>
  <c r="M86" i="1"/>
  <c r="P86" i="1" s="1"/>
  <c r="M85" i="1"/>
  <c r="P85" i="1" s="1"/>
  <c r="P84" i="1"/>
  <c r="P78" i="1"/>
  <c r="M79" i="1"/>
  <c r="P79" i="1" s="1"/>
  <c r="M80" i="1"/>
  <c r="N80" i="1"/>
  <c r="N74" i="1"/>
  <c r="M74" i="1"/>
  <c r="P74" i="1" s="1"/>
  <c r="M73" i="1"/>
  <c r="P73" i="1" s="1"/>
  <c r="P72" i="1"/>
  <c r="N68" i="1"/>
  <c r="M68" i="1"/>
  <c r="M67" i="1"/>
  <c r="P67" i="1" s="1"/>
  <c r="P66" i="1"/>
  <c r="N62" i="1"/>
  <c r="M62" i="1"/>
  <c r="M61" i="1"/>
  <c r="P61" i="1" s="1"/>
  <c r="P60" i="1"/>
  <c r="N56" i="1"/>
  <c r="M56" i="1"/>
  <c r="M55" i="1"/>
  <c r="P55" i="1" s="1"/>
  <c r="P54" i="1"/>
  <c r="P56" i="1" l="1"/>
  <c r="P80" i="1"/>
  <c r="P81" i="1" s="1"/>
  <c r="P62" i="1"/>
  <c r="P68" i="1"/>
  <c r="P69" i="1" s="1"/>
  <c r="Q68" i="1" s="1"/>
  <c r="P57" i="1"/>
  <c r="Q54" i="1" s="1"/>
  <c r="P63" i="1"/>
  <c r="P87" i="1"/>
  <c r="Q84" i="1" s="1"/>
  <c r="P75" i="1"/>
  <c r="Q73" i="1" s="1"/>
  <c r="Q61" i="1"/>
  <c r="Q62" i="1"/>
  <c r="Q60" i="1"/>
  <c r="Q56" i="1"/>
  <c r="Q79" i="1" l="1"/>
  <c r="Q78" i="1"/>
  <c r="Q80" i="1"/>
  <c r="R78" i="1" s="1" a="1"/>
  <c r="R78" i="1" s="1"/>
  <c r="R81" i="1" s="1"/>
  <c r="S78" i="1" s="1"/>
  <c r="S80" i="1" s="1"/>
  <c r="Q67" i="1"/>
  <c r="Q55" i="1"/>
  <c r="Q86" i="1"/>
  <c r="Q85" i="1"/>
  <c r="Q81" i="1"/>
  <c r="Q72" i="1"/>
  <c r="Q74" i="1"/>
  <c r="Q66" i="1"/>
  <c r="Q63" i="1"/>
  <c r="R60" i="1" a="1"/>
  <c r="R60" i="1" s="1"/>
  <c r="R63" i="1" s="1"/>
  <c r="S60" i="1" s="1"/>
  <c r="S62" i="1" s="1"/>
  <c r="Q57" i="1" l="1"/>
  <c r="R54" i="1" a="1"/>
  <c r="R54" i="1" s="1"/>
  <c r="R57" i="1" s="1"/>
  <c r="S54" i="1" s="1"/>
  <c r="S56" i="1" s="1"/>
  <c r="Q87" i="1"/>
  <c r="R84" i="1" a="1"/>
  <c r="R84" i="1" s="1"/>
  <c r="R87" i="1" s="1"/>
  <c r="S84" i="1" s="1"/>
  <c r="S86" i="1" s="1"/>
  <c r="R72" i="1" a="1"/>
  <c r="R72" i="1" s="1"/>
  <c r="R75" i="1" s="1"/>
  <c r="S72" i="1" s="1"/>
  <c r="S74" i="1" s="1"/>
  <c r="Q75" i="1"/>
  <c r="Q69" i="1"/>
  <c r="R66" i="1" a="1"/>
  <c r="R66" i="1" s="1"/>
  <c r="R69" i="1" s="1"/>
  <c r="S66" i="1" s="1"/>
  <c r="S68" i="1" s="1"/>
  <c r="N50" i="1" l="1"/>
  <c r="M50" i="1"/>
  <c r="P50" i="1" s="1"/>
  <c r="M49" i="1"/>
  <c r="P49" i="1" s="1"/>
  <c r="P48" i="1"/>
  <c r="M42" i="1"/>
  <c r="O42" i="1" s="1"/>
  <c r="O41" i="1"/>
  <c r="M34" i="1"/>
  <c r="O34" i="1" s="1"/>
  <c r="O33" i="1"/>
  <c r="N26" i="1"/>
  <c r="M26" i="1"/>
  <c r="M25" i="1"/>
  <c r="P25" i="1" s="1"/>
  <c r="P24" i="1"/>
  <c r="N16" i="1"/>
  <c r="M16" i="1"/>
  <c r="M15" i="1"/>
  <c r="P15" i="1" s="1"/>
  <c r="O43" i="1" l="1"/>
  <c r="P41" i="1" s="1"/>
  <c r="P26" i="1"/>
  <c r="P27" i="1" s="1"/>
  <c r="Q24" i="1" s="1"/>
  <c r="P16" i="1"/>
  <c r="P17" i="1" s="1"/>
  <c r="O35" i="1"/>
  <c r="P34" i="1" s="1"/>
  <c r="P51" i="1"/>
  <c r="Q48" i="1" s="1"/>
  <c r="P33" i="1" l="1"/>
  <c r="P42" i="1"/>
  <c r="Q14" i="1"/>
  <c r="Q15" i="1"/>
  <c r="F5" i="1" s="1"/>
  <c r="Q16" i="1"/>
  <c r="Q50" i="1"/>
  <c r="Q49" i="1"/>
  <c r="P43" i="1"/>
  <c r="P35" i="1"/>
  <c r="Q26" i="1"/>
  <c r="Q25" i="1"/>
  <c r="R48" i="1" a="1"/>
  <c r="R48" i="1" s="1"/>
  <c r="R51" i="1" s="1"/>
  <c r="S48" i="1" s="1"/>
  <c r="S50" i="1" s="1"/>
  <c r="R14" i="1" l="1" a="1"/>
  <c r="R14" i="1" s="1"/>
  <c r="R17" i="1" s="1"/>
  <c r="S14" i="1" s="1"/>
  <c r="S16" i="1" s="1"/>
  <c r="Q17" i="1"/>
  <c r="O5" i="1"/>
  <c r="N5" i="1"/>
  <c r="P5" i="1"/>
  <c r="P8" i="1"/>
  <c r="N8" i="1"/>
  <c r="O8" i="1"/>
  <c r="F6" i="1"/>
  <c r="F7" i="1"/>
  <c r="Q51" i="1"/>
  <c r="Q27" i="1"/>
  <c r="R24" i="1" a="1"/>
  <c r="R24" i="1" s="1"/>
  <c r="R27" i="1" s="1"/>
  <c r="S24" i="1" s="1"/>
  <c r="S26" i="1" s="1"/>
  <c r="F9" i="1" l="1"/>
  <c r="O2" i="1"/>
  <c r="P2" i="1"/>
  <c r="N4" i="1"/>
  <c r="O4" i="1"/>
  <c r="P4" i="1"/>
  <c r="O7" i="1"/>
  <c r="N7" i="1"/>
  <c r="P7" i="1"/>
  <c r="N3" i="1"/>
  <c r="O3" i="1"/>
  <c r="P3" i="1"/>
  <c r="N6" i="1"/>
  <c r="P6" i="1"/>
  <c r="O6" i="1"/>
  <c r="N9" i="1" l="1"/>
  <c r="P9" i="1"/>
  <c r="O9" i="1"/>
  <c r="P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<sst xmlns="http://schemas.openxmlformats.org/spreadsheetml/2006/main" count="1164" uniqueCount="144">
  <si>
    <t xml:space="preserve">A : </t>
    <phoneticPr fontId="1" type="noConversion"/>
  </si>
  <si>
    <t>주거 요인</t>
    <phoneticPr fontId="1" type="noConversion"/>
  </si>
  <si>
    <t>B :</t>
    <phoneticPr fontId="1" type="noConversion"/>
  </si>
  <si>
    <t>시설 요인</t>
    <phoneticPr fontId="1" type="noConversion"/>
  </si>
  <si>
    <t xml:space="preserve">C : </t>
    <phoneticPr fontId="1" type="noConversion"/>
  </si>
  <si>
    <t>관리 요인</t>
    <phoneticPr fontId="1" type="noConversion"/>
  </si>
  <si>
    <t>대분류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</si>
  <si>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</si>
  <si>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</si>
  <si>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</si>
  <si>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기하평균</t>
    <phoneticPr fontId="1" type="noConversion"/>
  </si>
  <si>
    <t>가중치</t>
  </si>
  <si>
    <t>Average</t>
    <phoneticPr fontId="1" type="noConversion"/>
  </si>
  <si>
    <t>CI</t>
    <phoneticPr fontId="1" type="noConversion"/>
  </si>
  <si>
    <t>CR</t>
    <phoneticPr fontId="1" type="noConversion"/>
  </si>
  <si>
    <t>합계 :</t>
    <phoneticPr fontId="1" type="noConversion"/>
  </si>
  <si>
    <t>제 1계층</t>
    <phoneticPr fontId="1" type="noConversion"/>
  </si>
  <si>
    <t>제 2계층</t>
    <phoneticPr fontId="1" type="noConversion"/>
  </si>
  <si>
    <t>상대적 중요도</t>
    <phoneticPr fontId="1" type="noConversion"/>
  </si>
  <si>
    <t>인구 많은 구역에 설치</t>
    <phoneticPr fontId="1" type="noConversion"/>
  </si>
  <si>
    <t>주거지 밀집 구역에 설치</t>
    <phoneticPr fontId="1" type="noConversion"/>
  </si>
  <si>
    <t>군집1</t>
    <phoneticPr fontId="1" type="noConversion"/>
  </si>
  <si>
    <t>평지 위주 설치</t>
    <phoneticPr fontId="1" type="noConversion"/>
  </si>
  <si>
    <t>공원에 설치</t>
    <phoneticPr fontId="1" type="noConversion"/>
  </si>
  <si>
    <t>군집2</t>
    <phoneticPr fontId="1" type="noConversion"/>
  </si>
  <si>
    <t>주차장에 설치</t>
    <phoneticPr fontId="1" type="noConversion"/>
  </si>
  <si>
    <t>관공서에 설치</t>
    <phoneticPr fontId="1" type="noConversion"/>
  </si>
  <si>
    <t>군집3</t>
    <phoneticPr fontId="1" type="noConversion"/>
  </si>
  <si>
    <t>CCTV에 설치</t>
    <phoneticPr fontId="1" type="noConversion"/>
  </si>
  <si>
    <t>제1계층</t>
    <phoneticPr fontId="1" type="noConversion"/>
  </si>
  <si>
    <t>제2계층</t>
    <phoneticPr fontId="1" type="noConversion"/>
  </si>
  <si>
    <t>A :</t>
    <phoneticPr fontId="1" type="noConversion"/>
  </si>
  <si>
    <t xml:space="preserve">B : </t>
    <phoneticPr fontId="1" type="noConversion"/>
  </si>
  <si>
    <t>관리요인</t>
    <phoneticPr fontId="1" type="noConversion"/>
  </si>
  <si>
    <t>군집</t>
    <phoneticPr fontId="1" type="noConversion"/>
  </si>
  <si>
    <t>CCTV 설치</t>
    <phoneticPr fontId="1" type="noConversion"/>
  </si>
  <si>
    <t>관공서 설치</t>
    <phoneticPr fontId="1" type="noConversion"/>
  </si>
  <si>
    <t>주차장 설치</t>
    <phoneticPr fontId="1" type="noConversion"/>
  </si>
  <si>
    <t>공원 설치</t>
    <phoneticPr fontId="1" type="noConversion"/>
  </si>
  <si>
    <t>주거지 밀집 구역 설치</t>
    <phoneticPr fontId="1" type="noConversion"/>
  </si>
  <si>
    <t>인구 많은 구역 설치</t>
    <phoneticPr fontId="1" type="noConversion"/>
  </si>
  <si>
    <t>M</t>
    <phoneticPr fontId="1" type="noConversion"/>
  </si>
  <si>
    <t>F</t>
    <phoneticPr fontId="1" type="noConversion"/>
  </si>
  <si>
    <t>H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</si>
  <si>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</si>
  <si>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</si>
  <si>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</si>
  <si>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F1</t>
    <phoneticPr fontId="1" type="noConversion"/>
  </si>
  <si>
    <t>F2</t>
    <phoneticPr fontId="1" type="noConversion"/>
  </si>
  <si>
    <t>M1</t>
    <phoneticPr fontId="1" type="noConversion"/>
  </si>
  <si>
    <t>M2</t>
    <phoneticPr fontId="1" type="noConversion"/>
  </si>
  <si>
    <t>H/F/M</t>
    <phoneticPr fontId="1" type="noConversion"/>
  </si>
  <si>
    <t>제1계층</t>
  </si>
  <si>
    <t>H/F/M</t>
  </si>
  <si>
    <t xml:space="preserve">A : </t>
  </si>
  <si>
    <t>주거 요인</t>
  </si>
  <si>
    <t>B :</t>
  </si>
  <si>
    <t>시설 요인</t>
  </si>
  <si>
    <t xml:space="preserve">C : </t>
  </si>
  <si>
    <t>관리 요인</t>
  </si>
  <si>
    <t>대분류</t>
  </si>
  <si>
    <t>A</t>
  </si>
  <si>
    <t>B</t>
  </si>
  <si>
    <t>C</t>
  </si>
  <si>
    <t>기하평균</t>
  </si>
  <si>
    <t>Average</t>
  </si>
  <si>
    <t>CI</t>
  </si>
  <si>
    <t>CR</t>
  </si>
  <si>
    <t>합계 :</t>
  </si>
  <si>
    <t>제2계층</t>
  </si>
  <si>
    <t>H</t>
  </si>
  <si>
    <t>인구 많은 구역 설치</t>
  </si>
  <si>
    <t>주거지 밀집 구역 설치</t>
  </si>
  <si>
    <t>평지 위주 설치</t>
  </si>
  <si>
    <t>F</t>
  </si>
  <si>
    <t>A :</t>
  </si>
  <si>
    <t>공원 설치</t>
  </si>
  <si>
    <t xml:space="preserve">B : </t>
  </si>
  <si>
    <t>주차장 설치</t>
  </si>
  <si>
    <t>M</t>
  </si>
  <si>
    <t>관공서 설치</t>
  </si>
  <si>
    <t>CCTV 설치</t>
  </si>
  <si>
    <t>관리요인</t>
  </si>
  <si>
    <t>군집</t>
  </si>
  <si>
    <t>H1</t>
  </si>
  <si>
    <t>군집1 : 불연성쓰레기량이 많은 군집</t>
  </si>
  <si>
    <t>군집2 : 접근성이 좋은 군집</t>
  </si>
  <si>
    <t>군집3: 면적대비 주택수가 많은 군집</t>
  </si>
  <si>
    <t>군집1</t>
  </si>
  <si>
    <t>군집2</t>
  </si>
  <si>
    <t>군집3</t>
  </si>
  <si>
    <t>H2</t>
  </si>
  <si>
    <t>H3</t>
  </si>
  <si>
    <t>F1</t>
  </si>
  <si>
    <t>F2</t>
  </si>
  <si>
    <t>M1</t>
  </si>
  <si>
    <t>M2</t>
  </si>
  <si>
    <t>종합</t>
    <phoneticPr fontId="1" type="noConversion"/>
  </si>
  <si>
    <t>전문가1 :</t>
    <phoneticPr fontId="1" type="noConversion"/>
  </si>
  <si>
    <t>전문가2 :</t>
    <phoneticPr fontId="1" type="noConversion"/>
  </si>
  <si>
    <t>전문가3 :</t>
    <phoneticPr fontId="1" type="noConversion"/>
  </si>
  <si>
    <t>전문가4 :</t>
    <phoneticPr fontId="1" type="noConversion"/>
  </si>
  <si>
    <t>전문가5 :</t>
    <phoneticPr fontId="1" type="noConversion"/>
  </si>
  <si>
    <t>제 1계층</t>
  </si>
  <si>
    <t>제 2계층</t>
  </si>
  <si>
    <t>상대적 중요도</t>
  </si>
  <si>
    <t>인구 많은 구역에 설치</t>
  </si>
  <si>
    <t>주거지 밀집 구역에 설치</t>
  </si>
  <si>
    <t>공원에 설치</t>
  </si>
  <si>
    <t>주차장에 설치</t>
  </si>
  <si>
    <t>관공서에 설치</t>
  </si>
  <si>
    <t>CCTV에 설치</t>
  </si>
  <si>
    <t>군집1 : 불연성쓰레기량이 많은 군집</t>
    <phoneticPr fontId="1" type="noConversion"/>
  </si>
  <si>
    <t>군집3: 면적대비 주택수가 많은 군집</t>
    <phoneticPr fontId="1" type="noConversion"/>
  </si>
  <si>
    <t>군집2 : 유동인구가 많은 군집 (사람이 다니기 괜찮은 길이다)</t>
    <phoneticPr fontId="1" type="noConversion"/>
  </si>
  <si>
    <t>2계층</t>
    <phoneticPr fontId="1" type="noConversion"/>
  </si>
  <si>
    <t>불쓰양</t>
    <phoneticPr fontId="1" type="noConversion"/>
  </si>
  <si>
    <t>인구</t>
    <phoneticPr fontId="1" type="noConversion"/>
  </si>
  <si>
    <t>면적</t>
    <phoneticPr fontId="1" type="noConversion"/>
  </si>
  <si>
    <t>주택수</t>
    <phoneticPr fontId="1" type="noConversion"/>
  </si>
  <si>
    <t>대중교통</t>
    <phoneticPr fontId="1" type="noConversion"/>
  </si>
  <si>
    <t>면적대비주택수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</si>
  <si>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</si>
  <si>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</si>
  <si>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</si>
  <si>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</si>
  <si>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</si>
  <si>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</si>
  <si>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</si>
  <si>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</si>
  <si>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</si>
  <si>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</si>
  <si>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</si>
  <si>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</si>
  <si>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</si>
  <si>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</si>
  <si>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</si>
  <si>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</si>
  <si>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불쓰량 많음</t>
    <phoneticPr fontId="1" type="noConversion"/>
  </si>
  <si>
    <t>초록이 : 군집1</t>
    <phoneticPr fontId="1" type="noConversion"/>
  </si>
  <si>
    <t>유동인구가 많은 곳</t>
    <phoneticPr fontId="1" type="noConversion"/>
  </si>
  <si>
    <t>면적대비 주택수가 많은 군집</t>
    <phoneticPr fontId="1" type="noConversion"/>
  </si>
  <si>
    <t>파랑이 : 군집3</t>
    <phoneticPr fontId="1" type="noConversion"/>
  </si>
  <si>
    <t>노랑이 : 군집2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</si>
</sst>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rgb="FFFF7F7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2" fontId="0" fillId="0" borderId="0" xfId="0" applyNumberFormat="1" applyAlignment="1">
      <alignment horizontal="right" vertical="center"/>
    </xf>
    <xf numFmtId="1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12" fontId="2" fillId="0" borderId="0" xfId="0" applyNumberFormat="1" applyFont="1" applyAlignment="1">
      <alignment horizontal="right"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4" fillId="7" borderId="0" xfId="0" applyFont="1" applyFill="1">
      <alignment vertical="center"/>
    </xf>
    <xf numFmtId="0" fontId="4" fillId="0" borderId="0" xfId="0" applyFont="1">
      <alignment vertical="center"/>
    </xf>
    <xf numFmtId="0" fontId="5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2" fontId="4" fillId="0" borderId="0" xfId="0" applyNumberFormat="1" applyFont="1" applyAlignment="1">
      <alignment horizontal="right" vertical="center"/>
    </xf>
    <xf numFmtId="49" fontId="4" fillId="0" borderId="0" xfId="0" applyNumberFormat="1" applyFont="1">
      <alignment vertical="center"/>
    </xf>
    <xf numFmtId="12" fontId="4" fillId="0" borderId="0" xfId="0" applyNumberFormat="1" applyFont="1">
      <alignment vertical="center"/>
    </xf>
    <xf numFmtId="0" fontId="5" fillId="9" borderId="0" xfId="0" applyFont="1" applyFill="1">
      <alignment vertical="center"/>
    </xf>
    <xf numFmtId="12" fontId="5" fillId="0" borderId="0" xfId="0" applyNumberFormat="1" applyFont="1" applyAlignment="1">
      <alignment horizontal="right" vertical="center"/>
    </xf>
    <xf numFmtId="2" fontId="0" fillId="2" borderId="0" xfId="0" applyNumberFormat="1" applyFill="1">
      <alignment vertical="center"/>
    </xf>
    <xf numFmtId="2" fontId="0" fillId="4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6" borderId="0" xfId="0" applyNumberFormat="1" applyFill="1">
      <alignment vertical="center"/>
    </xf>
    <xf numFmtId="2" fontId="0" fillId="2" borderId="0" xfId="0" applyNumberFormat="1" applyFill="1" applyAlignment="1">
      <alignment horizontal="right" vertical="center"/>
    </xf>
    <xf numFmtId="2" fontId="0" fillId="3" borderId="0" xfId="0" applyNumberFormat="1" applyFill="1" applyAlignment="1">
      <alignment horizontal="right" vertical="center"/>
    </xf>
    <xf numFmtId="2" fontId="2" fillId="4" borderId="0" xfId="0" applyNumberFormat="1" applyFont="1" applyFill="1">
      <alignment vertical="center"/>
    </xf>
    <xf numFmtId="2" fontId="0" fillId="4" borderId="0" xfId="0" applyNumberFormat="1" applyFill="1" applyAlignment="1">
      <alignment horizontal="right" vertical="center"/>
    </xf>
    <xf numFmtId="2" fontId="2" fillId="5" borderId="0" xfId="0" applyNumberFormat="1" applyFont="1" applyFill="1">
      <alignment vertical="center"/>
    </xf>
    <xf numFmtId="2" fontId="0" fillId="5" borderId="0" xfId="0" applyNumberFormat="1" applyFill="1" applyAlignment="1">
      <alignment horizontal="right" vertical="center"/>
    </xf>
    <xf numFmtId="0" fontId="0" fillId="11" borderId="0" xfId="0" applyFill="1">
      <alignment vertical="center"/>
    </xf>
    <xf numFmtId="0" fontId="7" fillId="12" borderId="0" xfId="0" applyFont="1" applyFill="1">
      <alignment vertical="center"/>
    </xf>
    <xf numFmtId="0" fontId="8" fillId="12" borderId="0" xfId="0" applyFont="1" applyFill="1">
      <alignment vertical="center"/>
    </xf>
    <xf numFmtId="0" fontId="8" fillId="0" borderId="0" xfId="0" applyFont="1">
      <alignment vertical="center"/>
    </xf>
    <xf numFmtId="0" fontId="2" fillId="12" borderId="0" xfId="0" applyFont="1" applyFill="1">
      <alignment vertical="center"/>
    </xf>
    <xf numFmtId="0" fontId="0" fillId="12" borderId="0" xfId="0" applyFill="1">
      <alignment vertical="center"/>
    </xf>
    <xf numFmtId="0" fontId="7" fillId="13" borderId="0" xfId="0" applyFont="1" applyFill="1">
      <alignment vertical="center"/>
    </xf>
    <xf numFmtId="0" fontId="7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2D050"/>
      <color rgb="FFFFC000"/>
      <color rgb="FFFF7F71"/>
      <color rgb="FF616AFF"/>
      <color rgb="FFE00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D9B4-01E0-C14E-BACB-3025D6E05B05}">
  <dimension ref="A1:BG87"/>
  <sheetViews>
    <sheetView tabSelected="1" topLeftCell="AK1" zoomScaleNormal="159" workbookViewId="0">
      <selection activeCell="BC7" sqref="BC7"/>
    </sheetView>
  </sheetViews>
  <sheetFormatPr baseColWidth="10" defaultRowHeight="18"/>
  <cols>
    <col min="2" max="2" width="18.7109375" customWidth="1"/>
    <col min="6" max="6" width="11.42578125" customWidth="1"/>
    <col min="13" max="13" width="11.85546875" customWidth="1"/>
    <col min="30" max="30" width="10.7109375" customWidth="1"/>
    <col min="51" max="51" width="11.85546875" customWidth="1"/>
  </cols>
  <sheetData>
    <row r="1" spans="1:59">
      <c r="A1" t="s">
        <v>16</v>
      </c>
      <c r="C1" t="s">
        <v>17</v>
      </c>
      <c r="F1" s="6" t="s">
        <v>18</v>
      </c>
      <c r="N1" s="6" t="s">
        <v>21</v>
      </c>
      <c r="O1" s="6" t="s">
        <v>24</v>
      </c>
      <c r="P1" s="6" t="s">
        <v>27</v>
      </c>
      <c r="Q1" s="44"/>
      <c r="R1" t="s">
        <v>103</v>
      </c>
      <c r="T1" t="s">
        <v>104</v>
      </c>
      <c r="W1" s="6" t="s">
        <v>105</v>
      </c>
      <c r="AE1" s="6" t="s">
        <v>88</v>
      </c>
      <c r="AF1" s="6" t="s">
        <v>89</v>
      </c>
      <c r="AG1" s="6" t="s">
        <v>90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Q1" s="50" t="s">
        <v>126</v>
      </c>
      <c r="AR1" s="47">
        <v>2232</v>
      </c>
      <c r="AS1" s="47">
        <v>351403</v>
      </c>
      <c r="AT1" s="47">
        <v>29.67</v>
      </c>
      <c r="AU1" s="47">
        <v>15765</v>
      </c>
      <c r="AV1" s="1">
        <v>793</v>
      </c>
      <c r="AW1">
        <f>AU1/AT1</f>
        <v>531.34479271991904</v>
      </c>
      <c r="AY1" s="51" t="s">
        <v>133</v>
      </c>
      <c r="AZ1" s="47">
        <v>637</v>
      </c>
      <c r="BA1" s="47">
        <v>136734</v>
      </c>
      <c r="BB1" s="47">
        <v>181.49</v>
      </c>
      <c r="BC1" s="47">
        <v>9351</v>
      </c>
      <c r="BD1" s="1">
        <v>1371</v>
      </c>
      <c r="BE1">
        <f>BC1/BB1</f>
        <v>51.523499917350819</v>
      </c>
    </row>
    <row r="2" spans="1:59">
      <c r="A2" s="5" t="s">
        <v>1</v>
      </c>
      <c r="B2" s="5">
        <f>G14</f>
        <v>0.59682562525491134</v>
      </c>
      <c r="C2" s="5" t="s">
        <v>19</v>
      </c>
      <c r="D2" s="5"/>
      <c r="E2" s="5">
        <f>G24</f>
        <v>0.36250957970858677</v>
      </c>
      <c r="F2" s="5">
        <f>$B$2*E2</f>
        <v>0.21635500657047241</v>
      </c>
      <c r="G2" s="16" t="s">
        <v>44</v>
      </c>
      <c r="H2" s="15" t="s">
        <v>21</v>
      </c>
      <c r="I2" s="16">
        <f>G48</f>
        <v>0.43673486262093003</v>
      </c>
      <c r="J2" s="15" t="s">
        <v>24</v>
      </c>
      <c r="K2" s="16">
        <f>G49</f>
        <v>6.6034671555823876E-2</v>
      </c>
      <c r="L2" s="15" t="s">
        <v>27</v>
      </c>
      <c r="M2" s="5">
        <f>G50</f>
        <v>0.49723046582324593</v>
      </c>
      <c r="N2" s="5">
        <f>I2*F2</f>
        <v>9.4489774071905674E-2</v>
      </c>
      <c r="O2" s="5">
        <f>K2*F2</f>
        <v>1.4286931798339262E-2</v>
      </c>
      <c r="P2" s="5">
        <f>M2*F2</f>
        <v>0.10757830070022743</v>
      </c>
      <c r="Q2" s="44"/>
      <c r="R2" s="5" t="s">
        <v>55</v>
      </c>
      <c r="S2" s="33">
        <v>0.59682562525491134</v>
      </c>
      <c r="T2" s="33" t="s">
        <v>106</v>
      </c>
      <c r="U2" s="33"/>
      <c r="V2" s="33">
        <v>0.36250957970858677</v>
      </c>
      <c r="W2" s="33">
        <v>0.21635500657047241</v>
      </c>
      <c r="X2" s="38" t="s">
        <v>84</v>
      </c>
      <c r="Y2" s="39" t="s">
        <v>88</v>
      </c>
      <c r="Z2" s="38">
        <v>0.43673486262093003</v>
      </c>
      <c r="AA2" s="39" t="s">
        <v>89</v>
      </c>
      <c r="AB2" s="38">
        <v>6.6034671555823876E-2</v>
      </c>
      <c r="AC2" s="15" t="s">
        <v>90</v>
      </c>
      <c r="AD2" s="33">
        <v>0.49723046582324593</v>
      </c>
      <c r="AE2" s="33">
        <v>9.4489774071905674E-2</v>
      </c>
      <c r="AF2" s="33">
        <v>1.4286931798339262E-2</v>
      </c>
      <c r="AG2" s="33">
        <v>0.10757830070022743</v>
      </c>
      <c r="AI2" s="45" t="s">
        <v>122</v>
      </c>
      <c r="AJ2" s="46">
        <v>1160</v>
      </c>
      <c r="AK2" s="47">
        <v>41439</v>
      </c>
      <c r="AL2" s="47">
        <v>2.83</v>
      </c>
      <c r="AM2" s="47">
        <v>3391</v>
      </c>
      <c r="AN2" s="48">
        <v>162</v>
      </c>
      <c r="AO2" s="49">
        <f>AM2/AL2</f>
        <v>1198.2332155477031</v>
      </c>
      <c r="AQ2" s="50" t="s">
        <v>127</v>
      </c>
      <c r="AR2" s="47">
        <v>1880</v>
      </c>
      <c r="AS2" s="47">
        <v>263345</v>
      </c>
      <c r="AT2" s="47">
        <v>16.63</v>
      </c>
      <c r="AU2" s="47">
        <v>9518</v>
      </c>
      <c r="AV2" s="1">
        <v>662</v>
      </c>
      <c r="AW2">
        <f>AU2/AT2</f>
        <v>572.33914612146725</v>
      </c>
      <c r="AY2" s="51" t="s">
        <v>137</v>
      </c>
      <c r="AZ2" s="47">
        <v>2124</v>
      </c>
      <c r="BA2" s="47">
        <v>169465</v>
      </c>
      <c r="BB2" s="47">
        <v>218.3</v>
      </c>
      <c r="BC2" s="47">
        <v>7101</v>
      </c>
      <c r="BD2" s="1">
        <v>1453</v>
      </c>
      <c r="BE2">
        <f>BC2/BB2</f>
        <v>32.528630325240492</v>
      </c>
    </row>
    <row r="3" spans="1:59">
      <c r="A3" s="5" t="s">
        <v>43</v>
      </c>
      <c r="B3" s="5"/>
      <c r="C3" s="5" t="s">
        <v>20</v>
      </c>
      <c r="D3" s="5"/>
      <c r="E3" s="5">
        <f t="shared" ref="E3:E4" si="0">G25</f>
        <v>0.48094489760731118</v>
      </c>
      <c r="F3" s="5">
        <f>$B$2*E3</f>
        <v>0.28704023922764282</v>
      </c>
      <c r="G3" s="16" t="s">
        <v>45</v>
      </c>
      <c r="H3" s="15"/>
      <c r="I3" s="16">
        <f>G54</f>
        <v>0.30524002862647764</v>
      </c>
      <c r="J3" s="15"/>
      <c r="K3" s="16">
        <f>G55</f>
        <v>0.13025493483678097</v>
      </c>
      <c r="L3" s="15"/>
      <c r="M3" s="5">
        <f>G56</f>
        <v>0.56450503653674144</v>
      </c>
      <c r="N3" s="5">
        <f t="shared" ref="N3:N8" si="1">I3*F3</f>
        <v>8.7616170838796692E-2</v>
      </c>
      <c r="O3" s="5">
        <f t="shared" ref="O3:O8" si="2">K3*F3</f>
        <v>3.7388407656130634E-2</v>
      </c>
      <c r="P3" s="5">
        <f t="shared" ref="P3:P8" si="3">M3*F3</f>
        <v>0.16203566073271553</v>
      </c>
      <c r="Q3" s="44"/>
      <c r="R3" s="5" t="s">
        <v>70</v>
      </c>
      <c r="S3" s="33"/>
      <c r="T3" s="33" t="s">
        <v>107</v>
      </c>
      <c r="U3" s="33"/>
      <c r="V3" s="33">
        <v>0.48094489760731118</v>
      </c>
      <c r="W3" s="33">
        <v>0.28704023922764282</v>
      </c>
      <c r="X3" s="38" t="s">
        <v>91</v>
      </c>
      <c r="Y3" s="39"/>
      <c r="Z3" s="38">
        <v>0.30524002862647764</v>
      </c>
      <c r="AA3" s="39"/>
      <c r="AB3" s="38">
        <v>0.13025493483678097</v>
      </c>
      <c r="AC3" s="15"/>
      <c r="AD3" s="33">
        <v>0.56450503653674144</v>
      </c>
      <c r="AE3" s="33">
        <v>8.7616170838796692E-2</v>
      </c>
      <c r="AF3" s="33">
        <v>3.7388407656130634E-2</v>
      </c>
      <c r="AG3" s="33">
        <v>0.16203566073271553</v>
      </c>
      <c r="AI3" s="45" t="s">
        <v>123</v>
      </c>
      <c r="AJ3" s="46">
        <v>713</v>
      </c>
      <c r="AK3" s="47">
        <v>105303</v>
      </c>
      <c r="AL3" s="47">
        <v>13.98</v>
      </c>
      <c r="AM3" s="47">
        <v>8631</v>
      </c>
      <c r="AN3" s="48">
        <v>339</v>
      </c>
      <c r="AO3" s="49">
        <f>AM3/AL3</f>
        <v>617.38197424892701</v>
      </c>
      <c r="AQ3" s="50" t="s">
        <v>128</v>
      </c>
      <c r="AR3" s="47">
        <v>1438</v>
      </c>
      <c r="AS3" s="47">
        <v>269111</v>
      </c>
      <c r="AT3" s="47">
        <v>26.82</v>
      </c>
      <c r="AU3" s="47">
        <v>11859</v>
      </c>
      <c r="AV3" s="1">
        <v>585</v>
      </c>
      <c r="AW3">
        <f>AU3/AT3</f>
        <v>442.17002237136467</v>
      </c>
    </row>
    <row r="4" spans="1:59">
      <c r="A4" s="5"/>
      <c r="B4" s="5"/>
      <c r="C4" s="5" t="s">
        <v>22</v>
      </c>
      <c r="D4" s="5"/>
      <c r="E4" s="5">
        <f t="shared" si="0"/>
        <v>0.1565455226841021</v>
      </c>
      <c r="F4" s="5">
        <f>$B$2*E4</f>
        <v>9.3430379456796137E-2</v>
      </c>
      <c r="G4" s="16" t="s">
        <v>46</v>
      </c>
      <c r="H4" s="15"/>
      <c r="I4" s="16">
        <f>G60</f>
        <v>0.39521328839377728</v>
      </c>
      <c r="J4" s="15"/>
      <c r="K4" s="16">
        <f>G61</f>
        <v>9.5402234540411343E-2</v>
      </c>
      <c r="L4" s="15"/>
      <c r="M4" s="5">
        <f>G62</f>
        <v>0.50938447706581136</v>
      </c>
      <c r="N4" s="5">
        <f t="shared" si="1"/>
        <v>3.6924927500998815E-2</v>
      </c>
      <c r="O4" s="5">
        <f t="shared" si="2"/>
        <v>8.9134669741368945E-3</v>
      </c>
      <c r="P4" s="5">
        <f t="shared" si="3"/>
        <v>4.7591984981660423E-2</v>
      </c>
      <c r="Q4" s="44"/>
      <c r="R4" s="5"/>
      <c r="S4" s="33"/>
      <c r="T4" s="33" t="s">
        <v>73</v>
      </c>
      <c r="U4" s="33"/>
      <c r="V4" s="33">
        <v>0.1565455226841021</v>
      </c>
      <c r="W4" s="33">
        <v>9.3430379456796137E-2</v>
      </c>
      <c r="X4" s="38" t="s">
        <v>92</v>
      </c>
      <c r="Y4" s="39"/>
      <c r="Z4" s="38">
        <v>0.39521328839377728</v>
      </c>
      <c r="AA4" s="39"/>
      <c r="AB4" s="38">
        <v>9.5402234540411343E-2</v>
      </c>
      <c r="AC4" s="15"/>
      <c r="AD4" s="33">
        <v>0.50938447706581136</v>
      </c>
      <c r="AE4" s="33">
        <v>3.6924927500998815E-2</v>
      </c>
      <c r="AF4" s="33">
        <v>8.9134669741368945E-3</v>
      </c>
      <c r="AG4" s="33">
        <v>4.7591984981660423E-2</v>
      </c>
      <c r="AI4" s="45" t="s">
        <v>124</v>
      </c>
      <c r="AJ4" s="46">
        <v>739</v>
      </c>
      <c r="AK4" s="47">
        <v>87246</v>
      </c>
      <c r="AL4" s="47">
        <v>9.8699999999999992</v>
      </c>
      <c r="AM4" s="47">
        <v>8785</v>
      </c>
      <c r="AN4" s="48">
        <v>310</v>
      </c>
      <c r="AO4" s="49">
        <f>AM4/AL4</f>
        <v>890.07092198581563</v>
      </c>
      <c r="AQ4" s="50" t="s">
        <v>129</v>
      </c>
      <c r="AR4" s="47">
        <v>1571</v>
      </c>
      <c r="AS4" s="47">
        <v>280177</v>
      </c>
      <c r="AT4" s="47">
        <v>39.369999999999997</v>
      </c>
      <c r="AU4" s="47">
        <v>4424</v>
      </c>
      <c r="AV4" s="1">
        <v>496</v>
      </c>
      <c r="AW4">
        <f>AU4/AT4</f>
        <v>112.36982473964949</v>
      </c>
      <c r="AY4" t="s">
        <v>139</v>
      </c>
      <c r="AZ4" t="s">
        <v>138</v>
      </c>
    </row>
    <row r="5" spans="1:59">
      <c r="A5" s="7" t="s">
        <v>3</v>
      </c>
      <c r="B5" s="7">
        <f>G15</f>
        <v>6.7287124209443855E-2</v>
      </c>
      <c r="C5" s="8" t="s">
        <v>23</v>
      </c>
      <c r="D5" s="7"/>
      <c r="E5" s="7">
        <f>F33</f>
        <v>0.6628898117414106</v>
      </c>
      <c r="F5" s="7">
        <f>$B$5*E5</f>
        <v>4.460394909981915E-2</v>
      </c>
      <c r="G5" s="17" t="s">
        <v>47</v>
      </c>
      <c r="H5" s="15"/>
      <c r="I5" s="17">
        <f>G66</f>
        <v>0.42997105439994837</v>
      </c>
      <c r="J5" s="15"/>
      <c r="K5" s="17">
        <f>G67</f>
        <v>0.18774618029332849</v>
      </c>
      <c r="L5" s="15"/>
      <c r="M5" s="7">
        <f>G68</f>
        <v>0.38228276530672306</v>
      </c>
      <c r="N5" s="7">
        <f t="shared" si="1"/>
        <v>1.9178407024850869E-2</v>
      </c>
      <c r="O5" s="7">
        <f t="shared" si="2"/>
        <v>8.3742210694890927E-3</v>
      </c>
      <c r="P5" s="7">
        <f t="shared" si="3"/>
        <v>1.7051321005479184E-2</v>
      </c>
      <c r="Q5" s="44"/>
      <c r="R5" s="7" t="s">
        <v>57</v>
      </c>
      <c r="S5" s="34">
        <v>6.7287124209443855E-2</v>
      </c>
      <c r="T5" s="40" t="s">
        <v>108</v>
      </c>
      <c r="U5" s="34"/>
      <c r="V5" s="34">
        <v>0.6628898117414106</v>
      </c>
      <c r="W5" s="34">
        <v>4.460394909981915E-2</v>
      </c>
      <c r="X5" s="41" t="s">
        <v>93</v>
      </c>
      <c r="Y5" s="39"/>
      <c r="Z5" s="41">
        <v>0.42997105439994837</v>
      </c>
      <c r="AA5" s="39"/>
      <c r="AB5" s="41">
        <v>0.18774618029332849</v>
      </c>
      <c r="AC5" s="15"/>
      <c r="AD5" s="34">
        <v>0.38228276530672306</v>
      </c>
      <c r="AE5" s="34">
        <v>1.9178407024850869E-2</v>
      </c>
      <c r="AF5" s="34">
        <v>8.3742210694890927E-3</v>
      </c>
      <c r="AG5" s="34">
        <v>1.7051321005479184E-2</v>
      </c>
      <c r="AI5" s="45" t="s">
        <v>125</v>
      </c>
      <c r="AJ5" s="46">
        <v>738</v>
      </c>
      <c r="AK5" s="47">
        <v>113224</v>
      </c>
      <c r="AL5" s="47">
        <v>14.2</v>
      </c>
      <c r="AM5" s="47">
        <v>8991</v>
      </c>
      <c r="AN5" s="48">
        <v>420</v>
      </c>
      <c r="AO5" s="49">
        <f>AM5/AL5</f>
        <v>633.16901408450713</v>
      </c>
      <c r="AQ5" s="50" t="s">
        <v>130</v>
      </c>
      <c r="AR5" s="47">
        <v>3261</v>
      </c>
      <c r="AS5" s="47">
        <v>389535</v>
      </c>
      <c r="AT5" s="47">
        <v>51.47</v>
      </c>
      <c r="AU5" s="47">
        <v>9611</v>
      </c>
      <c r="AV5" s="1">
        <v>733</v>
      </c>
      <c r="AW5">
        <f>AU5/AT5</f>
        <v>186.73013405867496</v>
      </c>
      <c r="AY5" t="s">
        <v>143</v>
      </c>
      <c r="AZ5" t="s">
        <v>140</v>
      </c>
    </row>
    <row r="6" spans="1:59">
      <c r="A6" s="7" t="s">
        <v>42</v>
      </c>
      <c r="B6" s="7"/>
      <c r="C6" s="8" t="s">
        <v>25</v>
      </c>
      <c r="D6" s="7"/>
      <c r="E6" s="7">
        <f>F34</f>
        <v>0.33711018825858952</v>
      </c>
      <c r="F6" s="7">
        <f>$B$5*E6</f>
        <v>2.2683175109624715E-2</v>
      </c>
      <c r="G6" s="17" t="s">
        <v>48</v>
      </c>
      <c r="H6" s="15"/>
      <c r="I6" s="17">
        <f>G72</f>
        <v>0.31420771661845304</v>
      </c>
      <c r="J6" s="15"/>
      <c r="K6" s="17">
        <f>G73</f>
        <v>0.29384050032431541</v>
      </c>
      <c r="L6" s="15"/>
      <c r="M6" s="7">
        <f>G74</f>
        <v>0.3919517830572315</v>
      </c>
      <c r="N6" s="7">
        <f t="shared" si="1"/>
        <v>7.1272286568517104E-3</v>
      </c>
      <c r="O6" s="7">
        <f t="shared" si="2"/>
        <v>6.6652355231561844E-3</v>
      </c>
      <c r="P6" s="7">
        <f t="shared" si="3"/>
        <v>8.8907109296168189E-3</v>
      </c>
      <c r="Q6" s="44"/>
      <c r="R6" s="7" t="s">
        <v>74</v>
      </c>
      <c r="S6" s="34"/>
      <c r="T6" s="40" t="s">
        <v>109</v>
      </c>
      <c r="U6" s="34"/>
      <c r="V6" s="34">
        <v>0.33711018825858952</v>
      </c>
      <c r="W6" s="34">
        <v>2.2683175109624715E-2</v>
      </c>
      <c r="X6" s="41" t="s">
        <v>94</v>
      </c>
      <c r="Y6" s="39"/>
      <c r="Z6" s="41">
        <v>0.31420771661845304</v>
      </c>
      <c r="AA6" s="39"/>
      <c r="AB6" s="41">
        <v>0.29384050032431541</v>
      </c>
      <c r="AC6" s="15"/>
      <c r="AD6" s="34">
        <v>0.3919517830572315</v>
      </c>
      <c r="AE6" s="34">
        <v>7.1272286568517104E-3</v>
      </c>
      <c r="AF6" s="34">
        <v>6.6652355231561844E-3</v>
      </c>
      <c r="AG6" s="34">
        <v>8.8907109296168189E-3</v>
      </c>
      <c r="AI6" s="45" t="s">
        <v>134</v>
      </c>
      <c r="AJ6" s="46">
        <v>1108</v>
      </c>
      <c r="AK6" s="47">
        <v>204947</v>
      </c>
      <c r="AL6" s="47">
        <v>12.1</v>
      </c>
      <c r="AM6" s="47">
        <v>7901</v>
      </c>
      <c r="AN6" s="48">
        <v>395</v>
      </c>
      <c r="AO6" s="49">
        <f>AM6/AL6</f>
        <v>652.97520661157023</v>
      </c>
      <c r="AQ6" s="50" t="s">
        <v>131</v>
      </c>
      <c r="AR6" s="47">
        <v>2349</v>
      </c>
      <c r="AS6" s="47">
        <v>312057</v>
      </c>
      <c r="AT6" s="47">
        <v>41.77</v>
      </c>
      <c r="AU6" s="47">
        <v>13736</v>
      </c>
      <c r="AV6" s="1">
        <v>734</v>
      </c>
      <c r="AW6">
        <f>AU6/AT6</f>
        <v>328.84845582954273</v>
      </c>
      <c r="AY6" t="s">
        <v>142</v>
      </c>
      <c r="AZ6" t="s">
        <v>141</v>
      </c>
    </row>
    <row r="7" spans="1:59">
      <c r="A7" s="9" t="s">
        <v>5</v>
      </c>
      <c r="B7" s="9">
        <f>G16</f>
        <v>0.33588725053564467</v>
      </c>
      <c r="C7" s="10" t="s">
        <v>26</v>
      </c>
      <c r="D7" s="9"/>
      <c r="E7" s="9">
        <f>F41</f>
        <v>0.3003443770565925</v>
      </c>
      <c r="F7" s="9">
        <f>$B$7*E7</f>
        <v>0.10088184702337981</v>
      </c>
      <c r="G7" s="18" t="s">
        <v>49</v>
      </c>
      <c r="H7" s="15"/>
      <c r="I7" s="18">
        <f>G78</f>
        <v>0.42933012596959097</v>
      </c>
      <c r="J7" s="15"/>
      <c r="K7" s="18">
        <f>G79</f>
        <v>0.23747822975281532</v>
      </c>
      <c r="L7" s="15"/>
      <c r="M7" s="9">
        <f>G80</f>
        <v>0.33319164427759362</v>
      </c>
      <c r="N7" s="9">
        <f t="shared" si="1"/>
        <v>4.3311616090592663E-2</v>
      </c>
      <c r="O7" s="9">
        <f t="shared" si="2"/>
        <v>2.3957242445306559E-2</v>
      </c>
      <c r="P7" s="9">
        <f t="shared" si="3"/>
        <v>3.361298848748058E-2</v>
      </c>
      <c r="Q7" s="44"/>
      <c r="R7" s="9" t="s">
        <v>59</v>
      </c>
      <c r="S7" s="35">
        <v>0.33588725053564467</v>
      </c>
      <c r="T7" s="42" t="s">
        <v>110</v>
      </c>
      <c r="U7" s="35"/>
      <c r="V7" s="35">
        <v>0.3003443770565925</v>
      </c>
      <c r="W7" s="35">
        <v>0.10088184702337981</v>
      </c>
      <c r="X7" s="43" t="s">
        <v>95</v>
      </c>
      <c r="Y7" s="39"/>
      <c r="Z7" s="43">
        <v>0.42933012596959097</v>
      </c>
      <c r="AA7" s="39"/>
      <c r="AB7" s="43">
        <v>0.23747822975281532</v>
      </c>
      <c r="AC7" s="15"/>
      <c r="AD7" s="35">
        <v>0.33319164427759362</v>
      </c>
      <c r="AE7" s="35">
        <v>4.3311616090592663E-2</v>
      </c>
      <c r="AF7" s="35">
        <v>2.3957242445306559E-2</v>
      </c>
      <c r="AG7" s="35">
        <v>3.361298848748058E-2</v>
      </c>
      <c r="AI7" s="45" t="s">
        <v>135</v>
      </c>
      <c r="AJ7" s="46">
        <v>1059</v>
      </c>
      <c r="AK7" s="47">
        <v>171461</v>
      </c>
      <c r="AL7" s="47">
        <v>10.210000000000001</v>
      </c>
      <c r="AM7" s="47">
        <v>8396</v>
      </c>
      <c r="AN7" s="48">
        <v>285</v>
      </c>
      <c r="AO7" s="49">
        <f>AM7/AL7</f>
        <v>822.33104799216449</v>
      </c>
      <c r="AQ7" s="50" t="s">
        <v>132</v>
      </c>
      <c r="AR7" s="47">
        <v>1212</v>
      </c>
      <c r="AS7" s="47">
        <v>237219</v>
      </c>
      <c r="AT7" s="47">
        <v>65.27</v>
      </c>
      <c r="AU7" s="47">
        <v>10508</v>
      </c>
      <c r="AV7" s="1">
        <v>608</v>
      </c>
      <c r="AW7">
        <f>AU7/AT7</f>
        <v>160.99279914202543</v>
      </c>
    </row>
    <row r="8" spans="1:59">
      <c r="A8" s="9" t="s">
        <v>41</v>
      </c>
      <c r="B8" s="9"/>
      <c r="C8" s="10" t="s">
        <v>28</v>
      </c>
      <c r="D8" s="9"/>
      <c r="E8" s="9">
        <f>F42</f>
        <v>0.69965562294340744</v>
      </c>
      <c r="F8" s="9">
        <f>$B$7*E8</f>
        <v>0.23500540351226484</v>
      </c>
      <c r="G8" s="18" t="s">
        <v>50</v>
      </c>
      <c r="H8" s="15"/>
      <c r="I8" s="18">
        <f>G84</f>
        <v>0.36455977346242174</v>
      </c>
      <c r="J8" s="15"/>
      <c r="K8" s="18">
        <f>G85</f>
        <v>0.21336980995964325</v>
      </c>
      <c r="L8" s="15"/>
      <c r="M8" s="9">
        <f>G86</f>
        <v>0.42207041657793504</v>
      </c>
      <c r="N8" s="9">
        <f t="shared" si="1"/>
        <v>8.5673516666876282E-2</v>
      </c>
      <c r="O8" s="9">
        <f t="shared" si="2"/>
        <v>5.0143058286901229E-2</v>
      </c>
      <c r="P8" s="9">
        <f t="shared" si="3"/>
        <v>9.9188828558487346E-2</v>
      </c>
      <c r="Q8" s="44"/>
      <c r="R8" s="9" t="s">
        <v>79</v>
      </c>
      <c r="S8" s="35"/>
      <c r="T8" s="42" t="s">
        <v>111</v>
      </c>
      <c r="U8" s="35"/>
      <c r="V8" s="35">
        <v>0.69965562294340744</v>
      </c>
      <c r="W8" s="35">
        <v>0.23500540351226484</v>
      </c>
      <c r="X8" s="43" t="s">
        <v>96</v>
      </c>
      <c r="Y8" s="39"/>
      <c r="Z8" s="43">
        <v>0.36455977346242174</v>
      </c>
      <c r="AA8" s="39"/>
      <c r="AB8" s="43">
        <v>0.21336980995964325</v>
      </c>
      <c r="AC8" s="15"/>
      <c r="AD8" s="35">
        <v>0.42207041657793504</v>
      </c>
      <c r="AE8" s="35">
        <v>8.5673516666876282E-2</v>
      </c>
      <c r="AF8" s="35">
        <v>5.0143058286901229E-2</v>
      </c>
      <c r="AG8" s="35">
        <v>9.9188828558487346E-2</v>
      </c>
      <c r="AQ8" s="50" t="s">
        <v>136</v>
      </c>
      <c r="AR8" s="47">
        <v>1359</v>
      </c>
      <c r="AS8" s="47">
        <v>216350</v>
      </c>
      <c r="AT8" s="47">
        <v>36.090000000000003</v>
      </c>
      <c r="AU8" s="47">
        <v>6444</v>
      </c>
      <c r="AV8" s="1">
        <v>529</v>
      </c>
      <c r="AW8">
        <f>AU8/AT8</f>
        <v>178.55361596009973</v>
      </c>
    </row>
    <row r="9" spans="1:59">
      <c r="B9">
        <f>SUM(B2:B8)</f>
        <v>0.99999999999999978</v>
      </c>
      <c r="F9">
        <f>SUM(F2:F8)</f>
        <v>0.99999999999999978</v>
      </c>
      <c r="H9" t="s">
        <v>112</v>
      </c>
      <c r="L9" t="s">
        <v>113</v>
      </c>
      <c r="N9" s="14">
        <f>SUM(N2:N8)</f>
        <v>0.37432164085087272</v>
      </c>
      <c r="O9" s="14">
        <f>SUM(O2:O8)</f>
        <v>0.14972856375345986</v>
      </c>
      <c r="P9" s="14">
        <f>SUM(P2:P8)</f>
        <v>0.47594979539566729</v>
      </c>
      <c r="Q9" s="44"/>
      <c r="S9">
        <v>0.99999999999999978</v>
      </c>
      <c r="W9">
        <v>0.99999999999999978</v>
      </c>
      <c r="AD9" s="36"/>
      <c r="AE9" s="37">
        <v>0.37432164085087272</v>
      </c>
      <c r="AF9" s="37">
        <v>0.14972856375345986</v>
      </c>
      <c r="AG9" s="37">
        <v>0.47594979539566729</v>
      </c>
    </row>
    <row r="10" spans="1:59">
      <c r="J10" t="s">
        <v>114</v>
      </c>
      <c r="P10">
        <f>SUM(N9:P9)</f>
        <v>0.99999999999999989</v>
      </c>
    </row>
    <row r="11" spans="1:59">
      <c r="A11" s="6" t="s">
        <v>29</v>
      </c>
      <c r="K11" s="6" t="s">
        <v>29</v>
      </c>
      <c r="U11" s="19" t="s">
        <v>52</v>
      </c>
      <c r="V11" s="20"/>
      <c r="W11" s="20"/>
      <c r="X11" s="20"/>
      <c r="Y11" s="20"/>
      <c r="Z11" s="20"/>
      <c r="AA11" s="20"/>
      <c r="AB11" s="20"/>
      <c r="AC11" s="20"/>
      <c r="AE11" s="19" t="s">
        <v>52</v>
      </c>
      <c r="AF11" s="20"/>
      <c r="AG11" s="20"/>
      <c r="AH11" s="20"/>
      <c r="AI11" s="20"/>
      <c r="AJ11" s="20"/>
      <c r="AK11" s="20"/>
      <c r="AL11" s="20"/>
      <c r="AM11" s="20"/>
      <c r="AO11" s="6" t="s">
        <v>29</v>
      </c>
      <c r="AY11" s="6" t="s">
        <v>29</v>
      </c>
    </row>
    <row r="12" spans="1:59">
      <c r="B12" s="6" t="s">
        <v>51</v>
      </c>
      <c r="C12" s="12" t="s">
        <v>0</v>
      </c>
      <c r="D12" s="5" t="s">
        <v>1</v>
      </c>
      <c r="E12" s="7" t="s">
        <v>2</v>
      </c>
      <c r="F12" s="7" t="s">
        <v>3</v>
      </c>
      <c r="G12" s="10" t="s">
        <v>4</v>
      </c>
      <c r="H12" s="9" t="s">
        <v>5</v>
      </c>
      <c r="L12" s="6" t="s">
        <v>51</v>
      </c>
      <c r="M12" s="12" t="s">
        <v>0</v>
      </c>
      <c r="N12" s="5" t="s">
        <v>1</v>
      </c>
      <c r="O12" s="7" t="s">
        <v>2</v>
      </c>
      <c r="P12" s="7" t="s">
        <v>3</v>
      </c>
      <c r="Q12" s="10" t="s">
        <v>4</v>
      </c>
      <c r="R12" s="9" t="s">
        <v>5</v>
      </c>
      <c r="U12" s="20"/>
      <c r="V12" s="19" t="s">
        <v>53</v>
      </c>
      <c r="W12" s="21" t="s">
        <v>54</v>
      </c>
      <c r="X12" s="22" t="s">
        <v>55</v>
      </c>
      <c r="Y12" s="23" t="s">
        <v>56</v>
      </c>
      <c r="Z12" s="23" t="s">
        <v>57</v>
      </c>
      <c r="AA12" s="24" t="s">
        <v>58</v>
      </c>
      <c r="AB12" s="25" t="s">
        <v>59</v>
      </c>
      <c r="AC12" s="20"/>
      <c r="AE12" s="20"/>
      <c r="AF12" s="19" t="s">
        <v>53</v>
      </c>
      <c r="AG12" s="21" t="s">
        <v>54</v>
      </c>
      <c r="AH12" s="22" t="s">
        <v>55</v>
      </c>
      <c r="AI12" s="23" t="s">
        <v>56</v>
      </c>
      <c r="AJ12" s="23" t="s">
        <v>57</v>
      </c>
      <c r="AK12" s="24" t="s">
        <v>58</v>
      </c>
      <c r="AL12" s="25" t="s">
        <v>59</v>
      </c>
      <c r="AM12" s="20"/>
      <c r="AP12" s="6" t="s">
        <v>51</v>
      </c>
      <c r="AQ12" s="12" t="s">
        <v>0</v>
      </c>
      <c r="AR12" s="5" t="s">
        <v>1</v>
      </c>
      <c r="AS12" s="7" t="s">
        <v>2</v>
      </c>
      <c r="AT12" s="7" t="s">
        <v>3</v>
      </c>
      <c r="AU12" s="10" t="s">
        <v>4</v>
      </c>
      <c r="AV12" s="9" t="s">
        <v>5</v>
      </c>
      <c r="AZ12" s="6" t="s">
        <v>51</v>
      </c>
      <c r="BA12" s="12" t="s">
        <v>0</v>
      </c>
      <c r="BB12" s="5" t="s">
        <v>1</v>
      </c>
      <c r="BC12" s="7" t="s">
        <v>2</v>
      </c>
      <c r="BD12" s="7" t="s">
        <v>3</v>
      </c>
      <c r="BE12" s="10" t="s">
        <v>4</v>
      </c>
      <c r="BF12" s="9" t="s">
        <v>5</v>
      </c>
    </row>
    <row r="13" spans="1:59">
      <c r="A13" t="s">
        <v>97</v>
      </c>
      <c r="B13" s="1" t="s">
        <v>6</v>
      </c>
      <c r="C13" s="1" t="s">
        <v>7</v>
      </c>
      <c r="D13" s="1" t="s">
        <v>8</v>
      </c>
      <c r="E13" s="1" t="s">
        <v>9</v>
      </c>
      <c r="F13" s="2" t="s">
        <v>10</v>
      </c>
      <c r="G13" s="1" t="s">
        <v>11</v>
      </c>
      <c r="H13" t="s">
        <v>12</v>
      </c>
      <c r="I13" t="s">
        <v>13</v>
      </c>
      <c r="K13" t="s">
        <v>98</v>
      </c>
      <c r="L13" s="1" t="s">
        <v>6</v>
      </c>
      <c r="M13" s="1" t="s">
        <v>7</v>
      </c>
      <c r="N13" s="1" t="s">
        <v>8</v>
      </c>
      <c r="O13" s="1" t="s">
        <v>9</v>
      </c>
      <c r="P13" s="2" t="s">
        <v>10</v>
      </c>
      <c r="Q13" s="1" t="s">
        <v>11</v>
      </c>
      <c r="R13" t="s">
        <v>12</v>
      </c>
      <c r="S13" t="s">
        <v>13</v>
      </c>
      <c r="U13" t="s">
        <v>99</v>
      </c>
      <c r="V13" s="26" t="s">
        <v>60</v>
      </c>
      <c r="W13" s="26" t="s">
        <v>61</v>
      </c>
      <c r="X13" s="26" t="s">
        <v>62</v>
      </c>
      <c r="Y13" s="26" t="s">
        <v>63</v>
      </c>
      <c r="Z13" s="27" t="s">
        <v>64</v>
      </c>
      <c r="AA13" s="26" t="s">
        <v>11</v>
      </c>
      <c r="AB13" s="20" t="s">
        <v>65</v>
      </c>
      <c r="AC13" s="20" t="s">
        <v>66</v>
      </c>
      <c r="AE13" t="s">
        <v>100</v>
      </c>
      <c r="AF13" s="26" t="s">
        <v>60</v>
      </c>
      <c r="AG13" s="26" t="s">
        <v>61</v>
      </c>
      <c r="AH13" s="26" t="s">
        <v>62</v>
      </c>
      <c r="AI13" s="26" t="s">
        <v>63</v>
      </c>
      <c r="AJ13" s="27" t="s">
        <v>64</v>
      </c>
      <c r="AK13" s="26" t="s">
        <v>11</v>
      </c>
      <c r="AL13" s="20" t="s">
        <v>65</v>
      </c>
      <c r="AM13" s="20" t="s">
        <v>66</v>
      </c>
      <c r="AO13" t="s">
        <v>101</v>
      </c>
      <c r="AP13" s="1" t="s">
        <v>6</v>
      </c>
      <c r="AQ13" s="1" t="s">
        <v>7</v>
      </c>
      <c r="AR13" s="1" t="s">
        <v>8</v>
      </c>
      <c r="AS13" s="1" t="s">
        <v>9</v>
      </c>
      <c r="AT13" s="2" t="s">
        <v>10</v>
      </c>
      <c r="AU13" s="1" t="s">
        <v>11</v>
      </c>
      <c r="AV13" t="s">
        <v>12</v>
      </c>
      <c r="AW13" t="s">
        <v>13</v>
      </c>
      <c r="AY13" t="s">
        <v>102</v>
      </c>
      <c r="AZ13" s="1" t="s">
        <v>6</v>
      </c>
      <c r="BA13" s="1" t="s">
        <v>7</v>
      </c>
      <c r="BB13" s="1" t="s">
        <v>8</v>
      </c>
      <c r="BC13" s="1" t="s">
        <v>9</v>
      </c>
      <c r="BD13" s="2" t="s">
        <v>10</v>
      </c>
      <c r="BE13" s="1" t="s">
        <v>11</v>
      </c>
      <c r="BF13" t="s">
        <v>12</v>
      </c>
      <c r="BG13" t="s">
        <v>13</v>
      </c>
    </row>
    <row r="14" spans="1:59">
      <c r="B14" s="1" t="s">
        <v>7</v>
      </c>
      <c r="C14" s="3">
        <v>1</v>
      </c>
      <c r="D14" s="4">
        <f>GEOMEAN(N14,X14,AH14,AR14,BB14)</f>
        <v>6.8817885882896306</v>
      </c>
      <c r="E14" s="4">
        <f>GEOMEAN(O14,Y14,AI14,AS14,BC14)</f>
        <v>2.2901720489235826</v>
      </c>
      <c r="F14">
        <f>GEOMEAN(C14:E14)</f>
        <v>2.5072048094883996</v>
      </c>
      <c r="G14">
        <f>F14/$F$17</f>
        <v>0.59682562525491134</v>
      </c>
      <c r="H14" s="13" cm="1">
        <f t="array" ref="H14:H16">MMULT(C14:E16,G14:G16)/G14:G16</f>
        <v>3.0647494077748014</v>
      </c>
      <c r="I14" s="13">
        <f>(H17-3)/2</f>
        <v>3.2374703887400713E-2</v>
      </c>
      <c r="L14" s="1" t="s">
        <v>7</v>
      </c>
      <c r="M14" s="3">
        <v>1</v>
      </c>
      <c r="N14" s="4">
        <v>5</v>
      </c>
      <c r="O14" s="4">
        <v>0.33333333333333331</v>
      </c>
      <c r="P14">
        <f>GEOMEAN(M14:O14)</f>
        <v>1.1856311014966876</v>
      </c>
      <c r="Q14">
        <f>P14/$P$17</f>
        <v>0.26543334188349765</v>
      </c>
      <c r="R14" s="13" cm="1">
        <f t="array" ref="R14:R16">MMULT(M14:O16,Q14:Q16)/Q14:Q16</f>
        <v>3.029063766798437</v>
      </c>
      <c r="S14" s="13">
        <f>(R17-3)/2</f>
        <v>1.4531883399218515E-2</v>
      </c>
      <c r="U14" s="20"/>
      <c r="V14" s="26" t="s">
        <v>61</v>
      </c>
      <c r="W14" s="28">
        <v>1</v>
      </c>
      <c r="X14" s="20">
        <v>7</v>
      </c>
      <c r="Y14" s="20">
        <v>3</v>
      </c>
      <c r="Z14" s="20">
        <v>2.7589241763811208</v>
      </c>
      <c r="AA14" s="20">
        <v>0.6491180046313253</v>
      </c>
      <c r="AB14" s="29">
        <v>3.0648875798728183</v>
      </c>
      <c r="AC14" s="30">
        <v>3.2443789936409395E-2</v>
      </c>
      <c r="AE14" s="20"/>
      <c r="AF14" s="26" t="s">
        <v>61</v>
      </c>
      <c r="AG14" s="28">
        <v>1</v>
      </c>
      <c r="AH14" s="20">
        <v>9</v>
      </c>
      <c r="AI14" s="20">
        <v>7</v>
      </c>
      <c r="AJ14" s="20">
        <v>3.9790572078963922</v>
      </c>
      <c r="AK14" s="20">
        <v>0.77201710774268528</v>
      </c>
      <c r="AL14" s="20">
        <v>3.2084685598745066</v>
      </c>
      <c r="AM14" s="20">
        <v>0.10423427993725354</v>
      </c>
      <c r="AP14" s="1" t="s">
        <v>7</v>
      </c>
      <c r="AQ14" s="3">
        <v>1</v>
      </c>
      <c r="AR14">
        <v>7</v>
      </c>
      <c r="AS14">
        <v>3</v>
      </c>
      <c r="AT14">
        <f>GEOMEAN(AQ14:AS14)</f>
        <v>2.7589241763811208</v>
      </c>
      <c r="AU14">
        <f>AT14/$F$17</f>
        <v>0.65674596681056352</v>
      </c>
      <c r="AV14" s="13" cm="1">
        <f t="array" ref="AV14:AV16">MMULT(AQ14:AS16,AU14:AU16)/AU14:AU16</f>
        <v>3.1356108446580433</v>
      </c>
      <c r="AW14" s="4">
        <f>(AV17-3)/2</f>
        <v>6.7805422329021647E-2</v>
      </c>
      <c r="AZ14" s="1" t="s">
        <v>7</v>
      </c>
      <c r="BA14" s="3">
        <v>1</v>
      </c>
      <c r="BB14">
        <v>7</v>
      </c>
      <c r="BC14">
        <v>3</v>
      </c>
      <c r="BD14">
        <f>GEOMEAN(BA14:BC14)</f>
        <v>2.7589241763811208</v>
      </c>
      <c r="BE14">
        <f>BD14/$F$17</f>
        <v>0.65674596681056352</v>
      </c>
      <c r="BF14" s="13" cm="1">
        <f t="array" ref="BF14:BF16">MMULT(BA14:BC16,BE14:BE16)/BE14:BE16</f>
        <v>3.1356108446580433</v>
      </c>
      <c r="BG14">
        <f>(BF17-3)/2</f>
        <v>6.7805422329021647E-2</v>
      </c>
    </row>
    <row r="15" spans="1:59">
      <c r="B15" s="1" t="s">
        <v>8</v>
      </c>
      <c r="C15" s="3">
        <f>1/D14</f>
        <v>0.14531106080498407</v>
      </c>
      <c r="D15" s="3">
        <v>1</v>
      </c>
      <c r="E15" s="4">
        <f>GEOMEAN(O15,Y15,AI15,AS15,BC15)</f>
        <v>0.15542621834462733</v>
      </c>
      <c r="F15">
        <f>GEOMEAN(C15:E15)</f>
        <v>0.28266648464114802</v>
      </c>
      <c r="G15">
        <f t="shared" ref="G15:G16" si="4">F15/$F$17</f>
        <v>6.7287124209443855E-2</v>
      </c>
      <c r="H15" s="13">
        <v>3.0647494077748014</v>
      </c>
      <c r="I15" s="13" t="s">
        <v>14</v>
      </c>
      <c r="L15" s="1" t="s">
        <v>8</v>
      </c>
      <c r="M15" s="3">
        <f>1/N14</f>
        <v>0.2</v>
      </c>
      <c r="N15" s="3">
        <v>1</v>
      </c>
      <c r="O15" s="4">
        <v>0.1111111111111111</v>
      </c>
      <c r="P15">
        <f>GEOMEAN(M15:O15)</f>
        <v>0.28114422176724974</v>
      </c>
      <c r="Q15">
        <f>P15/$P$17</f>
        <v>6.2941205102255635E-2</v>
      </c>
      <c r="R15" s="13">
        <v>3.029063766798437</v>
      </c>
      <c r="S15" s="13" t="s">
        <v>14</v>
      </c>
      <c r="U15" s="20"/>
      <c r="V15" s="26" t="s">
        <v>62</v>
      </c>
      <c r="W15" s="28">
        <v>0.14285714285714285</v>
      </c>
      <c r="X15" s="28">
        <v>1</v>
      </c>
      <c r="Y15" s="30">
        <v>0.2</v>
      </c>
      <c r="Z15" s="20">
        <v>0.30571070873287987</v>
      </c>
      <c r="AA15" s="20">
        <v>7.1927429882256463E-2</v>
      </c>
      <c r="AB15" s="20">
        <v>3.0648875798728188</v>
      </c>
      <c r="AC15" s="20" t="s">
        <v>67</v>
      </c>
      <c r="AE15" s="20"/>
      <c r="AF15" s="26" t="s">
        <v>62</v>
      </c>
      <c r="AG15" s="28">
        <v>0.1111111111111111</v>
      </c>
      <c r="AH15" s="28">
        <v>1</v>
      </c>
      <c r="AI15" s="30">
        <v>0.2</v>
      </c>
      <c r="AJ15" s="20">
        <v>0.28114422176724974</v>
      </c>
      <c r="AK15" s="20">
        <v>5.4547632166883846E-2</v>
      </c>
      <c r="AL15" s="20">
        <v>3.2084685598745066</v>
      </c>
      <c r="AM15" s="20" t="s">
        <v>67</v>
      </c>
      <c r="AP15" s="1" t="s">
        <v>8</v>
      </c>
      <c r="AQ15" s="3">
        <f>1/AR14</f>
        <v>0.14285714285714285</v>
      </c>
      <c r="AR15" s="3">
        <v>1</v>
      </c>
      <c r="AS15" s="4">
        <v>0.14285714285714285</v>
      </c>
      <c r="AT15">
        <f>GEOMEAN(AQ15:AS15)</f>
        <v>0.2732758832531984</v>
      </c>
      <c r="AU15">
        <f>AT15/$F$17</f>
        <v>6.5051745781773126E-2</v>
      </c>
      <c r="AV15">
        <v>3.1356108446580433</v>
      </c>
      <c r="AW15" t="s">
        <v>14</v>
      </c>
      <c r="AZ15" s="1" t="s">
        <v>8</v>
      </c>
      <c r="BA15" s="3">
        <f>1/BB14</f>
        <v>0.14285714285714285</v>
      </c>
      <c r="BB15" s="3">
        <v>1</v>
      </c>
      <c r="BC15" s="4">
        <v>0.14285714285714285</v>
      </c>
      <c r="BD15">
        <f>GEOMEAN(BA15:BC15)</f>
        <v>0.2732758832531984</v>
      </c>
      <c r="BE15">
        <f>BD15/$F$17</f>
        <v>6.5051745781773126E-2</v>
      </c>
      <c r="BF15">
        <v>3.1356108446580433</v>
      </c>
      <c r="BG15" t="s">
        <v>14</v>
      </c>
    </row>
    <row r="16" spans="1:59">
      <c r="B16" s="1" t="s">
        <v>9</v>
      </c>
      <c r="C16" s="3">
        <f>1/E14</f>
        <v>0.43664841707854041</v>
      </c>
      <c r="D16" s="3">
        <f>1/E15</f>
        <v>6.4339209346436972</v>
      </c>
      <c r="E16" s="3">
        <v>1</v>
      </c>
      <c r="F16">
        <f>GEOMEAN(C16:E16)</f>
        <v>1.4110287734865876</v>
      </c>
      <c r="G16">
        <f t="shared" si="4"/>
        <v>0.33588725053564467</v>
      </c>
      <c r="H16" s="13">
        <v>3.0647494077748014</v>
      </c>
      <c r="I16" s="13">
        <f>I14/0.58</f>
        <v>5.5818454978277095E-2</v>
      </c>
      <c r="L16" s="1" t="s">
        <v>9</v>
      </c>
      <c r="M16" s="3">
        <f>1/O14</f>
        <v>3</v>
      </c>
      <c r="N16" s="3">
        <f>1/O15</f>
        <v>9</v>
      </c>
      <c r="O16" s="3">
        <v>1</v>
      </c>
      <c r="P16">
        <f>GEOMEAN(M16:O16)</f>
        <v>3</v>
      </c>
      <c r="Q16">
        <f>P16/$P$17</f>
        <v>0.67162545301424659</v>
      </c>
      <c r="R16" s="13">
        <v>3.0290637667984366</v>
      </c>
      <c r="S16" s="13">
        <f>S14/0.58</f>
        <v>2.5054971377962958E-2</v>
      </c>
      <c r="U16" s="20"/>
      <c r="V16" s="26" t="s">
        <v>63</v>
      </c>
      <c r="W16" s="28">
        <v>0.33333333333333331</v>
      </c>
      <c r="X16" s="28">
        <v>5</v>
      </c>
      <c r="Y16" s="28">
        <v>1</v>
      </c>
      <c r="Z16" s="20">
        <v>1.1856311014966876</v>
      </c>
      <c r="AA16" s="20">
        <v>0.27895456548641834</v>
      </c>
      <c r="AB16" s="20">
        <v>3.0648875798728183</v>
      </c>
      <c r="AC16" s="30">
        <v>5.5937568855878271E-2</v>
      </c>
      <c r="AE16" s="20"/>
      <c r="AF16" s="26" t="s">
        <v>63</v>
      </c>
      <c r="AG16" s="28">
        <v>0.14285714285714285</v>
      </c>
      <c r="AH16" s="28">
        <v>5</v>
      </c>
      <c r="AI16" s="28">
        <v>1</v>
      </c>
      <c r="AJ16" s="20">
        <v>0.89390353509656761</v>
      </c>
      <c r="AK16" s="20">
        <v>0.17343526009043078</v>
      </c>
      <c r="AL16" s="20">
        <v>3.2084685598745071</v>
      </c>
      <c r="AM16" s="20">
        <v>0.17971427575388543</v>
      </c>
      <c r="AP16" s="1" t="s">
        <v>9</v>
      </c>
      <c r="AQ16" s="3">
        <f>1/AS14</f>
        <v>0.33333333333333331</v>
      </c>
      <c r="AR16" s="3">
        <f>1/AS15</f>
        <v>7</v>
      </c>
      <c r="AS16" s="3">
        <v>1</v>
      </c>
      <c r="AT16">
        <f>GEOMEAN(AQ16:AS16)</f>
        <v>1.3263524026321305</v>
      </c>
      <c r="AU16">
        <f>AT16/$F$17</f>
        <v>0.31573052947788621</v>
      </c>
      <c r="AV16">
        <v>3.1356108446580433</v>
      </c>
      <c r="AW16" s="4">
        <f>AW14/0.58</f>
        <v>0.11690590056727872</v>
      </c>
      <c r="AZ16" s="1" t="s">
        <v>9</v>
      </c>
      <c r="BA16" s="3">
        <f>1/BC14</f>
        <v>0.33333333333333331</v>
      </c>
      <c r="BB16" s="3">
        <f>1/BC15</f>
        <v>7</v>
      </c>
      <c r="BC16" s="3">
        <v>1</v>
      </c>
      <c r="BD16">
        <f>GEOMEAN(BA16:BC16)</f>
        <v>1.3263524026321305</v>
      </c>
      <c r="BE16">
        <f>BD16/$F$17</f>
        <v>0.31573052947788621</v>
      </c>
      <c r="BF16">
        <v>3.1356108446580433</v>
      </c>
      <c r="BG16">
        <f>BG14/0.58</f>
        <v>0.11690590056727872</v>
      </c>
    </row>
    <row r="17" spans="1:59">
      <c r="E17" t="s">
        <v>15</v>
      </c>
      <c r="F17">
        <f>SUM(F13:F16)</f>
        <v>4.2009000676161357</v>
      </c>
      <c r="G17">
        <f>SUM(G14:G16)</f>
        <v>0.99999999999999978</v>
      </c>
      <c r="H17" s="13">
        <f>SUM(_xlfn.ANCHORARRAY(H14))/3</f>
        <v>3.0647494077748014</v>
      </c>
      <c r="I17" s="13"/>
      <c r="O17" t="s">
        <v>15</v>
      </c>
      <c r="P17">
        <f>SUM(P13:P16)</f>
        <v>4.4667753232639376</v>
      </c>
      <c r="Q17">
        <f>SUM(Q14:Q16)</f>
        <v>0.99999999999999989</v>
      </c>
      <c r="R17" s="13">
        <f>SUM(_xlfn.ANCHORARRAY(R14))/3</f>
        <v>3.029063766798437</v>
      </c>
      <c r="S17" s="13"/>
      <c r="U17" s="20"/>
      <c r="V17" s="20"/>
      <c r="W17" s="20"/>
      <c r="X17" s="20"/>
      <c r="Y17" s="20" t="s">
        <v>68</v>
      </c>
      <c r="Z17" s="20">
        <v>4.250265986610688</v>
      </c>
      <c r="AA17" s="20">
        <v>1</v>
      </c>
      <c r="AB17" s="30">
        <v>3.0648875798728188</v>
      </c>
      <c r="AC17" s="20"/>
      <c r="AE17" s="20"/>
      <c r="AF17" s="20"/>
      <c r="AG17" s="20"/>
      <c r="AH17" s="20"/>
      <c r="AI17" s="20" t="s">
        <v>68</v>
      </c>
      <c r="AJ17" s="20">
        <v>5.1541049647602097</v>
      </c>
      <c r="AK17" s="20">
        <v>0.99999999999999989</v>
      </c>
      <c r="AL17" s="20">
        <v>3.2084685598745071</v>
      </c>
      <c r="AM17" s="20"/>
      <c r="AS17" t="s">
        <v>15</v>
      </c>
      <c r="AT17">
        <f>SUM(AT13:AT16)</f>
        <v>4.3585524622664495</v>
      </c>
      <c r="AU17">
        <f>SUM(AU14:AU16)</f>
        <v>1.0375282420702228</v>
      </c>
      <c r="AV17" s="4">
        <f>SUM(_xlfn.ANCHORARRAY(AV14))/3</f>
        <v>3.1356108446580433</v>
      </c>
      <c r="BC17" t="s">
        <v>15</v>
      </c>
      <c r="BD17">
        <f>SUM(BD13:BD16)</f>
        <v>4.3585524622664495</v>
      </c>
      <c r="BE17">
        <f>SUM(BE14:BE16)</f>
        <v>1.0375282420702228</v>
      </c>
      <c r="BF17" s="4">
        <f>SUM(BF14:BF16)/3</f>
        <v>3.1356108446580433</v>
      </c>
    </row>
    <row r="18" spans="1:59">
      <c r="U18" s="20"/>
      <c r="V18" s="20"/>
      <c r="W18" s="20"/>
      <c r="X18" s="20"/>
      <c r="Y18" s="20"/>
      <c r="Z18" s="20"/>
      <c r="AA18" s="20"/>
      <c r="AB18" s="20"/>
      <c r="AC18" s="20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59">
      <c r="U19" s="20"/>
      <c r="V19" s="20"/>
      <c r="W19" s="20"/>
      <c r="X19" s="20"/>
      <c r="Y19" s="20"/>
      <c r="Z19" s="20"/>
      <c r="AA19" s="20"/>
      <c r="AB19" s="20"/>
      <c r="AC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59">
      <c r="U20" s="20"/>
      <c r="V20" s="20"/>
      <c r="W20" s="20"/>
      <c r="X20" s="20"/>
      <c r="Y20" s="20"/>
      <c r="Z20" s="20"/>
      <c r="AA20" s="20"/>
      <c r="AB20" s="20"/>
      <c r="AC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1:59">
      <c r="A21" s="6" t="s">
        <v>30</v>
      </c>
      <c r="K21" s="6" t="s">
        <v>30</v>
      </c>
      <c r="U21" s="19" t="s">
        <v>69</v>
      </c>
      <c r="V21" s="20"/>
      <c r="W21" s="20"/>
      <c r="X21" s="20"/>
      <c r="Y21" s="20"/>
      <c r="Z21" s="20"/>
      <c r="AA21" s="20"/>
      <c r="AB21" s="20"/>
      <c r="AC21" s="20"/>
      <c r="AE21" s="19" t="s">
        <v>69</v>
      </c>
      <c r="AF21" s="20"/>
      <c r="AG21" s="20"/>
      <c r="AH21" s="20"/>
      <c r="AI21" s="20"/>
      <c r="AJ21" s="20"/>
      <c r="AK21" s="20"/>
      <c r="AL21" s="20"/>
      <c r="AM21" s="20"/>
      <c r="AO21" s="6" t="s">
        <v>30</v>
      </c>
      <c r="AY21" s="6" t="s">
        <v>30</v>
      </c>
    </row>
    <row r="22" spans="1:59">
      <c r="B22" s="5" t="s">
        <v>43</v>
      </c>
      <c r="C22" s="12" t="s">
        <v>0</v>
      </c>
      <c r="D22" s="5" t="s">
        <v>40</v>
      </c>
      <c r="E22" s="5" t="s">
        <v>2</v>
      </c>
      <c r="F22" s="5" t="s">
        <v>39</v>
      </c>
      <c r="G22" s="5"/>
      <c r="H22" s="12" t="s">
        <v>4</v>
      </c>
      <c r="I22" s="5" t="s">
        <v>22</v>
      </c>
      <c r="L22" s="5" t="s">
        <v>43</v>
      </c>
      <c r="M22" s="12" t="s">
        <v>0</v>
      </c>
      <c r="N22" s="5" t="s">
        <v>40</v>
      </c>
      <c r="O22" s="5" t="s">
        <v>2</v>
      </c>
      <c r="P22" s="5" t="s">
        <v>39</v>
      </c>
      <c r="Q22" s="5"/>
      <c r="R22" s="12" t="s">
        <v>4</v>
      </c>
      <c r="S22" s="5" t="s">
        <v>22</v>
      </c>
      <c r="U22" s="20"/>
      <c r="V22" s="22" t="s">
        <v>70</v>
      </c>
      <c r="W22" s="21" t="s">
        <v>54</v>
      </c>
      <c r="X22" s="22" t="s">
        <v>71</v>
      </c>
      <c r="Y22" s="22" t="s">
        <v>56</v>
      </c>
      <c r="Z22" s="22" t="s">
        <v>72</v>
      </c>
      <c r="AA22" s="22"/>
      <c r="AB22" s="21" t="s">
        <v>58</v>
      </c>
      <c r="AC22" s="22" t="s">
        <v>73</v>
      </c>
      <c r="AE22" s="20"/>
      <c r="AF22" s="22" t="s">
        <v>70</v>
      </c>
      <c r="AG22" s="21" t="s">
        <v>54</v>
      </c>
      <c r="AH22" s="22" t="s">
        <v>71</v>
      </c>
      <c r="AI22" s="22" t="s">
        <v>56</v>
      </c>
      <c r="AJ22" s="22" t="s">
        <v>72</v>
      </c>
      <c r="AK22" s="22"/>
      <c r="AL22" s="21" t="s">
        <v>58</v>
      </c>
      <c r="AM22" s="22" t="s">
        <v>73</v>
      </c>
      <c r="AP22" s="5" t="s">
        <v>43</v>
      </c>
      <c r="AQ22" s="12" t="s">
        <v>0</v>
      </c>
      <c r="AR22" s="5" t="s">
        <v>40</v>
      </c>
      <c r="AS22" s="5" t="s">
        <v>2</v>
      </c>
      <c r="AT22" s="5" t="s">
        <v>39</v>
      </c>
      <c r="AU22" s="5"/>
      <c r="AV22" s="12" t="s">
        <v>4</v>
      </c>
      <c r="AW22" s="5" t="s">
        <v>22</v>
      </c>
      <c r="AZ22" s="5" t="s">
        <v>43</v>
      </c>
      <c r="BA22" s="12" t="s">
        <v>0</v>
      </c>
      <c r="BB22" s="5" t="s">
        <v>40</v>
      </c>
      <c r="BC22" s="5" t="s">
        <v>2</v>
      </c>
      <c r="BD22" s="5" t="s">
        <v>39</v>
      </c>
      <c r="BE22" s="5"/>
      <c r="BF22" s="12" t="s">
        <v>4</v>
      </c>
      <c r="BG22" s="5" t="s">
        <v>22</v>
      </c>
    </row>
    <row r="23" spans="1:59">
      <c r="A23" t="s">
        <v>97</v>
      </c>
      <c r="B23" s="12" t="s">
        <v>1</v>
      </c>
      <c r="C23" s="1" t="s">
        <v>7</v>
      </c>
      <c r="D23" s="1" t="s">
        <v>8</v>
      </c>
      <c r="E23" s="1" t="s">
        <v>9</v>
      </c>
      <c r="F23" s="2" t="s">
        <v>10</v>
      </c>
      <c r="G23" s="1" t="s">
        <v>11</v>
      </c>
      <c r="H23" t="s">
        <v>12</v>
      </c>
      <c r="I23" t="s">
        <v>13</v>
      </c>
      <c r="K23" t="s">
        <v>98</v>
      </c>
      <c r="L23" s="12" t="s">
        <v>1</v>
      </c>
      <c r="M23" s="1" t="s">
        <v>7</v>
      </c>
      <c r="N23" s="1" t="s">
        <v>8</v>
      </c>
      <c r="O23" s="1" t="s">
        <v>9</v>
      </c>
      <c r="P23" s="2" t="s">
        <v>10</v>
      </c>
      <c r="Q23" s="1" t="s">
        <v>11</v>
      </c>
      <c r="R23" t="s">
        <v>12</v>
      </c>
      <c r="S23" t="s">
        <v>13</v>
      </c>
      <c r="U23" t="s">
        <v>99</v>
      </c>
      <c r="V23" s="21" t="s">
        <v>55</v>
      </c>
      <c r="W23" s="26" t="s">
        <v>61</v>
      </c>
      <c r="X23" s="26" t="s">
        <v>62</v>
      </c>
      <c r="Y23" s="26" t="s">
        <v>63</v>
      </c>
      <c r="Z23" s="27" t="s">
        <v>64</v>
      </c>
      <c r="AA23" s="26" t="s">
        <v>11</v>
      </c>
      <c r="AB23" s="20" t="s">
        <v>65</v>
      </c>
      <c r="AC23" s="20" t="s">
        <v>66</v>
      </c>
      <c r="AE23" t="s">
        <v>100</v>
      </c>
      <c r="AF23" s="21" t="s">
        <v>55</v>
      </c>
      <c r="AG23" s="26" t="s">
        <v>61</v>
      </c>
      <c r="AH23" s="26" t="s">
        <v>62</v>
      </c>
      <c r="AI23" s="26" t="s">
        <v>63</v>
      </c>
      <c r="AJ23" s="27" t="s">
        <v>64</v>
      </c>
      <c r="AK23" s="26" t="s">
        <v>11</v>
      </c>
      <c r="AL23" s="20" t="s">
        <v>65</v>
      </c>
      <c r="AM23" s="20" t="s">
        <v>66</v>
      </c>
      <c r="AO23" t="s">
        <v>101</v>
      </c>
      <c r="AP23" s="12" t="s">
        <v>1</v>
      </c>
      <c r="AQ23" s="1" t="s">
        <v>7</v>
      </c>
      <c r="AR23" s="1" t="s">
        <v>8</v>
      </c>
      <c r="AS23" s="1" t="s">
        <v>9</v>
      </c>
      <c r="AT23" s="2" t="s">
        <v>10</v>
      </c>
      <c r="AU23" s="1" t="s">
        <v>11</v>
      </c>
      <c r="AV23" t="s">
        <v>12</v>
      </c>
      <c r="AW23" t="s">
        <v>13</v>
      </c>
      <c r="AY23" t="s">
        <v>102</v>
      </c>
      <c r="AZ23" s="12" t="s">
        <v>1</v>
      </c>
      <c r="BA23" s="1" t="s">
        <v>7</v>
      </c>
      <c r="BB23" s="1" t="s">
        <v>8</v>
      </c>
      <c r="BC23" s="1" t="s">
        <v>9</v>
      </c>
      <c r="BD23" s="2" t="s">
        <v>10</v>
      </c>
      <c r="BE23" s="1" t="s">
        <v>11</v>
      </c>
      <c r="BF23" t="s">
        <v>12</v>
      </c>
      <c r="BG23" t="s">
        <v>13</v>
      </c>
    </row>
    <row r="24" spans="1:59">
      <c r="B24" s="1" t="s">
        <v>7</v>
      </c>
      <c r="C24" s="3">
        <v>1</v>
      </c>
      <c r="D24" s="4">
        <f>GEOMEAN(N24,X24,AH24,AR24,BB24)</f>
        <v>0.72477966367769553</v>
      </c>
      <c r="E24" s="4">
        <f>GEOMEAN(O24,Y24,AI24,AS24,BC24)</f>
        <v>2.4082246852806923</v>
      </c>
      <c r="F24">
        <f>GEOMEAN(C24:E24)</f>
        <v>1.2040217555887154</v>
      </c>
      <c r="G24">
        <f>F24/$F$27</f>
        <v>0.36250957970858677</v>
      </c>
      <c r="H24" s="4" cm="1">
        <f t="array" ref="H24:H26">MMULT(C24:E26,G24:G26)/G24:G26</f>
        <v>3.0015357216673504</v>
      </c>
      <c r="I24" s="13">
        <f>(H27-3)/2</f>
        <v>7.6786083367497149E-4</v>
      </c>
      <c r="L24" s="1" t="s">
        <v>7</v>
      </c>
      <c r="M24" s="3">
        <v>1</v>
      </c>
      <c r="N24" s="4">
        <v>0.14285714285714285</v>
      </c>
      <c r="O24" s="4">
        <v>3</v>
      </c>
      <c r="P24">
        <f>GEOMEAN(M24:O24)</f>
        <v>0.75394744112915379</v>
      </c>
      <c r="Q24">
        <f>P24/$P$27</f>
        <v>0.14881506992909246</v>
      </c>
      <c r="R24" s="4" cm="1">
        <f t="array" ref="R24:R26">MMULT(M24:O26,Q24:Q26)/Q24:Q26</f>
        <v>3.0802998437612845</v>
      </c>
      <c r="S24" s="13">
        <f>(R27-3)/2</f>
        <v>4.0149921880642259E-2</v>
      </c>
      <c r="U24" s="20"/>
      <c r="V24" s="26" t="s">
        <v>61</v>
      </c>
      <c r="W24" s="28">
        <v>1</v>
      </c>
      <c r="X24" s="20">
        <v>7</v>
      </c>
      <c r="Y24" s="30">
        <v>0.2</v>
      </c>
      <c r="Z24" s="20">
        <v>1.1186889420813968</v>
      </c>
      <c r="AA24" s="20">
        <v>0.22705745651606871</v>
      </c>
      <c r="AB24" s="30">
        <v>3.2084685598745071</v>
      </c>
      <c r="AC24" s="29">
        <v>0.10423427993725354</v>
      </c>
      <c r="AE24" s="20"/>
      <c r="AF24" s="26" t="s">
        <v>61</v>
      </c>
      <c r="AG24" s="28">
        <v>1</v>
      </c>
      <c r="AH24" s="30">
        <v>0.14285714285714285</v>
      </c>
      <c r="AI24" s="30">
        <v>5</v>
      </c>
      <c r="AJ24" s="20">
        <v>0.89390353509656761</v>
      </c>
      <c r="AK24" s="20">
        <v>0.17343526009043078</v>
      </c>
      <c r="AL24" s="30">
        <v>3.2084685598745071</v>
      </c>
      <c r="AM24" s="29">
        <v>0.10423427993725309</v>
      </c>
      <c r="AP24" s="1" t="s">
        <v>7</v>
      </c>
      <c r="AQ24" s="3">
        <v>1</v>
      </c>
      <c r="AR24" s="4">
        <v>0.2</v>
      </c>
      <c r="AS24">
        <v>3</v>
      </c>
      <c r="AT24">
        <f>GEOMEAN(AQ24:AS24)</f>
        <v>0.84343266530174932</v>
      </c>
      <c r="AU24">
        <f>AT24/$F$27</f>
        <v>0.25394260493368775</v>
      </c>
      <c r="AV24" s="4" cm="1">
        <f t="array" ref="AV24:AV26">MMULT(AQ24:AS26,AU24:AU26)/AU24:AU26</f>
        <v>3.1356108446580429</v>
      </c>
      <c r="AW24">
        <f>(AV27-3)/2</f>
        <v>6.7805422329021425E-2</v>
      </c>
      <c r="AZ24" s="1" t="s">
        <v>7</v>
      </c>
      <c r="BA24" s="3">
        <v>1</v>
      </c>
      <c r="BB24">
        <v>7</v>
      </c>
      <c r="BC24">
        <v>9</v>
      </c>
      <c r="BD24">
        <f>GEOMEAN(BA24:BC24)</f>
        <v>3.9790572078963922</v>
      </c>
      <c r="BE24">
        <f>BD24/$F$27</f>
        <v>1.1980234986415583</v>
      </c>
      <c r="BF24" s="4" cm="1">
        <f t="array" ref="BF24:BF26">MMULT(BA24:BC26,BE24:BE26)/BE24:BE26</f>
        <v>3.2084685598745066</v>
      </c>
      <c r="BG24">
        <f>(BF27-3)/2</f>
        <v>0.10423427993725354</v>
      </c>
    </row>
    <row r="25" spans="1:59">
      <c r="B25" s="1" t="s">
        <v>8</v>
      </c>
      <c r="C25" s="3">
        <f>1/D24</f>
        <v>1.3797296614612149</v>
      </c>
      <c r="D25" s="3">
        <v>1</v>
      </c>
      <c r="E25" s="4">
        <f>GEOMEAN(O25,Y25,AI25,AS25,BC25)</f>
        <v>2.9541769390627777</v>
      </c>
      <c r="F25">
        <f>GEOMEAN(C25:E25)</f>
        <v>1.597387082636794</v>
      </c>
      <c r="G25">
        <f t="shared" ref="G25:G26" si="5">F25/$F$27</f>
        <v>0.48094489760731118</v>
      </c>
      <c r="H25">
        <v>3.0015357216673495</v>
      </c>
      <c r="I25" t="s">
        <v>14</v>
      </c>
      <c r="L25" s="1" t="s">
        <v>8</v>
      </c>
      <c r="M25" s="3">
        <f>1/N24</f>
        <v>7</v>
      </c>
      <c r="N25" s="3">
        <v>1</v>
      </c>
      <c r="O25" s="4">
        <v>9</v>
      </c>
      <c r="P25">
        <f>GEOMEAN(M25:O25)</f>
        <v>3.9790572078963922</v>
      </c>
      <c r="Q25">
        <f>P25/$P$27</f>
        <v>0.78539118822146758</v>
      </c>
      <c r="R25">
        <v>3.0802998437612841</v>
      </c>
      <c r="S25" t="s">
        <v>14</v>
      </c>
      <c r="U25" s="20"/>
      <c r="V25" s="26" t="s">
        <v>62</v>
      </c>
      <c r="W25" s="28">
        <v>0.14285714285714285</v>
      </c>
      <c r="X25" s="28">
        <v>1</v>
      </c>
      <c r="Y25" s="30">
        <v>0.1111111111111111</v>
      </c>
      <c r="Z25" s="20">
        <v>0.25131581370971795</v>
      </c>
      <c r="AA25" s="20">
        <v>5.100893313294478E-2</v>
      </c>
      <c r="AB25" s="20">
        <v>3.2084685598745071</v>
      </c>
      <c r="AC25" s="20" t="s">
        <v>67</v>
      </c>
      <c r="AE25" s="20"/>
      <c r="AF25" s="26" t="s">
        <v>62</v>
      </c>
      <c r="AG25" s="28">
        <v>7</v>
      </c>
      <c r="AH25" s="28">
        <v>1</v>
      </c>
      <c r="AI25" s="30">
        <v>9</v>
      </c>
      <c r="AJ25" s="20">
        <v>3.9790572078963922</v>
      </c>
      <c r="AK25" s="20">
        <v>0.77201710774268528</v>
      </c>
      <c r="AL25" s="20">
        <v>3.2084685598745066</v>
      </c>
      <c r="AM25" s="20" t="s">
        <v>67</v>
      </c>
      <c r="AP25" s="1" t="s">
        <v>8</v>
      </c>
      <c r="AQ25" s="3">
        <f>1/AR24</f>
        <v>5</v>
      </c>
      <c r="AR25" s="3">
        <v>1</v>
      </c>
      <c r="AS25">
        <v>5</v>
      </c>
      <c r="AT25">
        <f>GEOMEAN(AQ25:AS25)</f>
        <v>2.924017738212866</v>
      </c>
      <c r="AU25">
        <f>AT25/$F$27</f>
        <v>0.8803698408437074</v>
      </c>
      <c r="AV25">
        <v>3.1356108446580433</v>
      </c>
      <c r="AW25" t="s">
        <v>14</v>
      </c>
      <c r="AZ25" s="1" t="s">
        <v>8</v>
      </c>
      <c r="BA25" s="3">
        <f>1/BB24</f>
        <v>0.14285714285714285</v>
      </c>
      <c r="BB25" s="3">
        <v>1</v>
      </c>
      <c r="BC25">
        <v>5</v>
      </c>
      <c r="BD25">
        <f>GEOMEAN(BA25:BC25)</f>
        <v>0.89390353509656761</v>
      </c>
      <c r="BE25">
        <f>BD25/$F$27</f>
        <v>0.26913848799138246</v>
      </c>
      <c r="BF25">
        <v>3.2084685598745066</v>
      </c>
      <c r="BG25" t="s">
        <v>14</v>
      </c>
    </row>
    <row r="26" spans="1:59">
      <c r="B26" s="1" t="s">
        <v>9</v>
      </c>
      <c r="C26" s="3">
        <f>1/E24</f>
        <v>0.41524364653850571</v>
      </c>
      <c r="D26" s="3">
        <f>1/E25</f>
        <v>0.33850375946582717</v>
      </c>
      <c r="E26" s="3">
        <v>1</v>
      </c>
      <c r="F26">
        <f>GEOMEAN(C26:E26)</f>
        <v>0.51994271490200028</v>
      </c>
      <c r="G26">
        <f t="shared" si="5"/>
        <v>0.1565455226841021</v>
      </c>
      <c r="H26">
        <v>3.0015357216673499</v>
      </c>
      <c r="I26" s="13">
        <f>I24/0.58</f>
        <v>1.3238979890947786E-3</v>
      </c>
      <c r="L26" s="1" t="s">
        <v>9</v>
      </c>
      <c r="M26" s="3">
        <f>1/O24</f>
        <v>0.33333333333333331</v>
      </c>
      <c r="N26" s="3">
        <f>1/O25</f>
        <v>0.1111111111111111</v>
      </c>
      <c r="O26" s="3">
        <v>1</v>
      </c>
      <c r="P26">
        <f>GEOMEAN(M26:O26)</f>
        <v>0.33333333333333331</v>
      </c>
      <c r="Q26">
        <f>P26/$P$27</f>
        <v>6.5793741849440104E-2</v>
      </c>
      <c r="R26">
        <v>3.080299843761285</v>
      </c>
      <c r="S26" s="13">
        <f>S24/0.58</f>
        <v>6.9224003242486662E-2</v>
      </c>
      <c r="U26" s="20"/>
      <c r="V26" s="26" t="s">
        <v>63</v>
      </c>
      <c r="W26" s="28">
        <v>5</v>
      </c>
      <c r="X26" s="28">
        <v>9</v>
      </c>
      <c r="Y26" s="28">
        <v>1</v>
      </c>
      <c r="Z26" s="20">
        <v>3.556893304490063</v>
      </c>
      <c r="AA26" s="20">
        <v>0.72193361035098647</v>
      </c>
      <c r="AB26" s="20">
        <v>3.2084685598745071</v>
      </c>
      <c r="AC26" s="29">
        <v>0.17971427575388543</v>
      </c>
      <c r="AE26" s="20"/>
      <c r="AF26" s="26" t="s">
        <v>63</v>
      </c>
      <c r="AG26" s="28">
        <v>0.2</v>
      </c>
      <c r="AH26" s="28">
        <v>0.1111111111111111</v>
      </c>
      <c r="AI26" s="28">
        <v>1</v>
      </c>
      <c r="AJ26" s="20">
        <v>0.28114422176724974</v>
      </c>
      <c r="AK26" s="20">
        <v>5.4547632166883846E-2</v>
      </c>
      <c r="AL26" s="20">
        <v>3.2084685598745066</v>
      </c>
      <c r="AM26" s="29">
        <v>0.17971427575388466</v>
      </c>
      <c r="AP26" s="1" t="s">
        <v>9</v>
      </c>
      <c r="AQ26" s="3">
        <f>1/AS24</f>
        <v>0.33333333333333331</v>
      </c>
      <c r="AR26" s="3">
        <f>1/AS25</f>
        <v>0.2</v>
      </c>
      <c r="AS26" s="3">
        <v>1</v>
      </c>
      <c r="AT26">
        <f>GEOMEAN(AQ26:AS26)</f>
        <v>0.40548013303822666</v>
      </c>
      <c r="AU26">
        <f>AT26/$F$27</f>
        <v>0.12208287094945168</v>
      </c>
      <c r="AV26">
        <v>3.1356108446580433</v>
      </c>
      <c r="AW26">
        <f>AW24/0.58</f>
        <v>0.11690590056727833</v>
      </c>
      <c r="AZ26" s="1" t="s">
        <v>9</v>
      </c>
      <c r="BA26" s="3">
        <f>1/BC24</f>
        <v>0.1111111111111111</v>
      </c>
      <c r="BB26" s="3">
        <f>1/BC25</f>
        <v>0.2</v>
      </c>
      <c r="BC26" s="3">
        <v>1</v>
      </c>
      <c r="BD26">
        <f>GEOMEAN(BA26:BC26)</f>
        <v>0.28114422176724974</v>
      </c>
      <c r="BE26">
        <f>BD26/$F$27</f>
        <v>8.46475349778959E-2</v>
      </c>
      <c r="BF26">
        <v>3.2084685598745071</v>
      </c>
      <c r="BG26">
        <f>BG24/0.58</f>
        <v>0.17971427575388543</v>
      </c>
    </row>
    <row r="27" spans="1:59">
      <c r="E27" t="s">
        <v>15</v>
      </c>
      <c r="F27">
        <f>SUM(F23:F26)</f>
        <v>3.3213515531275095</v>
      </c>
      <c r="G27">
        <f>SUM(G24:G26)</f>
        <v>1</v>
      </c>
      <c r="H27" s="13">
        <f>SUM(_xlfn.ANCHORARRAY(H24))/3</f>
        <v>3.0015357216673499</v>
      </c>
      <c r="O27" t="s">
        <v>15</v>
      </c>
      <c r="P27">
        <f>SUM(P23:P26)</f>
        <v>5.0663379823588786</v>
      </c>
      <c r="Q27">
        <f>SUM(Q24:Q26)</f>
        <v>1.0000000000000002</v>
      </c>
      <c r="R27" s="13">
        <f>SUM(_xlfn.ANCHORARRAY(R24))/3</f>
        <v>3.0802998437612845</v>
      </c>
      <c r="U27" s="20"/>
      <c r="V27" s="20"/>
      <c r="W27" s="20"/>
      <c r="X27" s="20"/>
      <c r="Y27" s="20" t="s">
        <v>68</v>
      </c>
      <c r="Z27" s="20">
        <v>4.9268980602811778</v>
      </c>
      <c r="AA27" s="20">
        <v>1</v>
      </c>
      <c r="AB27" s="29">
        <v>3.2084685598745071</v>
      </c>
      <c r="AC27" s="20"/>
      <c r="AE27" s="20"/>
      <c r="AF27" s="20"/>
      <c r="AG27" s="20"/>
      <c r="AH27" s="20"/>
      <c r="AI27" s="20" t="s">
        <v>68</v>
      </c>
      <c r="AJ27" s="20">
        <v>5.1541049647602097</v>
      </c>
      <c r="AK27" s="20">
        <v>0.99999999999999989</v>
      </c>
      <c r="AL27" s="29">
        <v>3.2084685598745062</v>
      </c>
      <c r="AM27" s="20"/>
      <c r="AS27" t="s">
        <v>15</v>
      </c>
      <c r="AT27">
        <f>SUM(AT23:AT26)</f>
        <v>4.1729305365528422</v>
      </c>
      <c r="AU27">
        <f>SUM(AU24:AU26)</f>
        <v>1.2563953167268469</v>
      </c>
      <c r="AV27" s="4">
        <f>SUM(_xlfn.ANCHORARRAY(AV24))/3</f>
        <v>3.1356108446580429</v>
      </c>
      <c r="BC27" t="s">
        <v>15</v>
      </c>
      <c r="BD27">
        <f>SUM(BD23:BD26)</f>
        <v>5.1541049647602097</v>
      </c>
      <c r="BE27">
        <f>SUM(BE24:BE26)</f>
        <v>1.5518095216108367</v>
      </c>
      <c r="BF27" s="4">
        <f>SUM(_xlfn.ANCHORARRAY(BF24))/3</f>
        <v>3.2084685598745071</v>
      </c>
    </row>
    <row r="28" spans="1:59">
      <c r="U28" s="20"/>
      <c r="V28" s="20"/>
      <c r="W28" s="20"/>
      <c r="X28" s="20"/>
      <c r="Y28" s="20"/>
      <c r="Z28" s="20"/>
      <c r="AA28" s="20"/>
      <c r="AB28" s="20"/>
      <c r="AC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59">
      <c r="U29" s="20"/>
      <c r="V29" s="20"/>
      <c r="W29" s="20"/>
      <c r="X29" s="20"/>
      <c r="Y29" s="20"/>
      <c r="Z29" s="20"/>
      <c r="AA29" s="20"/>
      <c r="AB29" s="20"/>
      <c r="AC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59">
      <c r="U30" s="20"/>
      <c r="V30" s="20"/>
      <c r="W30" s="20"/>
      <c r="X30" s="20"/>
      <c r="Y30" s="20"/>
      <c r="Z30" s="20"/>
      <c r="AA30" s="20"/>
      <c r="AB30" s="20"/>
      <c r="AC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59">
      <c r="B31" s="7" t="s">
        <v>42</v>
      </c>
      <c r="C31" s="7" t="s">
        <v>31</v>
      </c>
      <c r="D31" s="8" t="s">
        <v>38</v>
      </c>
      <c r="E31" s="7" t="s">
        <v>32</v>
      </c>
      <c r="F31" s="8" t="s">
        <v>37</v>
      </c>
      <c r="L31" s="7" t="s">
        <v>42</v>
      </c>
      <c r="M31" s="7" t="s">
        <v>31</v>
      </c>
      <c r="N31" s="8" t="s">
        <v>38</v>
      </c>
      <c r="O31" s="7" t="s">
        <v>32</v>
      </c>
      <c r="P31" s="8" t="s">
        <v>37</v>
      </c>
      <c r="U31" s="20"/>
      <c r="V31" s="23" t="s">
        <v>74</v>
      </c>
      <c r="W31" s="23" t="s">
        <v>75</v>
      </c>
      <c r="X31" s="31" t="s">
        <v>76</v>
      </c>
      <c r="Y31" s="23" t="s">
        <v>77</v>
      </c>
      <c r="Z31" s="31" t="s">
        <v>78</v>
      </c>
      <c r="AA31" s="20"/>
      <c r="AB31" s="20"/>
      <c r="AC31" s="20"/>
      <c r="AE31" s="20"/>
      <c r="AF31" s="23" t="s">
        <v>74</v>
      </c>
      <c r="AG31" s="23" t="s">
        <v>75</v>
      </c>
      <c r="AH31" s="31" t="s">
        <v>76</v>
      </c>
      <c r="AI31" s="23" t="s">
        <v>77</v>
      </c>
      <c r="AJ31" s="31" t="s">
        <v>78</v>
      </c>
      <c r="AK31" s="20"/>
      <c r="AL31" s="20"/>
      <c r="AM31" s="20"/>
      <c r="AP31" s="7" t="s">
        <v>42</v>
      </c>
      <c r="AQ31" s="7" t="s">
        <v>31</v>
      </c>
      <c r="AR31" s="8" t="s">
        <v>38</v>
      </c>
      <c r="AS31" s="7" t="s">
        <v>32</v>
      </c>
      <c r="AT31" s="8" t="s">
        <v>37</v>
      </c>
      <c r="AZ31" s="7" t="s">
        <v>42</v>
      </c>
      <c r="BA31" s="7" t="s">
        <v>31</v>
      </c>
      <c r="BB31" s="8" t="s">
        <v>38</v>
      </c>
      <c r="BC31" s="7" t="s">
        <v>32</v>
      </c>
      <c r="BD31" s="8" t="s">
        <v>37</v>
      </c>
    </row>
    <row r="32" spans="1:59">
      <c r="A32" t="s">
        <v>97</v>
      </c>
      <c r="B32" s="8" t="s">
        <v>3</v>
      </c>
      <c r="C32" s="1" t="s">
        <v>7</v>
      </c>
      <c r="D32" s="1" t="s">
        <v>8</v>
      </c>
      <c r="E32" s="2" t="s">
        <v>10</v>
      </c>
      <c r="F32" s="1" t="s">
        <v>11</v>
      </c>
      <c r="K32" t="s">
        <v>98</v>
      </c>
      <c r="L32" s="8" t="s">
        <v>3</v>
      </c>
      <c r="M32" s="1" t="s">
        <v>7</v>
      </c>
      <c r="N32" s="1" t="s">
        <v>8</v>
      </c>
      <c r="O32" s="2" t="s">
        <v>10</v>
      </c>
      <c r="P32" s="1" t="s">
        <v>11</v>
      </c>
      <c r="U32" t="s">
        <v>99</v>
      </c>
      <c r="V32" s="31" t="s">
        <v>57</v>
      </c>
      <c r="W32" s="26" t="s">
        <v>61</v>
      </c>
      <c r="X32" s="26" t="s">
        <v>62</v>
      </c>
      <c r="Y32" s="27" t="s">
        <v>64</v>
      </c>
      <c r="Z32" s="26" t="s">
        <v>11</v>
      </c>
      <c r="AA32" s="20"/>
      <c r="AB32" s="20"/>
      <c r="AC32" s="20"/>
      <c r="AE32" t="s">
        <v>100</v>
      </c>
      <c r="AF32" s="31" t="s">
        <v>57</v>
      </c>
      <c r="AG32" s="26" t="s">
        <v>61</v>
      </c>
      <c r="AH32" s="26" t="s">
        <v>62</v>
      </c>
      <c r="AI32" s="27" t="s">
        <v>64</v>
      </c>
      <c r="AJ32" s="26" t="s">
        <v>11</v>
      </c>
      <c r="AK32" s="20"/>
      <c r="AL32" s="20"/>
      <c r="AM32" s="20"/>
      <c r="AO32" t="s">
        <v>101</v>
      </c>
      <c r="AP32" s="1" t="s">
        <v>3</v>
      </c>
      <c r="AQ32" s="1" t="s">
        <v>7</v>
      </c>
      <c r="AR32" s="1" t="s">
        <v>8</v>
      </c>
      <c r="AS32" s="2" t="s">
        <v>10</v>
      </c>
      <c r="AT32" s="1" t="s">
        <v>11</v>
      </c>
      <c r="AY32" t="s">
        <v>102</v>
      </c>
      <c r="AZ32" s="1" t="s">
        <v>3</v>
      </c>
      <c r="BA32" s="1" t="s">
        <v>7</v>
      </c>
      <c r="BB32" s="1" t="s">
        <v>8</v>
      </c>
      <c r="BC32" s="2" t="s">
        <v>10</v>
      </c>
      <c r="BD32" s="1" t="s">
        <v>11</v>
      </c>
    </row>
    <row r="33" spans="1:59">
      <c r="B33" s="1" t="s">
        <v>7</v>
      </c>
      <c r="C33" s="3">
        <v>1</v>
      </c>
      <c r="D33" s="4">
        <f>GEOMEAN(N33,X33,AH33,AR33,BB33)</f>
        <v>1.9663891357472798</v>
      </c>
      <c r="E33">
        <f>GEOMEAN(C33:D33)</f>
        <v>1.40227997766041</v>
      </c>
      <c r="F33">
        <f>E33/$E$35</f>
        <v>0.6628898117414106</v>
      </c>
      <c r="G33" s="4"/>
      <c r="H33" s="4"/>
      <c r="L33" s="1" t="s">
        <v>7</v>
      </c>
      <c r="M33" s="3">
        <v>1</v>
      </c>
      <c r="N33" s="11">
        <v>0.2</v>
      </c>
      <c r="O33">
        <f>GEOMEAN(M33:N33)</f>
        <v>0.44721359549995793</v>
      </c>
      <c r="P33">
        <f>O33/$O$35</f>
        <v>0.16666666666666666</v>
      </c>
      <c r="Q33" s="4"/>
      <c r="R33" s="4"/>
      <c r="U33" s="20"/>
      <c r="V33" s="26" t="s">
        <v>61</v>
      </c>
      <c r="W33" s="28">
        <v>1</v>
      </c>
      <c r="X33" s="32">
        <v>1</v>
      </c>
      <c r="Y33" s="20">
        <v>1</v>
      </c>
      <c r="Z33" s="20">
        <v>0.5</v>
      </c>
      <c r="AA33" s="30"/>
      <c r="AB33" s="30"/>
      <c r="AC33" s="20"/>
      <c r="AE33" s="20"/>
      <c r="AF33" s="26" t="s">
        <v>61</v>
      </c>
      <c r="AG33" s="28">
        <v>1</v>
      </c>
      <c r="AH33" s="32">
        <v>7</v>
      </c>
      <c r="AI33" s="20">
        <v>2.6457513110645907</v>
      </c>
      <c r="AJ33" s="20">
        <v>0.875</v>
      </c>
      <c r="AK33" s="30"/>
      <c r="AL33" s="30"/>
      <c r="AM33" s="20"/>
      <c r="AP33" s="1" t="s">
        <v>7</v>
      </c>
      <c r="AQ33" s="3">
        <v>1</v>
      </c>
      <c r="AR33" s="11">
        <v>3</v>
      </c>
      <c r="AS33">
        <f>GEOMEAN(AQ33:AR33)</f>
        <v>1.7320508075688774</v>
      </c>
      <c r="AT33">
        <f>AS33/$E$35</f>
        <v>0.81878002399456695</v>
      </c>
      <c r="AU33" s="4"/>
      <c r="AV33" s="4"/>
      <c r="AZ33" s="1" t="s">
        <v>7</v>
      </c>
      <c r="BA33" s="3">
        <v>1</v>
      </c>
      <c r="BB33" s="11">
        <v>7</v>
      </c>
      <c r="BC33">
        <f>GEOMEAN(BA33:BB33)</f>
        <v>2.6457513110645907</v>
      </c>
      <c r="BD33">
        <f>BC33/$E$35</f>
        <v>1.2507071458242873</v>
      </c>
      <c r="BE33" s="4"/>
      <c r="BF33" s="4"/>
    </row>
    <row r="34" spans="1:59">
      <c r="B34" s="1" t="s">
        <v>8</v>
      </c>
      <c r="C34" s="3">
        <f>1/D33</f>
        <v>0.50854634101707119</v>
      </c>
      <c r="D34" s="3">
        <v>1</v>
      </c>
      <c r="E34">
        <f>GEOMEAN(C34:D34)</f>
        <v>0.71312435172070177</v>
      </c>
      <c r="F34">
        <f>E34/$E$35</f>
        <v>0.33711018825858952</v>
      </c>
      <c r="L34" s="1" t="s">
        <v>8</v>
      </c>
      <c r="M34" s="3">
        <f>1/N33</f>
        <v>5</v>
      </c>
      <c r="N34" s="3">
        <v>1</v>
      </c>
      <c r="O34">
        <f>GEOMEAN(M34:N34)</f>
        <v>2.2360679774997898</v>
      </c>
      <c r="P34">
        <f>O34/$O$35</f>
        <v>0.83333333333333337</v>
      </c>
      <c r="U34" s="20"/>
      <c r="V34" s="26" t="s">
        <v>62</v>
      </c>
      <c r="W34" s="28">
        <v>1</v>
      </c>
      <c r="X34" s="28">
        <v>1</v>
      </c>
      <c r="Y34" s="20">
        <v>1</v>
      </c>
      <c r="Z34" s="20">
        <v>0.5</v>
      </c>
      <c r="AA34" s="20"/>
      <c r="AB34" s="20"/>
      <c r="AC34" s="20"/>
      <c r="AE34" s="20"/>
      <c r="AF34" s="26" t="s">
        <v>62</v>
      </c>
      <c r="AG34" s="28">
        <v>0.14285714285714285</v>
      </c>
      <c r="AH34" s="28">
        <v>1</v>
      </c>
      <c r="AI34" s="20">
        <v>0.3779644730092272</v>
      </c>
      <c r="AJ34" s="20">
        <v>0.12499999999999999</v>
      </c>
      <c r="AK34" s="20"/>
      <c r="AL34" s="20"/>
      <c r="AM34" s="20"/>
      <c r="AP34" s="1" t="s">
        <v>8</v>
      </c>
      <c r="AQ34" s="3">
        <f>1/AR33</f>
        <v>0.33333333333333331</v>
      </c>
      <c r="AR34" s="3">
        <v>1</v>
      </c>
      <c r="AS34">
        <f>GEOMEAN(AQ34:AR34)</f>
        <v>0.57735026918962573</v>
      </c>
      <c r="AT34">
        <f>AS34/$E$35</f>
        <v>0.27292667466485565</v>
      </c>
      <c r="AZ34" s="1" t="s">
        <v>8</v>
      </c>
      <c r="BA34" s="3">
        <f>1/BB33</f>
        <v>0.14285714285714285</v>
      </c>
      <c r="BB34" s="3">
        <v>1</v>
      </c>
      <c r="BC34">
        <f>GEOMEAN(BA34:BB34)</f>
        <v>0.3779644730092272</v>
      </c>
      <c r="BD34">
        <f>BC34/$E$35</f>
        <v>0.1786724494034696</v>
      </c>
    </row>
    <row r="35" spans="1:59">
      <c r="D35" t="s">
        <v>15</v>
      </c>
      <c r="E35">
        <f>SUM(E33:E34)</f>
        <v>2.1154043293811116</v>
      </c>
      <c r="F35">
        <f>SUM(F33:F34)</f>
        <v>1</v>
      </c>
      <c r="G35" s="4"/>
      <c r="N35" t="s">
        <v>15</v>
      </c>
      <c r="O35">
        <f>SUM(O33:O34)</f>
        <v>2.6832815729997477</v>
      </c>
      <c r="P35">
        <f>SUM(P33:P34)</f>
        <v>1</v>
      </c>
      <c r="Q35" s="4"/>
      <c r="U35" s="20"/>
      <c r="V35" s="20"/>
      <c r="W35" s="20"/>
      <c r="X35" s="20" t="s">
        <v>68</v>
      </c>
      <c r="Y35" s="20">
        <v>2</v>
      </c>
      <c r="Z35" s="20">
        <v>1</v>
      </c>
      <c r="AA35" s="30"/>
      <c r="AB35" s="20"/>
      <c r="AC35" s="20"/>
      <c r="AE35" s="20"/>
      <c r="AF35" s="20"/>
      <c r="AG35" s="20"/>
      <c r="AH35" s="20" t="s">
        <v>68</v>
      </c>
      <c r="AI35" s="20">
        <v>3.023715784073818</v>
      </c>
      <c r="AJ35" s="20">
        <v>1</v>
      </c>
      <c r="AK35" s="30"/>
      <c r="AL35" s="20"/>
      <c r="AM35" s="20"/>
      <c r="AR35" t="s">
        <v>15</v>
      </c>
      <c r="AS35">
        <f>SUM(AS33:AS34)</f>
        <v>2.3094010767585029</v>
      </c>
      <c r="AT35">
        <f>SUM(AT33:AT34)</f>
        <v>1.0917066986594226</v>
      </c>
      <c r="AU35" s="4"/>
      <c r="BB35" t="s">
        <v>15</v>
      </c>
      <c r="BC35">
        <f>SUM(BC33:BC34)</f>
        <v>3.023715784073818</v>
      </c>
      <c r="BD35">
        <f>SUM(BD33:BD34)</f>
        <v>1.4293795952277568</v>
      </c>
      <c r="BE35" s="4"/>
    </row>
    <row r="36" spans="1:59">
      <c r="U36" s="20"/>
      <c r="V36" s="20"/>
      <c r="W36" s="20"/>
      <c r="X36" s="20"/>
      <c r="Y36" s="20"/>
      <c r="Z36" s="20"/>
      <c r="AA36" s="20"/>
      <c r="AB36" s="20"/>
      <c r="AC36" s="20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59">
      <c r="U37" s="20"/>
      <c r="V37" s="20"/>
      <c r="W37" s="20"/>
      <c r="X37" s="20"/>
      <c r="Y37" s="20"/>
      <c r="Z37" s="20"/>
      <c r="AA37" s="20"/>
      <c r="AB37" s="20"/>
      <c r="AC37" s="20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59">
      <c r="U38" s="20"/>
      <c r="V38" s="20"/>
      <c r="W38" s="20"/>
      <c r="X38" s="20"/>
      <c r="Y38" s="20"/>
      <c r="Z38" s="20"/>
      <c r="AA38" s="20"/>
      <c r="AB38" s="20"/>
      <c r="AC38" s="20"/>
      <c r="AE38" s="20"/>
      <c r="AF38" s="20"/>
      <c r="AG38" s="20"/>
      <c r="AH38" s="20"/>
      <c r="AI38" s="20"/>
      <c r="AJ38" s="20"/>
      <c r="AK38" s="20"/>
      <c r="AL38" s="20"/>
      <c r="AM38" s="20"/>
    </row>
    <row r="39" spans="1:59">
      <c r="B39" s="9" t="s">
        <v>41</v>
      </c>
      <c r="C39" s="9" t="s">
        <v>31</v>
      </c>
      <c r="D39" s="10" t="s">
        <v>36</v>
      </c>
      <c r="E39" s="9" t="s">
        <v>32</v>
      </c>
      <c r="F39" s="10" t="s">
        <v>35</v>
      </c>
      <c r="L39" s="9" t="s">
        <v>41</v>
      </c>
      <c r="M39" s="9" t="s">
        <v>31</v>
      </c>
      <c r="N39" s="10" t="s">
        <v>36</v>
      </c>
      <c r="O39" s="9" t="s">
        <v>32</v>
      </c>
      <c r="P39" s="10" t="s">
        <v>35</v>
      </c>
      <c r="U39" s="20"/>
      <c r="V39" s="25" t="s">
        <v>79</v>
      </c>
      <c r="W39" s="25" t="s">
        <v>75</v>
      </c>
      <c r="X39" s="24" t="s">
        <v>80</v>
      </c>
      <c r="Y39" s="25" t="s">
        <v>77</v>
      </c>
      <c r="Z39" s="24" t="s">
        <v>81</v>
      </c>
      <c r="AA39" s="20"/>
      <c r="AB39" s="20"/>
      <c r="AC39" s="20"/>
      <c r="AE39" s="20"/>
      <c r="AF39" s="25" t="s">
        <v>79</v>
      </c>
      <c r="AG39" s="25" t="s">
        <v>75</v>
      </c>
      <c r="AH39" s="24" t="s">
        <v>80</v>
      </c>
      <c r="AI39" s="25" t="s">
        <v>77</v>
      </c>
      <c r="AJ39" s="24" t="s">
        <v>81</v>
      </c>
      <c r="AK39" s="20"/>
      <c r="AL39" s="20"/>
      <c r="AM39" s="20"/>
      <c r="AP39" s="9" t="s">
        <v>41</v>
      </c>
      <c r="AQ39" s="9" t="s">
        <v>31</v>
      </c>
      <c r="AR39" s="10" t="s">
        <v>36</v>
      </c>
      <c r="AS39" s="9" t="s">
        <v>32</v>
      </c>
      <c r="AT39" s="10" t="s">
        <v>35</v>
      </c>
      <c r="AZ39" s="9" t="s">
        <v>41</v>
      </c>
      <c r="BA39" s="9" t="s">
        <v>31</v>
      </c>
      <c r="BB39" s="10" t="s">
        <v>36</v>
      </c>
      <c r="BC39" s="9" t="s">
        <v>32</v>
      </c>
      <c r="BD39" s="10" t="s">
        <v>35</v>
      </c>
    </row>
    <row r="40" spans="1:59">
      <c r="A40" t="s">
        <v>97</v>
      </c>
      <c r="B40" s="10" t="s">
        <v>33</v>
      </c>
      <c r="C40" s="1" t="s">
        <v>7</v>
      </c>
      <c r="D40" s="1" t="s">
        <v>8</v>
      </c>
      <c r="E40" s="2" t="s">
        <v>10</v>
      </c>
      <c r="F40" s="1" t="s">
        <v>11</v>
      </c>
      <c r="K40" t="s">
        <v>98</v>
      </c>
      <c r="L40" s="10" t="s">
        <v>33</v>
      </c>
      <c r="M40" s="1" t="s">
        <v>7</v>
      </c>
      <c r="N40" s="1" t="s">
        <v>8</v>
      </c>
      <c r="O40" s="2" t="s">
        <v>10</v>
      </c>
      <c r="P40" s="1" t="s">
        <v>11</v>
      </c>
      <c r="U40" t="s">
        <v>99</v>
      </c>
      <c r="V40" s="24" t="s">
        <v>82</v>
      </c>
      <c r="W40" s="26" t="s">
        <v>61</v>
      </c>
      <c r="X40" s="26" t="s">
        <v>62</v>
      </c>
      <c r="Y40" s="27" t="s">
        <v>64</v>
      </c>
      <c r="Z40" s="26" t="s">
        <v>11</v>
      </c>
      <c r="AA40" s="20"/>
      <c r="AB40" s="20"/>
      <c r="AC40" s="20"/>
      <c r="AE40" t="s">
        <v>100</v>
      </c>
      <c r="AF40" s="24" t="s">
        <v>82</v>
      </c>
      <c r="AG40" s="26" t="s">
        <v>61</v>
      </c>
      <c r="AH40" s="26" t="s">
        <v>62</v>
      </c>
      <c r="AI40" s="27" t="s">
        <v>64</v>
      </c>
      <c r="AJ40" s="26" t="s">
        <v>11</v>
      </c>
      <c r="AK40" s="20"/>
      <c r="AL40" s="20"/>
      <c r="AM40" s="20"/>
      <c r="AO40" t="s">
        <v>101</v>
      </c>
      <c r="AP40" s="1" t="s">
        <v>33</v>
      </c>
      <c r="AQ40" s="1" t="s">
        <v>7</v>
      </c>
      <c r="AR40" s="1" t="s">
        <v>8</v>
      </c>
      <c r="AS40" s="2" t="s">
        <v>10</v>
      </c>
      <c r="AT40" s="1" t="s">
        <v>11</v>
      </c>
      <c r="AY40" t="s">
        <v>102</v>
      </c>
      <c r="AZ40" s="1" t="s">
        <v>33</v>
      </c>
      <c r="BA40" s="1" t="s">
        <v>7</v>
      </c>
      <c r="BB40" s="1" t="s">
        <v>8</v>
      </c>
      <c r="BC40" s="2" t="s">
        <v>10</v>
      </c>
      <c r="BD40" s="1" t="s">
        <v>11</v>
      </c>
    </row>
    <row r="41" spans="1:59">
      <c r="B41" s="1" t="s">
        <v>7</v>
      </c>
      <c r="C41" s="3">
        <v>1</v>
      </c>
      <c r="D41" s="4">
        <f>GEOMEAN(N41,X41,AH41,AR41,BB41)</f>
        <v>0.42927458482083292</v>
      </c>
      <c r="E41">
        <f>GEOMEAN(C41:D41)</f>
        <v>0.65519049506294957</v>
      </c>
      <c r="F41">
        <f>E41/$E$43</f>
        <v>0.3003443770565925</v>
      </c>
      <c r="L41" s="1" t="s">
        <v>7</v>
      </c>
      <c r="M41" s="3">
        <v>1</v>
      </c>
      <c r="N41" s="11">
        <v>1</v>
      </c>
      <c r="O41">
        <f>GEOMEAN(M41:N41)</f>
        <v>1</v>
      </c>
      <c r="P41">
        <f>O41/$O$43</f>
        <v>0.5</v>
      </c>
      <c r="U41" s="20"/>
      <c r="V41" s="26" t="s">
        <v>61</v>
      </c>
      <c r="W41" s="28">
        <v>1</v>
      </c>
      <c r="X41" s="32">
        <v>5</v>
      </c>
      <c r="Y41" s="20">
        <v>2.2360679774997898</v>
      </c>
      <c r="Z41" s="20">
        <v>0.83333333333333337</v>
      </c>
      <c r="AA41" s="20"/>
      <c r="AB41" s="20"/>
      <c r="AC41" s="20"/>
      <c r="AE41" s="20"/>
      <c r="AF41" s="26" t="s">
        <v>61</v>
      </c>
      <c r="AG41" s="28">
        <v>1</v>
      </c>
      <c r="AH41" s="32">
        <v>0.14285714285714285</v>
      </c>
      <c r="AI41" s="20">
        <v>0.3779644730092272</v>
      </c>
      <c r="AJ41" s="20">
        <v>0.12499999999999999</v>
      </c>
      <c r="AK41" s="20"/>
      <c r="AL41" s="20"/>
      <c r="AM41" s="20"/>
      <c r="AP41" s="1" t="s">
        <v>7</v>
      </c>
      <c r="AQ41" s="3">
        <v>1</v>
      </c>
      <c r="AR41" s="11">
        <v>0.14285714285714285</v>
      </c>
      <c r="AS41">
        <f>GEOMEAN(AQ41:AR41)</f>
        <v>0.3779644730092272</v>
      </c>
      <c r="AT41">
        <f>AS41/$E$43</f>
        <v>0.17326183003398554</v>
      </c>
      <c r="AZ41" s="1" t="s">
        <v>7</v>
      </c>
      <c r="BA41" s="3">
        <v>1</v>
      </c>
      <c r="BB41" s="11">
        <v>0.14285714285714285</v>
      </c>
      <c r="BC41">
        <f>GEOMEAN(BA41:BB41)</f>
        <v>0.3779644730092272</v>
      </c>
      <c r="BD41">
        <f>BC41/$E$43</f>
        <v>0.17326183003398554</v>
      </c>
    </row>
    <row r="42" spans="1:59">
      <c r="B42" s="1" t="s">
        <v>8</v>
      </c>
      <c r="C42" s="3">
        <f>1/D41</f>
        <v>2.3295113089850679</v>
      </c>
      <c r="D42" s="3">
        <v>1</v>
      </c>
      <c r="E42">
        <f>GEOMEAN(C42:D42)</f>
        <v>1.5262736677886661</v>
      </c>
      <c r="F42">
        <f>E42/$E$43</f>
        <v>0.69965562294340744</v>
      </c>
      <c r="L42" s="1" t="s">
        <v>8</v>
      </c>
      <c r="M42" s="3">
        <f>1/N41</f>
        <v>1</v>
      </c>
      <c r="N42" s="3">
        <v>1</v>
      </c>
      <c r="O42">
        <f>GEOMEAN(M42:N42)</f>
        <v>1</v>
      </c>
      <c r="P42">
        <f>O42/$O$43</f>
        <v>0.5</v>
      </c>
      <c r="U42" s="20"/>
      <c r="V42" s="26" t="s">
        <v>62</v>
      </c>
      <c r="W42" s="28">
        <v>0.2</v>
      </c>
      <c r="X42" s="28">
        <v>1</v>
      </c>
      <c r="Y42" s="20">
        <v>0.44721359549995793</v>
      </c>
      <c r="Z42" s="20">
        <v>0.16666666666666666</v>
      </c>
      <c r="AA42" s="20"/>
      <c r="AB42" s="20"/>
      <c r="AC42" s="20"/>
      <c r="AE42" s="20"/>
      <c r="AF42" s="26" t="s">
        <v>62</v>
      </c>
      <c r="AG42" s="28">
        <v>7</v>
      </c>
      <c r="AH42" s="28">
        <v>1</v>
      </c>
      <c r="AI42" s="20">
        <v>2.6457513110645907</v>
      </c>
      <c r="AJ42" s="20">
        <v>0.875</v>
      </c>
      <c r="AK42" s="20"/>
      <c r="AL42" s="20"/>
      <c r="AM42" s="20"/>
      <c r="AP42" s="1" t="s">
        <v>8</v>
      </c>
      <c r="AQ42" s="3">
        <f>1/AR41</f>
        <v>7</v>
      </c>
      <c r="AR42" s="3">
        <v>1</v>
      </c>
      <c r="AS42">
        <f>GEOMEAN(AQ42:AR42)</f>
        <v>2.6457513110645907</v>
      </c>
      <c r="AT42">
        <f>AS42/$E$43</f>
        <v>1.2128328102378989</v>
      </c>
      <c r="AZ42" s="1" t="s">
        <v>8</v>
      </c>
      <c r="BA42" s="3">
        <f>1/BB41</f>
        <v>7</v>
      </c>
      <c r="BB42" s="3">
        <v>1</v>
      </c>
      <c r="BC42">
        <f>GEOMEAN(BA42:BB42)</f>
        <v>2.6457513110645907</v>
      </c>
      <c r="BD42">
        <f>BC42/$E$43</f>
        <v>1.2128328102378989</v>
      </c>
    </row>
    <row r="43" spans="1:59">
      <c r="D43" t="s">
        <v>15</v>
      </c>
      <c r="E43">
        <f>SUM(E41:E42)</f>
        <v>2.1814641628516158</v>
      </c>
      <c r="F43">
        <f>SUM(F41:F42)</f>
        <v>1</v>
      </c>
      <c r="N43" t="s">
        <v>15</v>
      </c>
      <c r="O43">
        <f>SUM(O41:O42)</f>
        <v>2</v>
      </c>
      <c r="P43">
        <f>SUM(P41:P42)</f>
        <v>1</v>
      </c>
      <c r="U43" s="20"/>
      <c r="V43" s="20"/>
      <c r="W43" s="20"/>
      <c r="X43" s="20" t="s">
        <v>68</v>
      </c>
      <c r="Y43" s="20">
        <v>2.6832815729997477</v>
      </c>
      <c r="Z43" s="20">
        <v>1</v>
      </c>
      <c r="AA43" s="20"/>
      <c r="AB43" s="20"/>
      <c r="AC43" s="20"/>
      <c r="AE43" s="20"/>
      <c r="AF43" s="20"/>
      <c r="AG43" s="20"/>
      <c r="AH43" s="20" t="s">
        <v>68</v>
      </c>
      <c r="AI43" s="20">
        <v>3.023715784073818</v>
      </c>
      <c r="AJ43" s="20">
        <v>1</v>
      </c>
      <c r="AK43" s="20"/>
      <c r="AL43" s="20"/>
      <c r="AM43" s="20"/>
      <c r="AR43" t="s">
        <v>15</v>
      </c>
      <c r="AS43">
        <f>SUM(AS41:AS42)</f>
        <v>3.023715784073818</v>
      </c>
      <c r="AT43">
        <f>SUM(AT41:AT42)</f>
        <v>1.3860946402718843</v>
      </c>
      <c r="BB43" t="s">
        <v>15</v>
      </c>
      <c r="BC43">
        <f>SUM(BC41:BC42)</f>
        <v>3.023715784073818</v>
      </c>
      <c r="BD43">
        <f>SUM(BD41:BD42)</f>
        <v>1.3860946402718843</v>
      </c>
    </row>
    <row r="44" spans="1:59">
      <c r="B44" s="1"/>
      <c r="L44" s="1"/>
      <c r="U44" s="20"/>
      <c r="V44" s="26"/>
      <c r="W44" s="20"/>
      <c r="X44" s="20"/>
      <c r="Y44" s="20"/>
      <c r="Z44" s="20"/>
      <c r="AA44" s="20"/>
      <c r="AB44" s="20"/>
      <c r="AC44" s="20"/>
      <c r="AE44" s="20"/>
      <c r="AF44" s="26"/>
      <c r="AG44" s="20"/>
      <c r="AH44" s="20"/>
      <c r="AI44" s="20"/>
      <c r="AJ44" s="20"/>
      <c r="AK44" s="20"/>
      <c r="AL44" s="20"/>
      <c r="AM44" s="20"/>
      <c r="AP44" s="1"/>
      <c r="AZ44" s="1"/>
    </row>
    <row r="45" spans="1:59">
      <c r="A45" s="6" t="s">
        <v>34</v>
      </c>
      <c r="B45" s="1"/>
      <c r="K45" s="6" t="s">
        <v>34</v>
      </c>
      <c r="L45" s="1"/>
      <c r="U45" s="19" t="s">
        <v>83</v>
      </c>
      <c r="V45" s="26"/>
      <c r="W45" s="20"/>
      <c r="X45" s="20"/>
      <c r="Y45" s="20"/>
      <c r="Z45" s="20"/>
      <c r="AA45" s="20"/>
      <c r="AB45" s="20"/>
      <c r="AC45" s="20"/>
      <c r="AE45" s="19" t="s">
        <v>83</v>
      </c>
      <c r="AF45" s="26"/>
      <c r="AG45" s="20"/>
      <c r="AH45" s="20"/>
      <c r="AI45" s="20"/>
      <c r="AJ45" s="20"/>
      <c r="AK45" s="20"/>
      <c r="AL45" s="20"/>
      <c r="AM45" s="20"/>
      <c r="AO45" s="6" t="s">
        <v>34</v>
      </c>
      <c r="AP45" s="1"/>
      <c r="AY45" s="6" t="s">
        <v>34</v>
      </c>
      <c r="AZ45" s="1"/>
    </row>
    <row r="46" spans="1:59">
      <c r="B46" s="5" t="s">
        <v>44</v>
      </c>
      <c r="L46" s="5" t="s">
        <v>44</v>
      </c>
      <c r="U46" s="20"/>
      <c r="V46" s="22" t="s">
        <v>84</v>
      </c>
      <c r="W46" s="20" t="s">
        <v>85</v>
      </c>
      <c r="X46" s="20"/>
      <c r="Y46" s="20"/>
      <c r="Z46" s="20" t="s">
        <v>86</v>
      </c>
      <c r="AA46" s="20"/>
      <c r="AB46" s="20" t="s">
        <v>87</v>
      </c>
      <c r="AC46" s="20"/>
      <c r="AE46" s="20"/>
      <c r="AF46" s="22" t="s">
        <v>84</v>
      </c>
      <c r="AG46" s="20" t="s">
        <v>85</v>
      </c>
      <c r="AH46" s="20"/>
      <c r="AI46" s="20"/>
      <c r="AJ46" s="20" t="s">
        <v>86</v>
      </c>
      <c r="AK46" s="20"/>
      <c r="AL46" s="20" t="s">
        <v>87</v>
      </c>
      <c r="AM46" s="20"/>
      <c r="AP46" s="5" t="s">
        <v>44</v>
      </c>
      <c r="AZ46" s="5" t="s">
        <v>44</v>
      </c>
    </row>
    <row r="47" spans="1:59">
      <c r="A47" t="s">
        <v>97</v>
      </c>
      <c r="B47" s="5" t="s">
        <v>40</v>
      </c>
      <c r="C47" t="s">
        <v>21</v>
      </c>
      <c r="D47" t="s">
        <v>24</v>
      </c>
      <c r="E47" t="s">
        <v>27</v>
      </c>
      <c r="F47" s="2" t="s">
        <v>10</v>
      </c>
      <c r="G47" s="1" t="s">
        <v>11</v>
      </c>
      <c r="H47" t="s">
        <v>12</v>
      </c>
      <c r="I47" t="s">
        <v>13</v>
      </c>
      <c r="K47" t="s">
        <v>98</v>
      </c>
      <c r="L47" s="5" t="s">
        <v>40</v>
      </c>
      <c r="M47" t="s">
        <v>21</v>
      </c>
      <c r="N47" t="s">
        <v>24</v>
      </c>
      <c r="O47" t="s">
        <v>27</v>
      </c>
      <c r="P47" s="2" t="s">
        <v>10</v>
      </c>
      <c r="Q47" s="1" t="s">
        <v>11</v>
      </c>
      <c r="R47" t="s">
        <v>12</v>
      </c>
      <c r="S47" t="s">
        <v>13</v>
      </c>
      <c r="U47" t="s">
        <v>99</v>
      </c>
      <c r="V47" s="22" t="s">
        <v>71</v>
      </c>
      <c r="W47" s="20" t="s">
        <v>88</v>
      </c>
      <c r="X47" s="20" t="s">
        <v>89</v>
      </c>
      <c r="Y47" s="20" t="s">
        <v>90</v>
      </c>
      <c r="Z47" s="27" t="s">
        <v>64</v>
      </c>
      <c r="AA47" s="26" t="s">
        <v>11</v>
      </c>
      <c r="AB47" s="20" t="s">
        <v>65</v>
      </c>
      <c r="AC47" s="20" t="s">
        <v>66</v>
      </c>
      <c r="AE47" t="s">
        <v>100</v>
      </c>
      <c r="AF47" s="22" t="s">
        <v>71</v>
      </c>
      <c r="AG47" s="20" t="s">
        <v>88</v>
      </c>
      <c r="AH47" s="20" t="s">
        <v>89</v>
      </c>
      <c r="AI47" s="20" t="s">
        <v>90</v>
      </c>
      <c r="AJ47" s="27" t="s">
        <v>64</v>
      </c>
      <c r="AK47" s="26" t="s">
        <v>11</v>
      </c>
      <c r="AL47" s="20" t="s">
        <v>65</v>
      </c>
      <c r="AM47" s="20" t="s">
        <v>66</v>
      </c>
      <c r="AO47" t="s">
        <v>101</v>
      </c>
      <c r="AP47" s="5" t="s">
        <v>40</v>
      </c>
      <c r="AQ47" t="s">
        <v>21</v>
      </c>
      <c r="AR47" t="s">
        <v>24</v>
      </c>
      <c r="AS47" t="s">
        <v>27</v>
      </c>
      <c r="AT47" s="2" t="s">
        <v>10</v>
      </c>
      <c r="AU47" s="1" t="s">
        <v>11</v>
      </c>
      <c r="AV47" t="s">
        <v>12</v>
      </c>
      <c r="AW47" t="s">
        <v>13</v>
      </c>
      <c r="AY47" t="s">
        <v>102</v>
      </c>
      <c r="AZ47" s="5" t="s">
        <v>40</v>
      </c>
      <c r="BA47" t="s">
        <v>21</v>
      </c>
      <c r="BB47" t="s">
        <v>24</v>
      </c>
      <c r="BC47" t="s">
        <v>27</v>
      </c>
      <c r="BD47" s="2" t="s">
        <v>10</v>
      </c>
      <c r="BE47" s="1" t="s">
        <v>11</v>
      </c>
      <c r="BF47" t="s">
        <v>12</v>
      </c>
      <c r="BG47" t="s">
        <v>13</v>
      </c>
    </row>
    <row r="48" spans="1:59">
      <c r="B48" t="s">
        <v>21</v>
      </c>
      <c r="C48" s="3">
        <v>1</v>
      </c>
      <c r="D48" s="4">
        <f>GEOMEAN(N48,X48,AH48,AR48,BB48)</f>
        <v>6.8817885882896306</v>
      </c>
      <c r="E48" s="4">
        <f>GEOMEAN(O48,Y48,AI48,AS48,BC48)</f>
        <v>0.84412087984410999</v>
      </c>
      <c r="F48">
        <f>GEOMEAN(C48:E48)</f>
        <v>1.7976369648140604</v>
      </c>
      <c r="G48">
        <f>F48/F51</f>
        <v>0.43673486262093003</v>
      </c>
      <c r="H48" cm="1">
        <f t="array" ref="H48:H50">MMULT(C48:E50,G48:G50)/G48:G50</f>
        <v>3.0015788576948945</v>
      </c>
      <c r="I48">
        <f>(H51-3)/2</f>
        <v>7.8942884744725994E-4</v>
      </c>
      <c r="L48" t="s">
        <v>21</v>
      </c>
      <c r="M48" s="3">
        <v>1</v>
      </c>
      <c r="N48" s="4">
        <v>7</v>
      </c>
      <c r="O48" s="4">
        <v>0.2</v>
      </c>
      <c r="P48">
        <f>GEOMEAN(M48:O48)</f>
        <v>1.1186889420813968</v>
      </c>
      <c r="Q48">
        <f>P48/P51</f>
        <v>0.22705745651606871</v>
      </c>
      <c r="R48" cm="1">
        <f t="array" ref="R48:R50">MMULT(M48:O50,Q48:Q50)/Q48:Q50</f>
        <v>3.2084685598745071</v>
      </c>
      <c r="S48">
        <f>(R51-3)/2</f>
        <v>0.10423427993725354</v>
      </c>
      <c r="U48" s="20"/>
      <c r="V48" s="20" t="s">
        <v>88</v>
      </c>
      <c r="W48" s="28">
        <v>1</v>
      </c>
      <c r="X48" s="30">
        <v>9</v>
      </c>
      <c r="Y48" s="30">
        <v>1</v>
      </c>
      <c r="Z48" s="20">
        <v>2.0800838230519041</v>
      </c>
      <c r="AA48" s="20">
        <v>0.49008522461976195</v>
      </c>
      <c r="AB48" s="20">
        <v>3.0070217651299322</v>
      </c>
      <c r="AC48" s="20">
        <v>3.5108825649661224E-3</v>
      </c>
      <c r="AE48" s="20"/>
      <c r="AF48" s="20" t="s">
        <v>88</v>
      </c>
      <c r="AG48" s="28">
        <v>1</v>
      </c>
      <c r="AH48" s="30">
        <v>5</v>
      </c>
      <c r="AI48" s="30">
        <v>0.14285714285714285</v>
      </c>
      <c r="AJ48" s="20">
        <v>0.89390353509656761</v>
      </c>
      <c r="AK48" s="20">
        <v>0.17343526009043078</v>
      </c>
      <c r="AL48" s="20">
        <v>3.2084685598745071</v>
      </c>
      <c r="AM48" s="20">
        <v>0.10423427993725309</v>
      </c>
      <c r="AP48" t="s">
        <v>21</v>
      </c>
      <c r="AQ48" s="3">
        <v>1</v>
      </c>
      <c r="AR48" s="4">
        <v>7</v>
      </c>
      <c r="AS48">
        <v>5</v>
      </c>
      <c r="AT48">
        <f>GEOMEAN(AQ48:AS48)</f>
        <v>3.2710663101885897</v>
      </c>
      <c r="AU48">
        <f>AT48/AT51</f>
        <v>0.71470956453968248</v>
      </c>
      <c r="AV48" cm="1">
        <f t="array" ref="AV48:AV50">MMULT(AQ48:AS50,AU48:AU50)/AU48:AU50</f>
        <v>3.1827668057021175</v>
      </c>
      <c r="AW48">
        <f>(AV51-3)/2</f>
        <v>9.1383402851058726E-2</v>
      </c>
      <c r="AZ48" t="s">
        <v>21</v>
      </c>
      <c r="BA48" s="3">
        <v>1</v>
      </c>
      <c r="BB48" s="4">
        <v>7</v>
      </c>
      <c r="BC48">
        <v>3</v>
      </c>
      <c r="BD48">
        <f>GEOMEAN(BA48:BC48)</f>
        <v>2.7589241763811208</v>
      </c>
      <c r="BE48">
        <f>BD48/BD51</f>
        <v>0.63299092996266904</v>
      </c>
      <c r="BF48" cm="1">
        <f t="array" ref="BF48:BF50">MMULT(BA48:BC50,BE48:BE50)/BE48:BE50</f>
        <v>3.1356108446580424</v>
      </c>
      <c r="BG48">
        <f>(BF51-3)/2</f>
        <v>6.7805422329021425E-2</v>
      </c>
    </row>
    <row r="49" spans="1:59">
      <c r="B49" t="s">
        <v>24</v>
      </c>
      <c r="C49" s="3">
        <f>1/D48</f>
        <v>0.14531106080498407</v>
      </c>
      <c r="D49" s="3">
        <v>1</v>
      </c>
      <c r="E49" s="4">
        <f>GEOMEAN(O49,Y49,AI49,AS49,BC49)</f>
        <v>0.13818782437080676</v>
      </c>
      <c r="F49">
        <f>GEOMEAN(C49:E49)</f>
        <v>0.27180419221796226</v>
      </c>
      <c r="G49">
        <f>F49/F51</f>
        <v>6.6034671555823876E-2</v>
      </c>
      <c r="H49">
        <v>3.0015788576948945</v>
      </c>
      <c r="I49" t="s">
        <v>14</v>
      </c>
      <c r="L49" t="s">
        <v>24</v>
      </c>
      <c r="M49" s="3">
        <f>1/N48</f>
        <v>0.14285714285714285</v>
      </c>
      <c r="N49" s="3">
        <v>1</v>
      </c>
      <c r="O49" s="4">
        <v>0.1111111111111111</v>
      </c>
      <c r="P49">
        <f>GEOMEAN(M49:O49)</f>
        <v>0.25131581370971795</v>
      </c>
      <c r="Q49">
        <f>P49/P51</f>
        <v>5.100893313294478E-2</v>
      </c>
      <c r="R49">
        <v>3.2084685598745071</v>
      </c>
      <c r="S49" t="s">
        <v>14</v>
      </c>
      <c r="U49" s="20"/>
      <c r="V49" s="20" t="s">
        <v>89</v>
      </c>
      <c r="W49" s="28">
        <v>0.1111111111111111</v>
      </c>
      <c r="X49" s="28">
        <v>1</v>
      </c>
      <c r="Y49" s="30">
        <v>0.14285714285714285</v>
      </c>
      <c r="Z49" s="20">
        <v>0.25131581370971795</v>
      </c>
      <c r="AA49" s="20">
        <v>5.9212117150026999E-2</v>
      </c>
      <c r="AB49" s="20">
        <v>3.0070217651299322</v>
      </c>
      <c r="AC49" s="20" t="s">
        <v>67</v>
      </c>
      <c r="AE49" s="20"/>
      <c r="AF49" s="20" t="s">
        <v>89</v>
      </c>
      <c r="AG49" s="28">
        <v>0.2</v>
      </c>
      <c r="AH49" s="28">
        <v>1</v>
      </c>
      <c r="AI49" s="30">
        <v>0.1111111111111111</v>
      </c>
      <c r="AJ49" s="20">
        <v>0.28114422176724974</v>
      </c>
      <c r="AK49" s="20">
        <v>5.4547632166883846E-2</v>
      </c>
      <c r="AL49" s="20">
        <v>3.2084685598745066</v>
      </c>
      <c r="AM49" s="20" t="s">
        <v>67</v>
      </c>
      <c r="AP49" t="s">
        <v>24</v>
      </c>
      <c r="AQ49" s="3">
        <f>1/AR48</f>
        <v>0.14285714285714285</v>
      </c>
      <c r="AR49" s="3">
        <v>1</v>
      </c>
      <c r="AS49" s="4">
        <v>0.2</v>
      </c>
      <c r="AT49">
        <f>GEOMEAN(AQ49:AS49)</f>
        <v>0.30571070873287987</v>
      </c>
      <c r="AU49">
        <f>AT49/AT51</f>
        <v>6.6796067946723228E-2</v>
      </c>
      <c r="AV49">
        <v>3.1827668057021175</v>
      </c>
      <c r="AW49" t="s">
        <v>14</v>
      </c>
      <c r="AZ49" t="s">
        <v>24</v>
      </c>
      <c r="BA49" s="3">
        <f>1/BB48</f>
        <v>0.14285714285714285</v>
      </c>
      <c r="BB49" s="3">
        <v>1</v>
      </c>
      <c r="BC49" s="4">
        <v>0.14285714285714285</v>
      </c>
      <c r="BD49">
        <f>GEOMEAN(BA49:BC49)</f>
        <v>0.2732758832531984</v>
      </c>
      <c r="BE49">
        <f>BD49/BD51</f>
        <v>6.2698771121615635E-2</v>
      </c>
      <c r="BF49">
        <v>3.1356108446580433</v>
      </c>
      <c r="BG49" t="s">
        <v>14</v>
      </c>
    </row>
    <row r="50" spans="1:59">
      <c r="B50" t="s">
        <v>27</v>
      </c>
      <c r="C50" s="3">
        <f>1/E48</f>
        <v>1.1846644525422441</v>
      </c>
      <c r="D50" s="3">
        <f>1/E49</f>
        <v>7.2365275635040511</v>
      </c>
      <c r="E50" s="3">
        <v>1</v>
      </c>
      <c r="F50">
        <f>GEOMEAN(C50:E50)</f>
        <v>2.0466418916765106</v>
      </c>
      <c r="G50">
        <f>F50/F51</f>
        <v>0.49723046582324593</v>
      </c>
      <c r="H50">
        <v>3.0015788576948941</v>
      </c>
      <c r="I50">
        <f>I48/0.58</f>
        <v>1.3610842197366551E-3</v>
      </c>
      <c r="L50" t="s">
        <v>27</v>
      </c>
      <c r="M50" s="3">
        <f>1/O48</f>
        <v>5</v>
      </c>
      <c r="N50" s="3">
        <f>1/O49</f>
        <v>9</v>
      </c>
      <c r="O50" s="3">
        <v>1</v>
      </c>
      <c r="P50">
        <f>GEOMEAN(M50:O50)</f>
        <v>3.556893304490063</v>
      </c>
      <c r="Q50">
        <f>P50/P51</f>
        <v>0.72193361035098647</v>
      </c>
      <c r="R50">
        <v>3.2084685598745071</v>
      </c>
      <c r="S50">
        <f>S48/0.58</f>
        <v>0.17971427575388543</v>
      </c>
      <c r="U50" s="20"/>
      <c r="V50" s="20" t="s">
        <v>90</v>
      </c>
      <c r="W50" s="28">
        <v>1</v>
      </c>
      <c r="X50" s="28">
        <v>7</v>
      </c>
      <c r="Y50" s="28">
        <v>1</v>
      </c>
      <c r="Z50" s="20">
        <v>1.9129311827723889</v>
      </c>
      <c r="AA50" s="20">
        <v>0.45070265823021105</v>
      </c>
      <c r="AB50" s="20">
        <v>3.0070217651299322</v>
      </c>
      <c r="AC50" s="20">
        <v>6.0532458016657291E-3</v>
      </c>
      <c r="AE50" s="20"/>
      <c r="AF50" s="20" t="s">
        <v>90</v>
      </c>
      <c r="AG50" s="28">
        <v>7</v>
      </c>
      <c r="AH50" s="28">
        <v>9</v>
      </c>
      <c r="AI50" s="28">
        <v>1</v>
      </c>
      <c r="AJ50" s="20">
        <v>3.9790572078963922</v>
      </c>
      <c r="AK50" s="20">
        <v>0.77201710774268528</v>
      </c>
      <c r="AL50" s="20">
        <v>3.2084685598745066</v>
      </c>
      <c r="AM50" s="20">
        <v>0.17971427575388466</v>
      </c>
      <c r="AP50" t="s">
        <v>27</v>
      </c>
      <c r="AQ50" s="3">
        <f>1/AS48</f>
        <v>0.2</v>
      </c>
      <c r="AR50" s="3">
        <f>1/AS49</f>
        <v>5</v>
      </c>
      <c r="AS50" s="3">
        <v>1</v>
      </c>
      <c r="AT50">
        <f>GEOMEAN(AQ50:AS50)</f>
        <v>1</v>
      </c>
      <c r="AU50">
        <f>AT50/AT51</f>
        <v>0.21849436751359427</v>
      </c>
      <c r="AV50">
        <v>3.1827668057021175</v>
      </c>
      <c r="AW50">
        <f>AW48/0.58</f>
        <v>0.15755759112251505</v>
      </c>
      <c r="AZ50" t="s">
        <v>27</v>
      </c>
      <c r="BA50" s="3">
        <f>1/BC48</f>
        <v>0.33333333333333331</v>
      </c>
      <c r="BB50" s="3">
        <f>1/BC49</f>
        <v>7</v>
      </c>
      <c r="BC50" s="3">
        <v>1</v>
      </c>
      <c r="BD50">
        <f>GEOMEAN(BA50:BC50)</f>
        <v>1.3263524026321305</v>
      </c>
      <c r="BE50">
        <f>BD50/BD51</f>
        <v>0.30431029891571537</v>
      </c>
      <c r="BF50">
        <v>3.1356108446580429</v>
      </c>
      <c r="BG50">
        <f>BG48/0.58</f>
        <v>0.11690590056727833</v>
      </c>
    </row>
    <row r="51" spans="1:59">
      <c r="E51" t="s">
        <v>15</v>
      </c>
      <c r="F51">
        <f>SUM(F48:F50)</f>
        <v>4.1160830487085338</v>
      </c>
      <c r="G51">
        <f>SUM(G48:G50)</f>
        <v>0.99999999999999989</v>
      </c>
      <c r="H51" s="13">
        <f>SUM(_xlfn.ANCHORARRAY(H48))/3</f>
        <v>3.0015788576948945</v>
      </c>
      <c r="O51" t="s">
        <v>15</v>
      </c>
      <c r="P51">
        <f>SUM(P48:P50)</f>
        <v>4.9268980602811778</v>
      </c>
      <c r="Q51">
        <f>SUM(Q48:Q50)</f>
        <v>1</v>
      </c>
      <c r="R51" s="13">
        <f>SUM(_xlfn.ANCHORARRAY(R48))/3</f>
        <v>3.2084685598745071</v>
      </c>
      <c r="U51" s="20"/>
      <c r="V51" s="20"/>
      <c r="W51" s="20"/>
      <c r="X51" s="20"/>
      <c r="Y51" s="20" t="s">
        <v>68</v>
      </c>
      <c r="Z51" s="20">
        <v>4.244330819534011</v>
      </c>
      <c r="AA51" s="20">
        <v>1</v>
      </c>
      <c r="AB51" s="29">
        <v>3.0070217651299322</v>
      </c>
      <c r="AC51" s="20"/>
      <c r="AE51" s="20"/>
      <c r="AF51" s="20"/>
      <c r="AG51" s="20"/>
      <c r="AH51" s="20"/>
      <c r="AI51" s="20" t="s">
        <v>68</v>
      </c>
      <c r="AJ51" s="20">
        <v>5.1541049647602097</v>
      </c>
      <c r="AK51" s="20">
        <v>0.99999999999999989</v>
      </c>
      <c r="AL51" s="29">
        <v>3.2084685598745062</v>
      </c>
      <c r="AM51" s="20"/>
      <c r="AS51" t="s">
        <v>15</v>
      </c>
      <c r="AT51">
        <f>SUM(AT48:AT50)</f>
        <v>4.5767770189214696</v>
      </c>
      <c r="AU51">
        <f>SUM(AU48:AU50)</f>
        <v>1</v>
      </c>
      <c r="AV51" s="4">
        <f>SUM(_xlfn.ANCHORARRAY(AV48))/3</f>
        <v>3.1827668057021175</v>
      </c>
      <c r="BC51" t="s">
        <v>15</v>
      </c>
      <c r="BD51">
        <f>SUM(BD48:BD50)</f>
        <v>4.3585524622664495</v>
      </c>
      <c r="BE51">
        <f>SUM(BE48:BE50)</f>
        <v>1</v>
      </c>
      <c r="BF51">
        <f>SUM(_xlfn.ANCHORARRAY(BF48))/3</f>
        <v>3.1356108446580429</v>
      </c>
    </row>
    <row r="52" spans="1:59">
      <c r="B52" s="5" t="s">
        <v>45</v>
      </c>
      <c r="L52" s="5" t="s">
        <v>45</v>
      </c>
      <c r="U52" s="20"/>
      <c r="V52" s="22" t="s">
        <v>91</v>
      </c>
      <c r="W52" s="20"/>
      <c r="X52" s="20"/>
      <c r="Y52" s="20"/>
      <c r="Z52" s="20"/>
      <c r="AA52" s="20"/>
      <c r="AB52" s="20"/>
      <c r="AC52" s="20"/>
      <c r="AE52" s="20"/>
      <c r="AF52" s="22" t="s">
        <v>91</v>
      </c>
      <c r="AG52" s="20"/>
      <c r="AH52" s="20"/>
      <c r="AI52" s="20"/>
      <c r="AJ52" s="20"/>
      <c r="AK52" s="20"/>
      <c r="AL52" s="20"/>
      <c r="AM52" s="20"/>
      <c r="AP52" s="5" t="s">
        <v>45</v>
      </c>
      <c r="AZ52" s="5" t="s">
        <v>45</v>
      </c>
    </row>
    <row r="53" spans="1:59">
      <c r="A53" t="s">
        <v>97</v>
      </c>
      <c r="B53" s="5" t="s">
        <v>39</v>
      </c>
      <c r="C53" t="s">
        <v>21</v>
      </c>
      <c r="D53" t="s">
        <v>24</v>
      </c>
      <c r="E53" t="s">
        <v>27</v>
      </c>
      <c r="F53" s="2" t="s">
        <v>10</v>
      </c>
      <c r="G53" s="1" t="s">
        <v>11</v>
      </c>
      <c r="H53" t="s">
        <v>12</v>
      </c>
      <c r="I53" t="s">
        <v>13</v>
      </c>
      <c r="K53" t="s">
        <v>98</v>
      </c>
      <c r="L53" s="5" t="s">
        <v>39</v>
      </c>
      <c r="M53" t="s">
        <v>21</v>
      </c>
      <c r="N53" t="s">
        <v>24</v>
      </c>
      <c r="O53" t="s">
        <v>27</v>
      </c>
      <c r="P53" s="2" t="s">
        <v>10</v>
      </c>
      <c r="Q53" s="1" t="s">
        <v>11</v>
      </c>
      <c r="R53" t="s">
        <v>12</v>
      </c>
      <c r="S53" t="s">
        <v>13</v>
      </c>
      <c r="U53" t="s">
        <v>99</v>
      </c>
      <c r="V53" s="22" t="s">
        <v>72</v>
      </c>
      <c r="W53" s="20" t="s">
        <v>88</v>
      </c>
      <c r="X53" s="20" t="s">
        <v>89</v>
      </c>
      <c r="Y53" s="20" t="s">
        <v>90</v>
      </c>
      <c r="Z53" s="27" t="s">
        <v>64</v>
      </c>
      <c r="AA53" s="26" t="s">
        <v>11</v>
      </c>
      <c r="AB53" s="20" t="s">
        <v>65</v>
      </c>
      <c r="AC53" s="20" t="s">
        <v>66</v>
      </c>
      <c r="AE53" t="s">
        <v>100</v>
      </c>
      <c r="AF53" s="22" t="s">
        <v>72</v>
      </c>
      <c r="AG53" s="20" t="s">
        <v>88</v>
      </c>
      <c r="AH53" s="20" t="s">
        <v>89</v>
      </c>
      <c r="AI53" s="20" t="s">
        <v>90</v>
      </c>
      <c r="AJ53" s="27" t="s">
        <v>64</v>
      </c>
      <c r="AK53" s="26" t="s">
        <v>11</v>
      </c>
      <c r="AL53" s="20" t="s">
        <v>65</v>
      </c>
      <c r="AM53" s="20" t="s">
        <v>66</v>
      </c>
      <c r="AO53" t="s">
        <v>101</v>
      </c>
      <c r="AP53" s="5" t="s">
        <v>39</v>
      </c>
      <c r="AQ53" t="s">
        <v>21</v>
      </c>
      <c r="AR53" t="s">
        <v>24</v>
      </c>
      <c r="AS53" t="s">
        <v>27</v>
      </c>
      <c r="AT53" s="2" t="s">
        <v>10</v>
      </c>
      <c r="AU53" s="1" t="s">
        <v>11</v>
      </c>
      <c r="AV53" t="s">
        <v>12</v>
      </c>
      <c r="AW53" t="s">
        <v>13</v>
      </c>
      <c r="AY53" t="s">
        <v>102</v>
      </c>
      <c r="AZ53" s="5" t="s">
        <v>39</v>
      </c>
      <c r="BA53" t="s">
        <v>21</v>
      </c>
      <c r="BB53" t="s">
        <v>24</v>
      </c>
      <c r="BC53" t="s">
        <v>27</v>
      </c>
      <c r="BD53" s="2" t="s">
        <v>10</v>
      </c>
      <c r="BE53" s="1" t="s">
        <v>11</v>
      </c>
      <c r="BF53" t="s">
        <v>12</v>
      </c>
      <c r="BG53" t="s">
        <v>13</v>
      </c>
    </row>
    <row r="54" spans="1:59">
      <c r="B54" t="s">
        <v>21</v>
      </c>
      <c r="C54" s="3">
        <v>1</v>
      </c>
      <c r="D54" s="4">
        <f>GEOMEAN(N54,X54,AH54,AR54,BB54)</f>
        <v>3.0049220937458312</v>
      </c>
      <c r="E54" s="4">
        <f>GEOMEAN(O54,Y54,AI54,AS54,BC54)</f>
        <v>0.42168460634274996</v>
      </c>
      <c r="F54">
        <f>GEOMEAN(C54:E54)</f>
        <v>1.0821155919524645</v>
      </c>
      <c r="G54">
        <f>F54/F57</f>
        <v>0.30524002862647764</v>
      </c>
      <c r="H54" cm="1">
        <f t="array" ref="H54:H56">MMULT(C54:E56,G54:G56)/G54:G56</f>
        <v>3.0621443997806042</v>
      </c>
      <c r="I54">
        <f>(H57-3)/2</f>
        <v>3.1072199890302299E-2</v>
      </c>
      <c r="L54" t="s">
        <v>21</v>
      </c>
      <c r="M54" s="3">
        <v>1</v>
      </c>
      <c r="N54" s="4">
        <v>7</v>
      </c>
      <c r="O54" s="4">
        <v>0.2</v>
      </c>
      <c r="P54">
        <f>GEOMEAN(M54:O54)</f>
        <v>1.1186889420813968</v>
      </c>
      <c r="Q54">
        <f>P54/P57</f>
        <v>0.22705745651606871</v>
      </c>
      <c r="R54" cm="1">
        <f t="array" ref="R54:R56">MMULT(M54:O56,Q54:Q56)/Q54:Q56</f>
        <v>3.2084685598745071</v>
      </c>
      <c r="S54">
        <f>(R57-3)/2</f>
        <v>0.10423427993725354</v>
      </c>
      <c r="U54" s="20"/>
      <c r="V54" s="20" t="s">
        <v>88</v>
      </c>
      <c r="W54" s="28">
        <v>1</v>
      </c>
      <c r="X54" s="30">
        <v>7</v>
      </c>
      <c r="Y54" s="30">
        <v>0.33333333333333331</v>
      </c>
      <c r="Z54" s="20">
        <v>1.3263524026321305</v>
      </c>
      <c r="AA54" s="20">
        <v>0.30431029891571537</v>
      </c>
      <c r="AB54" s="20">
        <v>3.1356108446580429</v>
      </c>
      <c r="AC54" s="20">
        <v>6.7805422329021425E-2</v>
      </c>
      <c r="AE54" s="20"/>
      <c r="AF54" s="20" t="s">
        <v>88</v>
      </c>
      <c r="AG54" s="28">
        <v>1</v>
      </c>
      <c r="AH54" s="30">
        <v>5</v>
      </c>
      <c r="AI54" s="30">
        <v>0.2</v>
      </c>
      <c r="AJ54" s="20">
        <v>1</v>
      </c>
      <c r="AK54" s="20">
        <v>0.21849436751359427</v>
      </c>
      <c r="AL54" s="20">
        <v>3.182766805702117</v>
      </c>
      <c r="AM54" s="20">
        <v>9.1383402851058504E-2</v>
      </c>
      <c r="AP54" t="s">
        <v>21</v>
      </c>
      <c r="AQ54" s="3">
        <v>1</v>
      </c>
      <c r="AR54" s="4">
        <v>7</v>
      </c>
      <c r="AS54">
        <v>9</v>
      </c>
      <c r="AT54">
        <f>GEOMEAN(AQ54:AS54)</f>
        <v>3.9790572078963922</v>
      </c>
      <c r="AU54">
        <f>AT54/AT57</f>
        <v>0.77201710774268528</v>
      </c>
      <c r="AV54" cm="1">
        <f t="array" ref="AV54:AV56">MMULT(AQ54:AS56,AU54:AU56)/AU54:AU56</f>
        <v>3.2084685598745066</v>
      </c>
      <c r="AW54">
        <f>(AV57-3)/2</f>
        <v>0.10423427993725309</v>
      </c>
      <c r="AZ54" t="s">
        <v>21</v>
      </c>
      <c r="BA54" s="3">
        <v>1</v>
      </c>
      <c r="BB54" s="4">
        <v>0.14285714285714299</v>
      </c>
      <c r="BC54" s="4">
        <v>0.1111111111111111</v>
      </c>
      <c r="BD54">
        <f>GEOMEAN(BA54:BC54)</f>
        <v>0.25131581370971801</v>
      </c>
      <c r="BE54">
        <f>BD54/BD57</f>
        <v>5.10089331329448E-2</v>
      </c>
      <c r="BF54" cm="1">
        <f t="array" ref="BF54:BF56">MMULT(BA54:BC56,BE54:BE56)/BE54:BE56</f>
        <v>3.2084685598745066</v>
      </c>
      <c r="BG54">
        <f>(BF57-3)/2</f>
        <v>0.10423427993725309</v>
      </c>
    </row>
    <row r="55" spans="1:59">
      <c r="B55" t="s">
        <v>24</v>
      </c>
      <c r="C55" s="3">
        <f>1/D54</f>
        <v>0.33278732985500958</v>
      </c>
      <c r="D55" s="3">
        <v>1</v>
      </c>
      <c r="E55" s="4">
        <f>GEOMEAN(O55,Y55,AI55,AS55,BC55)</f>
        <v>0.29587773273146395</v>
      </c>
      <c r="F55">
        <f>GEOMEAN(C55:E55)</f>
        <v>0.4617706810927954</v>
      </c>
      <c r="G55">
        <f>F55/F57</f>
        <v>0.13025493483678097</v>
      </c>
      <c r="H55">
        <v>3.0621443997806046</v>
      </c>
      <c r="I55" t="s">
        <v>14</v>
      </c>
      <c r="L55" t="s">
        <v>24</v>
      </c>
      <c r="M55" s="3">
        <f>1/N54</f>
        <v>0.14285714285714285</v>
      </c>
      <c r="N55" s="3">
        <v>1</v>
      </c>
      <c r="O55" s="4">
        <v>0.1111111111111111</v>
      </c>
      <c r="P55">
        <f>GEOMEAN(M55:O55)</f>
        <v>0.25131581370971795</v>
      </c>
      <c r="Q55">
        <f>P55/P57</f>
        <v>5.100893313294478E-2</v>
      </c>
      <c r="R55">
        <v>3.2084685598745071</v>
      </c>
      <c r="S55" t="s">
        <v>14</v>
      </c>
      <c r="U55" s="20"/>
      <c r="V55" s="20" t="s">
        <v>89</v>
      </c>
      <c r="W55" s="28">
        <v>0.14285714285714285</v>
      </c>
      <c r="X55" s="28">
        <v>1</v>
      </c>
      <c r="Y55" s="30">
        <v>0.14285714285714285</v>
      </c>
      <c r="Z55" s="20">
        <v>0.2732758832531984</v>
      </c>
      <c r="AA55" s="20">
        <v>6.2698771121615635E-2</v>
      </c>
      <c r="AB55" s="20">
        <v>3.1356108446580433</v>
      </c>
      <c r="AC55" s="20" t="s">
        <v>67</v>
      </c>
      <c r="AE55" s="20"/>
      <c r="AF55" s="20" t="s">
        <v>89</v>
      </c>
      <c r="AG55" s="28">
        <v>0.2</v>
      </c>
      <c r="AH55" s="28">
        <v>1</v>
      </c>
      <c r="AI55" s="30">
        <v>0.14285714285714285</v>
      </c>
      <c r="AJ55" s="20">
        <v>0.30571070873287987</v>
      </c>
      <c r="AK55" s="20">
        <v>6.6796067946723228E-2</v>
      </c>
      <c r="AL55" s="20">
        <v>3.182766805702117</v>
      </c>
      <c r="AM55" s="20" t="s">
        <v>67</v>
      </c>
      <c r="AP55" t="s">
        <v>24</v>
      </c>
      <c r="AQ55" s="3">
        <f>1/AR54</f>
        <v>0.14285714285714285</v>
      </c>
      <c r="AR55" s="3">
        <v>1</v>
      </c>
      <c r="AS55" s="4">
        <v>5</v>
      </c>
      <c r="AT55">
        <f>GEOMEAN(AQ55:AS55)</f>
        <v>0.89390353509656761</v>
      </c>
      <c r="AU55">
        <f>AT55/AT57</f>
        <v>0.17343526009043078</v>
      </c>
      <c r="AV55">
        <v>3.2084685598745071</v>
      </c>
      <c r="AW55" t="s">
        <v>14</v>
      </c>
      <c r="AZ55" t="s">
        <v>24</v>
      </c>
      <c r="BA55" s="3">
        <f>1/BB54</f>
        <v>6.9999999999999938</v>
      </c>
      <c r="BB55" s="3">
        <v>1</v>
      </c>
      <c r="BC55" s="4">
        <v>0.2</v>
      </c>
      <c r="BD55">
        <f>GEOMEAN(BA55:BC55)</f>
        <v>1.1186889420813964</v>
      </c>
      <c r="BE55">
        <f>BD55/BD57</f>
        <v>0.22705745651606865</v>
      </c>
      <c r="BF55">
        <v>3.2084685598745066</v>
      </c>
      <c r="BG55" t="s">
        <v>14</v>
      </c>
    </row>
    <row r="56" spans="1:59">
      <c r="B56" t="s">
        <v>27</v>
      </c>
      <c r="C56" s="3">
        <f>1/E54</f>
        <v>2.3714406097793117</v>
      </c>
      <c r="D56" s="3">
        <f>1/E55</f>
        <v>3.3797744452354288</v>
      </c>
      <c r="E56" s="3">
        <v>1</v>
      </c>
      <c r="F56">
        <f>GEOMEAN(C56:E56)</f>
        <v>2.0012437573173369</v>
      </c>
      <c r="G56">
        <f>F56/F57</f>
        <v>0.56450503653674144</v>
      </c>
      <c r="H56">
        <v>3.0621443997806046</v>
      </c>
      <c r="I56">
        <f>I54/0.58</f>
        <v>5.3572758431555692E-2</v>
      </c>
      <c r="L56" t="s">
        <v>27</v>
      </c>
      <c r="M56" s="3">
        <f>1/O54</f>
        <v>5</v>
      </c>
      <c r="N56" s="3">
        <f>1/O55</f>
        <v>9</v>
      </c>
      <c r="O56" s="3">
        <v>1</v>
      </c>
      <c r="P56">
        <f>GEOMEAN(M56:O56)</f>
        <v>3.556893304490063</v>
      </c>
      <c r="Q56">
        <f>P56/P57</f>
        <v>0.72193361035098647</v>
      </c>
      <c r="R56">
        <v>3.2084685598745071</v>
      </c>
      <c r="S56">
        <f>S54/0.58</f>
        <v>0.17971427575388543</v>
      </c>
      <c r="U56" s="20"/>
      <c r="V56" s="20" t="s">
        <v>90</v>
      </c>
      <c r="W56" s="28">
        <v>3</v>
      </c>
      <c r="X56" s="28">
        <v>7</v>
      </c>
      <c r="Y56" s="28">
        <v>1</v>
      </c>
      <c r="Z56" s="20">
        <v>2.7589241763811208</v>
      </c>
      <c r="AA56" s="20">
        <v>0.63299092996266904</v>
      </c>
      <c r="AB56" s="20">
        <v>3.1356108446580424</v>
      </c>
      <c r="AC56" s="20">
        <v>0.11690590056727833</v>
      </c>
      <c r="AE56" s="20"/>
      <c r="AF56" s="20" t="s">
        <v>90</v>
      </c>
      <c r="AG56" s="28">
        <v>5</v>
      </c>
      <c r="AH56" s="28">
        <v>7</v>
      </c>
      <c r="AI56" s="28">
        <v>1</v>
      </c>
      <c r="AJ56" s="20">
        <v>3.2710663101885897</v>
      </c>
      <c r="AK56" s="20">
        <v>0.71470956453968248</v>
      </c>
      <c r="AL56" s="20">
        <v>3.1827668057021175</v>
      </c>
      <c r="AM56" s="20">
        <v>0.15755759112251466</v>
      </c>
      <c r="AP56" t="s">
        <v>27</v>
      </c>
      <c r="AQ56" s="3">
        <f>1/AS54</f>
        <v>0.1111111111111111</v>
      </c>
      <c r="AR56" s="3">
        <f>1/AS55</f>
        <v>0.2</v>
      </c>
      <c r="AS56" s="3">
        <v>1</v>
      </c>
      <c r="AT56">
        <f>GEOMEAN(AQ56:AS56)</f>
        <v>0.28114422176724974</v>
      </c>
      <c r="AU56">
        <f>AT56/AT57</f>
        <v>5.4547632166883846E-2</v>
      </c>
      <c r="AV56">
        <v>3.2084685598745066</v>
      </c>
      <c r="AW56">
        <f>AW54/0.58</f>
        <v>0.17971427575388466</v>
      </c>
      <c r="AZ56" t="s">
        <v>27</v>
      </c>
      <c r="BA56" s="3">
        <f>1/BC54</f>
        <v>9</v>
      </c>
      <c r="BB56" s="3">
        <f>1/BC55</f>
        <v>5</v>
      </c>
      <c r="BC56" s="3">
        <v>1</v>
      </c>
      <c r="BD56">
        <f>GEOMEAN(BA56:BC56)</f>
        <v>3.556893304490063</v>
      </c>
      <c r="BE56">
        <f>BD56/BD57</f>
        <v>0.72193361035098658</v>
      </c>
      <c r="BF56">
        <v>3.2084685598745066</v>
      </c>
      <c r="BG56">
        <f>BG54/0.58</f>
        <v>0.17971427575388466</v>
      </c>
    </row>
    <row r="57" spans="1:59">
      <c r="E57" t="s">
        <v>15</v>
      </c>
      <c r="F57">
        <f>SUM(F54:F56)</f>
        <v>3.5451300303625968</v>
      </c>
      <c r="G57">
        <f>SUM(G54:G56)</f>
        <v>1</v>
      </c>
      <c r="H57" s="4">
        <f>SUM(_xlfn.ANCHORARRAY(H54))/3</f>
        <v>3.0621443997806046</v>
      </c>
      <c r="O57" t="s">
        <v>15</v>
      </c>
      <c r="P57">
        <f>SUM(P54:P56)</f>
        <v>4.9268980602811778</v>
      </c>
      <c r="Q57">
        <f>SUM(Q54:Q56)</f>
        <v>1</v>
      </c>
      <c r="R57" s="4">
        <f>SUM(_xlfn.ANCHORARRAY(R54))/3</f>
        <v>3.2084685598745071</v>
      </c>
      <c r="U57" s="20"/>
      <c r="V57" s="20"/>
      <c r="W57" s="20"/>
      <c r="X57" s="20"/>
      <c r="Y57" s="20" t="s">
        <v>68</v>
      </c>
      <c r="Z57" s="20">
        <v>4.3585524622664495</v>
      </c>
      <c r="AA57" s="20">
        <v>1</v>
      </c>
      <c r="AB57" s="30">
        <v>3.1356108446580429</v>
      </c>
      <c r="AC57" s="20"/>
      <c r="AE57" s="20"/>
      <c r="AF57" s="20"/>
      <c r="AG57" s="20"/>
      <c r="AH57" s="20"/>
      <c r="AI57" s="20" t="s">
        <v>68</v>
      </c>
      <c r="AJ57" s="20">
        <v>4.5767770189214696</v>
      </c>
      <c r="AK57" s="20">
        <v>1</v>
      </c>
      <c r="AL57" s="30">
        <v>3.182766805702117</v>
      </c>
      <c r="AM57" s="20"/>
      <c r="AS57" t="s">
        <v>15</v>
      </c>
      <c r="AT57">
        <f>SUM(AT54:AT56)</f>
        <v>5.1541049647602097</v>
      </c>
      <c r="AU57">
        <f>SUM(AU54:AU56)</f>
        <v>0.99999999999999989</v>
      </c>
      <c r="AV57" s="4">
        <f>SUM(_xlfn.ANCHORARRAY(AV54))/3</f>
        <v>3.2084685598745062</v>
      </c>
      <c r="BC57" t="s">
        <v>15</v>
      </c>
      <c r="BD57">
        <f>SUM(BD54:BD56)</f>
        <v>4.9268980602811769</v>
      </c>
      <c r="BE57">
        <f>SUM(BE54:BE56)</f>
        <v>1</v>
      </c>
      <c r="BF57">
        <f>SUM(_xlfn.ANCHORARRAY(BF54))/3</f>
        <v>3.2084685598745062</v>
      </c>
    </row>
    <row r="58" spans="1:59">
      <c r="B58" s="5" t="s">
        <v>46</v>
      </c>
      <c r="L58" s="5" t="s">
        <v>46</v>
      </c>
      <c r="U58" s="20"/>
      <c r="V58" s="22" t="s">
        <v>92</v>
      </c>
      <c r="W58" s="20"/>
      <c r="X58" s="20"/>
      <c r="Y58" s="20"/>
      <c r="Z58" s="20"/>
      <c r="AA58" s="20"/>
      <c r="AB58" s="20"/>
      <c r="AC58" s="20"/>
      <c r="AE58" s="20"/>
      <c r="AF58" s="22" t="s">
        <v>92</v>
      </c>
      <c r="AG58" s="20"/>
      <c r="AH58" s="20"/>
      <c r="AI58" s="20"/>
      <c r="AJ58" s="20"/>
      <c r="AK58" s="20"/>
      <c r="AL58" s="20"/>
      <c r="AM58" s="20"/>
      <c r="AP58" s="5" t="s">
        <v>46</v>
      </c>
      <c r="AZ58" s="5" t="s">
        <v>46</v>
      </c>
    </row>
    <row r="59" spans="1:59">
      <c r="A59" t="s">
        <v>97</v>
      </c>
      <c r="B59" s="5" t="s">
        <v>22</v>
      </c>
      <c r="C59" t="s">
        <v>21</v>
      </c>
      <c r="D59" t="s">
        <v>24</v>
      </c>
      <c r="E59" t="s">
        <v>27</v>
      </c>
      <c r="F59" s="2" t="s">
        <v>10</v>
      </c>
      <c r="G59" s="1" t="s">
        <v>11</v>
      </c>
      <c r="H59" t="s">
        <v>12</v>
      </c>
      <c r="I59" t="s">
        <v>13</v>
      </c>
      <c r="K59" t="s">
        <v>98</v>
      </c>
      <c r="L59" s="5" t="s">
        <v>22</v>
      </c>
      <c r="M59" t="s">
        <v>21</v>
      </c>
      <c r="N59" t="s">
        <v>24</v>
      </c>
      <c r="O59" t="s">
        <v>27</v>
      </c>
      <c r="P59" s="2" t="s">
        <v>10</v>
      </c>
      <c r="Q59" s="1" t="s">
        <v>11</v>
      </c>
      <c r="R59" t="s">
        <v>12</v>
      </c>
      <c r="S59" t="s">
        <v>13</v>
      </c>
      <c r="U59" t="s">
        <v>99</v>
      </c>
      <c r="V59" s="22" t="s">
        <v>73</v>
      </c>
      <c r="W59" s="20" t="s">
        <v>88</v>
      </c>
      <c r="X59" s="20" t="s">
        <v>89</v>
      </c>
      <c r="Y59" s="20" t="s">
        <v>90</v>
      </c>
      <c r="Z59" s="27" t="s">
        <v>64</v>
      </c>
      <c r="AA59" s="26" t="s">
        <v>11</v>
      </c>
      <c r="AB59" s="20" t="s">
        <v>65</v>
      </c>
      <c r="AC59" s="20" t="s">
        <v>66</v>
      </c>
      <c r="AE59" t="s">
        <v>100</v>
      </c>
      <c r="AF59" s="22" t="s">
        <v>73</v>
      </c>
      <c r="AG59" s="20" t="s">
        <v>88</v>
      </c>
      <c r="AH59" s="20" t="s">
        <v>89</v>
      </c>
      <c r="AI59" s="20" t="s">
        <v>90</v>
      </c>
      <c r="AJ59" s="27" t="s">
        <v>64</v>
      </c>
      <c r="AK59" s="26" t="s">
        <v>11</v>
      </c>
      <c r="AL59" s="20" t="s">
        <v>65</v>
      </c>
      <c r="AM59" s="20" t="s">
        <v>66</v>
      </c>
      <c r="AO59" t="s">
        <v>101</v>
      </c>
      <c r="AP59" s="5" t="s">
        <v>22</v>
      </c>
      <c r="AQ59" t="s">
        <v>21</v>
      </c>
      <c r="AR59" t="s">
        <v>24</v>
      </c>
      <c r="AS59" t="s">
        <v>27</v>
      </c>
      <c r="AT59" s="2" t="s">
        <v>10</v>
      </c>
      <c r="AU59" s="1" t="s">
        <v>11</v>
      </c>
      <c r="AV59" t="s">
        <v>12</v>
      </c>
      <c r="AW59" t="s">
        <v>13</v>
      </c>
      <c r="AY59" t="s">
        <v>102</v>
      </c>
      <c r="AZ59" s="5" t="s">
        <v>22</v>
      </c>
      <c r="BA59" t="s">
        <v>21</v>
      </c>
      <c r="BB59" t="s">
        <v>24</v>
      </c>
      <c r="BC59" t="s">
        <v>27</v>
      </c>
      <c r="BD59" s="2" t="s">
        <v>10</v>
      </c>
      <c r="BE59" s="1" t="s">
        <v>11</v>
      </c>
      <c r="BF59" t="s">
        <v>12</v>
      </c>
      <c r="BG59" t="s">
        <v>13</v>
      </c>
    </row>
    <row r="60" spans="1:59">
      <c r="B60" t="s">
        <v>21</v>
      </c>
      <c r="C60" s="3">
        <v>1</v>
      </c>
      <c r="D60" s="4">
        <f>GEOMEAN(N60,X60,AH60,AR60,BB60)</f>
        <v>3.4378302694311564</v>
      </c>
      <c r="E60" s="4">
        <f>GEOMEAN(O60,Y60,AI60,AS60,BC60)</f>
        <v>0.93491987614847016</v>
      </c>
      <c r="F60">
        <f>GEOMEAN(C60:E60)</f>
        <v>1.475773161594552</v>
      </c>
      <c r="G60">
        <f>F60/F63</f>
        <v>0.39521328839377728</v>
      </c>
      <c r="H60" cm="1">
        <f t="array" ref="H60:H62">MMULT(C60:E62,G60:G62)/G60:G62</f>
        <v>3.034876826012566</v>
      </c>
      <c r="I60">
        <f>(H63-3)/2</f>
        <v>1.7438413006282794E-2</v>
      </c>
      <c r="L60" t="s">
        <v>21</v>
      </c>
      <c r="M60" s="3">
        <v>1</v>
      </c>
      <c r="N60" s="4">
        <v>7</v>
      </c>
      <c r="O60" s="4">
        <v>1</v>
      </c>
      <c r="P60">
        <f>GEOMEAN(M60:O60)</f>
        <v>1.9129311827723889</v>
      </c>
      <c r="Q60">
        <f>P60/P63</f>
        <v>0.45070265823021105</v>
      </c>
      <c r="R60" cm="1">
        <f t="array" ref="R60:R62">MMULT(M60:O62,Q60:Q62)/Q60:Q62</f>
        <v>3.0070217651299327</v>
      </c>
      <c r="S60">
        <f>(R63-3)/2</f>
        <v>3.5108825649661224E-3</v>
      </c>
      <c r="U60" s="20"/>
      <c r="V60" s="20" t="s">
        <v>88</v>
      </c>
      <c r="W60" s="28">
        <v>1</v>
      </c>
      <c r="X60" s="30">
        <v>7</v>
      </c>
      <c r="Y60" s="30">
        <v>0.33333333333333331</v>
      </c>
      <c r="Z60" s="20">
        <v>1.3263524026321305</v>
      </c>
      <c r="AA60" s="20">
        <v>0.30431029891571537</v>
      </c>
      <c r="AB60" s="20">
        <v>3.1356108446580429</v>
      </c>
      <c r="AC60" s="20">
        <v>6.7805422329021425E-2</v>
      </c>
      <c r="AE60" s="20"/>
      <c r="AF60" s="20" t="s">
        <v>88</v>
      </c>
      <c r="AG60" s="28">
        <v>1</v>
      </c>
      <c r="AH60" s="30">
        <v>0.2</v>
      </c>
      <c r="AI60" s="30">
        <v>0.14285714285714285</v>
      </c>
      <c r="AJ60" s="20">
        <v>0.30571070873287987</v>
      </c>
      <c r="AK60" s="20">
        <v>6.6796067946723228E-2</v>
      </c>
      <c r="AL60" s="20">
        <v>3.182766805702117</v>
      </c>
      <c r="AM60" s="20">
        <v>9.1383402851058504E-2</v>
      </c>
      <c r="AP60" t="s">
        <v>21</v>
      </c>
      <c r="AQ60" s="3">
        <v>1</v>
      </c>
      <c r="AR60" s="4">
        <v>7</v>
      </c>
      <c r="AS60">
        <v>5</v>
      </c>
      <c r="AT60">
        <f>GEOMEAN(AQ60:AS60)</f>
        <v>3.2710663101885897</v>
      </c>
      <c r="AU60">
        <f>AT60/AT63</f>
        <v>0.71470956453968248</v>
      </c>
      <c r="AV60" cm="1">
        <f t="array" ref="AV60:AV62">MMULT(AQ60:AS62,AU60:AU62)/AU60:AU62</f>
        <v>3.1827668057021175</v>
      </c>
      <c r="AW60">
        <f>(AV63-3)/2</f>
        <v>9.1383402851058726E-2</v>
      </c>
      <c r="AZ60" t="s">
        <v>21</v>
      </c>
      <c r="BA60" s="3">
        <v>1</v>
      </c>
      <c r="BB60" s="4">
        <v>7</v>
      </c>
      <c r="BC60">
        <v>3</v>
      </c>
      <c r="BD60">
        <f>GEOMEAN(BA60:BC60)</f>
        <v>2.7589241763811208</v>
      </c>
      <c r="BE60">
        <f>BD60/BD63</f>
        <v>0.63299092996266904</v>
      </c>
      <c r="BF60" cm="1">
        <f t="array" ref="BF60:BF62">MMULT(BA60:BC62,BE60:BE62)/BE60:BE62</f>
        <v>3.1356108446580424</v>
      </c>
      <c r="BG60">
        <f>(BF63-3)/2</f>
        <v>6.7805422329021425E-2</v>
      </c>
    </row>
    <row r="61" spans="1:59">
      <c r="B61" t="s">
        <v>24</v>
      </c>
      <c r="C61" s="3">
        <f>1/D60</f>
        <v>0.2908811435200569</v>
      </c>
      <c r="D61" s="3">
        <v>1</v>
      </c>
      <c r="E61" s="4">
        <f>GEOMEAN(O61,Y61,AI61,AS61,BC61)</f>
        <v>0.15542621834462733</v>
      </c>
      <c r="F61">
        <f>GEOMEAN(C61:E61)</f>
        <v>0.35624322720294599</v>
      </c>
      <c r="G61">
        <f>F61/F63</f>
        <v>9.5402234540411343E-2</v>
      </c>
      <c r="H61">
        <v>3.0348768260125651</v>
      </c>
      <c r="I61" t="s">
        <v>14</v>
      </c>
      <c r="L61" t="s">
        <v>24</v>
      </c>
      <c r="M61" s="3">
        <f>1/N60</f>
        <v>0.14285714285714285</v>
      </c>
      <c r="N61" s="3">
        <v>1</v>
      </c>
      <c r="O61" s="4">
        <v>0.1111111111111111</v>
      </c>
      <c r="P61">
        <f>GEOMEAN(M61:O61)</f>
        <v>0.25131581370971795</v>
      </c>
      <c r="Q61">
        <f>P61/P63</f>
        <v>5.9212117150026999E-2</v>
      </c>
      <c r="R61">
        <v>3.0070217651299318</v>
      </c>
      <c r="S61" t="s">
        <v>14</v>
      </c>
      <c r="U61" s="20"/>
      <c r="V61" s="20" t="s">
        <v>89</v>
      </c>
      <c r="W61" s="28">
        <v>0.14285714285714285</v>
      </c>
      <c r="X61" s="28">
        <v>1</v>
      </c>
      <c r="Y61" s="30">
        <v>0.14285714285714285</v>
      </c>
      <c r="Z61" s="20">
        <v>0.2732758832531984</v>
      </c>
      <c r="AA61" s="20">
        <v>6.2698771121615635E-2</v>
      </c>
      <c r="AB61" s="20">
        <v>3.1356108446580433</v>
      </c>
      <c r="AC61" s="20" t="s">
        <v>67</v>
      </c>
      <c r="AE61" s="20"/>
      <c r="AF61" s="20" t="s">
        <v>89</v>
      </c>
      <c r="AG61" s="28">
        <v>5</v>
      </c>
      <c r="AH61" s="28">
        <v>1</v>
      </c>
      <c r="AI61" s="30">
        <v>0.2</v>
      </c>
      <c r="AJ61" s="20">
        <v>1</v>
      </c>
      <c r="AK61" s="20">
        <v>0.21849436751359427</v>
      </c>
      <c r="AL61" s="20">
        <v>3.182766805702117</v>
      </c>
      <c r="AM61" s="20" t="s">
        <v>67</v>
      </c>
      <c r="AP61" t="s">
        <v>24</v>
      </c>
      <c r="AQ61" s="3">
        <f>1/AR60</f>
        <v>0.14285714285714285</v>
      </c>
      <c r="AR61" s="3">
        <v>1</v>
      </c>
      <c r="AS61" s="4">
        <v>0.2</v>
      </c>
      <c r="AT61">
        <f>GEOMEAN(AQ61:AS61)</f>
        <v>0.30571070873287987</v>
      </c>
      <c r="AU61">
        <f>AT61/AT63</f>
        <v>6.6796067946723228E-2</v>
      </c>
      <c r="AV61">
        <v>3.1827668057021175</v>
      </c>
      <c r="AW61" t="s">
        <v>14</v>
      </c>
      <c r="AZ61" t="s">
        <v>24</v>
      </c>
      <c r="BA61" s="3">
        <f>1/BB60</f>
        <v>0.14285714285714285</v>
      </c>
      <c r="BB61" s="3">
        <v>1</v>
      </c>
      <c r="BC61" s="4">
        <v>0.14285714285714285</v>
      </c>
      <c r="BD61">
        <f>GEOMEAN(BA61:BC61)</f>
        <v>0.2732758832531984</v>
      </c>
      <c r="BE61">
        <f>BD61/BD63</f>
        <v>6.2698771121615635E-2</v>
      </c>
      <c r="BF61">
        <v>3.1356108446580433</v>
      </c>
      <c r="BG61" t="s">
        <v>14</v>
      </c>
    </row>
    <row r="62" spans="1:59">
      <c r="B62" t="s">
        <v>27</v>
      </c>
      <c r="C62" s="3">
        <f>1/E60</f>
        <v>1.0696103757250688</v>
      </c>
      <c r="D62" s="3">
        <f>1/E61</f>
        <v>6.4339209346436972</v>
      </c>
      <c r="E62" s="3">
        <v>1</v>
      </c>
      <c r="F62">
        <f>GEOMEAN(C62:E62)</f>
        <v>1.9021018833698613</v>
      </c>
      <c r="G62">
        <f>F62/F63</f>
        <v>0.50938447706581136</v>
      </c>
      <c r="H62">
        <v>3.0348768260125656</v>
      </c>
      <c r="I62">
        <f>I60/0.58</f>
        <v>3.0066229321177234E-2</v>
      </c>
      <c r="L62" t="s">
        <v>27</v>
      </c>
      <c r="M62" s="3">
        <f>1/O60</f>
        <v>1</v>
      </c>
      <c r="N62" s="3">
        <f>1/O61</f>
        <v>9</v>
      </c>
      <c r="O62" s="3">
        <v>1</v>
      </c>
      <c r="P62">
        <f>GEOMEAN(M62:O62)</f>
        <v>2.0800838230519041</v>
      </c>
      <c r="Q62">
        <f>P62/P63</f>
        <v>0.49008522461976195</v>
      </c>
      <c r="R62">
        <v>3.0070217651299322</v>
      </c>
      <c r="S62">
        <f>S60/0.58</f>
        <v>6.0532458016657291E-3</v>
      </c>
      <c r="U62" s="20"/>
      <c r="V62" s="20" t="s">
        <v>90</v>
      </c>
      <c r="W62" s="28">
        <v>3</v>
      </c>
      <c r="X62" s="28">
        <v>7</v>
      </c>
      <c r="Y62" s="28">
        <v>1</v>
      </c>
      <c r="Z62" s="20">
        <v>2.7589241763811208</v>
      </c>
      <c r="AA62" s="20">
        <v>0.63299092996266904</v>
      </c>
      <c r="AB62" s="20">
        <v>3.1356108446580424</v>
      </c>
      <c r="AC62" s="20">
        <v>0.11690590056727833</v>
      </c>
      <c r="AE62" s="20"/>
      <c r="AF62" s="20" t="s">
        <v>90</v>
      </c>
      <c r="AG62" s="28">
        <v>7</v>
      </c>
      <c r="AH62" s="28">
        <v>5</v>
      </c>
      <c r="AI62" s="28">
        <v>1</v>
      </c>
      <c r="AJ62" s="20">
        <v>3.2710663101885897</v>
      </c>
      <c r="AK62" s="20">
        <v>0.71470956453968248</v>
      </c>
      <c r="AL62" s="20">
        <v>3.1827668057021175</v>
      </c>
      <c r="AM62" s="20">
        <v>0.15755759112251466</v>
      </c>
      <c r="AP62" t="s">
        <v>27</v>
      </c>
      <c r="AQ62" s="3">
        <f>1/AS60</f>
        <v>0.2</v>
      </c>
      <c r="AR62" s="3">
        <f>1/AS61</f>
        <v>5</v>
      </c>
      <c r="AS62" s="3">
        <v>1</v>
      </c>
      <c r="AT62">
        <f>GEOMEAN(AQ62:AS62)</f>
        <v>1</v>
      </c>
      <c r="AU62">
        <f>AT62/AT63</f>
        <v>0.21849436751359427</v>
      </c>
      <c r="AV62">
        <v>3.1827668057021175</v>
      </c>
      <c r="AW62">
        <f>AW60/0.58</f>
        <v>0.15755759112251505</v>
      </c>
      <c r="AZ62" t="s">
        <v>27</v>
      </c>
      <c r="BA62" s="3">
        <f>1/BC60</f>
        <v>0.33333333333333331</v>
      </c>
      <c r="BB62" s="3">
        <f>1/BC61</f>
        <v>7</v>
      </c>
      <c r="BC62" s="3">
        <v>1</v>
      </c>
      <c r="BD62">
        <f>GEOMEAN(BA62:BC62)</f>
        <v>1.3263524026321305</v>
      </c>
      <c r="BE62">
        <f>BD62/BD63</f>
        <v>0.30431029891571537</v>
      </c>
      <c r="BF62">
        <v>3.1356108446580429</v>
      </c>
      <c r="BG62">
        <f>BG60/0.58</f>
        <v>0.11690590056727833</v>
      </c>
    </row>
    <row r="63" spans="1:59">
      <c r="E63" t="s">
        <v>15</v>
      </c>
      <c r="F63">
        <f>SUM(F60:F62)</f>
        <v>3.7341182721673594</v>
      </c>
      <c r="G63">
        <f>SUM(G60:G62)</f>
        <v>1</v>
      </c>
      <c r="H63" s="4">
        <f>SUM(_xlfn.ANCHORARRAY(H60))/3</f>
        <v>3.0348768260125656</v>
      </c>
      <c r="O63" t="s">
        <v>15</v>
      </c>
      <c r="P63">
        <f>SUM(P60:P62)</f>
        <v>4.244330819534011</v>
      </c>
      <c r="Q63">
        <f>SUM(Q60:Q62)</f>
        <v>1</v>
      </c>
      <c r="R63" s="4">
        <f>SUM(_xlfn.ANCHORARRAY(R60))/3</f>
        <v>3.0070217651299322</v>
      </c>
      <c r="U63" s="20"/>
      <c r="V63" s="20"/>
      <c r="W63" s="20"/>
      <c r="X63" s="20"/>
      <c r="Y63" s="20" t="s">
        <v>68</v>
      </c>
      <c r="Z63" s="20">
        <v>4.3585524622664495</v>
      </c>
      <c r="AA63" s="20">
        <v>1</v>
      </c>
      <c r="AB63" s="30">
        <v>3.1356108446580429</v>
      </c>
      <c r="AC63" s="20"/>
      <c r="AE63" s="20"/>
      <c r="AF63" s="20"/>
      <c r="AG63" s="20"/>
      <c r="AH63" s="20"/>
      <c r="AI63" s="20" t="s">
        <v>68</v>
      </c>
      <c r="AJ63" s="20">
        <v>4.5767770189214696</v>
      </c>
      <c r="AK63" s="20">
        <v>1</v>
      </c>
      <c r="AL63" s="30">
        <v>3.182766805702117</v>
      </c>
      <c r="AM63" s="20"/>
      <c r="AS63" t="s">
        <v>15</v>
      </c>
      <c r="AT63">
        <f>SUM(AT60:AT62)</f>
        <v>4.5767770189214696</v>
      </c>
      <c r="AU63">
        <f>SUM(AU60:AU62)</f>
        <v>1</v>
      </c>
      <c r="AV63" s="4">
        <f>SUM(_xlfn.ANCHORARRAY(AV60))/3</f>
        <v>3.1827668057021175</v>
      </c>
      <c r="BC63" t="s">
        <v>15</v>
      </c>
      <c r="BD63">
        <f>SUM(BD60:BD62)</f>
        <v>4.3585524622664495</v>
      </c>
      <c r="BE63">
        <f>SUM(BE60:BE62)</f>
        <v>1</v>
      </c>
      <c r="BF63">
        <f>SUM(_xlfn.ANCHORARRAY(BF60))/3</f>
        <v>3.1356108446580429</v>
      </c>
    </row>
    <row r="64" spans="1:59">
      <c r="B64" s="7" t="s">
        <v>47</v>
      </c>
      <c r="L64" s="7" t="s">
        <v>47</v>
      </c>
      <c r="U64" s="20"/>
      <c r="V64" s="23" t="s">
        <v>93</v>
      </c>
      <c r="W64" s="20"/>
      <c r="X64" s="20"/>
      <c r="Y64" s="20"/>
      <c r="Z64" s="20"/>
      <c r="AA64" s="20"/>
      <c r="AB64" s="20"/>
      <c r="AC64" s="20"/>
      <c r="AE64" s="20"/>
      <c r="AF64" s="23" t="s">
        <v>93</v>
      </c>
      <c r="AG64" s="20"/>
      <c r="AH64" s="20"/>
      <c r="AI64" s="20"/>
      <c r="AJ64" s="20"/>
      <c r="AK64" s="20"/>
      <c r="AL64" s="20"/>
      <c r="AM64" s="20"/>
      <c r="AP64" s="7" t="s">
        <v>47</v>
      </c>
      <c r="AZ64" s="7" t="s">
        <v>47</v>
      </c>
    </row>
    <row r="65" spans="1:59">
      <c r="A65" t="s">
        <v>97</v>
      </c>
      <c r="B65" s="8" t="s">
        <v>38</v>
      </c>
      <c r="C65" t="s">
        <v>21</v>
      </c>
      <c r="D65" t="s">
        <v>24</v>
      </c>
      <c r="E65" t="s">
        <v>27</v>
      </c>
      <c r="F65" s="2" t="s">
        <v>10</v>
      </c>
      <c r="G65" s="1" t="s">
        <v>11</v>
      </c>
      <c r="H65" t="s">
        <v>12</v>
      </c>
      <c r="I65" t="s">
        <v>13</v>
      </c>
      <c r="K65" t="s">
        <v>98</v>
      </c>
      <c r="L65" s="8" t="s">
        <v>38</v>
      </c>
      <c r="M65" t="s">
        <v>21</v>
      </c>
      <c r="N65" t="s">
        <v>24</v>
      </c>
      <c r="O65" t="s">
        <v>27</v>
      </c>
      <c r="P65" s="2" t="s">
        <v>10</v>
      </c>
      <c r="Q65" s="1" t="s">
        <v>11</v>
      </c>
      <c r="R65" t="s">
        <v>12</v>
      </c>
      <c r="S65" t="s">
        <v>13</v>
      </c>
      <c r="U65" t="s">
        <v>99</v>
      </c>
      <c r="V65" s="31" t="s">
        <v>76</v>
      </c>
      <c r="W65" s="20" t="s">
        <v>88</v>
      </c>
      <c r="X65" s="20" t="s">
        <v>89</v>
      </c>
      <c r="Y65" s="20" t="s">
        <v>90</v>
      </c>
      <c r="Z65" s="27" t="s">
        <v>64</v>
      </c>
      <c r="AA65" s="26" t="s">
        <v>11</v>
      </c>
      <c r="AB65" s="20" t="s">
        <v>65</v>
      </c>
      <c r="AC65" s="20" t="s">
        <v>66</v>
      </c>
      <c r="AE65" t="s">
        <v>100</v>
      </c>
      <c r="AF65" s="31" t="s">
        <v>76</v>
      </c>
      <c r="AG65" s="20" t="s">
        <v>88</v>
      </c>
      <c r="AH65" s="20" t="s">
        <v>89</v>
      </c>
      <c r="AI65" s="20" t="s">
        <v>90</v>
      </c>
      <c r="AJ65" s="27" t="s">
        <v>64</v>
      </c>
      <c r="AK65" s="26" t="s">
        <v>11</v>
      </c>
      <c r="AL65" s="20" t="s">
        <v>65</v>
      </c>
      <c r="AM65" s="20" t="s">
        <v>66</v>
      </c>
      <c r="AO65" t="s">
        <v>101</v>
      </c>
      <c r="AP65" s="8" t="s">
        <v>38</v>
      </c>
      <c r="AQ65" t="s">
        <v>21</v>
      </c>
      <c r="AR65" t="s">
        <v>24</v>
      </c>
      <c r="AS65" t="s">
        <v>27</v>
      </c>
      <c r="AT65" s="2" t="s">
        <v>10</v>
      </c>
      <c r="AU65" s="1" t="s">
        <v>11</v>
      </c>
      <c r="AV65" t="s">
        <v>12</v>
      </c>
      <c r="AW65" t="s">
        <v>13</v>
      </c>
      <c r="AY65" t="s">
        <v>102</v>
      </c>
      <c r="AZ65" s="8" t="s">
        <v>38</v>
      </c>
      <c r="BA65" t="s">
        <v>21</v>
      </c>
      <c r="BB65" t="s">
        <v>24</v>
      </c>
      <c r="BC65" t="s">
        <v>27</v>
      </c>
      <c r="BD65" s="2" t="s">
        <v>10</v>
      </c>
      <c r="BE65" s="1" t="s">
        <v>11</v>
      </c>
      <c r="BF65" t="s">
        <v>12</v>
      </c>
      <c r="BG65" t="s">
        <v>13</v>
      </c>
    </row>
    <row r="66" spans="1:59">
      <c r="B66" t="s">
        <v>21</v>
      </c>
      <c r="C66" s="3">
        <v>1</v>
      </c>
      <c r="D66" s="4">
        <f>GEOMEAN(N66,X66,AH66,AR66,BB66)</f>
        <v>2.8529381783867689</v>
      </c>
      <c r="E66" s="4">
        <f>GEOMEAN(O66,Y66,AI66,AS66,BC66)</f>
        <v>0.90288045144743434</v>
      </c>
      <c r="F66">
        <f>GEOMEAN(C66:E66)</f>
        <v>1.3708003405084894</v>
      </c>
      <c r="G66">
        <f>F66/F69</f>
        <v>0.42997105439994837</v>
      </c>
      <c r="H66" cm="1">
        <f t="array" ref="H66:H68">MMULT(C66:E68,G66:G68)/G66:G68</f>
        <v>3.0484725013757483</v>
      </c>
      <c r="I66">
        <f>(H69-3)/2</f>
        <v>2.4236250687873939E-2</v>
      </c>
      <c r="L66" t="s">
        <v>21</v>
      </c>
      <c r="M66" s="3">
        <v>1</v>
      </c>
      <c r="N66" s="4">
        <v>7</v>
      </c>
      <c r="O66" s="4">
        <v>0.33333333333333331</v>
      </c>
      <c r="P66">
        <f>GEOMEAN(M66:O66)</f>
        <v>1.3263524026321305</v>
      </c>
      <c r="Q66">
        <f>P66/P69</f>
        <v>0.30431029891571537</v>
      </c>
      <c r="R66" cm="1">
        <f t="array" ref="R66:R68">MMULT(M66:O68,Q66:Q68)/Q66:Q68</f>
        <v>3.1356108446580429</v>
      </c>
      <c r="S66">
        <f>(R69-3)/2</f>
        <v>6.7805422329021425E-2</v>
      </c>
      <c r="U66" s="20"/>
      <c r="V66" s="20" t="s">
        <v>88</v>
      </c>
      <c r="W66" s="28">
        <v>1</v>
      </c>
      <c r="X66" s="30">
        <v>7</v>
      </c>
      <c r="Y66" s="30">
        <v>0.33333333333333331</v>
      </c>
      <c r="Z66" s="20">
        <v>1.3263524026321305</v>
      </c>
      <c r="AA66" s="20">
        <v>0.30431029891571537</v>
      </c>
      <c r="AB66" s="20">
        <v>3.1356108446580429</v>
      </c>
      <c r="AC66" s="20">
        <v>6.7805422329021425E-2</v>
      </c>
      <c r="AE66" s="20"/>
      <c r="AF66" s="20" t="s">
        <v>88</v>
      </c>
      <c r="AG66" s="28">
        <v>1</v>
      </c>
      <c r="AH66" s="30">
        <v>3</v>
      </c>
      <c r="AI66" s="30">
        <v>0.2</v>
      </c>
      <c r="AJ66" s="20">
        <v>0.84343266530174932</v>
      </c>
      <c r="AK66" s="20">
        <v>0.20211998688060809</v>
      </c>
      <c r="AL66" s="20">
        <v>3.1356108446580429</v>
      </c>
      <c r="AM66" s="20">
        <v>6.7805422329021425E-2</v>
      </c>
      <c r="AP66" t="s">
        <v>21</v>
      </c>
      <c r="AQ66" s="3">
        <v>1</v>
      </c>
      <c r="AR66" s="4">
        <v>9</v>
      </c>
      <c r="AS66">
        <v>9</v>
      </c>
      <c r="AT66">
        <f>GEOMEAN(AQ66:AS66)</f>
        <v>4.3267487109222253</v>
      </c>
      <c r="AU66">
        <f>AT66/AT69</f>
        <v>0.80821789891458584</v>
      </c>
      <c r="AV66" cm="1">
        <f t="array" ref="AV66:AV68">MMULT(AQ66:AS68,AU66:AU68)/AU66:AU68</f>
        <v>3.1356108446580429</v>
      </c>
      <c r="AW66">
        <f>(AV69-3)/2</f>
        <v>6.7805422329021425E-2</v>
      </c>
      <c r="AZ66" t="s">
        <v>21</v>
      </c>
      <c r="BA66" s="3">
        <v>1</v>
      </c>
      <c r="BB66" s="4">
        <v>0.14285714285714285</v>
      </c>
      <c r="BC66">
        <v>3</v>
      </c>
      <c r="BD66">
        <f>GEOMEAN(BA66:BC66)</f>
        <v>0.75394744112915379</v>
      </c>
      <c r="BE66">
        <f>BD66/BD69</f>
        <v>0.1578711697369147</v>
      </c>
      <c r="BF66" cm="1">
        <f t="array" ref="BF66:BF68">MMULT(BA66:BC68,BE66:BE68)/BE66:BE68</f>
        <v>3.1356108446580433</v>
      </c>
      <c r="BG66">
        <f>(BF69-3)/2</f>
        <v>6.7805422329021425E-2</v>
      </c>
    </row>
    <row r="67" spans="1:59">
      <c r="B67" t="s">
        <v>24</v>
      </c>
      <c r="C67" s="3">
        <f>1/D66</f>
        <v>0.35051583226576016</v>
      </c>
      <c r="D67" s="3">
        <v>1</v>
      </c>
      <c r="E67" s="4">
        <f>GEOMEAN(O67,Y67,AI67,AS67,BC67)</f>
        <v>0.61180164739673448</v>
      </c>
      <c r="F67">
        <f>GEOMEAN(C67:E67)</f>
        <v>0.59855779881375626</v>
      </c>
      <c r="G67">
        <f>F67/F69</f>
        <v>0.18774618029332849</v>
      </c>
      <c r="H67">
        <v>3.0484725013757474</v>
      </c>
      <c r="I67" t="s">
        <v>14</v>
      </c>
      <c r="L67" t="s">
        <v>24</v>
      </c>
      <c r="M67" s="3">
        <f>1/N66</f>
        <v>0.14285714285714285</v>
      </c>
      <c r="N67" s="3">
        <v>1</v>
      </c>
      <c r="O67" s="4">
        <v>0.14285714285714285</v>
      </c>
      <c r="P67">
        <f>GEOMEAN(M67:O67)</f>
        <v>0.2732758832531984</v>
      </c>
      <c r="Q67">
        <f>P67/P69</f>
        <v>6.2698771121615635E-2</v>
      </c>
      <c r="R67">
        <v>3.1356108446580433</v>
      </c>
      <c r="S67" t="s">
        <v>14</v>
      </c>
      <c r="U67" s="20"/>
      <c r="V67" s="20" t="s">
        <v>89</v>
      </c>
      <c r="W67" s="28">
        <v>0.14285714285714285</v>
      </c>
      <c r="X67" s="28">
        <v>1</v>
      </c>
      <c r="Y67" s="30">
        <v>0.14285714285714285</v>
      </c>
      <c r="Z67" s="20">
        <v>0.2732758832531984</v>
      </c>
      <c r="AA67" s="20">
        <v>6.2698771121615635E-2</v>
      </c>
      <c r="AB67" s="20">
        <v>3.1356108446580433</v>
      </c>
      <c r="AC67" s="20" t="s">
        <v>67</v>
      </c>
      <c r="AE67" s="20"/>
      <c r="AF67" s="20" t="s">
        <v>89</v>
      </c>
      <c r="AG67" s="28">
        <v>0.33333333333333331</v>
      </c>
      <c r="AH67" s="28">
        <v>1</v>
      </c>
      <c r="AI67" s="30">
        <v>0.2</v>
      </c>
      <c r="AJ67" s="20">
        <v>0.40548013303822666</v>
      </c>
      <c r="AK67" s="20">
        <v>9.7169154743032005E-2</v>
      </c>
      <c r="AL67" s="20">
        <v>3.1356108446580429</v>
      </c>
      <c r="AM67" s="20" t="s">
        <v>67</v>
      </c>
      <c r="AP67" t="s">
        <v>24</v>
      </c>
      <c r="AQ67" s="3">
        <f>1/AR66</f>
        <v>0.1111111111111111</v>
      </c>
      <c r="AR67" s="3">
        <v>1</v>
      </c>
      <c r="AS67" s="4">
        <v>3</v>
      </c>
      <c r="AT67">
        <f>GEOMEAN(AQ67:AS67)</f>
        <v>0.69336127435063466</v>
      </c>
      <c r="AU67">
        <f>AT67/AT69</f>
        <v>0.12951687971381309</v>
      </c>
      <c r="AV67">
        <v>3.1356108446580433</v>
      </c>
      <c r="AW67" t="s">
        <v>14</v>
      </c>
      <c r="AZ67" t="s">
        <v>24</v>
      </c>
      <c r="BA67" s="3">
        <f>1/BB66</f>
        <v>7</v>
      </c>
      <c r="BB67" s="3">
        <v>1</v>
      </c>
      <c r="BC67" s="4">
        <v>7</v>
      </c>
      <c r="BD67">
        <f>GEOMEAN(BA67:BC67)</f>
        <v>3.6593057100229713</v>
      </c>
      <c r="BE67">
        <f>BD67/BD69</f>
        <v>0.76623228802408772</v>
      </c>
      <c r="BF67">
        <v>3.1356108446580429</v>
      </c>
      <c r="BG67" t="s">
        <v>14</v>
      </c>
    </row>
    <row r="68" spans="1:59">
      <c r="B68" t="s">
        <v>27</v>
      </c>
      <c r="C68" s="3">
        <f>1/E66</f>
        <v>1.1075663432482898</v>
      </c>
      <c r="D68" s="3">
        <f>1/E67</f>
        <v>1.6345166840512459</v>
      </c>
      <c r="E68" s="3">
        <v>1</v>
      </c>
      <c r="F68">
        <f>GEOMEAN(C68:E68)</f>
        <v>1.2187642388725548</v>
      </c>
      <c r="G68">
        <f>F68/F69</f>
        <v>0.38228276530672306</v>
      </c>
      <c r="H68">
        <v>3.0484725013757479</v>
      </c>
      <c r="I68">
        <f>I66/0.58</f>
        <v>4.1786639117024037E-2</v>
      </c>
      <c r="L68" t="s">
        <v>27</v>
      </c>
      <c r="M68" s="3">
        <f>1/O66</f>
        <v>3</v>
      </c>
      <c r="N68" s="3">
        <f>1/O67</f>
        <v>7</v>
      </c>
      <c r="O68" s="3">
        <v>1</v>
      </c>
      <c r="P68">
        <f>GEOMEAN(M68:O68)</f>
        <v>2.7589241763811208</v>
      </c>
      <c r="Q68">
        <f>P68/P69</f>
        <v>0.63299092996266904</v>
      </c>
      <c r="R68">
        <v>3.1356108446580424</v>
      </c>
      <c r="S68">
        <f>S66/0.58</f>
        <v>0.11690590056727833</v>
      </c>
      <c r="U68" s="20"/>
      <c r="V68" s="20" t="s">
        <v>90</v>
      </c>
      <c r="W68" s="28">
        <v>3</v>
      </c>
      <c r="X68" s="28">
        <v>7</v>
      </c>
      <c r="Y68" s="28">
        <v>1</v>
      </c>
      <c r="Z68" s="20">
        <v>2.7589241763811208</v>
      </c>
      <c r="AA68" s="20">
        <v>0.63299092996266904</v>
      </c>
      <c r="AB68" s="20">
        <v>3.1356108446580424</v>
      </c>
      <c r="AC68" s="20">
        <v>0.11690590056727833</v>
      </c>
      <c r="AE68" s="20"/>
      <c r="AF68" s="20" t="s">
        <v>90</v>
      </c>
      <c r="AG68" s="28">
        <v>5</v>
      </c>
      <c r="AH68" s="28">
        <v>5</v>
      </c>
      <c r="AI68" s="28">
        <v>1</v>
      </c>
      <c r="AJ68" s="20">
        <v>2.924017738212866</v>
      </c>
      <c r="AK68" s="20">
        <v>0.70071085837635982</v>
      </c>
      <c r="AL68" s="20">
        <v>3.1356108446580433</v>
      </c>
      <c r="AM68" s="20">
        <v>0.11690590056727833</v>
      </c>
      <c r="AP68" t="s">
        <v>27</v>
      </c>
      <c r="AQ68" s="3">
        <f>1/AS66</f>
        <v>0.1111111111111111</v>
      </c>
      <c r="AR68" s="3">
        <f>1/AS67</f>
        <v>0.33333333333333331</v>
      </c>
      <c r="AS68" s="3">
        <v>1</v>
      </c>
      <c r="AT68">
        <f>GEOMEAN(AQ68:AS68)</f>
        <v>0.33333333333333331</v>
      </c>
      <c r="AU68">
        <f>AT68/AT69</f>
        <v>6.2265221371601072E-2</v>
      </c>
      <c r="AV68">
        <v>3.1356108446580433</v>
      </c>
      <c r="AW68">
        <f>AW66/0.58</f>
        <v>0.11690590056727833</v>
      </c>
      <c r="AZ68" t="s">
        <v>27</v>
      </c>
      <c r="BA68" s="3">
        <f>1/BC66</f>
        <v>0.33333333333333331</v>
      </c>
      <c r="BB68" s="3">
        <f>1/BC67</f>
        <v>0.14285714285714285</v>
      </c>
      <c r="BC68" s="3">
        <v>1</v>
      </c>
      <c r="BD68">
        <f>GEOMEAN(BA68:BC68)</f>
        <v>0.36246012433429736</v>
      </c>
      <c r="BE68">
        <f>BD68/BD69</f>
        <v>7.5896542238997722E-2</v>
      </c>
      <c r="BF68">
        <v>3.1356108446580433</v>
      </c>
      <c r="BG68">
        <f>BG66/0.58</f>
        <v>0.11690590056727833</v>
      </c>
    </row>
    <row r="69" spans="1:59">
      <c r="E69" t="s">
        <v>15</v>
      </c>
      <c r="F69">
        <f>SUM(F66:F68)</f>
        <v>3.1881223781948007</v>
      </c>
      <c r="G69">
        <f>SUM(G66:G68)</f>
        <v>1</v>
      </c>
      <c r="H69" s="4">
        <f>SUM(_xlfn.ANCHORARRAY(H66))/3</f>
        <v>3.0484725013757479</v>
      </c>
      <c r="O69" t="s">
        <v>15</v>
      </c>
      <c r="P69">
        <f>SUM(P66:P68)</f>
        <v>4.3585524622664495</v>
      </c>
      <c r="Q69">
        <f>SUM(Q66:Q68)</f>
        <v>1</v>
      </c>
      <c r="R69" s="4">
        <f>SUM(_xlfn.ANCHORARRAY(R66))/3</f>
        <v>3.1356108446580429</v>
      </c>
      <c r="U69" s="20"/>
      <c r="V69" s="20"/>
      <c r="W69" s="20"/>
      <c r="X69" s="20"/>
      <c r="Y69" s="20" t="s">
        <v>68</v>
      </c>
      <c r="Z69" s="20">
        <v>4.3585524622664495</v>
      </c>
      <c r="AA69" s="20">
        <v>1</v>
      </c>
      <c r="AB69" s="30">
        <v>3.1356108446580429</v>
      </c>
      <c r="AC69" s="20"/>
      <c r="AE69" s="20"/>
      <c r="AF69" s="20"/>
      <c r="AG69" s="20"/>
      <c r="AH69" s="20"/>
      <c r="AI69" s="20" t="s">
        <v>68</v>
      </c>
      <c r="AJ69" s="20">
        <v>4.1729305365528422</v>
      </c>
      <c r="AK69" s="20">
        <v>0.99999999999999989</v>
      </c>
      <c r="AL69" s="30">
        <v>3.1356108446580429</v>
      </c>
      <c r="AM69" s="20"/>
      <c r="AS69" t="s">
        <v>15</v>
      </c>
      <c r="AT69">
        <f>SUM(AT66:AT68)</f>
        <v>5.3534433186061934</v>
      </c>
      <c r="AU69">
        <f>SUM(AU66:AU68)</f>
        <v>1</v>
      </c>
      <c r="AV69" s="4">
        <f>SUM(_xlfn.ANCHORARRAY(AV66))/3</f>
        <v>3.1356108446580429</v>
      </c>
      <c r="BC69" t="s">
        <v>15</v>
      </c>
      <c r="BD69">
        <f>SUM(BD66:BD68)</f>
        <v>4.7757132754864218</v>
      </c>
      <c r="BE69">
        <f>SUM(BE66:BE68)</f>
        <v>1.0000000000000002</v>
      </c>
      <c r="BF69">
        <f>SUM(_xlfn.ANCHORARRAY(BF66))/3</f>
        <v>3.1356108446580429</v>
      </c>
    </row>
    <row r="70" spans="1:59">
      <c r="B70" s="7" t="s">
        <v>48</v>
      </c>
      <c r="L70" s="7" t="s">
        <v>48</v>
      </c>
      <c r="U70" s="20"/>
      <c r="V70" s="23" t="s">
        <v>94</v>
      </c>
      <c r="W70" s="20"/>
      <c r="X70" s="20"/>
      <c r="Y70" s="20"/>
      <c r="Z70" s="20"/>
      <c r="AA70" s="20"/>
      <c r="AB70" s="20"/>
      <c r="AC70" s="20"/>
      <c r="AE70" s="20"/>
      <c r="AF70" s="23" t="s">
        <v>94</v>
      </c>
      <c r="AG70" s="20"/>
      <c r="AH70" s="20"/>
      <c r="AI70" s="20"/>
      <c r="AJ70" s="20"/>
      <c r="AK70" s="20"/>
      <c r="AL70" s="20"/>
      <c r="AM70" s="20"/>
      <c r="AP70" s="7" t="s">
        <v>48</v>
      </c>
      <c r="AZ70" s="7" t="s">
        <v>48</v>
      </c>
    </row>
    <row r="71" spans="1:59">
      <c r="A71" t="s">
        <v>97</v>
      </c>
      <c r="B71" s="8" t="s">
        <v>37</v>
      </c>
      <c r="C71" t="s">
        <v>21</v>
      </c>
      <c r="D71" t="s">
        <v>24</v>
      </c>
      <c r="E71" t="s">
        <v>27</v>
      </c>
      <c r="F71" s="2" t="s">
        <v>10</v>
      </c>
      <c r="G71" s="1" t="s">
        <v>11</v>
      </c>
      <c r="H71" t="s">
        <v>12</v>
      </c>
      <c r="I71" t="s">
        <v>13</v>
      </c>
      <c r="K71" t="s">
        <v>98</v>
      </c>
      <c r="L71" s="8" t="s">
        <v>37</v>
      </c>
      <c r="M71" t="s">
        <v>21</v>
      </c>
      <c r="N71" t="s">
        <v>24</v>
      </c>
      <c r="O71" t="s">
        <v>27</v>
      </c>
      <c r="P71" s="2" t="s">
        <v>10</v>
      </c>
      <c r="Q71" s="1" t="s">
        <v>11</v>
      </c>
      <c r="R71" t="s">
        <v>12</v>
      </c>
      <c r="S71" t="s">
        <v>13</v>
      </c>
      <c r="U71" t="s">
        <v>99</v>
      </c>
      <c r="V71" s="31" t="s">
        <v>78</v>
      </c>
      <c r="W71" s="20" t="s">
        <v>88</v>
      </c>
      <c r="X71" s="20" t="s">
        <v>89</v>
      </c>
      <c r="Y71" s="20" t="s">
        <v>90</v>
      </c>
      <c r="Z71" s="27" t="s">
        <v>64</v>
      </c>
      <c r="AA71" s="26" t="s">
        <v>11</v>
      </c>
      <c r="AB71" s="20" t="s">
        <v>65</v>
      </c>
      <c r="AC71" s="20" t="s">
        <v>66</v>
      </c>
      <c r="AE71" t="s">
        <v>100</v>
      </c>
      <c r="AF71" s="31" t="s">
        <v>78</v>
      </c>
      <c r="AG71" s="20" t="s">
        <v>88</v>
      </c>
      <c r="AH71" s="20" t="s">
        <v>89</v>
      </c>
      <c r="AI71" s="20" t="s">
        <v>90</v>
      </c>
      <c r="AJ71" s="27" t="s">
        <v>64</v>
      </c>
      <c r="AK71" s="26" t="s">
        <v>11</v>
      </c>
      <c r="AL71" s="20" t="s">
        <v>65</v>
      </c>
      <c r="AM71" s="20" t="s">
        <v>66</v>
      </c>
      <c r="AO71" t="s">
        <v>101</v>
      </c>
      <c r="AP71" s="8" t="s">
        <v>37</v>
      </c>
      <c r="AQ71" t="s">
        <v>21</v>
      </c>
      <c r="AR71" t="s">
        <v>24</v>
      </c>
      <c r="AS71" t="s">
        <v>27</v>
      </c>
      <c r="AT71" s="2" t="s">
        <v>10</v>
      </c>
      <c r="AU71" s="1" t="s">
        <v>11</v>
      </c>
      <c r="AV71" t="s">
        <v>12</v>
      </c>
      <c r="AW71" t="s">
        <v>13</v>
      </c>
      <c r="AY71" t="s">
        <v>102</v>
      </c>
      <c r="AZ71" s="8" t="s">
        <v>37</v>
      </c>
      <c r="BA71" t="s">
        <v>21</v>
      </c>
      <c r="BB71" t="s">
        <v>24</v>
      </c>
      <c r="BC71" t="s">
        <v>27</v>
      </c>
      <c r="BD71" s="2" t="s">
        <v>10</v>
      </c>
      <c r="BE71" s="1" t="s">
        <v>11</v>
      </c>
      <c r="BF71" t="s">
        <v>12</v>
      </c>
      <c r="BG71" t="s">
        <v>13</v>
      </c>
    </row>
    <row r="72" spans="1:59">
      <c r="B72" t="s">
        <v>21</v>
      </c>
      <c r="C72" s="3">
        <v>1</v>
      </c>
      <c r="D72" s="4">
        <f>GEOMEAN(N72,X72,AH72,AR72,BB72)</f>
        <v>1.2246938520464836</v>
      </c>
      <c r="E72" s="4">
        <f>GEOMEAN(O72,Y72,AI72,AS72,BC72)</f>
        <v>0.69994168124554546</v>
      </c>
      <c r="F72">
        <f>GEOMEAN(C72:E72)</f>
        <v>0.94994063297065279</v>
      </c>
      <c r="G72">
        <f>F72/F75</f>
        <v>0.31420771661845304</v>
      </c>
      <c r="H72" cm="1">
        <f t="array" ref="H72:H74">MMULT(C72:E74,G72:G74)/G72:G74</f>
        <v>3.018435610223563</v>
      </c>
      <c r="I72">
        <f>(H75-3)/2</f>
        <v>9.2178051117819404E-3</v>
      </c>
      <c r="L72" t="s">
        <v>21</v>
      </c>
      <c r="M72" s="3">
        <v>1</v>
      </c>
      <c r="N72" s="4">
        <v>5</v>
      </c>
      <c r="O72" s="4">
        <v>0.2</v>
      </c>
      <c r="P72">
        <f>GEOMEAN(M72:O72)</f>
        <v>1</v>
      </c>
      <c r="Q72">
        <f>P72/P75</f>
        <v>0.20669537897809487</v>
      </c>
      <c r="R72" cm="1">
        <f t="array" ref="R72:R74">MMULT(M72:O74,Q72:Q74)/Q72:Q74</f>
        <v>3.1170997697342613</v>
      </c>
      <c r="S72">
        <f>(R75-3)/2</f>
        <v>5.8549884867130642E-2</v>
      </c>
      <c r="U72" s="20"/>
      <c r="V72" s="20" t="s">
        <v>88</v>
      </c>
      <c r="W72" s="28">
        <v>1</v>
      </c>
      <c r="X72" s="30">
        <v>0.14285714285714285</v>
      </c>
      <c r="Y72" s="30">
        <v>0.2</v>
      </c>
      <c r="Z72" s="20">
        <v>0.30571070873287987</v>
      </c>
      <c r="AA72" s="20">
        <v>7.7816352041600631E-2</v>
      </c>
      <c r="AB72" s="20">
        <v>3.0125924771779644</v>
      </c>
      <c r="AC72" s="20">
        <v>6.2962385889822059E-3</v>
      </c>
      <c r="AE72" s="20"/>
      <c r="AF72" s="20" t="s">
        <v>88</v>
      </c>
      <c r="AG72" s="28">
        <v>1</v>
      </c>
      <c r="AH72" s="30">
        <v>3</v>
      </c>
      <c r="AI72" s="30">
        <v>0.2</v>
      </c>
      <c r="AJ72" s="20">
        <v>0.84343266530174932</v>
      </c>
      <c r="AK72" s="20">
        <v>0.20211998688060809</v>
      </c>
      <c r="AL72" s="20">
        <v>3.1356108446580429</v>
      </c>
      <c r="AM72" s="20">
        <v>6.7805422329021425E-2</v>
      </c>
      <c r="AP72" t="s">
        <v>21</v>
      </c>
      <c r="AQ72" s="3">
        <v>1</v>
      </c>
      <c r="AR72" s="4">
        <v>9</v>
      </c>
      <c r="AS72">
        <v>7</v>
      </c>
      <c r="AT72">
        <f>GEOMEAN(AQ72:AS72)</f>
        <v>3.9790572078963922</v>
      </c>
      <c r="AU72">
        <f>AT72/AT75</f>
        <v>0.79029853921307691</v>
      </c>
      <c r="AV72" cm="1">
        <f t="array" ref="AV72:AV74">MMULT(AQ72:AS74,AU72:AU74)/AU72:AU74</f>
        <v>3.2059176033149264</v>
      </c>
      <c r="AW72">
        <f>(AV75-3)/2</f>
        <v>0.10295880165746318</v>
      </c>
      <c r="AZ72" t="s">
        <v>21</v>
      </c>
      <c r="BA72" s="3">
        <v>1</v>
      </c>
      <c r="BB72" s="4">
        <v>0.14285714285714285</v>
      </c>
      <c r="BC72">
        <v>3</v>
      </c>
      <c r="BD72">
        <f>GEOMEAN(BA72:BC72)</f>
        <v>0.75394744112915379</v>
      </c>
      <c r="BE72">
        <f>BD72/BD75</f>
        <v>0.1578711697369147</v>
      </c>
      <c r="BF72" cm="1">
        <f t="array" ref="BF72:BF74">MMULT(BA72:BC74,BE72:BE74)/BE72:BE74</f>
        <v>3.1356108446580433</v>
      </c>
      <c r="BG72">
        <f>(BF75-3)/2</f>
        <v>6.7805422329021425E-2</v>
      </c>
    </row>
    <row r="73" spans="1:59">
      <c r="B73" t="s">
        <v>24</v>
      </c>
      <c r="C73" s="3">
        <f>1/D72</f>
        <v>0.81653059524140137</v>
      </c>
      <c r="D73" s="3">
        <v>1</v>
      </c>
      <c r="E73" s="4">
        <f>GEOMEAN(O73,Y73,AI73,AS73,BC73)</f>
        <v>0.85862070348448893</v>
      </c>
      <c r="F73">
        <f>GEOMEAN(C73:E73)</f>
        <v>0.8883646584957885</v>
      </c>
      <c r="G73">
        <f>F73/F75</f>
        <v>0.29384050032431541</v>
      </c>
      <c r="H73">
        <v>3.0184356102235639</v>
      </c>
      <c r="I73" t="s">
        <v>14</v>
      </c>
      <c r="L73" t="s">
        <v>24</v>
      </c>
      <c r="M73" s="3">
        <f>1/N72</f>
        <v>0.2</v>
      </c>
      <c r="N73" s="3">
        <v>1</v>
      </c>
      <c r="O73" s="4">
        <v>0.1111111111111111</v>
      </c>
      <c r="P73">
        <f>GEOMEAN(M73:O73)</f>
        <v>0.28114422176724974</v>
      </c>
      <c r="Q73">
        <f>P73/P75</f>
        <v>5.8111211465683238E-2</v>
      </c>
      <c r="R73">
        <v>3.1170997697342613</v>
      </c>
      <c r="S73" t="s">
        <v>14</v>
      </c>
      <c r="U73" s="20"/>
      <c r="V73" s="20" t="s">
        <v>89</v>
      </c>
      <c r="W73" s="28">
        <v>7</v>
      </c>
      <c r="X73" s="28">
        <v>1</v>
      </c>
      <c r="Y73" s="30">
        <v>1</v>
      </c>
      <c r="Z73" s="20">
        <v>1.9129311827723889</v>
      </c>
      <c r="AA73" s="20">
        <v>0.48692218524814068</v>
      </c>
      <c r="AB73" s="20">
        <v>3.0125924771779644</v>
      </c>
      <c r="AC73" s="20" t="s">
        <v>67</v>
      </c>
      <c r="AE73" s="20"/>
      <c r="AF73" s="20" t="s">
        <v>89</v>
      </c>
      <c r="AG73" s="28">
        <v>0.33333333333333331</v>
      </c>
      <c r="AH73" s="28">
        <v>1</v>
      </c>
      <c r="AI73" s="30">
        <v>0.2</v>
      </c>
      <c r="AJ73" s="20">
        <v>0.40548013303822666</v>
      </c>
      <c r="AK73" s="20">
        <v>9.7169154743032005E-2</v>
      </c>
      <c r="AL73" s="20">
        <v>3.1356108446580429</v>
      </c>
      <c r="AM73" s="20" t="s">
        <v>67</v>
      </c>
      <c r="AP73" t="s">
        <v>24</v>
      </c>
      <c r="AQ73" s="3">
        <f>1/AR72</f>
        <v>0.1111111111111111</v>
      </c>
      <c r="AR73" s="3">
        <v>1</v>
      </c>
      <c r="AS73" s="4">
        <v>3</v>
      </c>
      <c r="AT73">
        <f>GEOMEAN(AQ73:AS73)</f>
        <v>0.69336127435063466</v>
      </c>
      <c r="AU73">
        <f>AT73/AT75</f>
        <v>0.13771161700786785</v>
      </c>
      <c r="AV73">
        <v>3.2059176033149268</v>
      </c>
      <c r="AW73" t="s">
        <v>14</v>
      </c>
      <c r="AZ73" t="s">
        <v>24</v>
      </c>
      <c r="BA73" s="3">
        <f>1/BB72</f>
        <v>7</v>
      </c>
      <c r="BB73" s="3">
        <v>1</v>
      </c>
      <c r="BC73" s="4">
        <v>7</v>
      </c>
      <c r="BD73">
        <f>GEOMEAN(BA73:BC73)</f>
        <v>3.6593057100229713</v>
      </c>
      <c r="BE73">
        <f>BD73/BD75</f>
        <v>0.76623228802408772</v>
      </c>
      <c r="BF73">
        <v>3.1356108446580429</v>
      </c>
      <c r="BG73" t="s">
        <v>14</v>
      </c>
    </row>
    <row r="74" spans="1:59">
      <c r="B74" t="s">
        <v>27</v>
      </c>
      <c r="C74" s="3">
        <f>1/E72</f>
        <v>1.4286904563541651</v>
      </c>
      <c r="D74" s="3">
        <f>1/E73</f>
        <v>1.1646586157796568</v>
      </c>
      <c r="E74" s="3">
        <v>1</v>
      </c>
      <c r="F74">
        <f>GEOMEAN(C74:E74)</f>
        <v>1.1849833890091543</v>
      </c>
      <c r="G74">
        <f>F74/F75</f>
        <v>0.3919517830572315</v>
      </c>
      <c r="H74">
        <v>3.0184356102235639</v>
      </c>
      <c r="I74">
        <f>I72/0.58</f>
        <v>1.5892767434106794E-2</v>
      </c>
      <c r="L74" t="s">
        <v>27</v>
      </c>
      <c r="M74" s="3">
        <f>1/O72</f>
        <v>5</v>
      </c>
      <c r="N74" s="3">
        <f>1/O73</f>
        <v>9</v>
      </c>
      <c r="O74" s="3">
        <v>1</v>
      </c>
      <c r="P74">
        <f>GEOMEAN(M74:O74)</f>
        <v>3.556893304490063</v>
      </c>
      <c r="Q74">
        <f>P74/P75</f>
        <v>0.73519340955622181</v>
      </c>
      <c r="R74">
        <v>3.1170997697342613</v>
      </c>
      <c r="S74">
        <f>S72/0.58</f>
        <v>0.1009480773571218</v>
      </c>
      <c r="U74" s="20"/>
      <c r="V74" s="20" t="s">
        <v>90</v>
      </c>
      <c r="W74" s="28">
        <v>5</v>
      </c>
      <c r="X74" s="28">
        <v>1</v>
      </c>
      <c r="Y74" s="28">
        <v>1</v>
      </c>
      <c r="Z74" s="20">
        <v>1.7099759466766968</v>
      </c>
      <c r="AA74" s="20">
        <v>0.43526146271025873</v>
      </c>
      <c r="AB74" s="20">
        <v>3.0125924771779644</v>
      </c>
      <c r="AC74" s="20">
        <v>1.0855583774107253E-2</v>
      </c>
      <c r="AE74" s="20"/>
      <c r="AF74" s="20" t="s">
        <v>90</v>
      </c>
      <c r="AG74" s="28">
        <v>5</v>
      </c>
      <c r="AH74" s="28">
        <v>5</v>
      </c>
      <c r="AI74" s="28">
        <v>1</v>
      </c>
      <c r="AJ74" s="20">
        <v>2.924017738212866</v>
      </c>
      <c r="AK74" s="20">
        <v>0.70071085837635982</v>
      </c>
      <c r="AL74" s="20">
        <v>3.1356108446580433</v>
      </c>
      <c r="AM74" s="20">
        <v>0.11690590056727833</v>
      </c>
      <c r="AP74" t="s">
        <v>27</v>
      </c>
      <c r="AQ74" s="3">
        <f>1/AS72</f>
        <v>0.14285714285714285</v>
      </c>
      <c r="AR74" s="3">
        <f>1/AS73</f>
        <v>0.33333333333333331</v>
      </c>
      <c r="AS74" s="3">
        <v>1</v>
      </c>
      <c r="AT74">
        <f>GEOMEAN(AQ74:AS74)</f>
        <v>0.36246012433429736</v>
      </c>
      <c r="AU74">
        <f>AT74/AT75</f>
        <v>7.1989843779055346E-2</v>
      </c>
      <c r="AV74">
        <v>3.2059176033149273</v>
      </c>
      <c r="AW74">
        <f>AW72/0.58</f>
        <v>0.17751517527148827</v>
      </c>
      <c r="AZ74" t="s">
        <v>27</v>
      </c>
      <c r="BA74" s="3">
        <f>1/BC72</f>
        <v>0.33333333333333331</v>
      </c>
      <c r="BB74" s="3">
        <f>1/BC73</f>
        <v>0.14285714285714285</v>
      </c>
      <c r="BC74" s="3">
        <v>1</v>
      </c>
      <c r="BD74">
        <f>GEOMEAN(BA74:BC74)</f>
        <v>0.36246012433429736</v>
      </c>
      <c r="BE74">
        <f>BD74/BD75</f>
        <v>7.5896542238997722E-2</v>
      </c>
      <c r="BF74">
        <v>3.1356108446580433</v>
      </c>
      <c r="BG74">
        <f>BG72/0.58</f>
        <v>0.11690590056727833</v>
      </c>
    </row>
    <row r="75" spans="1:59">
      <c r="E75" t="s">
        <v>15</v>
      </c>
      <c r="F75">
        <f>SUM(F72:F74)</f>
        <v>3.0232886804755958</v>
      </c>
      <c r="G75">
        <f>SUM(G72:G74)</f>
        <v>1</v>
      </c>
      <c r="H75" s="4">
        <f>SUM(_xlfn.ANCHORARRAY(H72))/3</f>
        <v>3.0184356102235639</v>
      </c>
      <c r="O75" t="s">
        <v>15</v>
      </c>
      <c r="P75">
        <f>SUM(P72:P74)</f>
        <v>4.8380375262573132</v>
      </c>
      <c r="Q75">
        <f>SUM(Q72:Q74)</f>
        <v>0.99999999999999989</v>
      </c>
      <c r="R75" s="4">
        <f>SUM(_xlfn.ANCHORARRAY(R72))/3</f>
        <v>3.1170997697342613</v>
      </c>
      <c r="U75" s="20"/>
      <c r="V75" s="20"/>
      <c r="W75" s="20"/>
      <c r="X75" s="20"/>
      <c r="Y75" s="20" t="s">
        <v>68</v>
      </c>
      <c r="Z75" s="20">
        <v>3.9286178381819656</v>
      </c>
      <c r="AA75" s="20">
        <v>1</v>
      </c>
      <c r="AB75" s="30">
        <v>3.0125924771779644</v>
      </c>
      <c r="AC75" s="20"/>
      <c r="AE75" s="20"/>
      <c r="AF75" s="20"/>
      <c r="AG75" s="20"/>
      <c r="AH75" s="20"/>
      <c r="AI75" s="20" t="s">
        <v>68</v>
      </c>
      <c r="AJ75" s="20">
        <v>4.1729305365528422</v>
      </c>
      <c r="AK75" s="20">
        <v>0.99999999999999989</v>
      </c>
      <c r="AL75" s="30">
        <v>3.1356108446580429</v>
      </c>
      <c r="AM75" s="20"/>
      <c r="AS75" t="s">
        <v>15</v>
      </c>
      <c r="AT75">
        <f>SUM(AT72:AT74)</f>
        <v>5.0348786065813238</v>
      </c>
      <c r="AU75">
        <f>SUM(AU72:AU74)</f>
        <v>1</v>
      </c>
      <c r="AV75" s="4">
        <f>SUM(_xlfn.ANCHORARRAY(AV72))/3</f>
        <v>3.2059176033149264</v>
      </c>
      <c r="BC75" t="s">
        <v>15</v>
      </c>
      <c r="BD75">
        <f>SUM(BD72:BD74)</f>
        <v>4.7757132754864218</v>
      </c>
      <c r="BE75">
        <f>SUM(BE72:BE74)</f>
        <v>1.0000000000000002</v>
      </c>
      <c r="BF75">
        <f>SUM(_xlfn.ANCHORARRAY(BF72))/3</f>
        <v>3.1356108446580429</v>
      </c>
    </row>
    <row r="76" spans="1:59">
      <c r="B76" s="9" t="s">
        <v>49</v>
      </c>
      <c r="L76" s="9" t="s">
        <v>49</v>
      </c>
      <c r="U76" s="20"/>
      <c r="V76" s="25" t="s">
        <v>95</v>
      </c>
      <c r="W76" s="20"/>
      <c r="X76" s="20"/>
      <c r="Y76" s="20"/>
      <c r="Z76" s="20"/>
      <c r="AA76" s="20"/>
      <c r="AB76" s="20"/>
      <c r="AC76" s="20"/>
      <c r="AE76" s="20"/>
      <c r="AF76" s="25" t="s">
        <v>95</v>
      </c>
      <c r="AG76" s="20"/>
      <c r="AH76" s="20"/>
      <c r="AI76" s="20"/>
      <c r="AJ76" s="20"/>
      <c r="AK76" s="20"/>
      <c r="AL76" s="20"/>
      <c r="AM76" s="20"/>
      <c r="AP76" s="9" t="s">
        <v>49</v>
      </c>
      <c r="AZ76" s="9" t="s">
        <v>49</v>
      </c>
    </row>
    <row r="77" spans="1:59">
      <c r="A77" t="s">
        <v>97</v>
      </c>
      <c r="B77" s="10" t="s">
        <v>36</v>
      </c>
      <c r="C77" t="s">
        <v>21</v>
      </c>
      <c r="D77" t="s">
        <v>24</v>
      </c>
      <c r="E77" t="s">
        <v>27</v>
      </c>
      <c r="F77" s="2" t="s">
        <v>10</v>
      </c>
      <c r="G77" s="1" t="s">
        <v>11</v>
      </c>
      <c r="H77" t="s">
        <v>12</v>
      </c>
      <c r="I77" t="s">
        <v>13</v>
      </c>
      <c r="K77" t="s">
        <v>98</v>
      </c>
      <c r="L77" s="10" t="s">
        <v>36</v>
      </c>
      <c r="M77" t="s">
        <v>21</v>
      </c>
      <c r="N77" t="s">
        <v>24</v>
      </c>
      <c r="O77" t="s">
        <v>27</v>
      </c>
      <c r="P77" s="2" t="s">
        <v>10</v>
      </c>
      <c r="Q77" s="1" t="s">
        <v>11</v>
      </c>
      <c r="R77" t="s">
        <v>12</v>
      </c>
      <c r="S77" t="s">
        <v>13</v>
      </c>
      <c r="U77" t="s">
        <v>99</v>
      </c>
      <c r="V77" s="24" t="s">
        <v>80</v>
      </c>
      <c r="W77" s="20" t="s">
        <v>88</v>
      </c>
      <c r="X77" s="20" t="s">
        <v>89</v>
      </c>
      <c r="Y77" s="20" t="s">
        <v>90</v>
      </c>
      <c r="Z77" s="27" t="s">
        <v>64</v>
      </c>
      <c r="AA77" s="26" t="s">
        <v>11</v>
      </c>
      <c r="AB77" s="20" t="s">
        <v>65</v>
      </c>
      <c r="AC77" s="20" t="s">
        <v>66</v>
      </c>
      <c r="AE77" t="s">
        <v>100</v>
      </c>
      <c r="AF77" s="24" t="s">
        <v>80</v>
      </c>
      <c r="AG77" s="20" t="s">
        <v>88</v>
      </c>
      <c r="AH77" s="20" t="s">
        <v>89</v>
      </c>
      <c r="AI77" s="20" t="s">
        <v>90</v>
      </c>
      <c r="AJ77" s="27" t="s">
        <v>64</v>
      </c>
      <c r="AK77" s="26" t="s">
        <v>11</v>
      </c>
      <c r="AL77" s="20" t="s">
        <v>65</v>
      </c>
      <c r="AM77" s="20" t="s">
        <v>66</v>
      </c>
      <c r="AO77" t="s">
        <v>101</v>
      </c>
      <c r="AP77" s="10" t="s">
        <v>36</v>
      </c>
      <c r="AQ77" t="s">
        <v>21</v>
      </c>
      <c r="AR77" t="s">
        <v>24</v>
      </c>
      <c r="AS77" t="s">
        <v>27</v>
      </c>
      <c r="AT77" s="2" t="s">
        <v>10</v>
      </c>
      <c r="AU77" s="1" t="s">
        <v>11</v>
      </c>
      <c r="AV77" t="s">
        <v>12</v>
      </c>
      <c r="AW77" t="s">
        <v>13</v>
      </c>
      <c r="AY77" t="s">
        <v>102</v>
      </c>
      <c r="AZ77" s="10" t="s">
        <v>36</v>
      </c>
      <c r="BA77" t="s">
        <v>21</v>
      </c>
      <c r="BB77" t="s">
        <v>24</v>
      </c>
      <c r="BC77" t="s">
        <v>27</v>
      </c>
      <c r="BD77" s="2" t="s">
        <v>10</v>
      </c>
      <c r="BE77" s="1" t="s">
        <v>11</v>
      </c>
      <c r="BF77" t="s">
        <v>12</v>
      </c>
      <c r="BG77" t="s">
        <v>13</v>
      </c>
    </row>
    <row r="78" spans="1:59">
      <c r="B78" t="s">
        <v>21</v>
      </c>
      <c r="C78" s="3">
        <v>1</v>
      </c>
      <c r="D78" s="4">
        <f>GEOMEAN(N78,X78,AH78,AR78,BB78)</f>
        <v>2.2901720489235826</v>
      </c>
      <c r="E78" s="4">
        <f>GEOMEAN(O78,Y78,AI78,AS78,BC78)</f>
        <v>1.0171774256348884</v>
      </c>
      <c r="F78">
        <f>GEOMEAN(C78:E78)</f>
        <v>1.3256278138346791</v>
      </c>
      <c r="G78">
        <f>F78/F81</f>
        <v>0.42933012596959097</v>
      </c>
      <c r="H78" cm="1">
        <f t="array" ref="H78:H80">MMULT(C78:E80,G78:G80)/G78:G80</f>
        <v>3.0561823398333221</v>
      </c>
      <c r="I78">
        <f>(H81-3)/2</f>
        <v>2.809116991666083E-2</v>
      </c>
      <c r="L78" t="s">
        <v>21</v>
      </c>
      <c r="M78" s="3">
        <v>1</v>
      </c>
      <c r="N78" s="4">
        <v>9</v>
      </c>
      <c r="O78" s="4">
        <v>0.33333333333333331</v>
      </c>
      <c r="P78">
        <f>GEOMEAN(M78:O78)</f>
        <v>1.4422495703074083</v>
      </c>
      <c r="Q78">
        <f>P78/P81</f>
        <v>0.30861018319165617</v>
      </c>
      <c r="R78" cm="1">
        <f t="array" ref="R78:R80">MMULT(M78:O80,Q78:Q80)/Q78:Q80</f>
        <v>3.1356108446580433</v>
      </c>
      <c r="S78">
        <f>(R81-3)/2</f>
        <v>6.7805422329021425E-2</v>
      </c>
      <c r="U78" s="20"/>
      <c r="V78" s="20" t="s">
        <v>88</v>
      </c>
      <c r="W78" s="28">
        <v>1</v>
      </c>
      <c r="X78" s="30">
        <v>0.14285714285714285</v>
      </c>
      <c r="Y78" s="30">
        <v>0.33333333333333331</v>
      </c>
      <c r="Z78" s="20">
        <v>0.36246012433429736</v>
      </c>
      <c r="AA78" s="20">
        <v>8.7946208819056029E-2</v>
      </c>
      <c r="AB78" s="20">
        <v>3.0070217651299327</v>
      </c>
      <c r="AC78" s="20">
        <v>3.5108825649663444E-3</v>
      </c>
      <c r="AE78" s="20"/>
      <c r="AF78" s="20" t="s">
        <v>88</v>
      </c>
      <c r="AG78" s="28">
        <v>1</v>
      </c>
      <c r="AH78" s="28">
        <v>1</v>
      </c>
      <c r="AI78" s="30">
        <v>0.2</v>
      </c>
      <c r="AJ78" s="20">
        <v>0.58480354764257325</v>
      </c>
      <c r="AK78" s="20">
        <v>0.14285714285714288</v>
      </c>
      <c r="AL78" s="20">
        <v>3</v>
      </c>
      <c r="AM78" s="20">
        <v>0</v>
      </c>
      <c r="AP78" t="s">
        <v>21</v>
      </c>
      <c r="AQ78" s="3">
        <v>1</v>
      </c>
      <c r="AR78" s="4">
        <v>7</v>
      </c>
      <c r="AS78">
        <v>7</v>
      </c>
      <c r="AT78">
        <f>GEOMEAN(AQ78:AS78)</f>
        <v>3.6593057100229713</v>
      </c>
      <c r="AU78">
        <f>AT78/AT81</f>
        <v>0.76623228802408772</v>
      </c>
      <c r="AV78" cm="1">
        <f t="array" ref="AV78:AV80">MMULT(AQ78:AS80,AU78:AU80)/AU78:AU80</f>
        <v>3.1356108446580429</v>
      </c>
      <c r="AW78">
        <f>(AV81-3)/2</f>
        <v>6.7805422329021425E-2</v>
      </c>
      <c r="AZ78" t="s">
        <v>21</v>
      </c>
      <c r="BA78" s="3">
        <v>1</v>
      </c>
      <c r="BB78" s="4">
        <v>7</v>
      </c>
      <c r="BC78">
        <v>7</v>
      </c>
      <c r="BD78">
        <f>GEOMEAN(BA78:BC78)</f>
        <v>3.6593057100229713</v>
      </c>
      <c r="BE78">
        <f>BD78/BD81</f>
        <v>0.76623228802408772</v>
      </c>
      <c r="BF78" cm="1">
        <f t="array" ref="BF78:BF80">MMULT(BA78:BC80,BE78:BE80)/BE78:BE80</f>
        <v>3.1356108446580429</v>
      </c>
      <c r="BG78">
        <f>(BF81-3)/2</f>
        <v>6.7805422329021425E-2</v>
      </c>
    </row>
    <row r="79" spans="1:59">
      <c r="B79" t="s">
        <v>24</v>
      </c>
      <c r="C79" s="3">
        <f>1/D78</f>
        <v>0.43664841707854041</v>
      </c>
      <c r="D79" s="3">
        <v>1</v>
      </c>
      <c r="E79" s="4">
        <f>GEOMEAN(O79,Y79,AI79,AS79,BC79)</f>
        <v>0.90288045144743434</v>
      </c>
      <c r="F79">
        <f>GEOMEAN(C79:E79)</f>
        <v>0.73325333466781162</v>
      </c>
      <c r="G79">
        <f>F79/F81</f>
        <v>0.23747822975281532</v>
      </c>
      <c r="H79">
        <v>3.0561823398333212</v>
      </c>
      <c r="I79" t="s">
        <v>14</v>
      </c>
      <c r="L79" t="s">
        <v>24</v>
      </c>
      <c r="M79" s="3">
        <f>1/N78</f>
        <v>0.1111111111111111</v>
      </c>
      <c r="N79" s="3">
        <v>1</v>
      </c>
      <c r="O79" s="4">
        <v>0.1111111111111111</v>
      </c>
      <c r="P79">
        <f>GEOMEAN(M79:O79)</f>
        <v>0.23112042478354489</v>
      </c>
      <c r="Q79">
        <f>P79/P81</f>
        <v>4.9454767122295192E-2</v>
      </c>
      <c r="R79">
        <v>3.1356108446580429</v>
      </c>
      <c r="S79" t="s">
        <v>14</v>
      </c>
      <c r="U79" s="20"/>
      <c r="V79" s="20" t="s">
        <v>89</v>
      </c>
      <c r="W79" s="28">
        <v>7</v>
      </c>
      <c r="X79" s="28">
        <v>1</v>
      </c>
      <c r="Y79" s="30">
        <v>3</v>
      </c>
      <c r="Z79" s="20">
        <v>2.7589241763811208</v>
      </c>
      <c r="AA79" s="20">
        <v>0.66941686944898782</v>
      </c>
      <c r="AB79" s="20">
        <v>3.0070217651299322</v>
      </c>
      <c r="AC79" s="20" t="s">
        <v>67</v>
      </c>
      <c r="AE79" s="20"/>
      <c r="AF79" s="20" t="s">
        <v>89</v>
      </c>
      <c r="AG79" s="28">
        <v>1</v>
      </c>
      <c r="AH79" s="28">
        <v>1</v>
      </c>
      <c r="AI79" s="30">
        <v>0.2</v>
      </c>
      <c r="AJ79" s="20">
        <v>0.58480354764257325</v>
      </c>
      <c r="AK79" s="20">
        <v>0.14285714285714288</v>
      </c>
      <c r="AL79" s="20">
        <v>3</v>
      </c>
      <c r="AM79" s="20" t="s">
        <v>67</v>
      </c>
      <c r="AP79" t="s">
        <v>24</v>
      </c>
      <c r="AQ79" s="3">
        <f>1/AR78</f>
        <v>0.14285714285714285</v>
      </c>
      <c r="AR79" s="3">
        <v>1</v>
      </c>
      <c r="AS79" s="4">
        <v>3</v>
      </c>
      <c r="AT79">
        <f>GEOMEAN(AQ79:AS79)</f>
        <v>0.75394744112915379</v>
      </c>
      <c r="AU79">
        <f>AT79/AT81</f>
        <v>0.1578711697369147</v>
      </c>
      <c r="AV79">
        <v>3.1356108446580433</v>
      </c>
      <c r="AW79" t="s">
        <v>14</v>
      </c>
      <c r="AZ79" t="s">
        <v>24</v>
      </c>
      <c r="BA79" s="3">
        <f>1/BB78</f>
        <v>0.14285714285714285</v>
      </c>
      <c r="BB79" s="3">
        <v>1</v>
      </c>
      <c r="BC79" s="4">
        <v>3</v>
      </c>
      <c r="BD79">
        <f>GEOMEAN(BA79:BC79)</f>
        <v>0.75394744112915379</v>
      </c>
      <c r="BE79">
        <f>BD79/BD81</f>
        <v>0.1578711697369147</v>
      </c>
      <c r="BF79">
        <v>3.1356108446580433</v>
      </c>
      <c r="BG79" t="s">
        <v>14</v>
      </c>
    </row>
    <row r="80" spans="1:59">
      <c r="B80" t="s">
        <v>27</v>
      </c>
      <c r="C80" s="3">
        <f>1/E78</f>
        <v>0.98311265546994731</v>
      </c>
      <c r="D80" s="3">
        <f>1/E79</f>
        <v>1.1075663432482898</v>
      </c>
      <c r="E80" s="3">
        <v>1</v>
      </c>
      <c r="F80">
        <f>GEOMEAN(C80:E80)</f>
        <v>1.0287843416396381</v>
      </c>
      <c r="G80">
        <f>F80/F81</f>
        <v>0.33319164427759362</v>
      </c>
      <c r="H80">
        <v>3.0561823398333221</v>
      </c>
      <c r="I80">
        <f>I78/0.58</f>
        <v>4.8433051580449707E-2</v>
      </c>
      <c r="L80" t="s">
        <v>27</v>
      </c>
      <c r="M80" s="3">
        <f>1/O78</f>
        <v>3</v>
      </c>
      <c r="N80" s="3">
        <f>1/O79</f>
        <v>9</v>
      </c>
      <c r="O80" s="3">
        <v>1</v>
      </c>
      <c r="P80">
        <f>GEOMEAN(M80:O80)</f>
        <v>3</v>
      </c>
      <c r="Q80">
        <f>P80/P81</f>
        <v>0.64193504968604875</v>
      </c>
      <c r="R80">
        <v>3.1356108446580429</v>
      </c>
      <c r="S80">
        <f>S78/0.58</f>
        <v>0.11690590056727833</v>
      </c>
      <c r="U80" s="20"/>
      <c r="V80" s="20" t="s">
        <v>90</v>
      </c>
      <c r="W80" s="28">
        <v>3</v>
      </c>
      <c r="X80" s="28">
        <v>0.33333333333333331</v>
      </c>
      <c r="Y80" s="28">
        <v>1</v>
      </c>
      <c r="Z80" s="20">
        <v>1</v>
      </c>
      <c r="AA80" s="20">
        <v>0.24263692173195622</v>
      </c>
      <c r="AB80" s="20">
        <v>3.0070217651299327</v>
      </c>
      <c r="AC80" s="20">
        <v>6.0532458016661116E-3</v>
      </c>
      <c r="AE80" s="20"/>
      <c r="AF80" s="20" t="s">
        <v>90</v>
      </c>
      <c r="AG80" s="28">
        <v>5</v>
      </c>
      <c r="AH80" s="28">
        <v>5</v>
      </c>
      <c r="AI80" s="28">
        <v>1</v>
      </c>
      <c r="AJ80" s="20">
        <v>2.924017738212866</v>
      </c>
      <c r="AK80" s="20">
        <v>0.7142857142857143</v>
      </c>
      <c r="AL80" s="20">
        <v>3.0000000000000004</v>
      </c>
      <c r="AM80" s="20">
        <v>0</v>
      </c>
      <c r="AP80" t="s">
        <v>27</v>
      </c>
      <c r="AQ80" s="3">
        <f>1/AS78</f>
        <v>0.14285714285714285</v>
      </c>
      <c r="AR80" s="3">
        <f>1/AS79</f>
        <v>0.33333333333333331</v>
      </c>
      <c r="AS80" s="3">
        <v>1</v>
      </c>
      <c r="AT80">
        <f>GEOMEAN(AQ80:AS80)</f>
        <v>0.36246012433429736</v>
      </c>
      <c r="AU80">
        <f>AT80/AT81</f>
        <v>7.5896542238997722E-2</v>
      </c>
      <c r="AV80">
        <v>3.1356108446580433</v>
      </c>
      <c r="AW80">
        <f>AW78/0.58</f>
        <v>0.11690590056727833</v>
      </c>
      <c r="AZ80" t="s">
        <v>27</v>
      </c>
      <c r="BA80" s="3">
        <f>1/BC78</f>
        <v>0.14285714285714285</v>
      </c>
      <c r="BB80" s="3">
        <f>1/BC79</f>
        <v>0.33333333333333331</v>
      </c>
      <c r="BC80" s="3">
        <v>1</v>
      </c>
      <c r="BD80">
        <f>GEOMEAN(BA80:BC80)</f>
        <v>0.36246012433429736</v>
      </c>
      <c r="BE80">
        <f>BD80/BD81</f>
        <v>7.5896542238997722E-2</v>
      </c>
      <c r="BF80">
        <v>3.1356108446580433</v>
      </c>
      <c r="BG80">
        <f>BG78/0.58</f>
        <v>0.11690590056727833</v>
      </c>
    </row>
    <row r="81" spans="1:59">
      <c r="E81" t="s">
        <v>15</v>
      </c>
      <c r="F81">
        <f>SUM(F78:F80)</f>
        <v>3.087665490142129</v>
      </c>
      <c r="G81">
        <f>SUM(G78:G80)</f>
        <v>0.99999999999999989</v>
      </c>
      <c r="H81" s="4">
        <f>SUM(_xlfn.ANCHORARRAY(H78))/3</f>
        <v>3.0561823398333217</v>
      </c>
      <c r="O81" t="s">
        <v>15</v>
      </c>
      <c r="P81">
        <f>SUM(P78:P80)</f>
        <v>4.6733699950909529</v>
      </c>
      <c r="Q81">
        <f>SUM(Q78:Q80)</f>
        <v>1</v>
      </c>
      <c r="R81" s="4">
        <f>SUM(_xlfn.ANCHORARRAY(R78))/3</f>
        <v>3.1356108446580429</v>
      </c>
      <c r="U81" s="20"/>
      <c r="V81" s="20"/>
      <c r="W81" s="20"/>
      <c r="X81" s="20"/>
      <c r="Y81" s="20" t="s">
        <v>68</v>
      </c>
      <c r="Z81" s="20">
        <v>4.1213843007154178</v>
      </c>
      <c r="AA81" s="20">
        <v>1</v>
      </c>
      <c r="AB81" s="30">
        <v>3.0070217651299327</v>
      </c>
      <c r="AC81" s="20"/>
      <c r="AE81" s="20"/>
      <c r="AF81" s="20"/>
      <c r="AG81" s="20"/>
      <c r="AH81" s="20"/>
      <c r="AI81" s="20" t="s">
        <v>68</v>
      </c>
      <c r="AJ81" s="20">
        <v>4.0936248334980121</v>
      </c>
      <c r="AK81" s="20">
        <v>1</v>
      </c>
      <c r="AL81" s="30">
        <v>3</v>
      </c>
      <c r="AM81" s="20"/>
      <c r="AS81" t="s">
        <v>15</v>
      </c>
      <c r="AT81">
        <f>SUM(AT78:AT80)</f>
        <v>4.7757132754864218</v>
      </c>
      <c r="AU81">
        <f>SUM(AU78:AU80)</f>
        <v>1.0000000000000002</v>
      </c>
      <c r="AV81" s="4">
        <f>SUM(_xlfn.ANCHORARRAY(AV78))/3</f>
        <v>3.1356108446580429</v>
      </c>
      <c r="BC81" t="s">
        <v>15</v>
      </c>
      <c r="BD81">
        <f>SUM(BD78:BD80)</f>
        <v>4.7757132754864218</v>
      </c>
      <c r="BE81">
        <f>SUM(BE78:BE80)</f>
        <v>1.0000000000000002</v>
      </c>
      <c r="BF81" s="4">
        <f>SUM(_xlfn.ANCHORARRAY(BF78))/3</f>
        <v>3.1356108446580429</v>
      </c>
    </row>
    <row r="82" spans="1:59">
      <c r="B82" s="9" t="s">
        <v>50</v>
      </c>
      <c r="L82" s="9" t="s">
        <v>50</v>
      </c>
      <c r="U82" s="20"/>
      <c r="V82" s="25" t="s">
        <v>96</v>
      </c>
      <c r="W82" s="20"/>
      <c r="X82" s="20"/>
      <c r="Y82" s="20"/>
      <c r="Z82" s="20"/>
      <c r="AA82" s="20"/>
      <c r="AB82" s="20"/>
      <c r="AC82" s="20"/>
      <c r="AE82" s="20"/>
      <c r="AF82" s="25" t="s">
        <v>96</v>
      </c>
      <c r="AG82" s="20"/>
      <c r="AH82" s="20"/>
      <c r="AI82" s="20"/>
      <c r="AJ82" s="20"/>
      <c r="AK82" s="20"/>
      <c r="AL82" s="20"/>
      <c r="AM82" s="20"/>
      <c r="AP82" s="9" t="s">
        <v>50</v>
      </c>
      <c r="AZ82" s="9" t="s">
        <v>50</v>
      </c>
    </row>
    <row r="83" spans="1:59">
      <c r="A83" t="s">
        <v>97</v>
      </c>
      <c r="B83" s="10" t="s">
        <v>35</v>
      </c>
      <c r="C83" t="s">
        <v>21</v>
      </c>
      <c r="D83" t="s">
        <v>24</v>
      </c>
      <c r="E83" t="s">
        <v>27</v>
      </c>
      <c r="F83" s="2" t="s">
        <v>10</v>
      </c>
      <c r="G83" s="1" t="s">
        <v>11</v>
      </c>
      <c r="H83" t="s">
        <v>12</v>
      </c>
      <c r="I83" t="s">
        <v>13</v>
      </c>
      <c r="K83" t="s">
        <v>98</v>
      </c>
      <c r="L83" s="10" t="s">
        <v>35</v>
      </c>
      <c r="M83" t="s">
        <v>21</v>
      </c>
      <c r="N83" t="s">
        <v>24</v>
      </c>
      <c r="O83" t="s">
        <v>27</v>
      </c>
      <c r="P83" s="2" t="s">
        <v>10</v>
      </c>
      <c r="Q83" s="1" t="s">
        <v>11</v>
      </c>
      <c r="R83" t="s">
        <v>12</v>
      </c>
      <c r="S83" t="s">
        <v>13</v>
      </c>
      <c r="U83" t="s">
        <v>99</v>
      </c>
      <c r="V83" s="24" t="s">
        <v>81</v>
      </c>
      <c r="W83" s="20" t="s">
        <v>88</v>
      </c>
      <c r="X83" s="20" t="s">
        <v>89</v>
      </c>
      <c r="Y83" s="20" t="s">
        <v>90</v>
      </c>
      <c r="Z83" s="27" t="s">
        <v>64</v>
      </c>
      <c r="AA83" s="26" t="s">
        <v>11</v>
      </c>
      <c r="AB83" s="20" t="s">
        <v>65</v>
      </c>
      <c r="AC83" s="20" t="s">
        <v>66</v>
      </c>
      <c r="AE83" t="s">
        <v>100</v>
      </c>
      <c r="AF83" s="24" t="s">
        <v>81</v>
      </c>
      <c r="AG83" s="20" t="s">
        <v>88</v>
      </c>
      <c r="AH83" s="20" t="s">
        <v>89</v>
      </c>
      <c r="AI83" s="20" t="s">
        <v>90</v>
      </c>
      <c r="AJ83" s="27" t="s">
        <v>64</v>
      </c>
      <c r="AK83" s="26" t="s">
        <v>11</v>
      </c>
      <c r="AL83" s="20" t="s">
        <v>65</v>
      </c>
      <c r="AM83" s="20" t="s">
        <v>66</v>
      </c>
      <c r="AO83" t="s">
        <v>101</v>
      </c>
      <c r="AP83" s="10" t="s">
        <v>35</v>
      </c>
      <c r="AQ83" t="s">
        <v>21</v>
      </c>
      <c r="AR83" t="s">
        <v>24</v>
      </c>
      <c r="AS83" t="s">
        <v>27</v>
      </c>
      <c r="AT83" s="2" t="s">
        <v>10</v>
      </c>
      <c r="AU83" s="1" t="s">
        <v>11</v>
      </c>
      <c r="AV83" t="s">
        <v>12</v>
      </c>
      <c r="AW83" t="s">
        <v>13</v>
      </c>
      <c r="AY83" t="s">
        <v>102</v>
      </c>
      <c r="AZ83" s="10" t="s">
        <v>35</v>
      </c>
      <c r="BA83" t="s">
        <v>21</v>
      </c>
      <c r="BB83" t="s">
        <v>24</v>
      </c>
      <c r="BC83" t="s">
        <v>27</v>
      </c>
      <c r="BD83" s="2" t="s">
        <v>10</v>
      </c>
      <c r="BE83" s="1" t="s">
        <v>11</v>
      </c>
      <c r="BF83" t="s">
        <v>12</v>
      </c>
      <c r="BG83" t="s">
        <v>13</v>
      </c>
    </row>
    <row r="84" spans="1:59">
      <c r="B84" t="s">
        <v>21</v>
      </c>
      <c r="C84" s="3">
        <v>1</v>
      </c>
      <c r="D84" s="4">
        <f>GEOMEAN(N84,X84,AH84,AR84,BB84)</f>
        <v>1.838416287252544</v>
      </c>
      <c r="E84" s="4">
        <f>GEOMEAN(O84,Y84,AI84,AS84,BC84)</f>
        <v>0.8027415617602307</v>
      </c>
      <c r="F84">
        <f>GEOMEAN(C84:E84)</f>
        <v>1.1385179164293644</v>
      </c>
      <c r="G84">
        <f>F84/F87</f>
        <v>0.36455977346242174</v>
      </c>
      <c r="H84" cm="1">
        <f t="array" ref="H84:H86">MMULT(C84:E86,G84:G86)/G84:G86</f>
        <v>3.0053666159349568</v>
      </c>
      <c r="I84">
        <f>(H87-3)/2</f>
        <v>2.6833079674783988E-3</v>
      </c>
      <c r="L84" t="s">
        <v>21</v>
      </c>
      <c r="M84" s="3">
        <v>1</v>
      </c>
      <c r="N84" s="4">
        <v>9</v>
      </c>
      <c r="O84" s="4">
        <v>0.33333333333333331</v>
      </c>
      <c r="P84">
        <f>GEOMEAN(M84:O84)</f>
        <v>1.4422495703074083</v>
      </c>
      <c r="Q84">
        <f>P84/P87</f>
        <v>0.30861018319165617</v>
      </c>
      <c r="R84" cm="1">
        <f t="array" ref="R84:R86">MMULT(M84:O86,Q84:Q86)/Q84:Q86</f>
        <v>3.1356108446580433</v>
      </c>
      <c r="S84">
        <f>(R87-3)/2</f>
        <v>6.7805422329021425E-2</v>
      </c>
      <c r="U84" s="20"/>
      <c r="V84" s="20" t="s">
        <v>88</v>
      </c>
      <c r="W84" s="28">
        <v>1</v>
      </c>
      <c r="X84" s="30">
        <v>0.14285714285714285</v>
      </c>
      <c r="Y84" s="30">
        <v>0.33333333333333331</v>
      </c>
      <c r="Z84" s="20">
        <v>0.36246012433429736</v>
      </c>
      <c r="AA84" s="20">
        <v>8.096123199975068E-2</v>
      </c>
      <c r="AB84" s="20">
        <v>3.0648875798728188</v>
      </c>
      <c r="AC84" s="20">
        <v>3.2443789936409395E-2</v>
      </c>
      <c r="AE84" s="20"/>
      <c r="AF84" s="20" t="s">
        <v>88</v>
      </c>
      <c r="AG84" s="28">
        <v>1</v>
      </c>
      <c r="AH84" s="30">
        <v>0.33333333333333331</v>
      </c>
      <c r="AI84" s="30">
        <v>0.14285714285714285</v>
      </c>
      <c r="AJ84" s="20">
        <v>0.36246012433429736</v>
      </c>
      <c r="AK84" s="20">
        <v>8.096123199975068E-2</v>
      </c>
      <c r="AL84" s="20">
        <v>3.0648875798728192</v>
      </c>
      <c r="AM84" s="20">
        <v>3.2443789936409395E-2</v>
      </c>
      <c r="AP84" t="s">
        <v>21</v>
      </c>
      <c r="AQ84" s="3">
        <v>1</v>
      </c>
      <c r="AR84" s="4">
        <v>7</v>
      </c>
      <c r="AS84">
        <v>7</v>
      </c>
      <c r="AT84">
        <f>GEOMEAN(AQ84:AS84)</f>
        <v>3.6593057100229713</v>
      </c>
      <c r="AU84">
        <f>AT84/AT87</f>
        <v>0.76623228802408772</v>
      </c>
      <c r="AV84" cm="1">
        <f t="array" ref="AV84:AV86">MMULT(AQ84:AS86,AU84:AU86)/AU84:AU86</f>
        <v>3.1356108446580429</v>
      </c>
      <c r="AW84">
        <f>(AV87-3)/2</f>
        <v>6.7805422329021425E-2</v>
      </c>
      <c r="AZ84" t="s">
        <v>21</v>
      </c>
      <c r="BA84" s="3">
        <v>1</v>
      </c>
      <c r="BB84" s="4">
        <v>7</v>
      </c>
      <c r="BC84">
        <v>3</v>
      </c>
      <c r="BD84">
        <f>GEOMEAN(BA84:BC84)</f>
        <v>2.7589241763811208</v>
      </c>
      <c r="BE84">
        <f>BD84/BD87</f>
        <v>0.63299092996266904</v>
      </c>
      <c r="BF84" cm="1">
        <f t="array" ref="BF84:BF86">MMULT(BA84:BC86,BE84:BE86)/BE84:BE86</f>
        <v>3.1356108446580424</v>
      </c>
      <c r="BG84">
        <f>(BF87-3)/2</f>
        <v>6.7805422329021425E-2</v>
      </c>
    </row>
    <row r="85" spans="1:59">
      <c r="B85" t="s">
        <v>24</v>
      </c>
      <c r="C85" s="3">
        <f>1/D84</f>
        <v>0.5439464428888785</v>
      </c>
      <c r="D85" s="3">
        <v>1</v>
      </c>
      <c r="E85" s="4">
        <f>GEOMEAN(O85,Y85,AI85,AS85,BC85)</f>
        <v>0.5439464428888785</v>
      </c>
      <c r="F85">
        <f>GEOMEAN(C85:E85)</f>
        <v>0.66635259605575448</v>
      </c>
      <c r="G85">
        <f>F85/F87</f>
        <v>0.21336980995964325</v>
      </c>
      <c r="H85">
        <v>3.0053666159349568</v>
      </c>
      <c r="I85" t="s">
        <v>14</v>
      </c>
      <c r="L85" t="s">
        <v>24</v>
      </c>
      <c r="M85" s="3">
        <f>1/N84</f>
        <v>0.1111111111111111</v>
      </c>
      <c r="N85" s="3">
        <v>1</v>
      </c>
      <c r="O85" s="4">
        <v>0.1111111111111111</v>
      </c>
      <c r="P85">
        <f>GEOMEAN(M85:O85)</f>
        <v>0.23112042478354489</v>
      </c>
      <c r="Q85">
        <f>P85/P87</f>
        <v>4.9454767122295192E-2</v>
      </c>
      <c r="R85">
        <v>3.1356108446580429</v>
      </c>
      <c r="S85" t="s">
        <v>14</v>
      </c>
      <c r="U85" s="20"/>
      <c r="V85" s="20" t="s">
        <v>89</v>
      </c>
      <c r="W85" s="28">
        <v>7</v>
      </c>
      <c r="X85" s="28">
        <v>1</v>
      </c>
      <c r="Y85" s="30">
        <v>5</v>
      </c>
      <c r="Z85" s="20">
        <v>3.2710663101885897</v>
      </c>
      <c r="AA85" s="20">
        <v>0.73064467136112954</v>
      </c>
      <c r="AB85" s="20">
        <v>3.0648875798728188</v>
      </c>
      <c r="AC85" s="20" t="s">
        <v>67</v>
      </c>
      <c r="AE85" s="20"/>
      <c r="AF85" s="20" t="s">
        <v>89</v>
      </c>
      <c r="AG85" s="28">
        <v>3</v>
      </c>
      <c r="AH85" s="28">
        <v>1</v>
      </c>
      <c r="AI85" s="30">
        <v>0.2</v>
      </c>
      <c r="AJ85" s="20">
        <v>0.84343266530174932</v>
      </c>
      <c r="AK85" s="20">
        <v>0.1883940966391198</v>
      </c>
      <c r="AL85" s="20">
        <v>3.0648875798728188</v>
      </c>
      <c r="AM85" s="20" t="s">
        <v>67</v>
      </c>
      <c r="AP85" t="s">
        <v>24</v>
      </c>
      <c r="AQ85" s="3">
        <f>1/AR84</f>
        <v>0.14285714285714285</v>
      </c>
      <c r="AR85" s="3">
        <v>1</v>
      </c>
      <c r="AS85" s="4">
        <v>3</v>
      </c>
      <c r="AT85">
        <f>GEOMEAN(AQ85:AS85)</f>
        <v>0.75394744112915379</v>
      </c>
      <c r="AU85">
        <f>AT85/AT87</f>
        <v>0.1578711697369147</v>
      </c>
      <c r="AV85">
        <v>3.1356108446580433</v>
      </c>
      <c r="AW85" t="s">
        <v>14</v>
      </c>
      <c r="AZ85" t="s">
        <v>24</v>
      </c>
      <c r="BA85" s="3">
        <f>1/BB84</f>
        <v>0.14285714285714285</v>
      </c>
      <c r="BB85" s="3">
        <v>1</v>
      </c>
      <c r="BC85" s="4">
        <v>0.14285714285714285</v>
      </c>
      <c r="BD85">
        <f>GEOMEAN(BA85:BC85)</f>
        <v>0.2732758832531984</v>
      </c>
      <c r="BE85">
        <f>BD85/BD87</f>
        <v>6.2698771121615635E-2</v>
      </c>
      <c r="BF85">
        <v>3.1356108446580433</v>
      </c>
      <c r="BG85" t="s">
        <v>14</v>
      </c>
    </row>
    <row r="86" spans="1:59">
      <c r="B86" t="s">
        <v>27</v>
      </c>
      <c r="C86" s="3">
        <f>1/E84</f>
        <v>1.2457309396155174</v>
      </c>
      <c r="D86" s="3">
        <f>1/E85</f>
        <v>1.838416287252544</v>
      </c>
      <c r="E86" s="3">
        <v>1</v>
      </c>
      <c r="F86">
        <f>GEOMEAN(C86:E86)</f>
        <v>1.3181232989720333</v>
      </c>
      <c r="G86">
        <f>F86/F87</f>
        <v>0.42207041657793504</v>
      </c>
      <c r="H86">
        <v>3.0053666159349568</v>
      </c>
      <c r="I86">
        <f>I84/0.58</f>
        <v>4.6263930473765501E-3</v>
      </c>
      <c r="L86" t="s">
        <v>27</v>
      </c>
      <c r="M86" s="3">
        <f>1/O84</f>
        <v>3</v>
      </c>
      <c r="N86" s="3">
        <f>1/O85</f>
        <v>9</v>
      </c>
      <c r="O86" s="3">
        <v>1</v>
      </c>
      <c r="P86">
        <f>GEOMEAN(M86:O86)</f>
        <v>3</v>
      </c>
      <c r="Q86">
        <f>P86/P87</f>
        <v>0.64193504968604875</v>
      </c>
      <c r="R86">
        <v>3.1356108446580429</v>
      </c>
      <c r="S86">
        <f>S84/0.58</f>
        <v>0.11690590056727833</v>
      </c>
      <c r="U86" s="20"/>
      <c r="V86" s="20" t="s">
        <v>90</v>
      </c>
      <c r="W86" s="28">
        <v>3</v>
      </c>
      <c r="X86" s="28">
        <v>0.2</v>
      </c>
      <c r="Y86" s="28">
        <v>1</v>
      </c>
      <c r="Z86" s="20">
        <v>0.84343266530174932</v>
      </c>
      <c r="AA86" s="20">
        <v>0.1883940966391198</v>
      </c>
      <c r="AB86" s="20">
        <v>3.0648875798728183</v>
      </c>
      <c r="AC86" s="20">
        <v>5.5937568855878271E-2</v>
      </c>
      <c r="AE86" s="20"/>
      <c r="AF86" s="20" t="s">
        <v>90</v>
      </c>
      <c r="AG86" s="28">
        <v>7</v>
      </c>
      <c r="AH86" s="28">
        <v>5</v>
      </c>
      <c r="AI86" s="28">
        <v>1</v>
      </c>
      <c r="AJ86" s="20">
        <v>3.2710663101885897</v>
      </c>
      <c r="AK86" s="20">
        <v>0.73064467136112954</v>
      </c>
      <c r="AL86" s="20">
        <v>3.0648875798728188</v>
      </c>
      <c r="AM86" s="20">
        <v>5.5937568855878271E-2</v>
      </c>
      <c r="AP86" t="s">
        <v>27</v>
      </c>
      <c r="AQ86" s="3">
        <f>1/AS84</f>
        <v>0.14285714285714285</v>
      </c>
      <c r="AR86" s="3">
        <f>1/AS85</f>
        <v>0.33333333333333331</v>
      </c>
      <c r="AS86" s="3">
        <v>1</v>
      </c>
      <c r="AT86">
        <f>GEOMEAN(AQ86:AS86)</f>
        <v>0.36246012433429736</v>
      </c>
      <c r="AU86">
        <f>AT86/AT87</f>
        <v>7.5896542238997722E-2</v>
      </c>
      <c r="AV86">
        <v>3.1356108446580433</v>
      </c>
      <c r="AW86">
        <f>AW84/0.58</f>
        <v>0.11690590056727833</v>
      </c>
      <c r="AZ86" t="s">
        <v>27</v>
      </c>
      <c r="BA86" s="3">
        <f>1/BC84</f>
        <v>0.33333333333333331</v>
      </c>
      <c r="BB86" s="3">
        <f>1/BC85</f>
        <v>7</v>
      </c>
      <c r="BC86" s="3">
        <v>1</v>
      </c>
      <c r="BD86">
        <f>GEOMEAN(BA86:BC86)</f>
        <v>1.3263524026321305</v>
      </c>
      <c r="BE86">
        <f>BD86/BD87</f>
        <v>0.30431029891571537</v>
      </c>
      <c r="BF86">
        <v>3.1356108446580429</v>
      </c>
      <c r="BG86">
        <f>BG84/0.58</f>
        <v>0.11690590056727833</v>
      </c>
    </row>
    <row r="87" spans="1:59">
      <c r="E87" t="s">
        <v>15</v>
      </c>
      <c r="F87">
        <f>SUM(F84:F86)</f>
        <v>3.1229938114571523</v>
      </c>
      <c r="G87">
        <f>SUM(G84:G86)</f>
        <v>1</v>
      </c>
      <c r="H87" s="4">
        <f>SUM(_xlfn.ANCHORARRAY(H84))/3</f>
        <v>3.0053666159349568</v>
      </c>
      <c r="O87" t="s">
        <v>15</v>
      </c>
      <c r="P87">
        <f>SUM(P84:P86)</f>
        <v>4.6733699950909529</v>
      </c>
      <c r="Q87">
        <f>SUM(Q84:Q86)</f>
        <v>1</v>
      </c>
      <c r="R87" s="4">
        <f>SUM(_xlfn.ANCHORARRAY(R84))/3</f>
        <v>3.1356108446580429</v>
      </c>
      <c r="U87" s="20"/>
      <c r="V87" s="20"/>
      <c r="W87" s="20"/>
      <c r="X87" s="20"/>
      <c r="Y87" s="20" t="s">
        <v>68</v>
      </c>
      <c r="Z87" s="20">
        <v>4.4769590998246365</v>
      </c>
      <c r="AA87" s="20">
        <v>1</v>
      </c>
      <c r="AB87" s="30">
        <v>3.0648875798728188</v>
      </c>
      <c r="AC87" s="20"/>
      <c r="AE87" s="20"/>
      <c r="AF87" s="20"/>
      <c r="AG87" s="20"/>
      <c r="AH87" s="20"/>
      <c r="AI87" s="20" t="s">
        <v>68</v>
      </c>
      <c r="AJ87" s="20">
        <v>4.4769590998246365</v>
      </c>
      <c r="AK87" s="20">
        <v>1</v>
      </c>
      <c r="AL87" s="30">
        <v>3.0648875798728188</v>
      </c>
      <c r="AM87" s="20"/>
      <c r="AS87" t="s">
        <v>15</v>
      </c>
      <c r="AT87">
        <f>SUM(AT84:AT86)</f>
        <v>4.7757132754864218</v>
      </c>
      <c r="AU87">
        <f>SUM(AU84:AU86)</f>
        <v>1.0000000000000002</v>
      </c>
      <c r="AV87" s="4">
        <f>SUM(_xlfn.ANCHORARRAY(AV84))/3</f>
        <v>3.1356108446580429</v>
      </c>
      <c r="BC87" t="s">
        <v>15</v>
      </c>
      <c r="BD87">
        <f>SUM(BD84:BD86)</f>
        <v>4.3585524622664495</v>
      </c>
      <c r="BE87">
        <f>SUM(BE84:BE86)</f>
        <v>1</v>
      </c>
      <c r="BF87" s="4">
        <f>SUM(_xlfn.ANCHORARRAY(BF84))/3</f>
        <v>3.1356108446580429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김세상</dc:creator>
  <cp:lastModifiedBy>김세상</cp:lastModifiedBy>
  <dcterms:created xsi:type="dcterms:W3CDTF">2021-08-10T12:39:54Z</dcterms:created>
  <dcterms:modified xsi:type="dcterms:W3CDTF">2021-08-11T07:41:09Z</dcterms:modified>
</cp:coreProperties>
</file>