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li\Desktop\"/>
    </mc:Choice>
  </mc:AlternateContent>
  <xr:revisionPtr revIDLastSave="0" documentId="13_ncr:1_{146A9D62-0DC7-49A6-8F3F-8F47B54ABB1E}" xr6:coauthVersionLast="40" xr6:coauthVersionMax="40" xr10:uidLastSave="{00000000-0000-0000-0000-000000000000}"/>
  <bookViews>
    <workbookView xWindow="0" yWindow="0" windowWidth="13710" windowHeight="11400" activeTab="1" xr2:uid="{45D048D7-DBEA-4562-BB36-174F9A204259}"/>
  </bookViews>
  <sheets>
    <sheet name="노임단가 기준 견적" sheetId="1" r:id="rId1"/>
    <sheet name="기능내용 견적서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3" l="1"/>
  <c r="G17" i="3"/>
  <c r="G18" i="3"/>
  <c r="G19" i="3"/>
  <c r="G20" i="3"/>
  <c r="G21" i="3"/>
  <c r="G14" i="3"/>
  <c r="G15" i="3"/>
  <c r="J38" i="3" l="1"/>
  <c r="G30" i="3"/>
  <c r="C27" i="3" s="1"/>
  <c r="C37" i="3" s="1"/>
  <c r="G29" i="3"/>
  <c r="H37" i="1"/>
  <c r="H38" i="1" s="1"/>
  <c r="F28" i="1"/>
  <c r="F27" i="1"/>
  <c r="B25" i="1" s="1"/>
  <c r="B35" i="1" s="1"/>
  <c r="F13" i="1"/>
  <c r="F14" i="1"/>
  <c r="F15" i="1"/>
  <c r="F16" i="1"/>
  <c r="F17" i="1"/>
  <c r="F18" i="1"/>
  <c r="F19" i="1"/>
  <c r="F12" i="1"/>
  <c r="J39" i="3" l="1"/>
  <c r="C12" i="3"/>
  <c r="B36" i="1"/>
  <c r="B10" i="1"/>
  <c r="C34" i="3" l="1"/>
  <c r="C23" i="3"/>
  <c r="C35" i="3" s="1"/>
  <c r="B32" i="1"/>
  <c r="B21" i="1"/>
  <c r="B33" i="1" s="1"/>
  <c r="C25" i="3" l="1"/>
  <c r="C36" i="3" s="1"/>
  <c r="C38" i="3" s="1"/>
  <c r="C39" i="3" s="1"/>
  <c r="C40" i="3" s="1"/>
  <c r="C41" i="3" s="1"/>
  <c r="B23" i="1"/>
  <c r="B34" i="1" s="1"/>
  <c r="B37" i="1" s="1"/>
  <c r="C8" i="3" l="1"/>
  <c r="B38" i="1"/>
  <c r="B39" i="1" s="1"/>
</calcChain>
</file>

<file path=xl/sharedStrings.xml><?xml version="1.0" encoding="utf-8"?>
<sst xmlns="http://schemas.openxmlformats.org/spreadsheetml/2006/main" count="140" uniqueCount="70">
  <si>
    <t>수신</t>
    <phoneticPr fontId="2" type="noConversion"/>
  </si>
  <si>
    <t>받는기관</t>
    <phoneticPr fontId="2" type="noConversion"/>
  </si>
  <si>
    <t>참조</t>
    <phoneticPr fontId="2" type="noConversion"/>
  </si>
  <si>
    <t>받는기관 담당자</t>
    <phoneticPr fontId="2" type="noConversion"/>
  </si>
  <si>
    <t>건명</t>
    <phoneticPr fontId="2" type="noConversion"/>
  </si>
  <si>
    <t>OO시스템 개발</t>
    <phoneticPr fontId="2" type="noConversion"/>
  </si>
  <si>
    <t>견적번호</t>
    <phoneticPr fontId="2" type="noConversion"/>
  </si>
  <si>
    <t>작성일</t>
    <phoneticPr fontId="2" type="noConversion"/>
  </si>
  <si>
    <t>2019-001</t>
    <phoneticPr fontId="2" type="noConversion"/>
  </si>
  <si>
    <t>담당자</t>
    <phoneticPr fontId="2" type="noConversion"/>
  </si>
  <si>
    <t>홍 길 동 팀장</t>
    <phoneticPr fontId="2" type="noConversion"/>
  </si>
  <si>
    <t>견적금액</t>
    <phoneticPr fontId="2" type="noConversion"/>
  </si>
  <si>
    <t>회사명</t>
    <phoneticPr fontId="2" type="noConversion"/>
  </si>
  <si>
    <t>홍길동주식회사</t>
    <phoneticPr fontId="2" type="noConversion"/>
  </si>
  <si>
    <t>대표이사</t>
    <phoneticPr fontId="2" type="noConversion"/>
  </si>
  <si>
    <t>홍길동</t>
    <phoneticPr fontId="2" type="noConversion"/>
  </si>
  <si>
    <t>전화번호</t>
    <phoneticPr fontId="2" type="noConversion"/>
  </si>
  <si>
    <t>123-123-1234</t>
    <phoneticPr fontId="2" type="noConversion"/>
  </si>
  <si>
    <t>팩스</t>
    <phoneticPr fontId="2" type="noConversion"/>
  </si>
  <si>
    <t>주소</t>
    <phoneticPr fontId="2" type="noConversion"/>
  </si>
  <si>
    <t>OOO</t>
    <phoneticPr fontId="2" type="noConversion"/>
  </si>
  <si>
    <t>작성일로부터 1개월</t>
    <phoneticPr fontId="2" type="noConversion"/>
  </si>
  <si>
    <t>견적유효기간</t>
    <phoneticPr fontId="2" type="noConversion"/>
  </si>
  <si>
    <t>직접인건비</t>
    <phoneticPr fontId="2" type="noConversion"/>
  </si>
  <si>
    <t>등급</t>
    <phoneticPr fontId="2" type="noConversion"/>
  </si>
  <si>
    <t>참여일</t>
    <phoneticPr fontId="2" type="noConversion"/>
  </si>
  <si>
    <t>금액</t>
    <phoneticPr fontId="2" type="noConversion"/>
  </si>
  <si>
    <t>참여율</t>
    <phoneticPr fontId="2" type="noConversion"/>
  </si>
  <si>
    <t>기술사</t>
    <phoneticPr fontId="2" type="noConversion"/>
  </si>
  <si>
    <t>특급기술자</t>
    <phoneticPr fontId="2" type="noConversion"/>
  </si>
  <si>
    <t>고급기술자</t>
    <phoneticPr fontId="2" type="noConversion"/>
  </si>
  <si>
    <t>중급기술자</t>
    <phoneticPr fontId="2" type="noConversion"/>
  </si>
  <si>
    <t>초급기술자</t>
    <phoneticPr fontId="2" type="noConversion"/>
  </si>
  <si>
    <t>고급기능사</t>
    <phoneticPr fontId="2" type="noConversion"/>
  </si>
  <si>
    <t>초급기능사</t>
    <phoneticPr fontId="2" type="noConversion"/>
  </si>
  <si>
    <t>중급기능사</t>
    <phoneticPr fontId="2" type="noConversion"/>
  </si>
  <si>
    <t xml:space="preserve">견 적 서 </t>
    <phoneticPr fontId="2" type="noConversion"/>
  </si>
  <si>
    <t>제경비</t>
    <phoneticPr fontId="2" type="noConversion"/>
  </si>
  <si>
    <t>기술료</t>
    <phoneticPr fontId="2" type="noConversion"/>
  </si>
  <si>
    <t>(직접인건비+제경비)의 20%</t>
  </si>
  <si>
    <t>직접인건비의 110%</t>
    <phoneticPr fontId="2" type="noConversion"/>
  </si>
  <si>
    <t>직접경비</t>
    <phoneticPr fontId="2" type="noConversion"/>
  </si>
  <si>
    <t>세목</t>
    <phoneticPr fontId="2" type="noConversion"/>
  </si>
  <si>
    <t>내용</t>
    <phoneticPr fontId="2" type="noConversion"/>
  </si>
  <si>
    <t>자문비</t>
    <phoneticPr fontId="2" type="noConversion"/>
  </si>
  <si>
    <t>박사급(300,000원)*3명*3회</t>
    <phoneticPr fontId="2" type="noConversion"/>
  </si>
  <si>
    <t>회의비</t>
    <phoneticPr fontId="2" type="noConversion"/>
  </si>
  <si>
    <t>회의실 대여비(200,000원)*2회</t>
    <phoneticPr fontId="2" type="noConversion"/>
  </si>
  <si>
    <t>총괄금액</t>
    <phoneticPr fontId="2" type="noConversion"/>
  </si>
  <si>
    <t>총원가</t>
    <phoneticPr fontId="2" type="noConversion"/>
  </si>
  <si>
    <t>절사금액</t>
    <phoneticPr fontId="2" type="noConversion"/>
  </si>
  <si>
    <t>부가가치세</t>
    <phoneticPr fontId="2" type="noConversion"/>
  </si>
  <si>
    <t>합계</t>
    <phoneticPr fontId="2" type="noConversion"/>
  </si>
  <si>
    <t>비고</t>
    <phoneticPr fontId="2" type="noConversion"/>
  </si>
  <si>
    <t>10만단위 금액 절사</t>
    <phoneticPr fontId="2" type="noConversion"/>
  </si>
  <si>
    <t>직접사용되는 비용</t>
    <phoneticPr fontId="2" type="noConversion"/>
  </si>
  <si>
    <t>단가(일)</t>
    <phoneticPr fontId="2" type="noConversion"/>
  </si>
  <si>
    <t>인원(명)</t>
    <phoneticPr fontId="2" type="noConversion"/>
  </si>
  <si>
    <t>직접인건비+제경비+기술료+직접경비-절사금액</t>
    <phoneticPr fontId="2" type="noConversion"/>
  </si>
  <si>
    <t>총원가*10%</t>
    <phoneticPr fontId="2" type="noConversion"/>
  </si>
  <si>
    <t>총원가+부가가치세</t>
    <phoneticPr fontId="2" type="noConversion"/>
  </si>
  <si>
    <t>* 업무내용
- OOO 시스템 개발
- OOO 모듈 개발
- OOO 기능 연계
- OOO 웹페이지 개발</t>
    <phoneticPr fontId="2" type="noConversion"/>
  </si>
  <si>
    <t>* 한국소프트웨어 산업협회 2018~2019 기준 준수
* 월 21일 기준</t>
    <phoneticPr fontId="2" type="noConversion"/>
  </si>
  <si>
    <t>홍길동    (직인)</t>
    <phoneticPr fontId="2" type="noConversion"/>
  </si>
  <si>
    <t>삼성전자</t>
    <phoneticPr fontId="2" type="noConversion"/>
  </si>
  <si>
    <t>삼성전자 웹개발팀 OOO 대리님</t>
    <phoneticPr fontId="2" type="noConversion"/>
  </si>
  <si>
    <t>참여율(%)</t>
    <phoneticPr fontId="2" type="noConversion"/>
  </si>
  <si>
    <t>목표금액</t>
    <phoneticPr fontId="2" type="noConversion"/>
  </si>
  <si>
    <t>목표원가</t>
    <phoneticPr fontId="2" type="noConversion"/>
  </si>
  <si>
    <t>목표부가가치세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</si>
</sst>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41" fontId="5" fillId="0" borderId="1" xfId="0" applyNumberFormat="1" applyFont="1" applyBorder="1" applyAlignment="1">
      <alignment horizontal="center" vertical="center"/>
    </xf>
    <xf numFmtId="41" fontId="5" fillId="0" borderId="1" xfId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1" fontId="3" fillId="4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1" fontId="7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41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895350</xdr:colOff>
      <xdr:row>1</xdr:row>
      <xdr:rowOff>102682</xdr:rowOff>
    </xdr:from>
    <xdr:to>
      <xdr:col>6</xdr:col>
      <xdr:colOff>1304925</xdr:colOff>
      <xdr:row>3</xdr:row>
      <xdr:rowOff>94709</xdr:rowOff>
    </xdr:to>
    <xdr:pic>
      <xdr:nvPicPr>
        <xdr:cNvPr id="2" name="그림 1" descr="ì§ì¸ìíì ëí ì´ë¯¸ì§ ê²ìê²°ê³¼">
          <a:extLst>
            <a:ext uri="{FF2B5EF4-FFF2-40B4-BE49-F238E27FC236}">
              <a16:creationId xmlns:a16="http://schemas.microsoft.com/office/drawing/2014/main" id="{D3B93386-ED1A-4724-A493-C5DA325CE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502732"/>
          <a:ext cx="409575" cy="411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7A86-6B4A-418E-85BB-D4574753A65E}">
  <dimension ref="A1:H39"/>
  <sheetViews>
    <sheetView workbookViewId="0">
      <selection activeCell="A30" sqref="A30"/>
    </sheetView>
  </sheetViews>
  <sheetFormatPr defaultRowHeight="16.5" x14ac:dyDescent="0.3"/>
  <cols>
    <col min="1" max="1" width="11" style="1" bestFit="1" customWidth="1"/>
    <col min="2" max="2" width="15.875" style="1" bestFit="1" customWidth="1"/>
    <col min="3" max="4" width="9" style="1"/>
    <col min="5" max="5" width="13" style="1" bestFit="1" customWidth="1"/>
    <col min="6" max="6" width="19" style="1" bestFit="1" customWidth="1"/>
    <col min="7" max="8" width="14.625" bestFit="1" customWidth="1"/>
  </cols>
  <sheetData>
    <row r="1" spans="1:6" ht="31.5" customHeight="1" x14ac:dyDescent="0.3">
      <c r="A1" s="33" t="s">
        <v>36</v>
      </c>
      <c r="B1" s="33"/>
      <c r="C1" s="33"/>
      <c r="D1" s="33"/>
      <c r="E1" s="33"/>
      <c r="F1" s="33"/>
    </row>
    <row r="2" spans="1:6" x14ac:dyDescent="0.3">
      <c r="A2" s="5" t="s">
        <v>0</v>
      </c>
      <c r="B2" s="5" t="s">
        <v>1</v>
      </c>
      <c r="C2" s="5"/>
      <c r="D2" s="5"/>
      <c r="E2" s="5" t="s">
        <v>12</v>
      </c>
      <c r="F2" s="5" t="s">
        <v>13</v>
      </c>
    </row>
    <row r="3" spans="1:6" x14ac:dyDescent="0.3">
      <c r="A3" s="5" t="s">
        <v>2</v>
      </c>
      <c r="B3" s="5" t="s">
        <v>3</v>
      </c>
      <c r="C3" s="5"/>
      <c r="D3" s="5"/>
      <c r="E3" s="5" t="s">
        <v>14</v>
      </c>
      <c r="F3" s="5" t="s">
        <v>15</v>
      </c>
    </row>
    <row r="4" spans="1:6" x14ac:dyDescent="0.3">
      <c r="A4" s="5" t="s">
        <v>4</v>
      </c>
      <c r="B4" s="5" t="s">
        <v>5</v>
      </c>
      <c r="C4" s="5"/>
      <c r="D4" s="5"/>
      <c r="E4" s="5" t="s">
        <v>16</v>
      </c>
      <c r="F4" s="5" t="s">
        <v>17</v>
      </c>
    </row>
    <row r="5" spans="1:6" x14ac:dyDescent="0.3">
      <c r="A5" s="5" t="s">
        <v>6</v>
      </c>
      <c r="B5" s="5" t="s">
        <v>8</v>
      </c>
      <c r="C5" s="5"/>
      <c r="D5" s="5"/>
      <c r="E5" s="5" t="s">
        <v>18</v>
      </c>
      <c r="F5" s="5" t="s">
        <v>17</v>
      </c>
    </row>
    <row r="6" spans="1:6" x14ac:dyDescent="0.3">
      <c r="A6" s="5" t="s">
        <v>7</v>
      </c>
      <c r="B6" s="8">
        <v>43466</v>
      </c>
      <c r="C6" s="5"/>
      <c r="D6" s="5"/>
      <c r="E6" s="5" t="s">
        <v>19</v>
      </c>
      <c r="F6" s="5" t="s">
        <v>20</v>
      </c>
    </row>
    <row r="7" spans="1:6" x14ac:dyDescent="0.3">
      <c r="A7" s="5" t="s">
        <v>9</v>
      </c>
      <c r="B7" s="10" t="s">
        <v>10</v>
      </c>
      <c r="C7" s="5"/>
      <c r="D7" s="5"/>
      <c r="E7" s="5" t="s">
        <v>22</v>
      </c>
      <c r="F7" s="5" t="s">
        <v>21</v>
      </c>
    </row>
    <row r="8" spans="1:6" x14ac:dyDescent="0.3">
      <c r="A8" s="9" t="s">
        <v>11</v>
      </c>
      <c r="B8" s="5"/>
      <c r="C8" s="11"/>
      <c r="D8" s="11"/>
      <c r="E8" s="11"/>
      <c r="F8" s="11"/>
    </row>
    <row r="10" spans="1:6" x14ac:dyDescent="0.3">
      <c r="A10" s="7" t="s">
        <v>23</v>
      </c>
      <c r="B10" s="14">
        <f>SUM(F12:F19)</f>
        <v>420632200</v>
      </c>
    </row>
    <row r="11" spans="1:6" x14ac:dyDescent="0.3">
      <c r="A11" s="22" t="s">
        <v>24</v>
      </c>
      <c r="B11" s="22" t="s">
        <v>56</v>
      </c>
      <c r="C11" s="22" t="s">
        <v>57</v>
      </c>
      <c r="D11" s="22" t="s">
        <v>25</v>
      </c>
      <c r="E11" s="22" t="s">
        <v>27</v>
      </c>
      <c r="F11" s="22" t="s">
        <v>26</v>
      </c>
    </row>
    <row r="12" spans="1:6" x14ac:dyDescent="0.3">
      <c r="A12" s="5" t="s">
        <v>28</v>
      </c>
      <c r="B12" s="6">
        <v>462072</v>
      </c>
      <c r="C12" s="6">
        <v>1</v>
      </c>
      <c r="D12" s="6">
        <v>10</v>
      </c>
      <c r="E12" s="6">
        <v>20</v>
      </c>
      <c r="F12" s="6">
        <f>ROUNDDOWN(PRODUCT(B12:E12),0)</f>
        <v>92414400</v>
      </c>
    </row>
    <row r="13" spans="1:6" x14ac:dyDescent="0.3">
      <c r="A13" s="5" t="s">
        <v>29</v>
      </c>
      <c r="B13" s="6">
        <v>406342</v>
      </c>
      <c r="C13" s="6">
        <v>1</v>
      </c>
      <c r="D13" s="6">
        <v>10</v>
      </c>
      <c r="E13" s="6">
        <v>20</v>
      </c>
      <c r="F13" s="6">
        <f t="shared" ref="F13:F19" si="0">ROUNDDOWN(PRODUCT(B13:E13),0)</f>
        <v>81268400</v>
      </c>
    </row>
    <row r="14" spans="1:6" x14ac:dyDescent="0.3">
      <c r="A14" s="5" t="s">
        <v>30</v>
      </c>
      <c r="B14" s="6">
        <v>305433</v>
      </c>
      <c r="C14" s="6">
        <v>1</v>
      </c>
      <c r="D14" s="6">
        <v>10</v>
      </c>
      <c r="E14" s="6">
        <v>20</v>
      </c>
      <c r="F14" s="6">
        <f t="shared" si="0"/>
        <v>61086600</v>
      </c>
    </row>
    <row r="15" spans="1:6" x14ac:dyDescent="0.3">
      <c r="A15" s="5" t="s">
        <v>31</v>
      </c>
      <c r="B15" s="6">
        <v>239748</v>
      </c>
      <c r="C15" s="6">
        <v>1</v>
      </c>
      <c r="D15" s="6">
        <v>10</v>
      </c>
      <c r="E15" s="6">
        <v>20</v>
      </c>
      <c r="F15" s="6">
        <f t="shared" si="0"/>
        <v>47949600</v>
      </c>
    </row>
    <row r="16" spans="1:6" x14ac:dyDescent="0.3">
      <c r="A16" s="5" t="s">
        <v>32</v>
      </c>
      <c r="B16" s="6">
        <v>215681</v>
      </c>
      <c r="C16" s="6">
        <v>1</v>
      </c>
      <c r="D16" s="6">
        <v>10</v>
      </c>
      <c r="E16" s="6">
        <v>20</v>
      </c>
      <c r="F16" s="6">
        <f t="shared" si="0"/>
        <v>43136200</v>
      </c>
    </row>
    <row r="17" spans="1:6" x14ac:dyDescent="0.3">
      <c r="A17" s="5" t="s">
        <v>33</v>
      </c>
      <c r="B17" s="6">
        <v>194340</v>
      </c>
      <c r="C17" s="6">
        <v>1</v>
      </c>
      <c r="D17" s="6">
        <v>10</v>
      </c>
      <c r="E17" s="6">
        <v>20</v>
      </c>
      <c r="F17" s="6">
        <f t="shared" si="0"/>
        <v>38868000</v>
      </c>
    </row>
    <row r="18" spans="1:6" x14ac:dyDescent="0.3">
      <c r="A18" s="5" t="s">
        <v>35</v>
      </c>
      <c r="B18" s="6">
        <v>158597</v>
      </c>
      <c r="C18" s="6">
        <v>1</v>
      </c>
      <c r="D18" s="6">
        <v>10</v>
      </c>
      <c r="E18" s="6">
        <v>20</v>
      </c>
      <c r="F18" s="6">
        <f t="shared" si="0"/>
        <v>31719400</v>
      </c>
    </row>
    <row r="19" spans="1:6" x14ac:dyDescent="0.3">
      <c r="A19" s="5" t="s">
        <v>34</v>
      </c>
      <c r="B19" s="6">
        <v>120948</v>
      </c>
      <c r="C19" s="6">
        <v>1</v>
      </c>
      <c r="D19" s="6">
        <v>10</v>
      </c>
      <c r="E19" s="6">
        <v>20</v>
      </c>
      <c r="F19" s="6">
        <f t="shared" si="0"/>
        <v>24189600</v>
      </c>
    </row>
    <row r="21" spans="1:6" x14ac:dyDescent="0.3">
      <c r="A21" s="7" t="s">
        <v>37</v>
      </c>
      <c r="B21" s="14">
        <f>B10*110%</f>
        <v>462695420.00000006</v>
      </c>
      <c r="C21" s="12"/>
    </row>
    <row r="23" spans="1:6" x14ac:dyDescent="0.3">
      <c r="A23" s="7" t="s">
        <v>38</v>
      </c>
      <c r="B23" s="14">
        <f>(B10+B21)</f>
        <v>883327620</v>
      </c>
      <c r="C23" s="12"/>
    </row>
    <row r="25" spans="1:6" x14ac:dyDescent="0.3">
      <c r="A25" s="7" t="s">
        <v>41</v>
      </c>
      <c r="B25" s="15">
        <f>SUM(F27:F28)</f>
        <v>3100000</v>
      </c>
    </row>
    <row r="26" spans="1:6" x14ac:dyDescent="0.3">
      <c r="A26" s="19" t="s">
        <v>42</v>
      </c>
      <c r="B26" s="32" t="s">
        <v>43</v>
      </c>
      <c r="C26" s="32"/>
      <c r="D26" s="32"/>
      <c r="E26" s="32"/>
      <c r="F26" s="19" t="s">
        <v>26</v>
      </c>
    </row>
    <row r="27" spans="1:6" x14ac:dyDescent="0.3">
      <c r="A27" s="5" t="s">
        <v>44</v>
      </c>
      <c r="B27" s="31" t="s">
        <v>45</v>
      </c>
      <c r="C27" s="31"/>
      <c r="D27" s="31"/>
      <c r="E27" s="31"/>
      <c r="F27" s="6">
        <f>300000*3*3</f>
        <v>2700000</v>
      </c>
    </row>
    <row r="28" spans="1:6" x14ac:dyDescent="0.3">
      <c r="A28" s="5" t="s">
        <v>46</v>
      </c>
      <c r="B28" s="31" t="s">
        <v>47</v>
      </c>
      <c r="C28" s="31"/>
      <c r="D28" s="31"/>
      <c r="E28" s="31"/>
      <c r="F28" s="6">
        <f>200000*2</f>
        <v>400000</v>
      </c>
    </row>
    <row r="30" spans="1:6" x14ac:dyDescent="0.3">
      <c r="A30" s="4" t="s">
        <v>48</v>
      </c>
    </row>
    <row r="31" spans="1:6" x14ac:dyDescent="0.3">
      <c r="A31" s="18" t="s">
        <v>43</v>
      </c>
      <c r="B31" s="19" t="s">
        <v>26</v>
      </c>
      <c r="C31" s="32" t="s">
        <v>53</v>
      </c>
      <c r="D31" s="32"/>
      <c r="E31" s="32"/>
      <c r="F31" s="32"/>
    </row>
    <row r="32" spans="1:6" x14ac:dyDescent="0.3">
      <c r="A32" s="5" t="s">
        <v>23</v>
      </c>
      <c r="B32" s="17">
        <f>B10</f>
        <v>420632200</v>
      </c>
      <c r="C32" s="31"/>
      <c r="D32" s="31"/>
      <c r="E32" s="31"/>
      <c r="F32" s="31"/>
    </row>
    <row r="33" spans="1:8" x14ac:dyDescent="0.3">
      <c r="A33" s="5" t="s">
        <v>37</v>
      </c>
      <c r="B33" s="17">
        <f>B21</f>
        <v>462695420.00000006</v>
      </c>
      <c r="C33" s="31" t="s">
        <v>40</v>
      </c>
      <c r="D33" s="31"/>
      <c r="E33" s="31"/>
      <c r="F33" s="31"/>
    </row>
    <row r="34" spans="1:8" x14ac:dyDescent="0.3">
      <c r="A34" s="5" t="s">
        <v>38</v>
      </c>
      <c r="B34" s="17">
        <f>B23</f>
        <v>883327620</v>
      </c>
      <c r="C34" s="31" t="s">
        <v>39</v>
      </c>
      <c r="D34" s="31"/>
      <c r="E34" s="31"/>
      <c r="F34" s="31"/>
    </row>
    <row r="35" spans="1:8" x14ac:dyDescent="0.3">
      <c r="A35" s="5" t="s">
        <v>41</v>
      </c>
      <c r="B35" s="17">
        <f>B25</f>
        <v>3100000</v>
      </c>
      <c r="C35" s="31" t="s">
        <v>55</v>
      </c>
      <c r="D35" s="31"/>
      <c r="E35" s="31"/>
      <c r="F35" s="31"/>
    </row>
    <row r="36" spans="1:8" x14ac:dyDescent="0.3">
      <c r="A36" s="5" t="s">
        <v>50</v>
      </c>
      <c r="B36" s="6">
        <f>B37-H37</f>
        <v>664330.90909099579</v>
      </c>
      <c r="C36" s="31" t="s">
        <v>54</v>
      </c>
      <c r="D36" s="31"/>
      <c r="E36" s="31"/>
      <c r="F36" s="31"/>
    </row>
    <row r="37" spans="1:8" x14ac:dyDescent="0.3">
      <c r="A37" s="5" t="s">
        <v>49</v>
      </c>
      <c r="B37" s="17">
        <f>SUM(B32:B35)</f>
        <v>1769755240</v>
      </c>
      <c r="C37" s="31"/>
      <c r="D37" s="31"/>
      <c r="E37" s="31"/>
      <c r="F37" s="31"/>
      <c r="H37" s="16">
        <f>H39/1.1</f>
        <v>1769090909.090909</v>
      </c>
    </row>
    <row r="38" spans="1:8" x14ac:dyDescent="0.3">
      <c r="A38" s="5" t="s">
        <v>51</v>
      </c>
      <c r="B38" s="6">
        <f>(B37-B36)*10%</f>
        <v>176909090.90909091</v>
      </c>
      <c r="C38" s="31"/>
      <c r="D38" s="31"/>
      <c r="E38" s="31"/>
      <c r="F38" s="31"/>
      <c r="H38" s="3">
        <f>H39-H37</f>
        <v>176909090.909091</v>
      </c>
    </row>
    <row r="39" spans="1:8" x14ac:dyDescent="0.3">
      <c r="A39" s="20" t="s">
        <v>52</v>
      </c>
      <c r="B39" s="21">
        <f>B37-B36+B38</f>
        <v>1946000000</v>
      </c>
      <c r="C39" s="31"/>
      <c r="D39" s="31"/>
      <c r="E39" s="31"/>
      <c r="F39" s="31"/>
      <c r="H39" s="2">
        <v>1946000000</v>
      </c>
    </row>
  </sheetData>
  <mergeCells count="13">
    <mergeCell ref="C34:F34"/>
    <mergeCell ref="C35:F35"/>
    <mergeCell ref="C37:F37"/>
    <mergeCell ref="C38:F38"/>
    <mergeCell ref="C39:F39"/>
    <mergeCell ref="C36:F36"/>
    <mergeCell ref="C33:F33"/>
    <mergeCell ref="C31:F31"/>
    <mergeCell ref="A1:F1"/>
    <mergeCell ref="B26:E26"/>
    <mergeCell ref="B27:E27"/>
    <mergeCell ref="B28:E28"/>
    <mergeCell ref="C32:F3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8070-6BD8-4F90-945F-CAF73ADEF1E6}">
  <dimension ref="B1:J43"/>
  <sheetViews>
    <sheetView tabSelected="1" zoomScale="70" zoomScaleNormal="70" workbookViewId="0">
      <selection activeCell="H44" sqref="H44"/>
    </sheetView>
  </sheetViews>
  <sheetFormatPr defaultRowHeight="16.5" x14ac:dyDescent="0.3"/>
  <cols>
    <col min="2" max="2" width="11" style="1" bestFit="1" customWidth="1"/>
    <col min="3" max="3" width="15.875" style="1" bestFit="1" customWidth="1"/>
    <col min="4" max="5" width="9" style="1"/>
    <col min="6" max="6" width="13" style="1" bestFit="1" customWidth="1"/>
    <col min="7" max="7" width="19" style="1" bestFit="1" customWidth="1"/>
    <col min="8" max="8" width="14.625" bestFit="1" customWidth="1"/>
    <col min="9" max="9" width="15.125" bestFit="1" customWidth="1"/>
    <col min="10" max="10" width="13.625" bestFit="1" customWidth="1"/>
  </cols>
  <sheetData>
    <row r="1" spans="2:7" ht="31.5" customHeight="1" x14ac:dyDescent="0.3">
      <c r="B1" s="33" t="s">
        <v>36</v>
      </c>
      <c r="C1" s="33"/>
      <c r="D1" s="33"/>
      <c r="E1" s="33"/>
      <c r="F1" s="33"/>
      <c r="G1" s="33"/>
    </row>
    <row r="2" spans="2:7" x14ac:dyDescent="0.3">
      <c r="B2" s="22" t="s">
        <v>0</v>
      </c>
      <c r="C2" s="5" t="s">
        <v>64</v>
      </c>
      <c r="D2" s="5"/>
      <c r="E2" s="5"/>
      <c r="F2" s="22" t="s">
        <v>12</v>
      </c>
      <c r="G2" s="5" t="s">
        <v>13</v>
      </c>
    </row>
    <row r="3" spans="2:7" x14ac:dyDescent="0.3">
      <c r="B3" s="22" t="s">
        <v>2</v>
      </c>
      <c r="C3" s="24" t="s">
        <v>65</v>
      </c>
      <c r="D3" s="5"/>
      <c r="E3" s="5"/>
      <c r="F3" s="22" t="s">
        <v>14</v>
      </c>
      <c r="G3" s="5" t="s">
        <v>63</v>
      </c>
    </row>
    <row r="4" spans="2:7" x14ac:dyDescent="0.3">
      <c r="B4" s="22" t="s">
        <v>4</v>
      </c>
      <c r="C4" s="5" t="s">
        <v>5</v>
      </c>
      <c r="D4" s="5"/>
      <c r="E4" s="5"/>
      <c r="F4" s="22" t="s">
        <v>16</v>
      </c>
      <c r="G4" s="13" t="s">
        <v>17</v>
      </c>
    </row>
    <row r="5" spans="2:7" x14ac:dyDescent="0.3">
      <c r="B5" s="22" t="s">
        <v>6</v>
      </c>
      <c r="C5" s="5" t="s">
        <v>8</v>
      </c>
      <c r="D5" s="5"/>
      <c r="E5" s="5"/>
      <c r="F5" s="22" t="s">
        <v>18</v>
      </c>
      <c r="G5" s="5" t="s">
        <v>17</v>
      </c>
    </row>
    <row r="6" spans="2:7" x14ac:dyDescent="0.3">
      <c r="B6" s="22" t="s">
        <v>7</v>
      </c>
      <c r="C6" s="8">
        <v>43466</v>
      </c>
      <c r="D6" s="5"/>
      <c r="E6" s="5"/>
      <c r="F6" s="22" t="s">
        <v>19</v>
      </c>
      <c r="G6" s="5" t="s">
        <v>20</v>
      </c>
    </row>
    <row r="7" spans="2:7" x14ac:dyDescent="0.3">
      <c r="B7" s="22" t="s">
        <v>9</v>
      </c>
      <c r="C7" s="10" t="s">
        <v>10</v>
      </c>
      <c r="D7" s="5"/>
      <c r="E7" s="5"/>
      <c r="F7" s="22" t="s">
        <v>22</v>
      </c>
      <c r="G7" s="5" t="s">
        <v>21</v>
      </c>
    </row>
    <row r="8" spans="2:7" x14ac:dyDescent="0.3">
      <c r="B8" s="22" t="s">
        <v>11</v>
      </c>
      <c r="C8" s="23">
        <f>C41</f>
        <v>197500000</v>
      </c>
      <c r="D8" s="11"/>
      <c r="E8" s="11"/>
      <c r="F8" s="11"/>
      <c r="G8" s="11"/>
    </row>
    <row r="9" spans="2:7" x14ac:dyDescent="0.3">
      <c r="B9" s="11"/>
      <c r="C9" s="11"/>
      <c r="D9" s="11"/>
      <c r="E9" s="11"/>
      <c r="F9" s="11"/>
      <c r="G9" s="11"/>
    </row>
    <row r="10" spans="2:7" ht="102.75" customHeight="1" x14ac:dyDescent="0.3">
      <c r="B10" s="35" t="s">
        <v>61</v>
      </c>
      <c r="C10" s="36"/>
      <c r="D10" s="36"/>
      <c r="E10" s="36"/>
      <c r="F10" s="36"/>
      <c r="G10" s="37"/>
    </row>
    <row r="12" spans="2:7" x14ac:dyDescent="0.3">
      <c r="B12" s="7" t="s">
        <v>23</v>
      </c>
      <c r="C12" s="14">
        <f>SUM(G14:G21)</f>
        <v>70032240</v>
      </c>
    </row>
    <row r="13" spans="2:7" x14ac:dyDescent="0.3">
      <c r="B13" s="22" t="s">
        <v>24</v>
      </c>
      <c r="C13" s="22" t="s">
        <v>56</v>
      </c>
      <c r="D13" s="22" t="s">
        <v>57</v>
      </c>
      <c r="E13" s="22" t="s">
        <v>25</v>
      </c>
      <c r="F13" s="22" t="s">
        <v>66</v>
      </c>
      <c r="G13" s="22" t="s">
        <v>26</v>
      </c>
    </row>
    <row r="14" spans="2:7" x14ac:dyDescent="0.3">
      <c r="B14" s="5" t="s">
        <v>28</v>
      </c>
      <c r="C14" s="6">
        <v>462072</v>
      </c>
      <c r="D14" s="6"/>
      <c r="E14" s="6"/>
      <c r="F14" s="6"/>
      <c r="G14" s="6">
        <f>ROUNDDOWN(C14*D14*E14*F14,0)</f>
        <v>0</v>
      </c>
    </row>
    <row r="15" spans="2:7" x14ac:dyDescent="0.3">
      <c r="B15" s="5" t="s">
        <v>29</v>
      </c>
      <c r="C15" s="6">
        <v>406342</v>
      </c>
      <c r="D15" s="6">
        <v>1</v>
      </c>
      <c r="E15" s="6">
        <v>300</v>
      </c>
      <c r="F15" s="25">
        <v>0.2</v>
      </c>
      <c r="G15" s="6">
        <f>ROUNDDOWN(C15*D15*E15*F15,0)</f>
        <v>24380520</v>
      </c>
    </row>
    <row r="16" spans="2:7" x14ac:dyDescent="0.3">
      <c r="B16" s="5" t="s">
        <v>30</v>
      </c>
      <c r="C16" s="6">
        <v>305433</v>
      </c>
      <c r="D16" s="6">
        <v>1</v>
      </c>
      <c r="E16" s="6">
        <v>300</v>
      </c>
      <c r="F16" s="25">
        <v>0.2</v>
      </c>
      <c r="G16" s="6">
        <f>ROUNDDOWN(C16*D16*E16*F16,0)</f>
        <v>18325980</v>
      </c>
    </row>
    <row r="17" spans="2:7" x14ac:dyDescent="0.3">
      <c r="B17" s="5" t="s">
        <v>31</v>
      </c>
      <c r="C17" s="6">
        <v>239748</v>
      </c>
      <c r="D17" s="6">
        <v>1</v>
      </c>
      <c r="E17" s="6">
        <v>300</v>
      </c>
      <c r="F17" s="25">
        <v>0.2</v>
      </c>
      <c r="G17" s="6">
        <f t="shared" ref="G17:G21" si="0">ROUNDDOWN(C17*D17*E17*F17,0)</f>
        <v>14384880</v>
      </c>
    </row>
    <row r="18" spans="2:7" x14ac:dyDescent="0.3">
      <c r="B18" s="5" t="s">
        <v>32</v>
      </c>
      <c r="C18" s="6">
        <v>215681</v>
      </c>
      <c r="D18" s="6">
        <v>1</v>
      </c>
      <c r="E18" s="6">
        <v>300</v>
      </c>
      <c r="F18" s="25">
        <v>0.2</v>
      </c>
      <c r="G18" s="6">
        <f t="shared" si="0"/>
        <v>12940860</v>
      </c>
    </row>
    <row r="19" spans="2:7" x14ac:dyDescent="0.3">
      <c r="B19" s="5" t="s">
        <v>33</v>
      </c>
      <c r="C19" s="6">
        <v>194340</v>
      </c>
      <c r="D19" s="6"/>
      <c r="E19" s="6"/>
      <c r="F19" s="6"/>
      <c r="G19" s="6">
        <f t="shared" si="0"/>
        <v>0</v>
      </c>
    </row>
    <row r="20" spans="2:7" x14ac:dyDescent="0.3">
      <c r="B20" s="5" t="s">
        <v>35</v>
      </c>
      <c r="C20" s="6">
        <v>158597</v>
      </c>
      <c r="D20" s="6"/>
      <c r="E20" s="6"/>
      <c r="F20" s="6"/>
      <c r="G20" s="6">
        <f t="shared" si="0"/>
        <v>0</v>
      </c>
    </row>
    <row r="21" spans="2:7" x14ac:dyDescent="0.3">
      <c r="B21" s="5" t="s">
        <v>34</v>
      </c>
      <c r="C21" s="6">
        <v>120948</v>
      </c>
      <c r="D21" s="6"/>
      <c r="E21" s="6"/>
      <c r="F21" s="6"/>
      <c r="G21" s="6">
        <f t="shared" si="0"/>
        <v>0</v>
      </c>
    </row>
    <row r="23" spans="2:7" x14ac:dyDescent="0.3">
      <c r="B23" s="7" t="s">
        <v>37</v>
      </c>
      <c r="C23" s="14">
        <f>C12*110%</f>
        <v>77035464</v>
      </c>
      <c r="D23" s="12"/>
    </row>
    <row r="25" spans="2:7" x14ac:dyDescent="0.3">
      <c r="B25" s="7" t="s">
        <v>38</v>
      </c>
      <c r="C25" s="14">
        <f>(C12+C23)*20%</f>
        <v>29413540.800000001</v>
      </c>
      <c r="D25" s="12"/>
    </row>
    <row r="27" spans="2:7" x14ac:dyDescent="0.3">
      <c r="B27" s="7" t="s">
        <v>41</v>
      </c>
      <c r="C27" s="15">
        <f>SUM(G29:G30)</f>
        <v>3100000</v>
      </c>
    </row>
    <row r="28" spans="2:7" x14ac:dyDescent="0.3">
      <c r="B28" s="22" t="s">
        <v>42</v>
      </c>
      <c r="C28" s="34" t="s">
        <v>43</v>
      </c>
      <c r="D28" s="34"/>
      <c r="E28" s="34"/>
      <c r="F28" s="34"/>
      <c r="G28" s="22" t="s">
        <v>26</v>
      </c>
    </row>
    <row r="29" spans="2:7" x14ac:dyDescent="0.3">
      <c r="B29" s="5" t="s">
        <v>44</v>
      </c>
      <c r="C29" s="31" t="s">
        <v>45</v>
      </c>
      <c r="D29" s="31"/>
      <c r="E29" s="31"/>
      <c r="F29" s="31"/>
      <c r="G29" s="6">
        <f>300000*3*3</f>
        <v>2700000</v>
      </c>
    </row>
    <row r="30" spans="2:7" x14ac:dyDescent="0.3">
      <c r="B30" s="5" t="s">
        <v>46</v>
      </c>
      <c r="C30" s="31" t="s">
        <v>47</v>
      </c>
      <c r="D30" s="31"/>
      <c r="E30" s="31"/>
      <c r="F30" s="31"/>
      <c r="G30" s="6">
        <f>200000*2</f>
        <v>400000</v>
      </c>
    </row>
    <row r="32" spans="2:7" x14ac:dyDescent="0.3">
      <c r="B32" s="4" t="s">
        <v>48</v>
      </c>
    </row>
    <row r="33" spans="2:10" x14ac:dyDescent="0.3">
      <c r="B33" s="22" t="s">
        <v>43</v>
      </c>
      <c r="C33" s="22" t="s">
        <v>26</v>
      </c>
      <c r="D33" s="34" t="s">
        <v>53</v>
      </c>
      <c r="E33" s="34"/>
      <c r="F33" s="34"/>
      <c r="G33" s="34"/>
    </row>
    <row r="34" spans="2:10" x14ac:dyDescent="0.3">
      <c r="B34" s="5" t="s">
        <v>23</v>
      </c>
      <c r="C34" s="17">
        <f>C12</f>
        <v>70032240</v>
      </c>
      <c r="D34" s="31"/>
      <c r="E34" s="31"/>
      <c r="F34" s="31"/>
      <c r="G34" s="31"/>
    </row>
    <row r="35" spans="2:10" x14ac:dyDescent="0.3">
      <c r="B35" s="5" t="s">
        <v>37</v>
      </c>
      <c r="C35" s="17">
        <f>C23</f>
        <v>77035464</v>
      </c>
      <c r="D35" s="31" t="s">
        <v>40</v>
      </c>
      <c r="E35" s="31"/>
      <c r="F35" s="31"/>
      <c r="G35" s="31"/>
    </row>
    <row r="36" spans="2:10" x14ac:dyDescent="0.3">
      <c r="B36" s="5" t="s">
        <v>38</v>
      </c>
      <c r="C36" s="17">
        <f>C25</f>
        <v>29413540.800000001</v>
      </c>
      <c r="D36" s="31" t="s">
        <v>39</v>
      </c>
      <c r="E36" s="31"/>
      <c r="F36" s="31"/>
      <c r="G36" s="31"/>
    </row>
    <row r="37" spans="2:10" x14ac:dyDescent="0.3">
      <c r="B37" s="5" t="s">
        <v>41</v>
      </c>
      <c r="C37" s="17">
        <f>C27</f>
        <v>3100000</v>
      </c>
      <c r="D37" s="31" t="s">
        <v>55</v>
      </c>
      <c r="E37" s="31"/>
      <c r="F37" s="31"/>
      <c r="G37" s="31"/>
      <c r="I37" s="26" t="s">
        <v>67</v>
      </c>
      <c r="J37" s="27">
        <v>197500000</v>
      </c>
    </row>
    <row r="38" spans="2:10" x14ac:dyDescent="0.3">
      <c r="B38" s="13" t="s">
        <v>49</v>
      </c>
      <c r="C38" s="17">
        <f>SUM(C34:C37)</f>
        <v>179581244.80000001</v>
      </c>
      <c r="D38" s="31" t="s">
        <v>58</v>
      </c>
      <c r="E38" s="31"/>
      <c r="F38" s="31"/>
      <c r="G38" s="31"/>
      <c r="I38" s="28" t="s">
        <v>68</v>
      </c>
      <c r="J38" s="29">
        <f>J37/1.1</f>
        <v>179545454.54545453</v>
      </c>
    </row>
    <row r="39" spans="2:10" x14ac:dyDescent="0.3">
      <c r="B39" s="5" t="s">
        <v>50</v>
      </c>
      <c r="C39" s="6">
        <f>C38-J38</f>
        <v>35790.254545480013</v>
      </c>
      <c r="D39" s="31" t="s">
        <v>54</v>
      </c>
      <c r="E39" s="31"/>
      <c r="F39" s="31"/>
      <c r="G39" s="31"/>
      <c r="I39" s="28" t="s">
        <v>69</v>
      </c>
      <c r="J39" s="30">
        <f>J37-J38</f>
        <v>17954545.454545468</v>
      </c>
    </row>
    <row r="40" spans="2:10" x14ac:dyDescent="0.3">
      <c r="B40" s="5" t="s">
        <v>51</v>
      </c>
      <c r="C40" s="6">
        <f>(C38-C39)*10%</f>
        <v>17954545.454545453</v>
      </c>
      <c r="D40" s="31" t="s">
        <v>59</v>
      </c>
      <c r="E40" s="31"/>
      <c r="F40" s="31"/>
      <c r="G40" s="31"/>
    </row>
    <row r="41" spans="2:10" x14ac:dyDescent="0.3">
      <c r="B41" s="20" t="s">
        <v>52</v>
      </c>
      <c r="C41" s="21">
        <f>C38-C39+C40</f>
        <v>197500000</v>
      </c>
      <c r="D41" s="31" t="s">
        <v>60</v>
      </c>
      <c r="E41" s="31"/>
      <c r="F41" s="31"/>
      <c r="G41" s="31"/>
    </row>
    <row r="43" spans="2:10" ht="35.25" customHeight="1" x14ac:dyDescent="0.3">
      <c r="B43" s="38" t="s">
        <v>62</v>
      </c>
      <c r="C43" s="39"/>
      <c r="D43" s="39"/>
      <c r="E43" s="39"/>
      <c r="F43" s="39"/>
      <c r="G43" s="39"/>
    </row>
  </sheetData>
  <mergeCells count="15">
    <mergeCell ref="D41:G41"/>
    <mergeCell ref="B10:G10"/>
    <mergeCell ref="B43:G43"/>
    <mergeCell ref="D35:G35"/>
    <mergeCell ref="D36:G36"/>
    <mergeCell ref="D37:G37"/>
    <mergeCell ref="D39:G39"/>
    <mergeCell ref="D40:G40"/>
    <mergeCell ref="D34:G34"/>
    <mergeCell ref="D38:G38"/>
    <mergeCell ref="B1:G1"/>
    <mergeCell ref="C28:F28"/>
    <mergeCell ref="C29:F29"/>
    <mergeCell ref="C30:F30"/>
    <mergeCell ref="D33:G3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노임단가 기준 견적</vt:lpstr>
      <vt:lpstr>기능내용 견적서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TaekJoo Jeong</dc:creator>
  <cp:lastModifiedBy>TaekJoo Jeong</cp:lastModifiedBy>
  <dcterms:created xsi:type="dcterms:W3CDTF">2019-01-17T14:36:33Z</dcterms:created>
  <dcterms:modified xsi:type="dcterms:W3CDTF">2019-01-17T15:26:07Z</dcterms:modified>
</cp:coreProperties>
</file>